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DOKUMENTY\architektura\MŠ Lazaretní\"/>
    </mc:Choice>
  </mc:AlternateContent>
  <xr:revisionPtr revIDLastSave="0" documentId="8_{27A1ACD8-205C-4C94-85A5-C9D256CA7759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a1 - SO.01" sheetId="2" r:id="rId2"/>
    <sheet name="a2 - SO.02" sheetId="3" r:id="rId3"/>
    <sheet name="b1 - SO.01" sheetId="4" r:id="rId4"/>
    <sheet name="b2 - SO.02" sheetId="5" r:id="rId5"/>
    <sheet name="D 1.4.a-1 - SO 01" sheetId="6" r:id="rId6"/>
    <sheet name="D 1.4.a-2 - SO 02" sheetId="7" r:id="rId7"/>
    <sheet name="e - ELE" sheetId="8" r:id="rId8"/>
    <sheet name="f - ÚT" sheetId="9" r:id="rId9"/>
    <sheet name="g - VZT" sheetId="10" r:id="rId10"/>
    <sheet name="x - VRN" sheetId="11" r:id="rId11"/>
  </sheets>
  <definedNames>
    <definedName name="_xlnm._FilterDatabase" localSheetId="1" hidden="1">'a1 - SO.01'!$C$104:$K$268</definedName>
    <definedName name="_xlnm._FilterDatabase" localSheetId="2" hidden="1">'a2 - SO.02'!$C$98:$K$169</definedName>
    <definedName name="_xlnm._FilterDatabase" localSheetId="3" hidden="1">'b1 - SO.01'!$C$109:$K$970</definedName>
    <definedName name="_xlnm._FilterDatabase" localSheetId="4" hidden="1">'b2 - SO.02'!$C$98:$K$318</definedName>
    <definedName name="_xlnm._FilterDatabase" localSheetId="5" hidden="1">'D 1.4.a-1 - SO 01'!$C$93:$K$227</definedName>
    <definedName name="_xlnm._FilterDatabase" localSheetId="6" hidden="1">'D 1.4.a-2 - SO 02'!$C$91:$K$138</definedName>
    <definedName name="_xlnm._FilterDatabase" localSheetId="7" hidden="1">'e - ELE'!$C$94:$K$228</definedName>
    <definedName name="_xlnm._FilterDatabase" localSheetId="8" hidden="1">'f - ÚT'!$C$85:$K$147</definedName>
    <definedName name="_xlnm._FilterDatabase" localSheetId="9" hidden="1">'g - VZT'!$C$82:$K$106</definedName>
    <definedName name="_xlnm._FilterDatabase" localSheetId="10" hidden="1">'x - VRN'!$C$87:$K$129</definedName>
    <definedName name="_xlnm.Print_Titles" localSheetId="1">'a1 - SO.01'!$104:$104</definedName>
    <definedName name="_xlnm.Print_Titles" localSheetId="2">'a2 - SO.02'!$98:$98</definedName>
    <definedName name="_xlnm.Print_Titles" localSheetId="3">'b1 - SO.01'!$109:$109</definedName>
    <definedName name="_xlnm.Print_Titles" localSheetId="4">'b2 - SO.02'!$98:$98</definedName>
    <definedName name="_xlnm.Print_Titles" localSheetId="5">'D 1.4.a-1 - SO 01'!$93:$93</definedName>
    <definedName name="_xlnm.Print_Titles" localSheetId="6">'D 1.4.a-2 - SO 02'!$91:$91</definedName>
    <definedName name="_xlnm.Print_Titles" localSheetId="7">'e - ELE'!$94:$94</definedName>
    <definedName name="_xlnm.Print_Titles" localSheetId="8">'f - ÚT'!$85:$85</definedName>
    <definedName name="_xlnm.Print_Titles" localSheetId="9">'g - VZT'!$82:$82</definedName>
    <definedName name="_xlnm.Print_Titles" localSheetId="0">'Rekapitulace stavby'!$52:$52</definedName>
    <definedName name="_xlnm.Print_Titles" localSheetId="10">'x - VRN'!$87:$87</definedName>
    <definedName name="_xlnm.Print_Area" localSheetId="1">'a1 - SO.01'!$C$4:$J$41,'a1 - SO.01'!$C$90:$K$268</definedName>
    <definedName name="_xlnm.Print_Area" localSheetId="2">'a2 - SO.02'!$C$4:$J$41,'a2 - SO.02'!$C$84:$K$169</definedName>
    <definedName name="_xlnm.Print_Area" localSheetId="3">'b1 - SO.01'!$C$4:$J$41,'b1 - SO.01'!$C$95:$K$970</definedName>
    <definedName name="_xlnm.Print_Area" localSheetId="4">'b2 - SO.02'!$C$4:$J$41,'b2 - SO.02'!$C$84:$K$318</definedName>
    <definedName name="_xlnm.Print_Area" localSheetId="5">'D 1.4.a-1 - SO 01'!$C$4:$J$41,'D 1.4.a-1 - SO 01'!$C$79:$K$227</definedName>
    <definedName name="_xlnm.Print_Area" localSheetId="6">'D 1.4.a-2 - SO 02'!$C$4:$J$41,'D 1.4.a-2 - SO 02'!$C$77:$K$138</definedName>
    <definedName name="_xlnm.Print_Area" localSheetId="7">'e - ELE'!$C$4:$J$39,'e - ELE'!$C$82:$K$228</definedName>
    <definedName name="_xlnm.Print_Area" localSheetId="8">'f - ÚT'!$C$4:$J$39,'f - ÚT'!$C$73:$K$147</definedName>
    <definedName name="_xlnm.Print_Area" localSheetId="9">'g - VZT'!$C$4:$J$39,'g - VZT'!$C$70:$K$106</definedName>
    <definedName name="_xlnm.Print_Area" localSheetId="0">'Rekapitulace stavby'!$D$4:$AO$36,'Rekapitulace stavby'!$C$42:$AQ$68</definedName>
    <definedName name="_xlnm.Print_Area" localSheetId="10">'x - VRN'!$C$4:$J$39,'x - VRN'!$C$75:$K$129</definedName>
  </definedNames>
  <calcPr calcId="191029"/>
</workbook>
</file>

<file path=xl/calcChain.xml><?xml version="1.0" encoding="utf-8"?>
<calcChain xmlns="http://schemas.openxmlformats.org/spreadsheetml/2006/main">
  <c r="J37" i="11" l="1"/>
  <c r="J36" i="11"/>
  <c r="AY67" i="1" s="1"/>
  <c r="J35" i="11"/>
  <c r="AX67" i="1"/>
  <c r="BI126" i="11"/>
  <c r="BH126" i="11"/>
  <c r="BG126" i="11"/>
  <c r="BF126" i="11"/>
  <c r="T126" i="11"/>
  <c r="T125" i="11"/>
  <c r="R126" i="11"/>
  <c r="R125" i="11"/>
  <c r="P126" i="11"/>
  <c r="P125" i="11" s="1"/>
  <c r="BI124" i="11"/>
  <c r="BH124" i="11"/>
  <c r="BG124" i="11"/>
  <c r="BF124" i="11"/>
  <c r="T124" i="11"/>
  <c r="T123" i="11"/>
  <c r="R124" i="11"/>
  <c r="R123" i="11" s="1"/>
  <c r="P124" i="11"/>
  <c r="P123" i="11" s="1"/>
  <c r="BI122" i="11"/>
  <c r="BH122" i="11"/>
  <c r="BG122" i="11"/>
  <c r="BF122" i="11"/>
  <c r="T122" i="11"/>
  <c r="R122" i="11"/>
  <c r="P122" i="11"/>
  <c r="BI120" i="11"/>
  <c r="BH120" i="11"/>
  <c r="BG120" i="11"/>
  <c r="BF120" i="11"/>
  <c r="T120" i="11"/>
  <c r="R120" i="11"/>
  <c r="P120" i="11"/>
  <c r="BI118" i="11"/>
  <c r="BH118" i="11"/>
  <c r="BG118" i="11"/>
  <c r="BF118" i="11"/>
  <c r="T118" i="11"/>
  <c r="T117" i="11"/>
  <c r="R118" i="11"/>
  <c r="R117" i="11" s="1"/>
  <c r="P118" i="11"/>
  <c r="P117" i="11" s="1"/>
  <c r="BI115" i="11"/>
  <c r="BH115" i="11"/>
  <c r="BG115" i="11"/>
  <c r="BF115" i="11"/>
  <c r="T115" i="11"/>
  <c r="R115" i="11"/>
  <c r="P115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7" i="11"/>
  <c r="BH107" i="11"/>
  <c r="BG107" i="11"/>
  <c r="BF107" i="11"/>
  <c r="T107" i="11"/>
  <c r="R107" i="11"/>
  <c r="P107" i="11"/>
  <c r="BI105" i="11"/>
  <c r="BH105" i="11"/>
  <c r="BG105" i="11"/>
  <c r="BF105" i="11"/>
  <c r="T105" i="11"/>
  <c r="R105" i="11"/>
  <c r="P105" i="11"/>
  <c r="BI102" i="11"/>
  <c r="BH102" i="11"/>
  <c r="BG102" i="11"/>
  <c r="BF102" i="11"/>
  <c r="T102" i="11"/>
  <c r="R102" i="11"/>
  <c r="P102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4" i="11"/>
  <c r="BH94" i="11"/>
  <c r="BG94" i="11"/>
  <c r="BF94" i="11"/>
  <c r="T94" i="11"/>
  <c r="R94" i="11"/>
  <c r="P94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J84" i="11"/>
  <c r="F84" i="11"/>
  <c r="F82" i="11"/>
  <c r="E80" i="11"/>
  <c r="J54" i="11"/>
  <c r="F54" i="11"/>
  <c r="F52" i="11"/>
  <c r="E50" i="11"/>
  <c r="J24" i="11"/>
  <c r="E24" i="11"/>
  <c r="J55" i="11" s="1"/>
  <c r="J23" i="11"/>
  <c r="J18" i="11"/>
  <c r="E18" i="11"/>
  <c r="F85" i="11" s="1"/>
  <c r="J17" i="11"/>
  <c r="J12" i="11"/>
  <c r="J52" i="11" s="1"/>
  <c r="E7" i="11"/>
  <c r="E78" i="11"/>
  <c r="J37" i="10"/>
  <c r="J36" i="10"/>
  <c r="AY66" i="1" s="1"/>
  <c r="J35" i="10"/>
  <c r="AX66" i="1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T101" i="10"/>
  <c r="R102" i="10"/>
  <c r="R101" i="10"/>
  <c r="P102" i="10"/>
  <c r="P101" i="10" s="1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J79" i="10"/>
  <c r="F79" i="10"/>
  <c r="F77" i="10"/>
  <c r="E75" i="10"/>
  <c r="J54" i="10"/>
  <c r="F54" i="10"/>
  <c r="F52" i="10"/>
  <c r="E50" i="10"/>
  <c r="J24" i="10"/>
  <c r="E24" i="10"/>
  <c r="J55" i="10"/>
  <c r="J23" i="10"/>
  <c r="J18" i="10"/>
  <c r="E18" i="10"/>
  <c r="F80" i="10" s="1"/>
  <c r="J17" i="10"/>
  <c r="J12" i="10"/>
  <c r="J77" i="10" s="1"/>
  <c r="E7" i="10"/>
  <c r="E48" i="10" s="1"/>
  <c r="J37" i="9"/>
  <c r="J36" i="9"/>
  <c r="AY65" i="1" s="1"/>
  <c r="J35" i="9"/>
  <c r="AX65" i="1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T133" i="9"/>
  <c r="R134" i="9"/>
  <c r="R133" i="9"/>
  <c r="P134" i="9"/>
  <c r="P133" i="9" s="1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J82" i="9"/>
  <c r="F82" i="9"/>
  <c r="F80" i="9"/>
  <c r="E78" i="9"/>
  <c r="J54" i="9"/>
  <c r="F54" i="9"/>
  <c r="F52" i="9"/>
  <c r="E50" i="9"/>
  <c r="J24" i="9"/>
  <c r="E24" i="9"/>
  <c r="J83" i="9" s="1"/>
  <c r="J23" i="9"/>
  <c r="J18" i="9"/>
  <c r="E18" i="9"/>
  <c r="F83" i="9"/>
  <c r="J17" i="9"/>
  <c r="J12" i="9"/>
  <c r="J52" i="9"/>
  <c r="E7" i="9"/>
  <c r="E76" i="9" s="1"/>
  <c r="J37" i="8"/>
  <c r="J36" i="8"/>
  <c r="AY64" i="1"/>
  <c r="J35" i="8"/>
  <c r="AX64" i="1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8" i="8"/>
  <c r="BH198" i="8"/>
  <c r="BG198" i="8"/>
  <c r="BF198" i="8"/>
  <c r="T198" i="8"/>
  <c r="T197" i="8" s="1"/>
  <c r="R198" i="8"/>
  <c r="R197" i="8" s="1"/>
  <c r="P198" i="8"/>
  <c r="P197" i="8" s="1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T142" i="8"/>
  <c r="R143" i="8"/>
  <c r="R142" i="8"/>
  <c r="P143" i="8"/>
  <c r="P142" i="8" s="1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J91" i="8"/>
  <c r="F91" i="8"/>
  <c r="F89" i="8"/>
  <c r="E87" i="8"/>
  <c r="J54" i="8"/>
  <c r="F54" i="8"/>
  <c r="F52" i="8"/>
  <c r="E50" i="8"/>
  <c r="J24" i="8"/>
  <c r="E24" i="8"/>
  <c r="J92" i="8" s="1"/>
  <c r="J23" i="8"/>
  <c r="J18" i="8"/>
  <c r="E18" i="8"/>
  <c r="F55" i="8"/>
  <c r="J17" i="8"/>
  <c r="J12" i="8"/>
  <c r="J89" i="8"/>
  <c r="E7" i="8"/>
  <c r="E85" i="8"/>
  <c r="J39" i="7"/>
  <c r="J38" i="7"/>
  <c r="AY63" i="1"/>
  <c r="J37" i="7"/>
  <c r="AX63" i="1" s="1"/>
  <c r="BI137" i="7"/>
  <c r="BH137" i="7"/>
  <c r="BG137" i="7"/>
  <c r="BF137" i="7"/>
  <c r="T137" i="7"/>
  <c r="T136" i="7"/>
  <c r="R137" i="7"/>
  <c r="R136" i="7" s="1"/>
  <c r="P137" i="7"/>
  <c r="P136" i="7" s="1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J89" i="7"/>
  <c r="J88" i="7"/>
  <c r="F88" i="7"/>
  <c r="F86" i="7"/>
  <c r="E84" i="7"/>
  <c r="J59" i="7"/>
  <c r="J58" i="7"/>
  <c r="F58" i="7"/>
  <c r="F56" i="7"/>
  <c r="E54" i="7"/>
  <c r="J20" i="7"/>
  <c r="E20" i="7"/>
  <c r="F89" i="7" s="1"/>
  <c r="J19" i="7"/>
  <c r="J14" i="7"/>
  <c r="J86" i="7" s="1"/>
  <c r="E7" i="7"/>
  <c r="E80" i="7" s="1"/>
  <c r="J39" i="6"/>
  <c r="J38" i="6"/>
  <c r="AY62" i="1" s="1"/>
  <c r="J37" i="6"/>
  <c r="AX62" i="1" s="1"/>
  <c r="BI226" i="6"/>
  <c r="BH226" i="6"/>
  <c r="BG226" i="6"/>
  <c r="BF226" i="6"/>
  <c r="T226" i="6"/>
  <c r="T225" i="6" s="1"/>
  <c r="R226" i="6"/>
  <c r="R225" i="6" s="1"/>
  <c r="P226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J91" i="6"/>
  <c r="J90" i="6"/>
  <c r="F90" i="6"/>
  <c r="F88" i="6"/>
  <c r="E86" i="6"/>
  <c r="J59" i="6"/>
  <c r="J58" i="6"/>
  <c r="F58" i="6"/>
  <c r="F56" i="6"/>
  <c r="E54" i="6"/>
  <c r="J20" i="6"/>
  <c r="E20" i="6"/>
  <c r="F91" i="6" s="1"/>
  <c r="J19" i="6"/>
  <c r="J14" i="6"/>
  <c r="J88" i="6" s="1"/>
  <c r="E7" i="6"/>
  <c r="E82" i="6" s="1"/>
  <c r="J39" i="5"/>
  <c r="J38" i="5"/>
  <c r="AY60" i="1" s="1"/>
  <c r="J37" i="5"/>
  <c r="AX60" i="1" s="1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5" i="5"/>
  <c r="BH305" i="5"/>
  <c r="BG305" i="5"/>
  <c r="BF305" i="5"/>
  <c r="T305" i="5"/>
  <c r="R305" i="5"/>
  <c r="P305" i="5"/>
  <c r="BI303" i="5"/>
  <c r="BH303" i="5"/>
  <c r="BG303" i="5"/>
  <c r="BF303" i="5"/>
  <c r="T303" i="5"/>
  <c r="R303" i="5"/>
  <c r="P303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79" i="5"/>
  <c r="BH279" i="5"/>
  <c r="BG279" i="5"/>
  <c r="BF279" i="5"/>
  <c r="T279" i="5"/>
  <c r="R279" i="5"/>
  <c r="P279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T174" i="5"/>
  <c r="R175" i="5"/>
  <c r="R174" i="5" s="1"/>
  <c r="P175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J95" i="5"/>
  <c r="F95" i="5"/>
  <c r="F93" i="5"/>
  <c r="E91" i="5"/>
  <c r="J58" i="5"/>
  <c r="F58" i="5"/>
  <c r="F56" i="5"/>
  <c r="E54" i="5"/>
  <c r="J26" i="5"/>
  <c r="E26" i="5"/>
  <c r="J96" i="5" s="1"/>
  <c r="J25" i="5"/>
  <c r="J20" i="5"/>
  <c r="E20" i="5"/>
  <c r="F59" i="5" s="1"/>
  <c r="J19" i="5"/>
  <c r="J14" i="5"/>
  <c r="J93" i="5" s="1"/>
  <c r="E7" i="5"/>
  <c r="E87" i="5"/>
  <c r="J39" i="4"/>
  <c r="J38" i="4"/>
  <c r="AY59" i="1"/>
  <c r="J37" i="4"/>
  <c r="AX59" i="1"/>
  <c r="BI970" i="4"/>
  <c r="BH970" i="4"/>
  <c r="BG970" i="4"/>
  <c r="BF970" i="4"/>
  <c r="T970" i="4"/>
  <c r="R970" i="4"/>
  <c r="P970" i="4"/>
  <c r="BI968" i="4"/>
  <c r="BH968" i="4"/>
  <c r="BG968" i="4"/>
  <c r="BF968" i="4"/>
  <c r="T968" i="4"/>
  <c r="R968" i="4"/>
  <c r="P968" i="4"/>
  <c r="BI965" i="4"/>
  <c r="BH965" i="4"/>
  <c r="BG965" i="4"/>
  <c r="BF965" i="4"/>
  <c r="T965" i="4"/>
  <c r="R965" i="4"/>
  <c r="P965" i="4"/>
  <c r="BI963" i="4"/>
  <c r="BH963" i="4"/>
  <c r="BG963" i="4"/>
  <c r="BF963" i="4"/>
  <c r="T963" i="4"/>
  <c r="R963" i="4"/>
  <c r="P963" i="4"/>
  <c r="BI955" i="4"/>
  <c r="BH955" i="4"/>
  <c r="BG955" i="4"/>
  <c r="BF955" i="4"/>
  <c r="T955" i="4"/>
  <c r="R955" i="4"/>
  <c r="P955" i="4"/>
  <c r="BI953" i="4"/>
  <c r="BH953" i="4"/>
  <c r="BG953" i="4"/>
  <c r="BF953" i="4"/>
  <c r="T953" i="4"/>
  <c r="R953" i="4"/>
  <c r="P953" i="4"/>
  <c r="BI950" i="4"/>
  <c r="BH950" i="4"/>
  <c r="BG950" i="4"/>
  <c r="BF950" i="4"/>
  <c r="T950" i="4"/>
  <c r="R950" i="4"/>
  <c r="P950" i="4"/>
  <c r="BI943" i="4"/>
  <c r="BH943" i="4"/>
  <c r="BG943" i="4"/>
  <c r="BF943" i="4"/>
  <c r="T943" i="4"/>
  <c r="R943" i="4"/>
  <c r="P943" i="4"/>
  <c r="BI942" i="4"/>
  <c r="BH942" i="4"/>
  <c r="BG942" i="4"/>
  <c r="BF942" i="4"/>
  <c r="T942" i="4"/>
  <c r="R942" i="4"/>
  <c r="P942" i="4"/>
  <c r="BI941" i="4"/>
  <c r="BH941" i="4"/>
  <c r="BG941" i="4"/>
  <c r="BF941" i="4"/>
  <c r="T941" i="4"/>
  <c r="R941" i="4"/>
  <c r="P941" i="4"/>
  <c r="BI940" i="4"/>
  <c r="BH940" i="4"/>
  <c r="BG940" i="4"/>
  <c r="BF940" i="4"/>
  <c r="T940" i="4"/>
  <c r="R940" i="4"/>
  <c r="P940" i="4"/>
  <c r="BI934" i="4"/>
  <c r="BH934" i="4"/>
  <c r="BG934" i="4"/>
  <c r="BF934" i="4"/>
  <c r="T934" i="4"/>
  <c r="R934" i="4"/>
  <c r="P934" i="4"/>
  <c r="BI932" i="4"/>
  <c r="BH932" i="4"/>
  <c r="BG932" i="4"/>
  <c r="BF932" i="4"/>
  <c r="T932" i="4"/>
  <c r="R932" i="4"/>
  <c r="P932" i="4"/>
  <c r="BI929" i="4"/>
  <c r="BH929" i="4"/>
  <c r="BG929" i="4"/>
  <c r="BF929" i="4"/>
  <c r="T929" i="4"/>
  <c r="R929" i="4"/>
  <c r="P929" i="4"/>
  <c r="BI927" i="4"/>
  <c r="BH927" i="4"/>
  <c r="BG927" i="4"/>
  <c r="BF927" i="4"/>
  <c r="T927" i="4"/>
  <c r="R927" i="4"/>
  <c r="P927" i="4"/>
  <c r="BI921" i="4"/>
  <c r="BH921" i="4"/>
  <c r="BG921" i="4"/>
  <c r="BF921" i="4"/>
  <c r="T921" i="4"/>
  <c r="R921" i="4"/>
  <c r="P921" i="4"/>
  <c r="BI919" i="4"/>
  <c r="BH919" i="4"/>
  <c r="BG919" i="4"/>
  <c r="BF919" i="4"/>
  <c r="T919" i="4"/>
  <c r="R919" i="4"/>
  <c r="P919" i="4"/>
  <c r="BI913" i="4"/>
  <c r="BH913" i="4"/>
  <c r="BG913" i="4"/>
  <c r="BF913" i="4"/>
  <c r="T913" i="4"/>
  <c r="R913" i="4"/>
  <c r="P913" i="4"/>
  <c r="BI911" i="4"/>
  <c r="BH911" i="4"/>
  <c r="BG911" i="4"/>
  <c r="BF911" i="4"/>
  <c r="T911" i="4"/>
  <c r="R911" i="4"/>
  <c r="P911" i="4"/>
  <c r="BI905" i="4"/>
  <c r="BH905" i="4"/>
  <c r="BG905" i="4"/>
  <c r="BF905" i="4"/>
  <c r="T905" i="4"/>
  <c r="R905" i="4"/>
  <c r="P905" i="4"/>
  <c r="BI903" i="4"/>
  <c r="BH903" i="4"/>
  <c r="BG903" i="4"/>
  <c r="BF903" i="4"/>
  <c r="T903" i="4"/>
  <c r="R903" i="4"/>
  <c r="P903" i="4"/>
  <c r="BI897" i="4"/>
  <c r="BH897" i="4"/>
  <c r="BG897" i="4"/>
  <c r="BF897" i="4"/>
  <c r="T897" i="4"/>
  <c r="R897" i="4"/>
  <c r="P897" i="4"/>
  <c r="BI896" i="4"/>
  <c r="BH896" i="4"/>
  <c r="BG896" i="4"/>
  <c r="BF896" i="4"/>
  <c r="T896" i="4"/>
  <c r="R896" i="4"/>
  <c r="P896" i="4"/>
  <c r="BI894" i="4"/>
  <c r="BH894" i="4"/>
  <c r="BG894" i="4"/>
  <c r="BF894" i="4"/>
  <c r="T894" i="4"/>
  <c r="R894" i="4"/>
  <c r="P894" i="4"/>
  <c r="BI888" i="4"/>
  <c r="BH888" i="4"/>
  <c r="BG888" i="4"/>
  <c r="BF888" i="4"/>
  <c r="T888" i="4"/>
  <c r="R888" i="4"/>
  <c r="P888" i="4"/>
  <c r="BI886" i="4"/>
  <c r="BH886" i="4"/>
  <c r="BG886" i="4"/>
  <c r="BF886" i="4"/>
  <c r="T886" i="4"/>
  <c r="R886" i="4"/>
  <c r="P886" i="4"/>
  <c r="BI885" i="4"/>
  <c r="BH885" i="4"/>
  <c r="BG885" i="4"/>
  <c r="BF885" i="4"/>
  <c r="T885" i="4"/>
  <c r="R885" i="4"/>
  <c r="P885" i="4"/>
  <c r="BI884" i="4"/>
  <c r="BH884" i="4"/>
  <c r="BG884" i="4"/>
  <c r="BF884" i="4"/>
  <c r="T884" i="4"/>
  <c r="R884" i="4"/>
  <c r="P884" i="4"/>
  <c r="BI876" i="4"/>
  <c r="BH876" i="4"/>
  <c r="BG876" i="4"/>
  <c r="BF876" i="4"/>
  <c r="T876" i="4"/>
  <c r="R876" i="4"/>
  <c r="P876" i="4"/>
  <c r="BI874" i="4"/>
  <c r="BH874" i="4"/>
  <c r="BG874" i="4"/>
  <c r="BF874" i="4"/>
  <c r="T874" i="4"/>
  <c r="R874" i="4"/>
  <c r="P874" i="4"/>
  <c r="BI872" i="4"/>
  <c r="BH872" i="4"/>
  <c r="BG872" i="4"/>
  <c r="BF872" i="4"/>
  <c r="T872" i="4"/>
  <c r="R872" i="4"/>
  <c r="P872" i="4"/>
  <c r="BI870" i="4"/>
  <c r="BH870" i="4"/>
  <c r="BG870" i="4"/>
  <c r="BF870" i="4"/>
  <c r="T870" i="4"/>
  <c r="R870" i="4"/>
  <c r="P870" i="4"/>
  <c r="BI868" i="4"/>
  <c r="BH868" i="4"/>
  <c r="BG868" i="4"/>
  <c r="BF868" i="4"/>
  <c r="T868" i="4"/>
  <c r="R868" i="4"/>
  <c r="P868" i="4"/>
  <c r="BI867" i="4"/>
  <c r="BH867" i="4"/>
  <c r="BG867" i="4"/>
  <c r="BF867" i="4"/>
  <c r="T867" i="4"/>
  <c r="R867" i="4"/>
  <c r="P867" i="4"/>
  <c r="BI866" i="4"/>
  <c r="BH866" i="4"/>
  <c r="BG866" i="4"/>
  <c r="BF866" i="4"/>
  <c r="T866" i="4"/>
  <c r="R866" i="4"/>
  <c r="P866" i="4"/>
  <c r="BI865" i="4"/>
  <c r="BH865" i="4"/>
  <c r="BG865" i="4"/>
  <c r="BF865" i="4"/>
  <c r="T865" i="4"/>
  <c r="R865" i="4"/>
  <c r="P865" i="4"/>
  <c r="BI859" i="4"/>
  <c r="BH859" i="4"/>
  <c r="BG859" i="4"/>
  <c r="BF859" i="4"/>
  <c r="T859" i="4"/>
  <c r="R859" i="4"/>
  <c r="P859" i="4"/>
  <c r="BI857" i="4"/>
  <c r="BH857" i="4"/>
  <c r="BG857" i="4"/>
  <c r="BF857" i="4"/>
  <c r="T857" i="4"/>
  <c r="R857" i="4"/>
  <c r="P857" i="4"/>
  <c r="BI850" i="4"/>
  <c r="BH850" i="4"/>
  <c r="BG850" i="4"/>
  <c r="BF850" i="4"/>
  <c r="T850" i="4"/>
  <c r="R850" i="4"/>
  <c r="P850" i="4"/>
  <c r="BI848" i="4"/>
  <c r="BH848" i="4"/>
  <c r="BG848" i="4"/>
  <c r="BF848" i="4"/>
  <c r="T848" i="4"/>
  <c r="R848" i="4"/>
  <c r="P848" i="4"/>
  <c r="BI840" i="4"/>
  <c r="BH840" i="4"/>
  <c r="BG840" i="4"/>
  <c r="BF840" i="4"/>
  <c r="T840" i="4"/>
  <c r="R840" i="4"/>
  <c r="P840" i="4"/>
  <c r="BI838" i="4"/>
  <c r="BH838" i="4"/>
  <c r="BG838" i="4"/>
  <c r="BF838" i="4"/>
  <c r="T838" i="4"/>
  <c r="R838" i="4"/>
  <c r="P838" i="4"/>
  <c r="BI831" i="4"/>
  <c r="BH831" i="4"/>
  <c r="BG831" i="4"/>
  <c r="BF831" i="4"/>
  <c r="T831" i="4"/>
  <c r="R831" i="4"/>
  <c r="P831" i="4"/>
  <c r="BI829" i="4"/>
  <c r="BH829" i="4"/>
  <c r="BG829" i="4"/>
  <c r="BF829" i="4"/>
  <c r="T829" i="4"/>
  <c r="R829" i="4"/>
  <c r="P829" i="4"/>
  <c r="BI828" i="4"/>
  <c r="BH828" i="4"/>
  <c r="BG828" i="4"/>
  <c r="BF828" i="4"/>
  <c r="T828" i="4"/>
  <c r="R828" i="4"/>
  <c r="P828" i="4"/>
  <c r="BI826" i="4"/>
  <c r="BH826" i="4"/>
  <c r="BG826" i="4"/>
  <c r="BF826" i="4"/>
  <c r="T826" i="4"/>
  <c r="R826" i="4"/>
  <c r="P826" i="4"/>
  <c r="BI823" i="4"/>
  <c r="BH823" i="4"/>
  <c r="BG823" i="4"/>
  <c r="BF823" i="4"/>
  <c r="T823" i="4"/>
  <c r="R823" i="4"/>
  <c r="P823" i="4"/>
  <c r="BI822" i="4"/>
  <c r="BH822" i="4"/>
  <c r="BG822" i="4"/>
  <c r="BF822" i="4"/>
  <c r="T822" i="4"/>
  <c r="R822" i="4"/>
  <c r="P822" i="4"/>
  <c r="BI816" i="4"/>
  <c r="BH816" i="4"/>
  <c r="BG816" i="4"/>
  <c r="BF816" i="4"/>
  <c r="T816" i="4"/>
  <c r="R816" i="4"/>
  <c r="P816" i="4"/>
  <c r="BI814" i="4"/>
  <c r="BH814" i="4"/>
  <c r="BG814" i="4"/>
  <c r="BF814" i="4"/>
  <c r="T814" i="4"/>
  <c r="R814" i="4"/>
  <c r="P814" i="4"/>
  <c r="BI812" i="4"/>
  <c r="BH812" i="4"/>
  <c r="BG812" i="4"/>
  <c r="BF812" i="4"/>
  <c r="T812" i="4"/>
  <c r="R812" i="4"/>
  <c r="P812" i="4"/>
  <c r="BI808" i="4"/>
  <c r="BH808" i="4"/>
  <c r="BG808" i="4"/>
  <c r="BF808" i="4"/>
  <c r="T808" i="4"/>
  <c r="R808" i="4"/>
  <c r="P808" i="4"/>
  <c r="BI806" i="4"/>
  <c r="BH806" i="4"/>
  <c r="BG806" i="4"/>
  <c r="BF806" i="4"/>
  <c r="T806" i="4"/>
  <c r="R806" i="4"/>
  <c r="P806" i="4"/>
  <c r="BI805" i="4"/>
  <c r="BH805" i="4"/>
  <c r="BG805" i="4"/>
  <c r="BF805" i="4"/>
  <c r="T805" i="4"/>
  <c r="R805" i="4"/>
  <c r="P805" i="4"/>
  <c r="BI802" i="4"/>
  <c r="BH802" i="4"/>
  <c r="BG802" i="4"/>
  <c r="BF802" i="4"/>
  <c r="T802" i="4"/>
  <c r="R802" i="4"/>
  <c r="P802" i="4"/>
  <c r="BI797" i="4"/>
  <c r="BH797" i="4"/>
  <c r="BG797" i="4"/>
  <c r="BF797" i="4"/>
  <c r="T797" i="4"/>
  <c r="R797" i="4"/>
  <c r="P797" i="4"/>
  <c r="BI794" i="4"/>
  <c r="BH794" i="4"/>
  <c r="BG794" i="4"/>
  <c r="BF794" i="4"/>
  <c r="T794" i="4"/>
  <c r="R794" i="4"/>
  <c r="P794" i="4"/>
  <c r="BI791" i="4"/>
  <c r="BH791" i="4"/>
  <c r="BG791" i="4"/>
  <c r="BF791" i="4"/>
  <c r="T791" i="4"/>
  <c r="R791" i="4"/>
  <c r="P791" i="4"/>
  <c r="BI790" i="4"/>
  <c r="BH790" i="4"/>
  <c r="BG790" i="4"/>
  <c r="BF790" i="4"/>
  <c r="T790" i="4"/>
  <c r="R790" i="4"/>
  <c r="P790" i="4"/>
  <c r="BI787" i="4"/>
  <c r="BH787" i="4"/>
  <c r="BG787" i="4"/>
  <c r="BF787" i="4"/>
  <c r="T787" i="4"/>
  <c r="R787" i="4"/>
  <c r="P787" i="4"/>
  <c r="BI786" i="4"/>
  <c r="BH786" i="4"/>
  <c r="BG786" i="4"/>
  <c r="BF786" i="4"/>
  <c r="T786" i="4"/>
  <c r="R786" i="4"/>
  <c r="P786" i="4"/>
  <c r="BI785" i="4"/>
  <c r="BH785" i="4"/>
  <c r="BG785" i="4"/>
  <c r="BF785" i="4"/>
  <c r="T785" i="4"/>
  <c r="R785" i="4"/>
  <c r="P785" i="4"/>
  <c r="BI782" i="4"/>
  <c r="BH782" i="4"/>
  <c r="BG782" i="4"/>
  <c r="BF782" i="4"/>
  <c r="T782" i="4"/>
  <c r="R782" i="4"/>
  <c r="P782" i="4"/>
  <c r="BI781" i="4"/>
  <c r="BH781" i="4"/>
  <c r="BG781" i="4"/>
  <c r="BF781" i="4"/>
  <c r="T781" i="4"/>
  <c r="R781" i="4"/>
  <c r="P781" i="4"/>
  <c r="BI778" i="4"/>
  <c r="BH778" i="4"/>
  <c r="BG778" i="4"/>
  <c r="BF778" i="4"/>
  <c r="T778" i="4"/>
  <c r="R778" i="4"/>
  <c r="P778" i="4"/>
  <c r="BI776" i="4"/>
  <c r="BH776" i="4"/>
  <c r="BG776" i="4"/>
  <c r="BF776" i="4"/>
  <c r="T776" i="4"/>
  <c r="R776" i="4"/>
  <c r="P776" i="4"/>
  <c r="BI775" i="4"/>
  <c r="BH775" i="4"/>
  <c r="BG775" i="4"/>
  <c r="BF775" i="4"/>
  <c r="T775" i="4"/>
  <c r="R775" i="4"/>
  <c r="P775" i="4"/>
  <c r="BI773" i="4"/>
  <c r="BH773" i="4"/>
  <c r="BG773" i="4"/>
  <c r="BF773" i="4"/>
  <c r="T773" i="4"/>
  <c r="R773" i="4"/>
  <c r="P773" i="4"/>
  <c r="BI770" i="4"/>
  <c r="BH770" i="4"/>
  <c r="BG770" i="4"/>
  <c r="BF770" i="4"/>
  <c r="T770" i="4"/>
  <c r="R770" i="4"/>
  <c r="P770" i="4"/>
  <c r="BI768" i="4"/>
  <c r="BH768" i="4"/>
  <c r="BG768" i="4"/>
  <c r="BF768" i="4"/>
  <c r="T768" i="4"/>
  <c r="R768" i="4"/>
  <c r="P768" i="4"/>
  <c r="BI765" i="4"/>
  <c r="BH765" i="4"/>
  <c r="BG765" i="4"/>
  <c r="BF765" i="4"/>
  <c r="T765" i="4"/>
  <c r="R765" i="4"/>
  <c r="P765" i="4"/>
  <c r="BI763" i="4"/>
  <c r="BH763" i="4"/>
  <c r="BG763" i="4"/>
  <c r="BF763" i="4"/>
  <c r="T763" i="4"/>
  <c r="R763" i="4"/>
  <c r="P763" i="4"/>
  <c r="BI760" i="4"/>
  <c r="BH760" i="4"/>
  <c r="BG760" i="4"/>
  <c r="BF760" i="4"/>
  <c r="T760" i="4"/>
  <c r="R760" i="4"/>
  <c r="P760" i="4"/>
  <c r="BI758" i="4"/>
  <c r="BH758" i="4"/>
  <c r="BG758" i="4"/>
  <c r="BF758" i="4"/>
  <c r="T758" i="4"/>
  <c r="R758" i="4"/>
  <c r="P758" i="4"/>
  <c r="BI755" i="4"/>
  <c r="BH755" i="4"/>
  <c r="BG755" i="4"/>
  <c r="BF755" i="4"/>
  <c r="T755" i="4"/>
  <c r="R755" i="4"/>
  <c r="P755" i="4"/>
  <c r="BI753" i="4"/>
  <c r="BH753" i="4"/>
  <c r="BG753" i="4"/>
  <c r="BF753" i="4"/>
  <c r="T753" i="4"/>
  <c r="R753" i="4"/>
  <c r="P753" i="4"/>
  <c r="BI750" i="4"/>
  <c r="BH750" i="4"/>
  <c r="BG750" i="4"/>
  <c r="BF750" i="4"/>
  <c r="T750" i="4"/>
  <c r="R750" i="4"/>
  <c r="P750" i="4"/>
  <c r="BI746" i="4"/>
  <c r="BH746" i="4"/>
  <c r="BG746" i="4"/>
  <c r="BF746" i="4"/>
  <c r="T746" i="4"/>
  <c r="R746" i="4"/>
  <c r="P746" i="4"/>
  <c r="BI740" i="4"/>
  <c r="BH740" i="4"/>
  <c r="BG740" i="4"/>
  <c r="BF740" i="4"/>
  <c r="T740" i="4"/>
  <c r="R740" i="4"/>
  <c r="P740" i="4"/>
  <c r="BI739" i="4"/>
  <c r="BH739" i="4"/>
  <c r="BG739" i="4"/>
  <c r="BF739" i="4"/>
  <c r="T739" i="4"/>
  <c r="R739" i="4"/>
  <c r="P739" i="4"/>
  <c r="BI733" i="4"/>
  <c r="BH733" i="4"/>
  <c r="BG733" i="4"/>
  <c r="BF733" i="4"/>
  <c r="T733" i="4"/>
  <c r="R733" i="4"/>
  <c r="P733" i="4"/>
  <c r="BI732" i="4"/>
  <c r="BH732" i="4"/>
  <c r="BG732" i="4"/>
  <c r="BF732" i="4"/>
  <c r="T732" i="4"/>
  <c r="R732" i="4"/>
  <c r="P732" i="4"/>
  <c r="BI731" i="4"/>
  <c r="BH731" i="4"/>
  <c r="BG731" i="4"/>
  <c r="BF731" i="4"/>
  <c r="T731" i="4"/>
  <c r="R731" i="4"/>
  <c r="P731" i="4"/>
  <c r="BI728" i="4"/>
  <c r="BH728" i="4"/>
  <c r="BG728" i="4"/>
  <c r="BF728" i="4"/>
  <c r="T728" i="4"/>
  <c r="R728" i="4"/>
  <c r="P728" i="4"/>
  <c r="BI727" i="4"/>
  <c r="BH727" i="4"/>
  <c r="BG727" i="4"/>
  <c r="BF727" i="4"/>
  <c r="T727" i="4"/>
  <c r="R727" i="4"/>
  <c r="P727" i="4"/>
  <c r="BI726" i="4"/>
  <c r="BH726" i="4"/>
  <c r="BG726" i="4"/>
  <c r="BF726" i="4"/>
  <c r="T726" i="4"/>
  <c r="R726" i="4"/>
  <c r="P726" i="4"/>
  <c r="BI724" i="4"/>
  <c r="BH724" i="4"/>
  <c r="BG724" i="4"/>
  <c r="BF724" i="4"/>
  <c r="T724" i="4"/>
  <c r="R724" i="4"/>
  <c r="P724" i="4"/>
  <c r="BI721" i="4"/>
  <c r="BH721" i="4"/>
  <c r="BG721" i="4"/>
  <c r="BF721" i="4"/>
  <c r="T721" i="4"/>
  <c r="R721" i="4"/>
  <c r="P721" i="4"/>
  <c r="BI719" i="4"/>
  <c r="BH719" i="4"/>
  <c r="BG719" i="4"/>
  <c r="BF719" i="4"/>
  <c r="T719" i="4"/>
  <c r="R719" i="4"/>
  <c r="P719" i="4"/>
  <c r="BI716" i="4"/>
  <c r="BH716" i="4"/>
  <c r="BG716" i="4"/>
  <c r="BF716" i="4"/>
  <c r="T716" i="4"/>
  <c r="R716" i="4"/>
  <c r="P716" i="4"/>
  <c r="BI715" i="4"/>
  <c r="BH715" i="4"/>
  <c r="BG715" i="4"/>
  <c r="BF715" i="4"/>
  <c r="T715" i="4"/>
  <c r="R715" i="4"/>
  <c r="P715" i="4"/>
  <c r="BI714" i="4"/>
  <c r="BH714" i="4"/>
  <c r="BG714" i="4"/>
  <c r="BF714" i="4"/>
  <c r="T714" i="4"/>
  <c r="R714" i="4"/>
  <c r="P714" i="4"/>
  <c r="BI713" i="4"/>
  <c r="BH713" i="4"/>
  <c r="BG713" i="4"/>
  <c r="BF713" i="4"/>
  <c r="T713" i="4"/>
  <c r="R713" i="4"/>
  <c r="P713" i="4"/>
  <c r="BI712" i="4"/>
  <c r="BH712" i="4"/>
  <c r="BG712" i="4"/>
  <c r="BF712" i="4"/>
  <c r="T712" i="4"/>
  <c r="R712" i="4"/>
  <c r="P712" i="4"/>
  <c r="BI709" i="4"/>
  <c r="BH709" i="4"/>
  <c r="BG709" i="4"/>
  <c r="BF709" i="4"/>
  <c r="T709" i="4"/>
  <c r="R709" i="4"/>
  <c r="P709" i="4"/>
  <c r="BI708" i="4"/>
  <c r="BH708" i="4"/>
  <c r="BG708" i="4"/>
  <c r="BF708" i="4"/>
  <c r="T708" i="4"/>
  <c r="R708" i="4"/>
  <c r="P708" i="4"/>
  <c r="BI707" i="4"/>
  <c r="BH707" i="4"/>
  <c r="BG707" i="4"/>
  <c r="BF707" i="4"/>
  <c r="T707" i="4"/>
  <c r="R707" i="4"/>
  <c r="P707" i="4"/>
  <c r="BI701" i="4"/>
  <c r="BH701" i="4"/>
  <c r="BG701" i="4"/>
  <c r="BF701" i="4"/>
  <c r="T701" i="4"/>
  <c r="R701" i="4"/>
  <c r="P701" i="4"/>
  <c r="BI700" i="4"/>
  <c r="BH700" i="4"/>
  <c r="BG700" i="4"/>
  <c r="BF700" i="4"/>
  <c r="T700" i="4"/>
  <c r="R700" i="4"/>
  <c r="P700" i="4"/>
  <c r="BI697" i="4"/>
  <c r="BH697" i="4"/>
  <c r="BG697" i="4"/>
  <c r="BF697" i="4"/>
  <c r="T697" i="4"/>
  <c r="R697" i="4"/>
  <c r="P697" i="4"/>
  <c r="BI696" i="4"/>
  <c r="BH696" i="4"/>
  <c r="BG696" i="4"/>
  <c r="BF696" i="4"/>
  <c r="T696" i="4"/>
  <c r="R696" i="4"/>
  <c r="P696" i="4"/>
  <c r="BI692" i="4"/>
  <c r="BH692" i="4"/>
  <c r="BG692" i="4"/>
  <c r="BF692" i="4"/>
  <c r="T692" i="4"/>
  <c r="R692" i="4"/>
  <c r="P692" i="4"/>
  <c r="BI690" i="4"/>
  <c r="BH690" i="4"/>
  <c r="BG690" i="4"/>
  <c r="BF690" i="4"/>
  <c r="T690" i="4"/>
  <c r="R690" i="4"/>
  <c r="P690" i="4"/>
  <c r="BI682" i="4"/>
  <c r="BH682" i="4"/>
  <c r="BG682" i="4"/>
  <c r="BF682" i="4"/>
  <c r="T682" i="4"/>
  <c r="R682" i="4"/>
  <c r="P682" i="4"/>
  <c r="BI680" i="4"/>
  <c r="BH680" i="4"/>
  <c r="BG680" i="4"/>
  <c r="BF680" i="4"/>
  <c r="T680" i="4"/>
  <c r="R680" i="4"/>
  <c r="P680" i="4"/>
  <c r="BI677" i="4"/>
  <c r="BH677" i="4"/>
  <c r="BG677" i="4"/>
  <c r="BF677" i="4"/>
  <c r="T677" i="4"/>
  <c r="R677" i="4"/>
  <c r="P677" i="4"/>
  <c r="BI676" i="4"/>
  <c r="BH676" i="4"/>
  <c r="BG676" i="4"/>
  <c r="BF676" i="4"/>
  <c r="T676" i="4"/>
  <c r="R676" i="4"/>
  <c r="P676" i="4"/>
  <c r="BI662" i="4"/>
  <c r="BH662" i="4"/>
  <c r="BG662" i="4"/>
  <c r="BF662" i="4"/>
  <c r="T662" i="4"/>
  <c r="R662" i="4"/>
  <c r="P662" i="4"/>
  <c r="BI661" i="4"/>
  <c r="BH661" i="4"/>
  <c r="BG661" i="4"/>
  <c r="BF661" i="4"/>
  <c r="T661" i="4"/>
  <c r="R661" i="4"/>
  <c r="P661" i="4"/>
  <c r="BI660" i="4"/>
  <c r="BH660" i="4"/>
  <c r="BG660" i="4"/>
  <c r="BF660" i="4"/>
  <c r="T660" i="4"/>
  <c r="R660" i="4"/>
  <c r="P660" i="4"/>
  <c r="BI657" i="4"/>
  <c r="BH657" i="4"/>
  <c r="BG657" i="4"/>
  <c r="BF657" i="4"/>
  <c r="T657" i="4"/>
  <c r="R657" i="4"/>
  <c r="P657" i="4"/>
  <c r="BI655" i="4"/>
  <c r="BH655" i="4"/>
  <c r="BG655" i="4"/>
  <c r="BF655" i="4"/>
  <c r="T655" i="4"/>
  <c r="R655" i="4"/>
  <c r="P655" i="4"/>
  <c r="BI652" i="4"/>
  <c r="BH652" i="4"/>
  <c r="BG652" i="4"/>
  <c r="BF652" i="4"/>
  <c r="T652" i="4"/>
  <c r="R652" i="4"/>
  <c r="P652" i="4"/>
  <c r="BI649" i="4"/>
  <c r="BH649" i="4"/>
  <c r="BG649" i="4"/>
  <c r="BF649" i="4"/>
  <c r="T649" i="4"/>
  <c r="R649" i="4"/>
  <c r="P649" i="4"/>
  <c r="BI646" i="4"/>
  <c r="BH646" i="4"/>
  <c r="BG646" i="4"/>
  <c r="BF646" i="4"/>
  <c r="T646" i="4"/>
  <c r="R646" i="4"/>
  <c r="P646" i="4"/>
  <c r="BI643" i="4"/>
  <c r="BH643" i="4"/>
  <c r="BG643" i="4"/>
  <c r="BF643" i="4"/>
  <c r="T643" i="4"/>
  <c r="R643" i="4"/>
  <c r="P643" i="4"/>
  <c r="BI627" i="4"/>
  <c r="BH627" i="4"/>
  <c r="BG627" i="4"/>
  <c r="BF627" i="4"/>
  <c r="T627" i="4"/>
  <c r="R627" i="4"/>
  <c r="P627" i="4"/>
  <c r="BI611" i="4"/>
  <c r="BH611" i="4"/>
  <c r="BG611" i="4"/>
  <c r="BF611" i="4"/>
  <c r="T611" i="4"/>
  <c r="R611" i="4"/>
  <c r="P611" i="4"/>
  <c r="BI610" i="4"/>
  <c r="BH610" i="4"/>
  <c r="BG610" i="4"/>
  <c r="BF610" i="4"/>
  <c r="T610" i="4"/>
  <c r="R610" i="4"/>
  <c r="P610" i="4"/>
  <c r="BI607" i="4"/>
  <c r="BH607" i="4"/>
  <c r="BG607" i="4"/>
  <c r="BF607" i="4"/>
  <c r="T607" i="4"/>
  <c r="R607" i="4"/>
  <c r="P607" i="4"/>
  <c r="BI605" i="4"/>
  <c r="BH605" i="4"/>
  <c r="BG605" i="4"/>
  <c r="BF605" i="4"/>
  <c r="T605" i="4"/>
  <c r="R605" i="4"/>
  <c r="P605" i="4"/>
  <c r="BI604" i="4"/>
  <c r="BH604" i="4"/>
  <c r="BG604" i="4"/>
  <c r="BF604" i="4"/>
  <c r="T604" i="4"/>
  <c r="R604" i="4"/>
  <c r="P604" i="4"/>
  <c r="BI601" i="4"/>
  <c r="BH601" i="4"/>
  <c r="BG601" i="4"/>
  <c r="BF601" i="4"/>
  <c r="T601" i="4"/>
  <c r="R601" i="4"/>
  <c r="P601" i="4"/>
  <c r="BI595" i="4"/>
  <c r="BH595" i="4"/>
  <c r="BG595" i="4"/>
  <c r="BF595" i="4"/>
  <c r="T595" i="4"/>
  <c r="R595" i="4"/>
  <c r="P595" i="4"/>
  <c r="BI589" i="4"/>
  <c r="BH589" i="4"/>
  <c r="BG589" i="4"/>
  <c r="BF589" i="4"/>
  <c r="T589" i="4"/>
  <c r="R589" i="4"/>
  <c r="P589" i="4"/>
  <c r="BI587" i="4"/>
  <c r="BH587" i="4"/>
  <c r="BG587" i="4"/>
  <c r="BF587" i="4"/>
  <c r="T587" i="4"/>
  <c r="R587" i="4"/>
  <c r="P587" i="4"/>
  <c r="BI586" i="4"/>
  <c r="BH586" i="4"/>
  <c r="BG586" i="4"/>
  <c r="BF586" i="4"/>
  <c r="T586" i="4"/>
  <c r="R586" i="4"/>
  <c r="P586" i="4"/>
  <c r="BI584" i="4"/>
  <c r="BH584" i="4"/>
  <c r="BG584" i="4"/>
  <c r="BF584" i="4"/>
  <c r="T584" i="4"/>
  <c r="R584" i="4"/>
  <c r="P584" i="4"/>
  <c r="BI582" i="4"/>
  <c r="BH582" i="4"/>
  <c r="BG582" i="4"/>
  <c r="BF582" i="4"/>
  <c r="T582" i="4"/>
  <c r="R582" i="4"/>
  <c r="P582" i="4"/>
  <c r="BI581" i="4"/>
  <c r="BH581" i="4"/>
  <c r="BG581" i="4"/>
  <c r="BF581" i="4"/>
  <c r="T581" i="4"/>
  <c r="R581" i="4"/>
  <c r="P581" i="4"/>
  <c r="BI579" i="4"/>
  <c r="BH579" i="4"/>
  <c r="BG579" i="4"/>
  <c r="BF579" i="4"/>
  <c r="T579" i="4"/>
  <c r="R579" i="4"/>
  <c r="P579" i="4"/>
  <c r="BI578" i="4"/>
  <c r="BH578" i="4"/>
  <c r="BG578" i="4"/>
  <c r="BF578" i="4"/>
  <c r="T578" i="4"/>
  <c r="R578" i="4"/>
  <c r="P578" i="4"/>
  <c r="BI575" i="4"/>
  <c r="BH575" i="4"/>
  <c r="BG575" i="4"/>
  <c r="BF575" i="4"/>
  <c r="T575" i="4"/>
  <c r="R575" i="4"/>
  <c r="P575" i="4"/>
  <c r="BI567" i="4"/>
  <c r="BH567" i="4"/>
  <c r="BG567" i="4"/>
  <c r="BF567" i="4"/>
  <c r="T567" i="4"/>
  <c r="R567" i="4"/>
  <c r="P567" i="4"/>
  <c r="BI565" i="4"/>
  <c r="BH565" i="4"/>
  <c r="BG565" i="4"/>
  <c r="BF565" i="4"/>
  <c r="T565" i="4"/>
  <c r="R565" i="4"/>
  <c r="P565" i="4"/>
  <c r="BI564" i="4"/>
  <c r="BH564" i="4"/>
  <c r="BG564" i="4"/>
  <c r="BF564" i="4"/>
  <c r="T564" i="4"/>
  <c r="R564" i="4"/>
  <c r="P564" i="4"/>
  <c r="BI561" i="4"/>
  <c r="BH561" i="4"/>
  <c r="BG561" i="4"/>
  <c r="BF561" i="4"/>
  <c r="T561" i="4"/>
  <c r="R561" i="4"/>
  <c r="P561" i="4"/>
  <c r="BI559" i="4"/>
  <c r="BH559" i="4"/>
  <c r="BG559" i="4"/>
  <c r="BF559" i="4"/>
  <c r="T559" i="4"/>
  <c r="R559" i="4"/>
  <c r="P559" i="4"/>
  <c r="BI557" i="4"/>
  <c r="BH557" i="4"/>
  <c r="BG557" i="4"/>
  <c r="BF557" i="4"/>
  <c r="T557" i="4"/>
  <c r="R557" i="4"/>
  <c r="P557" i="4"/>
  <c r="BI556" i="4"/>
  <c r="BH556" i="4"/>
  <c r="BG556" i="4"/>
  <c r="BF556" i="4"/>
  <c r="T556" i="4"/>
  <c r="R556" i="4"/>
  <c r="P556" i="4"/>
  <c r="BI554" i="4"/>
  <c r="BH554" i="4"/>
  <c r="BG554" i="4"/>
  <c r="BF554" i="4"/>
  <c r="T554" i="4"/>
  <c r="R554" i="4"/>
  <c r="P554" i="4"/>
  <c r="BI553" i="4"/>
  <c r="BH553" i="4"/>
  <c r="BG553" i="4"/>
  <c r="BF553" i="4"/>
  <c r="T553" i="4"/>
  <c r="R553" i="4"/>
  <c r="P553" i="4"/>
  <c r="BI548" i="4"/>
  <c r="BH548" i="4"/>
  <c r="BG548" i="4"/>
  <c r="BF548" i="4"/>
  <c r="T548" i="4"/>
  <c r="R548" i="4"/>
  <c r="P548" i="4"/>
  <c r="BI544" i="4"/>
  <c r="BH544" i="4"/>
  <c r="BG544" i="4"/>
  <c r="BF544" i="4"/>
  <c r="T544" i="4"/>
  <c r="R544" i="4"/>
  <c r="P544" i="4"/>
  <c r="BI537" i="4"/>
  <c r="BH537" i="4"/>
  <c r="BG537" i="4"/>
  <c r="BF537" i="4"/>
  <c r="T537" i="4"/>
  <c r="R537" i="4"/>
  <c r="P537" i="4"/>
  <c r="BI535" i="4"/>
  <c r="BH535" i="4"/>
  <c r="BG535" i="4"/>
  <c r="BF535" i="4"/>
  <c r="T535" i="4"/>
  <c r="R535" i="4"/>
  <c r="P535" i="4"/>
  <c r="BI533" i="4"/>
  <c r="BH533" i="4"/>
  <c r="BG533" i="4"/>
  <c r="BF533" i="4"/>
  <c r="T533" i="4"/>
  <c r="R533" i="4"/>
  <c r="P533" i="4"/>
  <c r="BI526" i="4"/>
  <c r="BH526" i="4"/>
  <c r="BG526" i="4"/>
  <c r="BF526" i="4"/>
  <c r="T526" i="4"/>
  <c r="R526" i="4"/>
  <c r="P526" i="4"/>
  <c r="BI524" i="4"/>
  <c r="BH524" i="4"/>
  <c r="BG524" i="4"/>
  <c r="BF524" i="4"/>
  <c r="T524" i="4"/>
  <c r="R524" i="4"/>
  <c r="P524" i="4"/>
  <c r="BI523" i="4"/>
  <c r="BH523" i="4"/>
  <c r="BG523" i="4"/>
  <c r="BF523" i="4"/>
  <c r="T523" i="4"/>
  <c r="R523" i="4"/>
  <c r="P523" i="4"/>
  <c r="BI522" i="4"/>
  <c r="BH522" i="4"/>
  <c r="BG522" i="4"/>
  <c r="BF522" i="4"/>
  <c r="T522" i="4"/>
  <c r="R522" i="4"/>
  <c r="P522" i="4"/>
  <c r="BI519" i="4"/>
  <c r="BH519" i="4"/>
  <c r="BG519" i="4"/>
  <c r="BF519" i="4"/>
  <c r="T519" i="4"/>
  <c r="R519" i="4"/>
  <c r="P519" i="4"/>
  <c r="BI518" i="4"/>
  <c r="BH518" i="4"/>
  <c r="BG518" i="4"/>
  <c r="BF518" i="4"/>
  <c r="T518" i="4"/>
  <c r="R518" i="4"/>
  <c r="P518" i="4"/>
  <c r="BI515" i="4"/>
  <c r="BH515" i="4"/>
  <c r="BG515" i="4"/>
  <c r="BF515" i="4"/>
  <c r="T515" i="4"/>
  <c r="R515" i="4"/>
  <c r="P515" i="4"/>
  <c r="BI514" i="4"/>
  <c r="BH514" i="4"/>
  <c r="BG514" i="4"/>
  <c r="BF514" i="4"/>
  <c r="T514" i="4"/>
  <c r="R514" i="4"/>
  <c r="P514" i="4"/>
  <c r="BI512" i="4"/>
  <c r="BH512" i="4"/>
  <c r="BG512" i="4"/>
  <c r="BF512" i="4"/>
  <c r="T512" i="4"/>
  <c r="R512" i="4"/>
  <c r="P512" i="4"/>
  <c r="BI511" i="4"/>
  <c r="BH511" i="4"/>
  <c r="BG511" i="4"/>
  <c r="BF511" i="4"/>
  <c r="T511" i="4"/>
  <c r="R511" i="4"/>
  <c r="P511" i="4"/>
  <c r="BI509" i="4"/>
  <c r="BH509" i="4"/>
  <c r="BG509" i="4"/>
  <c r="BF509" i="4"/>
  <c r="T509" i="4"/>
  <c r="R509" i="4"/>
  <c r="P509" i="4"/>
  <c r="BI506" i="4"/>
  <c r="BH506" i="4"/>
  <c r="BG506" i="4"/>
  <c r="BF506" i="4"/>
  <c r="T506" i="4"/>
  <c r="R506" i="4"/>
  <c r="P506" i="4"/>
  <c r="BI504" i="4"/>
  <c r="BH504" i="4"/>
  <c r="BG504" i="4"/>
  <c r="BF504" i="4"/>
  <c r="T504" i="4"/>
  <c r="R504" i="4"/>
  <c r="P504" i="4"/>
  <c r="BI503" i="4"/>
  <c r="BH503" i="4"/>
  <c r="BG503" i="4"/>
  <c r="BF503" i="4"/>
  <c r="T503" i="4"/>
  <c r="R503" i="4"/>
  <c r="P503" i="4"/>
  <c r="BI502" i="4"/>
  <c r="BH502" i="4"/>
  <c r="BG502" i="4"/>
  <c r="BF502" i="4"/>
  <c r="T502" i="4"/>
  <c r="R502" i="4"/>
  <c r="P502" i="4"/>
  <c r="BI499" i="4"/>
  <c r="BH499" i="4"/>
  <c r="BG499" i="4"/>
  <c r="BF499" i="4"/>
  <c r="T499" i="4"/>
  <c r="R499" i="4"/>
  <c r="P499" i="4"/>
  <c r="BI497" i="4"/>
  <c r="BH497" i="4"/>
  <c r="BG497" i="4"/>
  <c r="BF497" i="4"/>
  <c r="T497" i="4"/>
  <c r="R497" i="4"/>
  <c r="P497" i="4"/>
  <c r="BI496" i="4"/>
  <c r="BH496" i="4"/>
  <c r="BG496" i="4"/>
  <c r="BF496" i="4"/>
  <c r="T496" i="4"/>
  <c r="R496" i="4"/>
  <c r="P496" i="4"/>
  <c r="BI494" i="4"/>
  <c r="BH494" i="4"/>
  <c r="BG494" i="4"/>
  <c r="BF494" i="4"/>
  <c r="T494" i="4"/>
  <c r="R494" i="4"/>
  <c r="P494" i="4"/>
  <c r="BI492" i="4"/>
  <c r="BH492" i="4"/>
  <c r="BG492" i="4"/>
  <c r="BF492" i="4"/>
  <c r="T492" i="4"/>
  <c r="R492" i="4"/>
  <c r="P492" i="4"/>
  <c r="BI490" i="4"/>
  <c r="BH490" i="4"/>
  <c r="BG490" i="4"/>
  <c r="BF490" i="4"/>
  <c r="T490" i="4"/>
  <c r="R490" i="4"/>
  <c r="P490" i="4"/>
  <c r="BI489" i="4"/>
  <c r="BH489" i="4"/>
  <c r="BG489" i="4"/>
  <c r="BF489" i="4"/>
  <c r="T489" i="4"/>
  <c r="R489" i="4"/>
  <c r="P489" i="4"/>
  <c r="BI487" i="4"/>
  <c r="BH487" i="4"/>
  <c r="BG487" i="4"/>
  <c r="BF487" i="4"/>
  <c r="T487" i="4"/>
  <c r="R487" i="4"/>
  <c r="P487" i="4"/>
  <c r="BI486" i="4"/>
  <c r="BH486" i="4"/>
  <c r="BG486" i="4"/>
  <c r="BF486" i="4"/>
  <c r="T486" i="4"/>
  <c r="R486" i="4"/>
  <c r="P486" i="4"/>
  <c r="BI484" i="4"/>
  <c r="BH484" i="4"/>
  <c r="BG484" i="4"/>
  <c r="BF484" i="4"/>
  <c r="T484" i="4"/>
  <c r="R484" i="4"/>
  <c r="P484" i="4"/>
  <c r="BI481" i="4"/>
  <c r="BH481" i="4"/>
  <c r="BG481" i="4"/>
  <c r="BF481" i="4"/>
  <c r="T481" i="4"/>
  <c r="R481" i="4"/>
  <c r="P481" i="4"/>
  <c r="BI478" i="4"/>
  <c r="BH478" i="4"/>
  <c r="BG478" i="4"/>
  <c r="BF478" i="4"/>
  <c r="T478" i="4"/>
  <c r="T477" i="4" s="1"/>
  <c r="R478" i="4"/>
  <c r="R477" i="4"/>
  <c r="P478" i="4"/>
  <c r="P477" i="4"/>
  <c r="BI474" i="4"/>
  <c r="BH474" i="4"/>
  <c r="BG474" i="4"/>
  <c r="BF474" i="4"/>
  <c r="T474" i="4"/>
  <c r="R474" i="4"/>
  <c r="P474" i="4"/>
  <c r="BI471" i="4"/>
  <c r="BH471" i="4"/>
  <c r="BG471" i="4"/>
  <c r="BF471" i="4"/>
  <c r="T471" i="4"/>
  <c r="R471" i="4"/>
  <c r="P471" i="4"/>
  <c r="BI468" i="4"/>
  <c r="BH468" i="4"/>
  <c r="BG468" i="4"/>
  <c r="BF468" i="4"/>
  <c r="T468" i="4"/>
  <c r="R468" i="4"/>
  <c r="P468" i="4"/>
  <c r="BI466" i="4"/>
  <c r="BH466" i="4"/>
  <c r="BG466" i="4"/>
  <c r="BF466" i="4"/>
  <c r="T466" i="4"/>
  <c r="R466" i="4"/>
  <c r="P466" i="4"/>
  <c r="BI465" i="4"/>
  <c r="BH465" i="4"/>
  <c r="BG465" i="4"/>
  <c r="BF465" i="4"/>
  <c r="T465" i="4"/>
  <c r="R465" i="4"/>
  <c r="P465" i="4"/>
  <c r="BI463" i="4"/>
  <c r="BH463" i="4"/>
  <c r="BG463" i="4"/>
  <c r="BF463" i="4"/>
  <c r="T463" i="4"/>
  <c r="R463" i="4"/>
  <c r="P463" i="4"/>
  <c r="BI462" i="4"/>
  <c r="BH462" i="4"/>
  <c r="BG462" i="4"/>
  <c r="BF462" i="4"/>
  <c r="T462" i="4"/>
  <c r="R462" i="4"/>
  <c r="P462" i="4"/>
  <c r="BI461" i="4"/>
  <c r="BH461" i="4"/>
  <c r="BG461" i="4"/>
  <c r="BF461" i="4"/>
  <c r="T461" i="4"/>
  <c r="R461" i="4"/>
  <c r="P461" i="4"/>
  <c r="BI455" i="4"/>
  <c r="BH455" i="4"/>
  <c r="BG455" i="4"/>
  <c r="BF455" i="4"/>
  <c r="T455" i="4"/>
  <c r="R455" i="4"/>
  <c r="P455" i="4"/>
  <c r="BI454" i="4"/>
  <c r="BH454" i="4"/>
  <c r="BG454" i="4"/>
  <c r="BF454" i="4"/>
  <c r="T454" i="4"/>
  <c r="R454" i="4"/>
  <c r="P454" i="4"/>
  <c r="BI453" i="4"/>
  <c r="BH453" i="4"/>
  <c r="BG453" i="4"/>
  <c r="BF453" i="4"/>
  <c r="T453" i="4"/>
  <c r="R453" i="4"/>
  <c r="P453" i="4"/>
  <c r="BI452" i="4"/>
  <c r="BH452" i="4"/>
  <c r="BG452" i="4"/>
  <c r="BF452" i="4"/>
  <c r="T452" i="4"/>
  <c r="R452" i="4"/>
  <c r="P452" i="4"/>
  <c r="BI451" i="4"/>
  <c r="BH451" i="4"/>
  <c r="BG451" i="4"/>
  <c r="BF451" i="4"/>
  <c r="T451" i="4"/>
  <c r="R451" i="4"/>
  <c r="P451" i="4"/>
  <c r="BI449" i="4"/>
  <c r="BH449" i="4"/>
  <c r="BG449" i="4"/>
  <c r="BF449" i="4"/>
  <c r="T449" i="4"/>
  <c r="R449" i="4"/>
  <c r="P449" i="4"/>
  <c r="BI448" i="4"/>
  <c r="BH448" i="4"/>
  <c r="BG448" i="4"/>
  <c r="BF448" i="4"/>
  <c r="T448" i="4"/>
  <c r="R448" i="4"/>
  <c r="P448" i="4"/>
  <c r="BI444" i="4"/>
  <c r="BH444" i="4"/>
  <c r="BG444" i="4"/>
  <c r="BF444" i="4"/>
  <c r="T444" i="4"/>
  <c r="R444" i="4"/>
  <c r="P444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7" i="4"/>
  <c r="BH437" i="4"/>
  <c r="BG437" i="4"/>
  <c r="BF437" i="4"/>
  <c r="T437" i="4"/>
  <c r="R437" i="4"/>
  <c r="P437" i="4"/>
  <c r="BI436" i="4"/>
  <c r="BH436" i="4"/>
  <c r="BG436" i="4"/>
  <c r="BF436" i="4"/>
  <c r="T436" i="4"/>
  <c r="R436" i="4"/>
  <c r="P436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27" i="4"/>
  <c r="BH427" i="4"/>
  <c r="BG427" i="4"/>
  <c r="BF427" i="4"/>
  <c r="T427" i="4"/>
  <c r="R427" i="4"/>
  <c r="P427" i="4"/>
  <c r="BI426" i="4"/>
  <c r="BH426" i="4"/>
  <c r="BG426" i="4"/>
  <c r="BF426" i="4"/>
  <c r="T426" i="4"/>
  <c r="R426" i="4"/>
  <c r="P426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1" i="4"/>
  <c r="BH421" i="4"/>
  <c r="BG421" i="4"/>
  <c r="BF421" i="4"/>
  <c r="T421" i="4"/>
  <c r="R421" i="4"/>
  <c r="P421" i="4"/>
  <c r="BI420" i="4"/>
  <c r="BH420" i="4"/>
  <c r="BG420" i="4"/>
  <c r="BF420" i="4"/>
  <c r="T420" i="4"/>
  <c r="R420" i="4"/>
  <c r="P420" i="4"/>
  <c r="BI419" i="4"/>
  <c r="BH419" i="4"/>
  <c r="BG419" i="4"/>
  <c r="BF419" i="4"/>
  <c r="T419" i="4"/>
  <c r="R419" i="4"/>
  <c r="P419" i="4"/>
  <c r="BI417" i="4"/>
  <c r="BH417" i="4"/>
  <c r="BG417" i="4"/>
  <c r="BF417" i="4"/>
  <c r="T417" i="4"/>
  <c r="R417" i="4"/>
  <c r="P417" i="4"/>
  <c r="BI416" i="4"/>
  <c r="BH416" i="4"/>
  <c r="BG416" i="4"/>
  <c r="BF416" i="4"/>
  <c r="T416" i="4"/>
  <c r="R416" i="4"/>
  <c r="P416" i="4"/>
  <c r="BI415" i="4"/>
  <c r="BH415" i="4"/>
  <c r="BG415" i="4"/>
  <c r="BF415" i="4"/>
  <c r="T415" i="4"/>
  <c r="R415" i="4"/>
  <c r="P415" i="4"/>
  <c r="BI407" i="4"/>
  <c r="BH407" i="4"/>
  <c r="BG407" i="4"/>
  <c r="BF407" i="4"/>
  <c r="T407" i="4"/>
  <c r="R407" i="4"/>
  <c r="P407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396" i="4"/>
  <c r="BH396" i="4"/>
  <c r="BG396" i="4"/>
  <c r="BF396" i="4"/>
  <c r="T396" i="4"/>
  <c r="R396" i="4"/>
  <c r="P396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7" i="4"/>
  <c r="BH387" i="4"/>
  <c r="BG387" i="4"/>
  <c r="BF387" i="4"/>
  <c r="T387" i="4"/>
  <c r="R387" i="4"/>
  <c r="P387" i="4"/>
  <c r="BI381" i="4"/>
  <c r="BH381" i="4"/>
  <c r="BG381" i="4"/>
  <c r="BF381" i="4"/>
  <c r="T381" i="4"/>
  <c r="R381" i="4"/>
  <c r="P381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2" i="4"/>
  <c r="BH342" i="4"/>
  <c r="BG342" i="4"/>
  <c r="BF342" i="4"/>
  <c r="T342" i="4"/>
  <c r="R342" i="4"/>
  <c r="P342" i="4"/>
  <c r="BI336" i="4"/>
  <c r="BH336" i="4"/>
  <c r="BG336" i="4"/>
  <c r="BF336" i="4"/>
  <c r="T336" i="4"/>
  <c r="R336" i="4"/>
  <c r="P336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6" i="4"/>
  <c r="BH306" i="4"/>
  <c r="BG306" i="4"/>
  <c r="BF306" i="4"/>
  <c r="T306" i="4"/>
  <c r="R306" i="4"/>
  <c r="P306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66" i="4"/>
  <c r="BH266" i="4"/>
  <c r="BG266" i="4"/>
  <c r="BF266" i="4"/>
  <c r="T266" i="4"/>
  <c r="R266" i="4"/>
  <c r="P266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88" i="4"/>
  <c r="BH188" i="4"/>
  <c r="BG188" i="4"/>
  <c r="BF188" i="4"/>
  <c r="T188" i="4"/>
  <c r="R188" i="4"/>
  <c r="P188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3" i="4"/>
  <c r="BH113" i="4"/>
  <c r="BG113" i="4"/>
  <c r="BF113" i="4"/>
  <c r="T113" i="4"/>
  <c r="R113" i="4"/>
  <c r="P113" i="4"/>
  <c r="J106" i="4"/>
  <c r="F106" i="4"/>
  <c r="F104" i="4"/>
  <c r="E102" i="4"/>
  <c r="J58" i="4"/>
  <c r="F58" i="4"/>
  <c r="F56" i="4"/>
  <c r="E54" i="4"/>
  <c r="J26" i="4"/>
  <c r="E26" i="4"/>
  <c r="J59" i="4" s="1"/>
  <c r="J25" i="4"/>
  <c r="J20" i="4"/>
  <c r="E20" i="4"/>
  <c r="F107" i="4" s="1"/>
  <c r="J19" i="4"/>
  <c r="J14" i="4"/>
  <c r="J104" i="4" s="1"/>
  <c r="E7" i="4"/>
  <c r="E98" i="4" s="1"/>
  <c r="J39" i="3"/>
  <c r="J38" i="3"/>
  <c r="AY57" i="1"/>
  <c r="J37" i="3"/>
  <c r="AX57" i="1"/>
  <c r="BI164" i="3"/>
  <c r="BH164" i="3"/>
  <c r="BG164" i="3"/>
  <c r="BF164" i="3"/>
  <c r="T164" i="3"/>
  <c r="T163" i="3"/>
  <c r="R164" i="3"/>
  <c r="R163" i="3"/>
  <c r="P164" i="3"/>
  <c r="P163" i="3"/>
  <c r="BI160" i="3"/>
  <c r="BH160" i="3"/>
  <c r="BG160" i="3"/>
  <c r="BF160" i="3"/>
  <c r="T160" i="3"/>
  <c r="T159" i="3"/>
  <c r="R160" i="3"/>
  <c r="R159" i="3"/>
  <c r="P160" i="3"/>
  <c r="P159" i="3" s="1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T149" i="3" s="1"/>
  <c r="R150" i="3"/>
  <c r="R149" i="3" s="1"/>
  <c r="P150" i="3"/>
  <c r="P149" i="3" s="1"/>
  <c r="BI148" i="3"/>
  <c r="BH148" i="3"/>
  <c r="BG148" i="3"/>
  <c r="BF148" i="3"/>
  <c r="T148" i="3"/>
  <c r="T147" i="3" s="1"/>
  <c r="R148" i="3"/>
  <c r="R147" i="3" s="1"/>
  <c r="P148" i="3"/>
  <c r="P147" i="3" s="1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T140" i="3" s="1"/>
  <c r="R141" i="3"/>
  <c r="R140" i="3" s="1"/>
  <c r="P141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T130" i="3"/>
  <c r="R131" i="3"/>
  <c r="R130" i="3"/>
  <c r="P131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J95" i="3"/>
  <c r="F95" i="3"/>
  <c r="F93" i="3"/>
  <c r="E91" i="3"/>
  <c r="J58" i="3"/>
  <c r="F58" i="3"/>
  <c r="F56" i="3"/>
  <c r="E54" i="3"/>
  <c r="J26" i="3"/>
  <c r="E26" i="3"/>
  <c r="J96" i="3"/>
  <c r="J25" i="3"/>
  <c r="J20" i="3"/>
  <c r="E20" i="3"/>
  <c r="F59" i="3"/>
  <c r="J19" i="3"/>
  <c r="J14" i="3"/>
  <c r="J93" i="3" s="1"/>
  <c r="E7" i="3"/>
  <c r="E50" i="3" s="1"/>
  <c r="J39" i="2"/>
  <c r="J38" i="2"/>
  <c r="AY56" i="1"/>
  <c r="J37" i="2"/>
  <c r="AX56" i="1"/>
  <c r="BI263" i="2"/>
  <c r="BH263" i="2"/>
  <c r="BG263" i="2"/>
  <c r="BF263" i="2"/>
  <c r="T263" i="2"/>
  <c r="T262" i="2"/>
  <c r="R263" i="2"/>
  <c r="R262" i="2"/>
  <c r="P263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1" i="2"/>
  <c r="BH251" i="2"/>
  <c r="BG251" i="2"/>
  <c r="BF251" i="2"/>
  <c r="T251" i="2"/>
  <c r="T250" i="2"/>
  <c r="R251" i="2"/>
  <c r="R250" i="2"/>
  <c r="P251" i="2"/>
  <c r="P250" i="2"/>
  <c r="BI246" i="2"/>
  <c r="BH246" i="2"/>
  <c r="BG246" i="2"/>
  <c r="BF246" i="2"/>
  <c r="T246" i="2"/>
  <c r="T245" i="2"/>
  <c r="R246" i="2"/>
  <c r="R245" i="2"/>
  <c r="P246" i="2"/>
  <c r="P245" i="2" s="1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T224" i="2" s="1"/>
  <c r="R225" i="2"/>
  <c r="R224" i="2"/>
  <c r="P225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T193" i="2" s="1"/>
  <c r="R194" i="2"/>
  <c r="R193" i="2" s="1"/>
  <c r="P194" i="2"/>
  <c r="P193" i="2" s="1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T125" i="2" s="1"/>
  <c r="R126" i="2"/>
  <c r="R125" i="2" s="1"/>
  <c r="P126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J101" i="2"/>
  <c r="F101" i="2"/>
  <c r="F99" i="2"/>
  <c r="E97" i="2"/>
  <c r="J58" i="2"/>
  <c r="F58" i="2"/>
  <c r="F56" i="2"/>
  <c r="E54" i="2"/>
  <c r="J26" i="2"/>
  <c r="E26" i="2"/>
  <c r="J59" i="2"/>
  <c r="J25" i="2"/>
  <c r="J20" i="2"/>
  <c r="E20" i="2"/>
  <c r="F102" i="2" s="1"/>
  <c r="J19" i="2"/>
  <c r="J14" i="2"/>
  <c r="J99" i="2" s="1"/>
  <c r="E7" i="2"/>
  <c r="E50" i="2" s="1"/>
  <c r="L50" i="1"/>
  <c r="AM50" i="1"/>
  <c r="AM49" i="1"/>
  <c r="L49" i="1"/>
  <c r="AM47" i="1"/>
  <c r="L47" i="1"/>
  <c r="L45" i="1"/>
  <c r="L44" i="1"/>
  <c r="BK124" i="11"/>
  <c r="BK122" i="11"/>
  <c r="BK118" i="11"/>
  <c r="BK115" i="11"/>
  <c r="BK110" i="11"/>
  <c r="J102" i="11"/>
  <c r="BK100" i="11"/>
  <c r="J97" i="11"/>
  <c r="J94" i="11"/>
  <c r="J105" i="10"/>
  <c r="BK104" i="10"/>
  <c r="BK100" i="10"/>
  <c r="BK99" i="10"/>
  <c r="BK98" i="10"/>
  <c r="J96" i="10"/>
  <c r="BK95" i="10"/>
  <c r="BK93" i="10"/>
  <c r="BK91" i="10"/>
  <c r="BK89" i="10"/>
  <c r="J88" i="10"/>
  <c r="BK147" i="9"/>
  <c r="BK144" i="9"/>
  <c r="BK143" i="9"/>
  <c r="BK142" i="9"/>
  <c r="BK136" i="9"/>
  <c r="BK132" i="9"/>
  <c r="BK129" i="9"/>
  <c r="BK127" i="9"/>
  <c r="BK125" i="9"/>
  <c r="BK124" i="9"/>
  <c r="J122" i="9"/>
  <c r="J121" i="9"/>
  <c r="J119" i="9"/>
  <c r="BK118" i="9"/>
  <c r="J117" i="9"/>
  <c r="BK116" i="9"/>
  <c r="BK114" i="9"/>
  <c r="J113" i="9"/>
  <c r="BK107" i="9"/>
  <c r="BK105" i="9"/>
  <c r="BK101" i="9"/>
  <c r="J100" i="9"/>
  <c r="BK99" i="9"/>
  <c r="J98" i="9"/>
  <c r="BK92" i="9"/>
  <c r="J91" i="9"/>
  <c r="BK89" i="9"/>
  <c r="BK88" i="9"/>
  <c r="J227" i="8"/>
  <c r="J226" i="8"/>
  <c r="J221" i="8"/>
  <c r="J219" i="8"/>
  <c r="BK217" i="8"/>
  <c r="BK215" i="8"/>
  <c r="BK214" i="8"/>
  <c r="BK212" i="8"/>
  <c r="J210" i="8"/>
  <c r="BK204" i="8"/>
  <c r="BK203" i="8"/>
  <c r="BK202" i="8"/>
  <c r="BK201" i="8"/>
  <c r="J200" i="8"/>
  <c r="BK198" i="8"/>
  <c r="J196" i="8"/>
  <c r="J195" i="8"/>
  <c r="J189" i="8"/>
  <c r="BK188" i="8"/>
  <c r="J187" i="8"/>
  <c r="J183" i="8"/>
  <c r="J181" i="8"/>
  <c r="J179" i="8"/>
  <c r="BK178" i="8"/>
  <c r="J177" i="8"/>
  <c r="BK176" i="8"/>
  <c r="J175" i="8"/>
  <c r="J173" i="8"/>
  <c r="BK170" i="8"/>
  <c r="J169" i="8"/>
  <c r="J165" i="8"/>
  <c r="BK164" i="8"/>
  <c r="J156" i="8"/>
  <c r="J153" i="8"/>
  <c r="J151" i="8"/>
  <c r="BK148" i="8"/>
  <c r="J145" i="8"/>
  <c r="J143" i="8"/>
  <c r="BK141" i="8"/>
  <c r="J140" i="8"/>
  <c r="BK133" i="8"/>
  <c r="J132" i="8"/>
  <c r="BK129" i="8"/>
  <c r="BK126" i="8"/>
  <c r="BK123" i="8"/>
  <c r="J122" i="8"/>
  <c r="J116" i="8"/>
  <c r="BK115" i="8"/>
  <c r="BK113" i="8"/>
  <c r="BK112" i="8"/>
  <c r="BK111" i="8"/>
  <c r="J110" i="8"/>
  <c r="BK109" i="8"/>
  <c r="J102" i="8"/>
  <c r="BK101" i="8"/>
  <c r="J100" i="8"/>
  <c r="BK137" i="7"/>
  <c r="BK132" i="7"/>
  <c r="J128" i="7"/>
  <c r="J123" i="7"/>
  <c r="BK121" i="7"/>
  <c r="BK116" i="7"/>
  <c r="J114" i="7"/>
  <c r="J112" i="7"/>
  <c r="J111" i="7"/>
  <c r="BK110" i="7"/>
  <c r="BK106" i="7"/>
  <c r="J104" i="7"/>
  <c r="J103" i="7"/>
  <c r="J223" i="6"/>
  <c r="J221" i="6"/>
  <c r="BK217" i="6"/>
  <c r="J212" i="6"/>
  <c r="J210" i="6"/>
  <c r="J209" i="6"/>
  <c r="BK206" i="6"/>
  <c r="BK204" i="6"/>
  <c r="BK192" i="6"/>
  <c r="J187" i="6"/>
  <c r="BK184" i="6"/>
  <c r="BK179" i="6"/>
  <c r="BK173" i="6"/>
  <c r="BK169" i="6"/>
  <c r="J165" i="6"/>
  <c r="J163" i="6"/>
  <c r="J162" i="6"/>
  <c r="J147" i="6"/>
  <c r="J143" i="6"/>
  <c r="BK139" i="6"/>
  <c r="J138" i="6"/>
  <c r="BK136" i="6"/>
  <c r="J135" i="6"/>
  <c r="J134" i="6"/>
  <c r="BK132" i="6"/>
  <c r="J129" i="6"/>
  <c r="J128" i="6"/>
  <c r="J125" i="6"/>
  <c r="J124" i="6"/>
  <c r="J123" i="6"/>
  <c r="BK122" i="6"/>
  <c r="J120" i="6"/>
  <c r="J118" i="6"/>
  <c r="BK117" i="6"/>
  <c r="J116" i="6"/>
  <c r="BK115" i="6"/>
  <c r="BK112" i="6"/>
  <c r="J111" i="6"/>
  <c r="J110" i="6"/>
  <c r="J109" i="6"/>
  <c r="BK107" i="6"/>
  <c r="BK106" i="6"/>
  <c r="BK99" i="6"/>
  <c r="J314" i="5"/>
  <c r="J312" i="5"/>
  <c r="BK310" i="5"/>
  <c r="J308" i="5"/>
  <c r="J303" i="5"/>
  <c r="J298" i="5"/>
  <c r="J295" i="5"/>
  <c r="J294" i="5"/>
  <c r="BK293" i="5"/>
  <c r="J283" i="5"/>
  <c r="BK272" i="5"/>
  <c r="J271" i="5"/>
  <c r="BK269" i="5"/>
  <c r="BK268" i="5"/>
  <c r="J261" i="5"/>
  <c r="BK260" i="5"/>
  <c r="BK258" i="5"/>
  <c r="J249" i="5"/>
  <c r="BK244" i="5"/>
  <c r="J235" i="5"/>
  <c r="BK218" i="5"/>
  <c r="BK216" i="5"/>
  <c r="BK211" i="5"/>
  <c r="BK208" i="5"/>
  <c r="BK198" i="5"/>
  <c r="J197" i="5"/>
  <c r="J196" i="5"/>
  <c r="J191" i="5"/>
  <c r="J189" i="5"/>
  <c r="J184" i="5"/>
  <c r="BK172" i="5"/>
  <c r="J171" i="5"/>
  <c r="BK170" i="5"/>
  <c r="J168" i="5"/>
  <c r="BK164" i="5"/>
  <c r="J153" i="5"/>
  <c r="BK149" i="5"/>
  <c r="BK147" i="5"/>
  <c r="J145" i="5"/>
  <c r="BK137" i="5"/>
  <c r="BK134" i="5"/>
  <c r="J133" i="5"/>
  <c r="J131" i="5"/>
  <c r="BK127" i="5"/>
  <c r="J126" i="5"/>
  <c r="BK123" i="5"/>
  <c r="BK114" i="5"/>
  <c r="J112" i="5"/>
  <c r="BK940" i="4"/>
  <c r="BK934" i="4"/>
  <c r="BK932" i="4"/>
  <c r="BK911" i="4"/>
  <c r="BK905" i="4"/>
  <c r="J903" i="4"/>
  <c r="BK897" i="4"/>
  <c r="J888" i="4"/>
  <c r="J886" i="4"/>
  <c r="BK885" i="4"/>
  <c r="J876" i="4"/>
  <c r="BK874" i="4"/>
  <c r="J868" i="4"/>
  <c r="J867" i="4"/>
  <c r="J859" i="4"/>
  <c r="J850" i="4"/>
  <c r="J848" i="4"/>
  <c r="BK840" i="4"/>
  <c r="J838" i="4"/>
  <c r="J831" i="4"/>
  <c r="BK826" i="4"/>
  <c r="BK808" i="4"/>
  <c r="J805" i="4"/>
  <c r="J802" i="4"/>
  <c r="BK794" i="4"/>
  <c r="BK790" i="4"/>
  <c r="J786" i="4"/>
  <c r="BK782" i="4"/>
  <c r="J778" i="4"/>
  <c r="BK775" i="4"/>
  <c r="J773" i="4"/>
  <c r="BK770" i="4"/>
  <c r="J763" i="4"/>
  <c r="BK758" i="4"/>
  <c r="J753" i="4"/>
  <c r="BK750" i="4"/>
  <c r="J740" i="4"/>
  <c r="BK739" i="4"/>
  <c r="BK733" i="4"/>
  <c r="J732" i="4"/>
  <c r="BK731" i="4"/>
  <c r="J728" i="4"/>
  <c r="J727" i="4"/>
  <c r="BK726" i="4"/>
  <c r="J721" i="4"/>
  <c r="BK719" i="4"/>
  <c r="BK715" i="4"/>
  <c r="J714" i="4"/>
  <c r="BK713" i="4"/>
  <c r="J709" i="4"/>
  <c r="BK707" i="4"/>
  <c r="J701" i="4"/>
  <c r="J700" i="4"/>
  <c r="J697" i="4"/>
  <c r="J696" i="4"/>
  <c r="J692" i="4"/>
  <c r="J690" i="4"/>
  <c r="BK682" i="4"/>
  <c r="BK677" i="4"/>
  <c r="J676" i="4"/>
  <c r="BK662" i="4"/>
  <c r="BK660" i="4"/>
  <c r="J657" i="4"/>
  <c r="J655" i="4"/>
  <c r="J646" i="4"/>
  <c r="BK643" i="4"/>
  <c r="J611" i="4"/>
  <c r="BK610" i="4"/>
  <c r="J605" i="4"/>
  <c r="J604" i="4"/>
  <c r="J601" i="4"/>
  <c r="J589" i="4"/>
  <c r="J587" i="4"/>
  <c r="J586" i="4"/>
  <c r="J584" i="4"/>
  <c r="J582" i="4"/>
  <c r="BK581" i="4"/>
  <c r="BK578" i="4"/>
  <c r="J567" i="4"/>
  <c r="J565" i="4"/>
  <c r="BK559" i="4"/>
  <c r="BK557" i="4"/>
  <c r="J556" i="4"/>
  <c r="BK554" i="4"/>
  <c r="J553" i="4"/>
  <c r="BK548" i="4"/>
  <c r="J544" i="4"/>
  <c r="J535" i="4"/>
  <c r="BK533" i="4"/>
  <c r="J526" i="4"/>
  <c r="J524" i="4"/>
  <c r="BK523" i="4"/>
  <c r="BK519" i="4"/>
  <c r="BK518" i="4"/>
  <c r="BK515" i="4"/>
  <c r="J514" i="4"/>
  <c r="BK512" i="4"/>
  <c r="J511" i="4"/>
  <c r="BK509" i="4"/>
  <c r="J506" i="4"/>
  <c r="J504" i="4"/>
  <c r="J499" i="4"/>
  <c r="J497" i="4"/>
  <c r="BK496" i="4"/>
  <c r="J494" i="4"/>
  <c r="BK492" i="4"/>
  <c r="J487" i="4"/>
  <c r="BK484" i="4"/>
  <c r="BK478" i="4"/>
  <c r="BK466" i="4"/>
  <c r="J465" i="4"/>
  <c r="BK463" i="4"/>
  <c r="BK461" i="4"/>
  <c r="J455" i="4"/>
  <c r="J453" i="4"/>
  <c r="J452" i="4"/>
  <c r="BK451" i="4"/>
  <c r="J448" i="4"/>
  <c r="BK444" i="4"/>
  <c r="J440" i="4"/>
  <c r="BK438" i="4"/>
  <c r="J437" i="4"/>
  <c r="J436" i="4"/>
  <c r="J435" i="4"/>
  <c r="BK433" i="4"/>
  <c r="BK432" i="4"/>
  <c r="BK427" i="4"/>
  <c r="J425" i="4"/>
  <c r="BK423" i="4"/>
  <c r="J420" i="4"/>
  <c r="BK417" i="4"/>
  <c r="BK406" i="4"/>
  <c r="J392" i="4"/>
  <c r="J361" i="4"/>
  <c r="J342" i="4"/>
  <c r="J327" i="4"/>
  <c r="BK324" i="4"/>
  <c r="BK322" i="4"/>
  <c r="J320" i="4"/>
  <c r="BK309" i="4"/>
  <c r="J300" i="4"/>
  <c r="BK293" i="4"/>
  <c r="BK290" i="4"/>
  <c r="J276" i="4"/>
  <c r="BK253" i="4"/>
  <c r="J252" i="4"/>
  <c r="BK244" i="4"/>
  <c r="J243" i="4"/>
  <c r="J242" i="4"/>
  <c r="BK234" i="4"/>
  <c r="J231" i="4"/>
  <c r="BK204" i="4"/>
  <c r="J198" i="4"/>
  <c r="J188" i="4"/>
  <c r="J179" i="4"/>
  <c r="J156" i="4"/>
  <c r="BK147" i="4"/>
  <c r="J144" i="4"/>
  <c r="BK133" i="4"/>
  <c r="J131" i="4"/>
  <c r="BK124" i="4"/>
  <c r="J122" i="4"/>
  <c r="J121" i="4"/>
  <c r="BK160" i="3"/>
  <c r="J148" i="3"/>
  <c r="J143" i="3"/>
  <c r="BK141" i="3"/>
  <c r="J136" i="3"/>
  <c r="J121" i="3"/>
  <c r="BK119" i="3"/>
  <c r="J117" i="3"/>
  <c r="BK115" i="3"/>
  <c r="BK110" i="3"/>
  <c r="J103" i="3"/>
  <c r="J261" i="2"/>
  <c r="J259" i="2"/>
  <c r="BK246" i="2"/>
  <c r="BK244" i="2"/>
  <c r="J243" i="2"/>
  <c r="BK239" i="2"/>
  <c r="BK235" i="2"/>
  <c r="BK231" i="2"/>
  <c r="J229" i="2"/>
  <c r="BK223" i="2"/>
  <c r="J222" i="2"/>
  <c r="J220" i="2"/>
  <c r="BK218" i="2"/>
  <c r="BK217" i="2"/>
  <c r="BK214" i="2"/>
  <c r="BK208" i="2"/>
  <c r="BK206" i="2"/>
  <c r="J204" i="2"/>
  <c r="J202" i="2"/>
  <c r="J199" i="2"/>
  <c r="J197" i="2"/>
  <c r="BK194" i="2"/>
  <c r="J192" i="2"/>
  <c r="BK188" i="2"/>
  <c r="BK181" i="2"/>
  <c r="J179" i="2"/>
  <c r="J177" i="2"/>
  <c r="BK176" i="2"/>
  <c r="BK175" i="2"/>
  <c r="J174" i="2"/>
  <c r="J166" i="2"/>
  <c r="BK165" i="2"/>
  <c r="J162" i="2"/>
  <c r="BK159" i="2"/>
  <c r="J157" i="2"/>
  <c r="BK146" i="2"/>
  <c r="J143" i="2"/>
  <c r="J131" i="2"/>
  <c r="BK126" i="2"/>
  <c r="BK124" i="2"/>
  <c r="J122" i="2"/>
  <c r="J120" i="2"/>
  <c r="J119" i="2"/>
  <c r="BK117" i="2"/>
  <c r="J114" i="2"/>
  <c r="BK111" i="2"/>
  <c r="J126" i="11"/>
  <c r="J118" i="11"/>
  <c r="BK105" i="11"/>
  <c r="BK99" i="11"/>
  <c r="J91" i="11"/>
  <c r="BK106" i="10"/>
  <c r="J104" i="10"/>
  <c r="BK102" i="10"/>
  <c r="J99" i="10"/>
  <c r="BK96" i="10"/>
  <c r="J94" i="10"/>
  <c r="J93" i="10"/>
  <c r="J92" i="10"/>
  <c r="J89" i="10"/>
  <c r="J85" i="10"/>
  <c r="BK146" i="9"/>
  <c r="J146" i="9"/>
  <c r="J141" i="9"/>
  <c r="J139" i="9"/>
  <c r="J138" i="9"/>
  <c r="BK137" i="9"/>
  <c r="J134" i="9"/>
  <c r="BK131" i="9"/>
  <c r="J127" i="9"/>
  <c r="BK126" i="9"/>
  <c r="J124" i="9"/>
  <c r="J120" i="9"/>
  <c r="J118" i="9"/>
  <c r="J116" i="9"/>
  <c r="BK115" i="9"/>
  <c r="J111" i="9"/>
  <c r="J110" i="9"/>
  <c r="BK109" i="9"/>
  <c r="J108" i="9"/>
  <c r="J107" i="9"/>
  <c r="BK106" i="9"/>
  <c r="J105" i="9"/>
  <c r="J103" i="9"/>
  <c r="BK100" i="9"/>
  <c r="J99" i="9"/>
  <c r="BK97" i="9"/>
  <c r="BK95" i="9"/>
  <c r="J94" i="9"/>
  <c r="J93" i="9"/>
  <c r="BK91" i="9"/>
  <c r="J88" i="9"/>
  <c r="BK228" i="8"/>
  <c r="BK223" i="8"/>
  <c r="BK220" i="8"/>
  <c r="BK219" i="8"/>
  <c r="BK218" i="8"/>
  <c r="J217" i="8"/>
  <c r="BK211" i="8"/>
  <c r="BK209" i="8"/>
  <c r="BK205" i="8"/>
  <c r="J202" i="8"/>
  <c r="J201" i="8"/>
  <c r="BK200" i="8"/>
  <c r="J193" i="8"/>
  <c r="J190" i="8"/>
  <c r="BK181" i="8"/>
  <c r="BK177" i="8"/>
  <c r="BK174" i="8"/>
  <c r="BK172" i="8"/>
  <c r="J171" i="8"/>
  <c r="BK169" i="8"/>
  <c r="J168" i="8"/>
  <c r="J166" i="8"/>
  <c r="BK165" i="8"/>
  <c r="J158" i="8"/>
  <c r="BK153" i="8"/>
  <c r="BK149" i="8"/>
  <c r="J147" i="8"/>
  <c r="BK143" i="8"/>
  <c r="BK140" i="8"/>
  <c r="J138" i="8"/>
  <c r="J137" i="8"/>
  <c r="J136" i="8"/>
  <c r="J134" i="8"/>
  <c r="BK132" i="8"/>
  <c r="BK131" i="8"/>
  <c r="J129" i="8"/>
  <c r="J125" i="8"/>
  <c r="BK124" i="8"/>
  <c r="BK122" i="8"/>
  <c r="J121" i="8"/>
  <c r="BK119" i="8"/>
  <c r="J117" i="8"/>
  <c r="BK116" i="8"/>
  <c r="J114" i="8"/>
  <c r="BK107" i="8"/>
  <c r="BK106" i="8"/>
  <c r="BK104" i="8"/>
  <c r="BK99" i="8"/>
  <c r="J98" i="8"/>
  <c r="J137" i="7"/>
  <c r="BK135" i="7"/>
  <c r="BK134" i="7"/>
  <c r="BK133" i="7"/>
  <c r="J132" i="7"/>
  <c r="J126" i="7"/>
  <c r="J125" i="7"/>
  <c r="BK124" i="7"/>
  <c r="J121" i="7"/>
  <c r="BK113" i="7"/>
  <c r="BK111" i="7"/>
  <c r="J109" i="7"/>
  <c r="BK103" i="7"/>
  <c r="BK221" i="6"/>
  <c r="J219" i="6"/>
  <c r="BK216" i="6"/>
  <c r="BK215" i="6"/>
  <c r="BK214" i="6"/>
  <c r="BK212" i="6"/>
  <c r="J211" i="6"/>
  <c r="BK210" i="6"/>
  <c r="BK208" i="6"/>
  <c r="BK207" i="6"/>
  <c r="J206" i="6"/>
  <c r="BK202" i="6"/>
  <c r="BK201" i="6"/>
  <c r="J199" i="6"/>
  <c r="BK197" i="6"/>
  <c r="J193" i="6"/>
  <c r="BK191" i="6"/>
  <c r="BK190" i="6"/>
  <c r="BK187" i="6"/>
  <c r="BK186" i="6"/>
  <c r="BK180" i="6"/>
  <c r="BK177" i="6"/>
  <c r="J173" i="6"/>
  <c r="BK172" i="6"/>
  <c r="BK170" i="6"/>
  <c r="BK162" i="6"/>
  <c r="J161" i="6"/>
  <c r="J159" i="6"/>
  <c r="J156" i="6"/>
  <c r="J153" i="6"/>
  <c r="BK152" i="6"/>
  <c r="BK147" i="6"/>
  <c r="BK143" i="6"/>
  <c r="BK133" i="6"/>
  <c r="BK130" i="6"/>
  <c r="BK129" i="6"/>
  <c r="J127" i="6"/>
  <c r="J122" i="6"/>
  <c r="BK121" i="6"/>
  <c r="J119" i="6"/>
  <c r="BK118" i="6"/>
  <c r="BK114" i="6"/>
  <c r="BK113" i="6"/>
  <c r="BK111" i="6"/>
  <c r="BK110" i="6"/>
  <c r="BK109" i="6"/>
  <c r="BK108" i="6"/>
  <c r="J106" i="6"/>
  <c r="J105" i="6"/>
  <c r="J102" i="6"/>
  <c r="J99" i="6"/>
  <c r="BK97" i="6"/>
  <c r="J307" i="5"/>
  <c r="BK298" i="5"/>
  <c r="BK296" i="5"/>
  <c r="BK288" i="5"/>
  <c r="BK286" i="5"/>
  <c r="BK279" i="5"/>
  <c r="BK273" i="5"/>
  <c r="BK271" i="5"/>
  <c r="BK270" i="5"/>
  <c r="BK261" i="5"/>
  <c r="BK257" i="5"/>
  <c r="J244" i="5"/>
  <c r="BK238" i="5"/>
  <c r="BK235" i="5"/>
  <c r="J227" i="5"/>
  <c r="J226" i="5"/>
  <c r="BK221" i="5"/>
  <c r="J216" i="5"/>
  <c r="J213" i="5"/>
  <c r="J211" i="5"/>
  <c r="BK209" i="5"/>
  <c r="J208" i="5"/>
  <c r="J205" i="5"/>
  <c r="J203" i="5"/>
  <c r="J201" i="5"/>
  <c r="BK199" i="5"/>
  <c r="BK197" i="5"/>
  <c r="BK196" i="5"/>
  <c r="BK187" i="5"/>
  <c r="BK186" i="5"/>
  <c r="BK183" i="5"/>
  <c r="J181" i="5"/>
  <c r="BK178" i="5"/>
  <c r="BK171" i="5"/>
  <c r="BK168" i="5"/>
  <c r="J166" i="5"/>
  <c r="J157" i="5"/>
  <c r="BK155" i="5"/>
  <c r="BK154" i="5"/>
  <c r="BK151" i="5"/>
  <c r="BK145" i="5"/>
  <c r="BK141" i="5"/>
  <c r="BK139" i="5"/>
  <c r="BK131" i="5"/>
  <c r="J127" i="5"/>
  <c r="J123" i="5"/>
  <c r="BK116" i="5"/>
  <c r="J114" i="5"/>
  <c r="J111" i="5"/>
  <c r="BK102" i="5"/>
  <c r="BK415" i="4"/>
  <c r="J404" i="4"/>
  <c r="BK396" i="4"/>
  <c r="BK387" i="4"/>
  <c r="BK381" i="4"/>
  <c r="BK379" i="4"/>
  <c r="J377" i="4"/>
  <c r="BK368" i="4"/>
  <c r="J363" i="4"/>
  <c r="BK355" i="4"/>
  <c r="BK352" i="4"/>
  <c r="J350" i="4"/>
  <c r="J322" i="4"/>
  <c r="BK317" i="4"/>
  <c r="BK314" i="4"/>
  <c r="BK311" i="4"/>
  <c r="J306" i="4"/>
  <c r="BK300" i="4"/>
  <c r="BK299" i="4"/>
  <c r="J293" i="4"/>
  <c r="J290" i="4"/>
  <c r="BK266" i="4"/>
  <c r="J253" i="4"/>
  <c r="J251" i="4"/>
  <c r="J250" i="4"/>
  <c r="BK241" i="4"/>
  <c r="J239" i="4"/>
  <c r="BK231" i="4"/>
  <c r="BK228" i="4"/>
  <c r="BK207" i="4"/>
  <c r="J204" i="4"/>
  <c r="BK195" i="4"/>
  <c r="BK176" i="4"/>
  <c r="J173" i="4"/>
  <c r="J170" i="4"/>
  <c r="BK167" i="4"/>
  <c r="J163" i="4"/>
  <c r="BK156" i="4"/>
  <c r="J153" i="4"/>
  <c r="BK150" i="4"/>
  <c r="J138" i="4"/>
  <c r="BK131" i="4"/>
  <c r="BK130" i="4"/>
  <c r="J128" i="4"/>
  <c r="BK121" i="4"/>
  <c r="BK119" i="4"/>
  <c r="BK113" i="4"/>
  <c r="J164" i="3"/>
  <c r="J160" i="3"/>
  <c r="BK158" i="3"/>
  <c r="J156" i="3"/>
  <c r="J154" i="3"/>
  <c r="J150" i="3"/>
  <c r="J146" i="3"/>
  <c r="J139" i="3"/>
  <c r="BK136" i="3"/>
  <c r="BK134" i="3"/>
  <c r="BK128" i="3"/>
  <c r="BK126" i="3"/>
  <c r="J125" i="3"/>
  <c r="J124" i="3"/>
  <c r="BK117" i="3"/>
  <c r="J115" i="3"/>
  <c r="J112" i="3"/>
  <c r="J110" i="3"/>
  <c r="J107" i="3"/>
  <c r="BK106" i="3"/>
  <c r="BK263" i="2"/>
  <c r="J263" i="2"/>
  <c r="BK261" i="2"/>
  <c r="BK259" i="2"/>
  <c r="BK251" i="2"/>
  <c r="BK242" i="2"/>
  <c r="J241" i="2"/>
  <c r="J240" i="2"/>
  <c r="J239" i="2"/>
  <c r="J217" i="2"/>
  <c r="J214" i="2"/>
  <c r="J213" i="2"/>
  <c r="BK211" i="2"/>
  <c r="BK210" i="2"/>
  <c r="J209" i="2"/>
  <c r="J208" i="2"/>
  <c r="J194" i="2"/>
  <c r="J191" i="2"/>
  <c r="BK189" i="2"/>
  <c r="J188" i="2"/>
  <c r="J187" i="2"/>
  <c r="BK184" i="2"/>
  <c r="J183" i="2"/>
  <c r="J181" i="2"/>
  <c r="BK179" i="2"/>
  <c r="BK172" i="2"/>
  <c r="J170" i="2"/>
  <c r="BK168" i="2"/>
  <c r="J165" i="2"/>
  <c r="BK164" i="2"/>
  <c r="BK152" i="2"/>
  <c r="J139" i="2"/>
  <c r="BK134" i="2"/>
  <c r="BK131" i="2"/>
  <c r="J130" i="2"/>
  <c r="J126" i="2"/>
  <c r="J123" i="2"/>
  <c r="BK122" i="2"/>
  <c r="J117" i="2"/>
  <c r="BK114" i="2"/>
  <c r="BK108" i="2"/>
  <c r="J120" i="11"/>
  <c r="J113" i="11"/>
  <c r="J109" i="11"/>
  <c r="J107" i="11"/>
  <c r="BK102" i="11"/>
  <c r="BK94" i="11"/>
  <c r="J92" i="11"/>
  <c r="J100" i="10"/>
  <c r="J91" i="10"/>
  <c r="J90" i="10"/>
  <c r="BK88" i="10"/>
  <c r="BK87" i="10"/>
  <c r="BK86" i="10"/>
  <c r="BK85" i="10"/>
  <c r="J145" i="9"/>
  <c r="J144" i="9"/>
  <c r="J140" i="9"/>
  <c r="J137" i="9"/>
  <c r="J136" i="9"/>
  <c r="J131" i="9"/>
  <c r="J130" i="9"/>
  <c r="BK123" i="9"/>
  <c r="BK119" i="9"/>
  <c r="BK113" i="9"/>
  <c r="BK110" i="9"/>
  <c r="BK108" i="9"/>
  <c r="J106" i="9"/>
  <c r="BK103" i="9"/>
  <c r="J102" i="9"/>
  <c r="J96" i="9"/>
  <c r="BK94" i="9"/>
  <c r="J92" i="9"/>
  <c r="J89" i="9"/>
  <c r="J228" i="8"/>
  <c r="BK225" i="8"/>
  <c r="J224" i="8"/>
  <c r="J218" i="8"/>
  <c r="J215" i="8"/>
  <c r="J214" i="8"/>
  <c r="BK208" i="8"/>
  <c r="J207" i="8"/>
  <c r="BK206" i="8"/>
  <c r="J205" i="8"/>
  <c r="J204" i="8"/>
  <c r="J198" i="8"/>
  <c r="BK196" i="8"/>
  <c r="BK194" i="8"/>
  <c r="BK190" i="8"/>
  <c r="BK189" i="8"/>
  <c r="J188" i="8"/>
  <c r="BK187" i="8"/>
  <c r="BK186" i="8"/>
  <c r="J182" i="8"/>
  <c r="J180" i="8"/>
  <c r="J176" i="8"/>
  <c r="BK173" i="8"/>
  <c r="J172" i="8"/>
  <c r="J167" i="8"/>
  <c r="J164" i="8"/>
  <c r="BK163" i="8"/>
  <c r="BK162" i="8"/>
  <c r="BK161" i="8"/>
  <c r="BK159" i="8"/>
  <c r="BK158" i="8"/>
  <c r="J157" i="8"/>
  <c r="BK156" i="8"/>
  <c r="J155" i="8"/>
  <c r="J154" i="8"/>
  <c r="BK152" i="8"/>
  <c r="BK151" i="8"/>
  <c r="BK150" i="8"/>
  <c r="J149" i="8"/>
  <c r="BK146" i="8"/>
  <c r="BK145" i="8"/>
  <c r="J139" i="8"/>
  <c r="BK137" i="8"/>
  <c r="J133" i="8"/>
  <c r="J131" i="8"/>
  <c r="J130" i="8"/>
  <c r="BK128" i="8"/>
  <c r="BK127" i="8"/>
  <c r="J126" i="8"/>
  <c r="BK125" i="8"/>
  <c r="J123" i="8"/>
  <c r="BK121" i="8"/>
  <c r="J120" i="8"/>
  <c r="BK117" i="8"/>
  <c r="J115" i="8"/>
  <c r="J111" i="8"/>
  <c r="BK110" i="8"/>
  <c r="J109" i="8"/>
  <c r="J107" i="8"/>
  <c r="J104" i="8"/>
  <c r="J103" i="8"/>
  <c r="BK102" i="8"/>
  <c r="J101" i="8"/>
  <c r="J99" i="8"/>
  <c r="J135" i="7"/>
  <c r="J130" i="7"/>
  <c r="BK126" i="7"/>
  <c r="J124" i="7"/>
  <c r="J122" i="7"/>
  <c r="J117" i="7"/>
  <c r="J116" i="7"/>
  <c r="BK114" i="7"/>
  <c r="J113" i="7"/>
  <c r="J108" i="7"/>
  <c r="BK107" i="7"/>
  <c r="J106" i="7"/>
  <c r="BK105" i="7"/>
  <c r="BK104" i="7"/>
  <c r="BK100" i="7"/>
  <c r="BK97" i="7"/>
  <c r="BK95" i="7"/>
  <c r="BK226" i="6"/>
  <c r="J226" i="6"/>
  <c r="BK223" i="6"/>
  <c r="BK219" i="6"/>
  <c r="J217" i="6"/>
  <c r="J214" i="6"/>
  <c r="J208" i="6"/>
  <c r="BK205" i="6"/>
  <c r="BK200" i="6"/>
  <c r="BK199" i="6"/>
  <c r="J197" i="6"/>
  <c r="J196" i="6"/>
  <c r="J195" i="6"/>
  <c r="BK193" i="6"/>
  <c r="J192" i="6"/>
  <c r="J191" i="6"/>
  <c r="J188" i="6"/>
  <c r="J185" i="6"/>
  <c r="J184" i="6"/>
  <c r="BK183" i="6"/>
  <c r="J182" i="6"/>
  <c r="J179" i="6"/>
  <c r="J177" i="6"/>
  <c r="J175" i="6"/>
  <c r="J172" i="6"/>
  <c r="J169" i="6"/>
  <c r="BK167" i="6"/>
  <c r="BK165" i="6"/>
  <c r="BK164" i="6"/>
  <c r="BK161" i="6"/>
  <c r="BK160" i="6"/>
  <c r="BK159" i="6"/>
  <c r="J158" i="6"/>
  <c r="BK155" i="6"/>
  <c r="BK153" i="6"/>
  <c r="BK151" i="6"/>
  <c r="J139" i="6"/>
  <c r="BK138" i="6"/>
  <c r="J137" i="6"/>
  <c r="J136" i="6"/>
  <c r="BK135" i="6"/>
  <c r="BK134" i="6"/>
  <c r="J132" i="6"/>
  <c r="BK127" i="6"/>
  <c r="BK125" i="6"/>
  <c r="J121" i="6"/>
  <c r="BK120" i="6"/>
  <c r="BK119" i="6"/>
  <c r="J117" i="6"/>
  <c r="J114" i="6"/>
  <c r="J112" i="6"/>
  <c r="J108" i="6"/>
  <c r="BK318" i="5"/>
  <c r="J318" i="5"/>
  <c r="BK316" i="5"/>
  <c r="J316" i="5"/>
  <c r="BK314" i="5"/>
  <c r="BK312" i="5"/>
  <c r="J310" i="5"/>
  <c r="BK308" i="5"/>
  <c r="BK307" i="5"/>
  <c r="BK305" i="5"/>
  <c r="BK303" i="5"/>
  <c r="J296" i="5"/>
  <c r="BK295" i="5"/>
  <c r="BK294" i="5"/>
  <c r="J293" i="5"/>
  <c r="J291" i="5"/>
  <c r="J289" i="5"/>
  <c r="J286" i="5"/>
  <c r="BK283" i="5"/>
  <c r="J279" i="5"/>
  <c r="J272" i="5"/>
  <c r="J268" i="5"/>
  <c r="J265" i="5"/>
  <c r="BK264" i="5"/>
  <c r="J260" i="5"/>
  <c r="J258" i="5"/>
  <c r="J247" i="5"/>
  <c r="J238" i="5"/>
  <c r="BK226" i="5"/>
  <c r="BK223" i="5"/>
  <c r="J221" i="5"/>
  <c r="J218" i="5"/>
  <c r="J209" i="5"/>
  <c r="J206" i="5"/>
  <c r="J198" i="5"/>
  <c r="BK193" i="5"/>
  <c r="BK191" i="5"/>
  <c r="J186" i="5"/>
  <c r="BK184" i="5"/>
  <c r="BK181" i="5"/>
  <c r="J178" i="5"/>
  <c r="BK175" i="5"/>
  <c r="BK166" i="5"/>
  <c r="BK165" i="5"/>
  <c r="J164" i="5"/>
  <c r="BK161" i="5"/>
  <c r="BK160" i="5"/>
  <c r="BK157" i="5"/>
  <c r="J155" i="5"/>
  <c r="J154" i="5"/>
  <c r="J151" i="5"/>
  <c r="J149" i="5"/>
  <c r="J147" i="5"/>
  <c r="J143" i="5"/>
  <c r="J139" i="5"/>
  <c r="J137" i="5"/>
  <c r="J134" i="5"/>
  <c r="BK133" i="5"/>
  <c r="BK126" i="5"/>
  <c r="J117" i="5"/>
  <c r="BK115" i="5"/>
  <c r="BK111" i="5"/>
  <c r="J110" i="5"/>
  <c r="J106" i="5"/>
  <c r="J102" i="5"/>
  <c r="BK929" i="4"/>
  <c r="BK927" i="4"/>
  <c r="J927" i="4"/>
  <c r="BK921" i="4"/>
  <c r="BK919" i="4"/>
  <c r="J913" i="4"/>
  <c r="J905" i="4"/>
  <c r="BK903" i="4"/>
  <c r="J897" i="4"/>
  <c r="BK896" i="4"/>
  <c r="J894" i="4"/>
  <c r="BK888" i="4"/>
  <c r="BK884" i="4"/>
  <c r="BK876" i="4"/>
  <c r="BK872" i="4"/>
  <c r="J870" i="4"/>
  <c r="BK868" i="4"/>
  <c r="BK866" i="4"/>
  <c r="BK865" i="4"/>
  <c r="BK859" i="4"/>
  <c r="J857" i="4"/>
  <c r="BK848" i="4"/>
  <c r="J840" i="4"/>
  <c r="BK831" i="4"/>
  <c r="BK829" i="4"/>
  <c r="BK828" i="4"/>
  <c r="J826" i="4"/>
  <c r="J823" i="4"/>
  <c r="BK822" i="4"/>
  <c r="BK816" i="4"/>
  <c r="J814" i="4"/>
  <c r="J812" i="4"/>
  <c r="J808" i="4"/>
  <c r="J806" i="4"/>
  <c r="BK805" i="4"/>
  <c r="BK802" i="4"/>
  <c r="J797" i="4"/>
  <c r="J794" i="4"/>
  <c r="J791" i="4"/>
  <c r="J790" i="4"/>
  <c r="BK787" i="4"/>
  <c r="BK786" i="4"/>
  <c r="J785" i="4"/>
  <c r="J782" i="4"/>
  <c r="BK781" i="4"/>
  <c r="BK778" i="4"/>
  <c r="J776" i="4"/>
  <c r="J768" i="4"/>
  <c r="BK765" i="4"/>
  <c r="BK760" i="4"/>
  <c r="BK755" i="4"/>
  <c r="BK753" i="4"/>
  <c r="BK746" i="4"/>
  <c r="J731" i="4"/>
  <c r="BK727" i="4"/>
  <c r="J724" i="4"/>
  <c r="BK721" i="4"/>
  <c r="J716" i="4"/>
  <c r="J715" i="4"/>
  <c r="J713" i="4"/>
  <c r="J712" i="4"/>
  <c r="J708" i="4"/>
  <c r="J707" i="4"/>
  <c r="BK700" i="4"/>
  <c r="BK696" i="4"/>
  <c r="BK690" i="4"/>
  <c r="J682" i="4"/>
  <c r="BK680" i="4"/>
  <c r="J677" i="4"/>
  <c r="J662" i="4"/>
  <c r="J661" i="4"/>
  <c r="J660" i="4"/>
  <c r="BK652" i="4"/>
  <c r="J652" i="4"/>
  <c r="BK649" i="4"/>
  <c r="BK627" i="4"/>
  <c r="BK611" i="4"/>
  <c r="J607" i="4"/>
  <c r="BK605" i="4"/>
  <c r="BK601" i="4"/>
  <c r="BK595" i="4"/>
  <c r="BK587" i="4"/>
  <c r="BK584" i="4"/>
  <c r="J579" i="4"/>
  <c r="J575" i="4"/>
  <c r="BK565" i="4"/>
  <c r="J564" i="4"/>
  <c r="J561" i="4"/>
  <c r="J557" i="4"/>
  <c r="J554" i="4"/>
  <c r="BK553" i="4"/>
  <c r="J548" i="4"/>
  <c r="BK544" i="4"/>
  <c r="BK537" i="4"/>
  <c r="BK535" i="4"/>
  <c r="J533" i="4"/>
  <c r="BK522" i="4"/>
  <c r="J519" i="4"/>
  <c r="J515" i="4"/>
  <c r="BK514" i="4"/>
  <c r="J512" i="4"/>
  <c r="BK511" i="4"/>
  <c r="BK504" i="4"/>
  <c r="J503" i="4"/>
  <c r="J502" i="4"/>
  <c r="BK499" i="4"/>
  <c r="BK497" i="4"/>
  <c r="J496" i="4"/>
  <c r="BK494" i="4"/>
  <c r="J492" i="4"/>
  <c r="BK490" i="4"/>
  <c r="BK489" i="4"/>
  <c r="BK487" i="4"/>
  <c r="BK486" i="4"/>
  <c r="BK481" i="4"/>
  <c r="J478" i="4"/>
  <c r="J474" i="4"/>
  <c r="J471" i="4"/>
  <c r="BK468" i="4"/>
  <c r="J466" i="4"/>
  <c r="BK465" i="4"/>
  <c r="J463" i="4"/>
  <c r="BK462" i="4"/>
  <c r="BK455" i="4"/>
  <c r="J454" i="4"/>
  <c r="BK453" i="4"/>
  <c r="BK452" i="4"/>
  <c r="J451" i="4"/>
  <c r="J449" i="4"/>
  <c r="BK448" i="4"/>
  <c r="J444" i="4"/>
  <c r="BK440" i="4"/>
  <c r="J438" i="4"/>
  <c r="BK437" i="4"/>
  <c r="BK436" i="4"/>
  <c r="J433" i="4"/>
  <c r="J426" i="4"/>
  <c r="BK425" i="4"/>
  <c r="J423" i="4"/>
  <c r="BK421" i="4"/>
  <c r="BK420" i="4"/>
  <c r="J419" i="4"/>
  <c r="J417" i="4"/>
  <c r="J416" i="4"/>
  <c r="J415" i="4"/>
  <c r="J407" i="4"/>
  <c r="BK392" i="4"/>
  <c r="J389" i="4"/>
  <c r="J387" i="4"/>
  <c r="J381" i="4"/>
  <c r="J379" i="4"/>
  <c r="BK375" i="4"/>
  <c r="J370" i="4"/>
  <c r="J357" i="4"/>
  <c r="J355" i="4"/>
  <c r="BK350" i="4"/>
  <c r="BK342" i="4"/>
  <c r="BK336" i="4"/>
  <c r="BK320" i="4"/>
  <c r="J317" i="4"/>
  <c r="J314" i="4"/>
  <c r="J311" i="4"/>
  <c r="J309" i="4"/>
  <c r="BK306" i="4"/>
  <c r="BK277" i="4"/>
  <c r="BK276" i="4"/>
  <c r="BK252" i="4"/>
  <c r="BK251" i="4"/>
  <c r="J244" i="4"/>
  <c r="BK243" i="4"/>
  <c r="BK242" i="4"/>
  <c r="J237" i="4"/>
  <c r="J234" i="4"/>
  <c r="BK225" i="4"/>
  <c r="J222" i="4"/>
  <c r="J207" i="4"/>
  <c r="BK198" i="4"/>
  <c r="J195" i="4"/>
  <c r="BK188" i="4"/>
  <c r="BK182" i="4"/>
  <c r="J176" i="4"/>
  <c r="BK173" i="4"/>
  <c r="BK170" i="4"/>
  <c r="BK153" i="4"/>
  <c r="J137" i="4"/>
  <c r="J133" i="4"/>
  <c r="J130" i="4"/>
  <c r="BK127" i="4"/>
  <c r="J126" i="4"/>
  <c r="J119" i="4"/>
  <c r="J113" i="4"/>
  <c r="BK156" i="3"/>
  <c r="BK154" i="3"/>
  <c r="BK146" i="3"/>
  <c r="BK143" i="3"/>
  <c r="J141" i="3"/>
  <c r="J134" i="3"/>
  <c r="J131" i="3"/>
  <c r="BK129" i="3"/>
  <c r="J128" i="3"/>
  <c r="J126" i="3"/>
  <c r="BK125" i="3"/>
  <c r="J119" i="3"/>
  <c r="BK112" i="3"/>
  <c r="J102" i="3"/>
  <c r="J246" i="2"/>
  <c r="BK241" i="2"/>
  <c r="BK240" i="2"/>
  <c r="BK233" i="2"/>
  <c r="BK229" i="2"/>
  <c r="BK225" i="2"/>
  <c r="J223" i="2"/>
  <c r="J216" i="2"/>
  <c r="J211" i="2"/>
  <c r="BK202" i="2"/>
  <c r="BK192" i="2"/>
  <c r="BK191" i="2"/>
  <c r="BK187" i="2"/>
  <c r="BK177" i="2"/>
  <c r="J176" i="2"/>
  <c r="J175" i="2"/>
  <c r="J172" i="2"/>
  <c r="BK170" i="2"/>
  <c r="J168" i="2"/>
  <c r="BK166" i="2"/>
  <c r="J164" i="2"/>
  <c r="BK162" i="2"/>
  <c r="J159" i="2"/>
  <c r="BK157" i="2"/>
  <c r="J152" i="2"/>
  <c r="J146" i="2"/>
  <c r="BK143" i="2"/>
  <c r="BK139" i="2"/>
  <c r="J134" i="2"/>
  <c r="BK130" i="2"/>
  <c r="J124" i="2"/>
  <c r="BK123" i="2"/>
  <c r="BK120" i="2"/>
  <c r="BK119" i="2"/>
  <c r="J111" i="2"/>
  <c r="J108" i="2"/>
  <c r="AS61" i="1"/>
  <c r="AS58" i="1"/>
  <c r="AS55" i="1"/>
  <c r="BK126" i="11"/>
  <c r="J124" i="11"/>
  <c r="J122" i="11"/>
  <c r="BK120" i="11"/>
  <c r="J115" i="11"/>
  <c r="BK113" i="11"/>
  <c r="J110" i="11"/>
  <c r="BK109" i="11"/>
  <c r="BK107" i="11"/>
  <c r="J105" i="11"/>
  <c r="J100" i="11"/>
  <c r="J99" i="11"/>
  <c r="BK97" i="11"/>
  <c r="BK92" i="11"/>
  <c r="BK91" i="11"/>
  <c r="J106" i="10"/>
  <c r="BK105" i="10"/>
  <c r="J102" i="10"/>
  <c r="J98" i="10"/>
  <c r="J95" i="10"/>
  <c r="BK94" i="10"/>
  <c r="BK92" i="10"/>
  <c r="BK90" i="10"/>
  <c r="J87" i="10"/>
  <c r="J86" i="10"/>
  <c r="J147" i="9"/>
  <c r="BK145" i="9"/>
  <c r="J143" i="9"/>
  <c r="J142" i="9"/>
  <c r="BK141" i="9"/>
  <c r="BK140" i="9"/>
  <c r="BK139" i="9"/>
  <c r="BK138" i="9"/>
  <c r="BK134" i="9"/>
  <c r="J132" i="9"/>
  <c r="BK130" i="9"/>
  <c r="J129" i="9"/>
  <c r="J126" i="9"/>
  <c r="J125" i="9"/>
  <c r="J123" i="9"/>
  <c r="BK122" i="9"/>
  <c r="BK121" i="9"/>
  <c r="BK120" i="9"/>
  <c r="BK117" i="9"/>
  <c r="J115" i="9"/>
  <c r="J114" i="9"/>
  <c r="BK111" i="9"/>
  <c r="J109" i="9"/>
  <c r="BK102" i="9"/>
  <c r="J101" i="9"/>
  <c r="BK98" i="9"/>
  <c r="J97" i="9"/>
  <c r="BK96" i="9"/>
  <c r="J95" i="9"/>
  <c r="BK93" i="9"/>
  <c r="BK227" i="8"/>
  <c r="BK226" i="8"/>
  <c r="J225" i="8"/>
  <c r="BK224" i="8"/>
  <c r="J223" i="8"/>
  <c r="BK221" i="8"/>
  <c r="J220" i="8"/>
  <c r="BK216" i="8"/>
  <c r="J216" i="8"/>
  <c r="J212" i="8"/>
  <c r="J211" i="8"/>
  <c r="BK210" i="8"/>
  <c r="J209" i="8"/>
  <c r="J208" i="8"/>
  <c r="BK207" i="8"/>
  <c r="J206" i="8"/>
  <c r="J203" i="8"/>
  <c r="BK195" i="8"/>
  <c r="J194" i="8"/>
  <c r="BK193" i="8"/>
  <c r="J186" i="8"/>
  <c r="BK183" i="8"/>
  <c r="BK182" i="8"/>
  <c r="BK180" i="8"/>
  <c r="BK179" i="8"/>
  <c r="J178" i="8"/>
  <c r="BK175" i="8"/>
  <c r="J174" i="8"/>
  <c r="BK171" i="8"/>
  <c r="J170" i="8"/>
  <c r="BK168" i="8"/>
  <c r="BK167" i="8"/>
  <c r="BK166" i="8"/>
  <c r="J163" i="8"/>
  <c r="J162" i="8"/>
  <c r="J161" i="8"/>
  <c r="J159" i="8"/>
  <c r="BK157" i="8"/>
  <c r="BK155" i="8"/>
  <c r="BK154" i="8"/>
  <c r="J152" i="8"/>
  <c r="J150" i="8"/>
  <c r="J148" i="8"/>
  <c r="BK147" i="8"/>
  <c r="J146" i="8"/>
  <c r="J141" i="8"/>
  <c r="BK139" i="8"/>
  <c r="BK138" i="8"/>
  <c r="BK136" i="8"/>
  <c r="BK134" i="8"/>
  <c r="BK130" i="8"/>
  <c r="J128" i="8"/>
  <c r="J127" i="8"/>
  <c r="J124" i="8"/>
  <c r="BK120" i="8"/>
  <c r="J119" i="8"/>
  <c r="BK114" i="8"/>
  <c r="J113" i="8"/>
  <c r="J112" i="8"/>
  <c r="J106" i="8"/>
  <c r="BK103" i="8"/>
  <c r="BK100" i="8"/>
  <c r="BK98" i="8"/>
  <c r="J134" i="7"/>
  <c r="J133" i="7"/>
  <c r="BK130" i="7"/>
  <c r="BK128" i="7"/>
  <c r="BK125" i="7"/>
  <c r="BK123" i="7"/>
  <c r="BK122" i="7"/>
  <c r="BK117" i="7"/>
  <c r="BK112" i="7"/>
  <c r="J110" i="7"/>
  <c r="BK109" i="7"/>
  <c r="BK108" i="7"/>
  <c r="J107" i="7"/>
  <c r="J105" i="7"/>
  <c r="J100" i="7"/>
  <c r="J97" i="7"/>
  <c r="J95" i="7"/>
  <c r="J216" i="6"/>
  <c r="J215" i="6"/>
  <c r="BK211" i="6"/>
  <c r="BK209" i="6"/>
  <c r="J207" i="6"/>
  <c r="J205" i="6"/>
  <c r="J204" i="6"/>
  <c r="J202" i="6"/>
  <c r="J201" i="6"/>
  <c r="J200" i="6"/>
  <c r="BK196" i="6"/>
  <c r="BK195" i="6"/>
  <c r="J190" i="6"/>
  <c r="BK188" i="6"/>
  <c r="J186" i="6"/>
  <c r="BK185" i="6"/>
  <c r="J183" i="6"/>
  <c r="BK182" i="6"/>
  <c r="J180" i="6"/>
  <c r="BK175" i="6"/>
  <c r="J170" i="6"/>
  <c r="J167" i="6"/>
  <c r="J164" i="6"/>
  <c r="BK163" i="6"/>
  <c r="J160" i="6"/>
  <c r="BK158" i="6"/>
  <c r="BK156" i="6"/>
  <c r="J155" i="6"/>
  <c r="J152" i="6"/>
  <c r="J151" i="6"/>
  <c r="BK137" i="6"/>
  <c r="J133" i="6"/>
  <c r="J130" i="6"/>
  <c r="BK128" i="6"/>
  <c r="BK124" i="6"/>
  <c r="BK123" i="6"/>
  <c r="BK116" i="6"/>
  <c r="J115" i="6"/>
  <c r="J113" i="6"/>
  <c r="J107" i="6"/>
  <c r="BK105" i="6"/>
  <c r="BK102" i="6"/>
  <c r="J97" i="6"/>
  <c r="J305" i="5"/>
  <c r="BK291" i="5"/>
  <c r="BK289" i="5"/>
  <c r="J288" i="5"/>
  <c r="J273" i="5"/>
  <c r="J270" i="5"/>
  <c r="J269" i="5"/>
  <c r="BK265" i="5"/>
  <c r="J264" i="5"/>
  <c r="J257" i="5"/>
  <c r="BK249" i="5"/>
  <c r="BK247" i="5"/>
  <c r="BK227" i="5"/>
  <c r="J223" i="5"/>
  <c r="BK213" i="5"/>
  <c r="BK206" i="5"/>
  <c r="BK205" i="5"/>
  <c r="BK203" i="5"/>
  <c r="BK201" i="5"/>
  <c r="J199" i="5"/>
  <c r="J193" i="5"/>
  <c r="BK189" i="5"/>
  <c r="J187" i="5"/>
  <c r="J183" i="5"/>
  <c r="J175" i="5"/>
  <c r="J172" i="5"/>
  <c r="J170" i="5"/>
  <c r="J165" i="5"/>
  <c r="J161" i="5"/>
  <c r="J160" i="5"/>
  <c r="BK153" i="5"/>
  <c r="BK143" i="5"/>
  <c r="J141" i="5"/>
  <c r="BK117" i="5"/>
  <c r="J116" i="5"/>
  <c r="J115" i="5"/>
  <c r="BK112" i="5"/>
  <c r="BK110" i="5"/>
  <c r="BK106" i="5"/>
  <c r="BK970" i="4"/>
  <c r="J970" i="4"/>
  <c r="BK968" i="4"/>
  <c r="J968" i="4"/>
  <c r="BK965" i="4"/>
  <c r="J965" i="4"/>
  <c r="BK963" i="4"/>
  <c r="J963" i="4"/>
  <c r="BK955" i="4"/>
  <c r="J955" i="4"/>
  <c r="BK953" i="4"/>
  <c r="J953" i="4"/>
  <c r="BK950" i="4"/>
  <c r="J950" i="4"/>
  <c r="BK943" i="4"/>
  <c r="J943" i="4"/>
  <c r="BK942" i="4"/>
  <c r="J942" i="4"/>
  <c r="BK941" i="4"/>
  <c r="J941" i="4"/>
  <c r="J940" i="4"/>
  <c r="J934" i="4"/>
  <c r="J932" i="4"/>
  <c r="J929" i="4"/>
  <c r="J921" i="4"/>
  <c r="J919" i="4"/>
  <c r="BK913" i="4"/>
  <c r="J911" i="4"/>
  <c r="J896" i="4"/>
  <c r="BK894" i="4"/>
  <c r="BK886" i="4"/>
  <c r="J885" i="4"/>
  <c r="J884" i="4"/>
  <c r="J874" i="4"/>
  <c r="J872" i="4"/>
  <c r="BK870" i="4"/>
  <c r="BK867" i="4"/>
  <c r="J866" i="4"/>
  <c r="J865" i="4"/>
  <c r="BK857" i="4"/>
  <c r="BK850" i="4"/>
  <c r="BK838" i="4"/>
  <c r="J829" i="4"/>
  <c r="J828" i="4"/>
  <c r="BK823" i="4"/>
  <c r="J822" i="4"/>
  <c r="J816" i="4"/>
  <c r="BK814" i="4"/>
  <c r="BK812" i="4"/>
  <c r="BK806" i="4"/>
  <c r="BK797" i="4"/>
  <c r="BK791" i="4"/>
  <c r="J787" i="4"/>
  <c r="BK785" i="4"/>
  <c r="J781" i="4"/>
  <c r="BK776" i="4"/>
  <c r="J775" i="4"/>
  <c r="BK773" i="4"/>
  <c r="J770" i="4"/>
  <c r="BK768" i="4"/>
  <c r="J765" i="4"/>
  <c r="BK763" i="4"/>
  <c r="J760" i="4"/>
  <c r="J758" i="4"/>
  <c r="J755" i="4"/>
  <c r="J750" i="4"/>
  <c r="J746" i="4"/>
  <c r="BK740" i="4"/>
  <c r="J739" i="4"/>
  <c r="J733" i="4"/>
  <c r="BK732" i="4"/>
  <c r="BK728" i="4"/>
  <c r="J726" i="4"/>
  <c r="BK724" i="4"/>
  <c r="J719" i="4"/>
  <c r="BK716" i="4"/>
  <c r="BK714" i="4"/>
  <c r="BK712" i="4"/>
  <c r="BK709" i="4"/>
  <c r="BK708" i="4"/>
  <c r="BK701" i="4"/>
  <c r="BK697" i="4"/>
  <c r="BK692" i="4"/>
  <c r="J680" i="4"/>
  <c r="BK676" i="4"/>
  <c r="BK661" i="4"/>
  <c r="BK657" i="4"/>
  <c r="BK655" i="4"/>
  <c r="J649" i="4"/>
  <c r="BK646" i="4"/>
  <c r="J643" i="4"/>
  <c r="J627" i="4"/>
  <c r="J610" i="4"/>
  <c r="BK607" i="4"/>
  <c r="BK604" i="4"/>
  <c r="J595" i="4"/>
  <c r="BK589" i="4"/>
  <c r="BK586" i="4"/>
  <c r="BK582" i="4"/>
  <c r="J581" i="4"/>
  <c r="BK579" i="4"/>
  <c r="J578" i="4"/>
  <c r="BK575" i="4"/>
  <c r="BK567" i="4"/>
  <c r="BK564" i="4"/>
  <c r="BK561" i="4"/>
  <c r="J559" i="4"/>
  <c r="BK556" i="4"/>
  <c r="J537" i="4"/>
  <c r="BK526" i="4"/>
  <c r="BK524" i="4"/>
  <c r="J523" i="4"/>
  <c r="J522" i="4"/>
  <c r="J518" i="4"/>
  <c r="J509" i="4"/>
  <c r="BK506" i="4"/>
  <c r="BK503" i="4"/>
  <c r="BK502" i="4"/>
  <c r="J490" i="4"/>
  <c r="J489" i="4"/>
  <c r="J486" i="4"/>
  <c r="J484" i="4"/>
  <c r="J481" i="4"/>
  <c r="BK474" i="4"/>
  <c r="BK471" i="4"/>
  <c r="J468" i="4"/>
  <c r="J462" i="4"/>
  <c r="J461" i="4"/>
  <c r="BK454" i="4"/>
  <c r="BK449" i="4"/>
  <c r="BK435" i="4"/>
  <c r="J432" i="4"/>
  <c r="J427" i="4"/>
  <c r="BK426" i="4"/>
  <c r="J421" i="4"/>
  <c r="BK419" i="4"/>
  <c r="BK416" i="4"/>
  <c r="BK407" i="4"/>
  <c r="J406" i="4"/>
  <c r="BK404" i="4"/>
  <c r="J396" i="4"/>
  <c r="BK389" i="4"/>
  <c r="BK377" i="4"/>
  <c r="J375" i="4"/>
  <c r="BK370" i="4"/>
  <c r="J368" i="4"/>
  <c r="BK363" i="4"/>
  <c r="BK361" i="4"/>
  <c r="BK357" i="4"/>
  <c r="J352" i="4"/>
  <c r="J336" i="4"/>
  <c r="BK327" i="4"/>
  <c r="J324" i="4"/>
  <c r="J299" i="4"/>
  <c r="J277" i="4"/>
  <c r="J266" i="4"/>
  <c r="BK250" i="4"/>
  <c r="J241" i="4"/>
  <c r="BK239" i="4"/>
  <c r="BK237" i="4"/>
  <c r="J228" i="4"/>
  <c r="J225" i="4"/>
  <c r="BK222" i="4"/>
  <c r="J182" i="4"/>
  <c r="BK179" i="4"/>
  <c r="J167" i="4"/>
  <c r="BK163" i="4"/>
  <c r="J150" i="4"/>
  <c r="J147" i="4"/>
  <c r="BK144" i="4"/>
  <c r="BK138" i="4"/>
  <c r="BK137" i="4"/>
  <c r="BK128" i="4"/>
  <c r="J127" i="4"/>
  <c r="BK126" i="4"/>
  <c r="J124" i="4"/>
  <c r="BK122" i="4"/>
  <c r="BK164" i="3"/>
  <c r="J158" i="3"/>
  <c r="BK150" i="3"/>
  <c r="BK148" i="3"/>
  <c r="BK139" i="3"/>
  <c r="BK131" i="3"/>
  <c r="J129" i="3"/>
  <c r="BK124" i="3"/>
  <c r="BK121" i="3"/>
  <c r="BK107" i="3"/>
  <c r="J106" i="3"/>
  <c r="BK103" i="3"/>
  <c r="BK102" i="3"/>
  <c r="J251" i="2"/>
  <c r="J244" i="2"/>
  <c r="BK243" i="2"/>
  <c r="J242" i="2"/>
  <c r="J235" i="2"/>
  <c r="J233" i="2"/>
  <c r="J231" i="2"/>
  <c r="J225" i="2"/>
  <c r="BK222" i="2"/>
  <c r="BK220" i="2"/>
  <c r="J218" i="2"/>
  <c r="BK216" i="2"/>
  <c r="BK213" i="2"/>
  <c r="J210" i="2"/>
  <c r="BK209" i="2"/>
  <c r="J206" i="2"/>
  <c r="BK204" i="2"/>
  <c r="BK199" i="2"/>
  <c r="BK197" i="2"/>
  <c r="J189" i="2"/>
  <c r="J184" i="2"/>
  <c r="BK183" i="2"/>
  <c r="BK174" i="2"/>
  <c r="BK107" i="2" l="1"/>
  <c r="P129" i="2"/>
  <c r="T133" i="2"/>
  <c r="T186" i="2"/>
  <c r="T196" i="2"/>
  <c r="BK207" i="2"/>
  <c r="J207" i="2"/>
  <c r="J74" i="2"/>
  <c r="R207" i="2"/>
  <c r="T212" i="2"/>
  <c r="R215" i="2"/>
  <c r="P228" i="2"/>
  <c r="P234" i="2"/>
  <c r="BK258" i="2"/>
  <c r="J258" i="2"/>
  <c r="J82" i="2"/>
  <c r="T258" i="2"/>
  <c r="T101" i="3"/>
  <c r="R105" i="3"/>
  <c r="R123" i="3"/>
  <c r="P133" i="3"/>
  <c r="P142" i="3"/>
  <c r="BK153" i="3"/>
  <c r="J153" i="3"/>
  <c r="J75" i="3" s="1"/>
  <c r="T153" i="3"/>
  <c r="R112" i="4"/>
  <c r="P136" i="4"/>
  <c r="P146" i="4"/>
  <c r="R238" i="4"/>
  <c r="T289" i="4"/>
  <c r="T111" i="4" s="1"/>
  <c r="R308" i="4"/>
  <c r="R443" i="4"/>
  <c r="P480" i="4"/>
  <c r="R525" i="4"/>
  <c r="T560" i="4"/>
  <c r="T566" i="4"/>
  <c r="T588" i="4"/>
  <c r="T606" i="4"/>
  <c r="R656" i="4"/>
  <c r="P777" i="4"/>
  <c r="R815" i="4"/>
  <c r="T858" i="4"/>
  <c r="T875" i="4"/>
  <c r="P895" i="4"/>
  <c r="R920" i="4"/>
  <c r="P954" i="4"/>
  <c r="P967" i="4"/>
  <c r="BK109" i="5"/>
  <c r="J109" i="5"/>
  <c r="J66" i="5" s="1"/>
  <c r="BK130" i="5"/>
  <c r="J130" i="5"/>
  <c r="J67" i="5" s="1"/>
  <c r="R130" i="5"/>
  <c r="T177" i="5"/>
  <c r="P200" i="5"/>
  <c r="BK217" i="5"/>
  <c r="J217" i="5"/>
  <c r="J73" i="5" s="1"/>
  <c r="P217" i="5"/>
  <c r="R222" i="5"/>
  <c r="T248" i="5"/>
  <c r="T290" i="5"/>
  <c r="T306" i="5"/>
  <c r="T96" i="6"/>
  <c r="T95" i="6"/>
  <c r="R104" i="6"/>
  <c r="P131" i="6"/>
  <c r="P181" i="6"/>
  <c r="P213" i="6"/>
  <c r="T218" i="6"/>
  <c r="R94" i="7"/>
  <c r="R93" i="7"/>
  <c r="R102" i="7"/>
  <c r="P115" i="7"/>
  <c r="P131" i="7"/>
  <c r="P97" i="8"/>
  <c r="BK105" i="8"/>
  <c r="J105" i="8"/>
  <c r="J62" i="8" s="1"/>
  <c r="BK108" i="8"/>
  <c r="J108" i="8"/>
  <c r="J63" i="8" s="1"/>
  <c r="BK118" i="8"/>
  <c r="J118" i="8" s="1"/>
  <c r="J64" i="8" s="1"/>
  <c r="T118" i="8"/>
  <c r="P135" i="8"/>
  <c r="T135" i="8"/>
  <c r="BK144" i="8"/>
  <c r="J144" i="8" s="1"/>
  <c r="J67" i="8" s="1"/>
  <c r="BK160" i="8"/>
  <c r="J160" i="8"/>
  <c r="J68" i="8"/>
  <c r="T185" i="8"/>
  <c r="R192" i="8"/>
  <c r="R199" i="8"/>
  <c r="T213" i="8"/>
  <c r="T222" i="8"/>
  <c r="P87" i="9"/>
  <c r="R87" i="9"/>
  <c r="P90" i="9"/>
  <c r="T104" i="9"/>
  <c r="R112" i="9"/>
  <c r="T128" i="9"/>
  <c r="R135" i="9"/>
  <c r="BK84" i="10"/>
  <c r="J84" i="10" s="1"/>
  <c r="J60" i="10" s="1"/>
  <c r="BK97" i="10"/>
  <c r="J97" i="10" s="1"/>
  <c r="J61" i="10" s="1"/>
  <c r="R103" i="10"/>
  <c r="BK90" i="11"/>
  <c r="J90" i="11"/>
  <c r="J61" i="11" s="1"/>
  <c r="T90" i="11"/>
  <c r="R96" i="11"/>
  <c r="P107" i="2"/>
  <c r="R129" i="2"/>
  <c r="R133" i="2"/>
  <c r="R186" i="2"/>
  <c r="BK203" i="2"/>
  <c r="J203" i="2" s="1"/>
  <c r="J73" i="2" s="1"/>
  <c r="T203" i="2"/>
  <c r="T207" i="2"/>
  <c r="R212" i="2"/>
  <c r="BK228" i="2"/>
  <c r="J228" i="2" s="1"/>
  <c r="J78" i="2" s="1"/>
  <c r="R228" i="2"/>
  <c r="P101" i="3"/>
  <c r="T105" i="3"/>
  <c r="T123" i="3"/>
  <c r="T133" i="3"/>
  <c r="T132" i="3"/>
  <c r="T142" i="3"/>
  <c r="P153" i="3"/>
  <c r="BK112" i="4"/>
  <c r="BK136" i="4"/>
  <c r="J136" i="4"/>
  <c r="J66" i="4" s="1"/>
  <c r="R136" i="4"/>
  <c r="T146" i="4"/>
  <c r="P238" i="4"/>
  <c r="P289" i="4"/>
  <c r="P308" i="4"/>
  <c r="T443" i="4"/>
  <c r="BK480" i="4"/>
  <c r="BK525" i="4"/>
  <c r="J525" i="4"/>
  <c r="J75" i="4"/>
  <c r="BK560" i="4"/>
  <c r="J560" i="4"/>
  <c r="J76" i="4" s="1"/>
  <c r="R560" i="4"/>
  <c r="P566" i="4"/>
  <c r="BK606" i="4"/>
  <c r="J606" i="4"/>
  <c r="J79" i="4"/>
  <c r="BK656" i="4"/>
  <c r="J656" i="4"/>
  <c r="J80" i="4" s="1"/>
  <c r="BK777" i="4"/>
  <c r="J777" i="4"/>
  <c r="J81" i="4" s="1"/>
  <c r="BK815" i="4"/>
  <c r="J815" i="4"/>
  <c r="J82" i="4" s="1"/>
  <c r="R858" i="4"/>
  <c r="R875" i="4"/>
  <c r="T895" i="4"/>
  <c r="P920" i="4"/>
  <c r="R954" i="4"/>
  <c r="T967" i="4"/>
  <c r="T200" i="5"/>
  <c r="R212" i="5"/>
  <c r="R217" i="5"/>
  <c r="P222" i="5"/>
  <c r="P248" i="5"/>
  <c r="R290" i="5"/>
  <c r="P306" i="5"/>
  <c r="P96" i="6"/>
  <c r="P95" i="6"/>
  <c r="BK104" i="6"/>
  <c r="BK131" i="6"/>
  <c r="J131" i="6" s="1"/>
  <c r="J68" i="6" s="1"/>
  <c r="BK181" i="6"/>
  <c r="J181" i="6" s="1"/>
  <c r="J69" i="6" s="1"/>
  <c r="BK213" i="6"/>
  <c r="J213" i="6" s="1"/>
  <c r="J70" i="6" s="1"/>
  <c r="T213" i="6"/>
  <c r="P218" i="6"/>
  <c r="BK94" i="7"/>
  <c r="J94" i="7" s="1"/>
  <c r="J65" i="7" s="1"/>
  <c r="T94" i="7"/>
  <c r="T93" i="7" s="1"/>
  <c r="T102" i="7"/>
  <c r="T101" i="7" s="1"/>
  <c r="T115" i="7"/>
  <c r="T131" i="7"/>
  <c r="BK97" i="8"/>
  <c r="J97" i="8"/>
  <c r="J61" i="8"/>
  <c r="T97" i="8"/>
  <c r="R105" i="8"/>
  <c r="P108" i="8"/>
  <c r="T108" i="8"/>
  <c r="R118" i="8"/>
  <c r="R144" i="8"/>
  <c r="R160" i="8"/>
  <c r="P185" i="8"/>
  <c r="T192" i="8"/>
  <c r="T199" i="8"/>
  <c r="R213" i="8"/>
  <c r="P222" i="8"/>
  <c r="BK104" i="9"/>
  <c r="J104" i="9" s="1"/>
  <c r="J62" i="9" s="1"/>
  <c r="BK112" i="9"/>
  <c r="J112" i="9" s="1"/>
  <c r="J63" i="9" s="1"/>
  <c r="BK128" i="9"/>
  <c r="J128" i="9"/>
  <c r="J64" i="9"/>
  <c r="T135" i="9"/>
  <c r="P84" i="10"/>
  <c r="R97" i="10"/>
  <c r="BK103" i="10"/>
  <c r="J103" i="10"/>
  <c r="J63" i="10" s="1"/>
  <c r="R90" i="11"/>
  <c r="R107" i="2"/>
  <c r="R106" i="2" s="1"/>
  <c r="BK129" i="2"/>
  <c r="J129" i="2"/>
  <c r="J67" i="2" s="1"/>
  <c r="BK133" i="2"/>
  <c r="J133" i="2" s="1"/>
  <c r="J68" i="2" s="1"/>
  <c r="BK186" i="2"/>
  <c r="J186" i="2" s="1"/>
  <c r="J69" i="2" s="1"/>
  <c r="BK196" i="2"/>
  <c r="J196" i="2" s="1"/>
  <c r="J72" i="2" s="1"/>
  <c r="R196" i="2"/>
  <c r="P203" i="2"/>
  <c r="BK212" i="2"/>
  <c r="J212" i="2" s="1"/>
  <c r="J75" i="2" s="1"/>
  <c r="BK215" i="2"/>
  <c r="J215" i="2" s="1"/>
  <c r="J76" i="2" s="1"/>
  <c r="T215" i="2"/>
  <c r="BK234" i="2"/>
  <c r="J234" i="2"/>
  <c r="J79" i="2" s="1"/>
  <c r="T234" i="2"/>
  <c r="P258" i="2"/>
  <c r="BK105" i="3"/>
  <c r="J105" i="3"/>
  <c r="J66" i="3" s="1"/>
  <c r="BK123" i="3"/>
  <c r="J123" i="3"/>
  <c r="J67" i="3" s="1"/>
  <c r="BK133" i="3"/>
  <c r="J133" i="3"/>
  <c r="J70" i="3" s="1"/>
  <c r="BK142" i="3"/>
  <c r="J142" i="3" s="1"/>
  <c r="J72" i="3" s="1"/>
  <c r="P112" i="4"/>
  <c r="T136" i="4"/>
  <c r="R146" i="4"/>
  <c r="T238" i="4"/>
  <c r="R289" i="4"/>
  <c r="T308" i="4"/>
  <c r="P443" i="4"/>
  <c r="R480" i="4"/>
  <c r="P525" i="4"/>
  <c r="BK566" i="4"/>
  <c r="J566" i="4"/>
  <c r="J77" i="4"/>
  <c r="BK588" i="4"/>
  <c r="J588" i="4"/>
  <c r="J78" i="4" s="1"/>
  <c r="P588" i="4"/>
  <c r="P606" i="4"/>
  <c r="T656" i="4"/>
  <c r="T777" i="4"/>
  <c r="P815" i="4"/>
  <c r="BK858" i="4"/>
  <c r="J858" i="4"/>
  <c r="J83" i="4" s="1"/>
  <c r="BK875" i="4"/>
  <c r="J875" i="4"/>
  <c r="J84" i="4" s="1"/>
  <c r="R895" i="4"/>
  <c r="T920" i="4"/>
  <c r="T954" i="4"/>
  <c r="R967" i="4"/>
  <c r="BK101" i="5"/>
  <c r="J101" i="5"/>
  <c r="J65" i="5"/>
  <c r="R101" i="5"/>
  <c r="T109" i="5"/>
  <c r="P130" i="5"/>
  <c r="P177" i="5"/>
  <c r="BK200" i="5"/>
  <c r="J200" i="5" s="1"/>
  <c r="J71" i="5" s="1"/>
  <c r="R200" i="5"/>
  <c r="P212" i="5"/>
  <c r="BK222" i="5"/>
  <c r="J222" i="5"/>
  <c r="J74" i="5" s="1"/>
  <c r="BK248" i="5"/>
  <c r="J248" i="5" s="1"/>
  <c r="J75" i="5" s="1"/>
  <c r="BK290" i="5"/>
  <c r="J290" i="5" s="1"/>
  <c r="J76" i="5" s="1"/>
  <c r="BK306" i="5"/>
  <c r="J306" i="5" s="1"/>
  <c r="J77" i="5" s="1"/>
  <c r="R96" i="6"/>
  <c r="R95" i="6"/>
  <c r="P104" i="6"/>
  <c r="P103" i="6" s="1"/>
  <c r="R131" i="6"/>
  <c r="R181" i="6"/>
  <c r="BK218" i="6"/>
  <c r="J218" i="6"/>
  <c r="J71" i="6" s="1"/>
  <c r="P94" i="7"/>
  <c r="P93" i="7"/>
  <c r="P102" i="7"/>
  <c r="P101" i="7"/>
  <c r="R115" i="7"/>
  <c r="R131" i="7"/>
  <c r="P144" i="8"/>
  <c r="T160" i="8"/>
  <c r="R185" i="8"/>
  <c r="P192" i="8"/>
  <c r="P199" i="8"/>
  <c r="P213" i="8"/>
  <c r="BK222" i="8"/>
  <c r="J222" i="8" s="1"/>
  <c r="J75" i="8" s="1"/>
  <c r="BK90" i="9"/>
  <c r="J90" i="9"/>
  <c r="J61" i="9"/>
  <c r="R90" i="9"/>
  <c r="R104" i="9"/>
  <c r="T112" i="9"/>
  <c r="P128" i="9"/>
  <c r="P135" i="9"/>
  <c r="R84" i="10"/>
  <c r="R83" i="10"/>
  <c r="P97" i="10"/>
  <c r="T103" i="10"/>
  <c r="BK96" i="11"/>
  <c r="J96" i="11"/>
  <c r="J62" i="11" s="1"/>
  <c r="T96" i="11"/>
  <c r="P104" i="11"/>
  <c r="T104" i="11"/>
  <c r="P112" i="11"/>
  <c r="T112" i="11"/>
  <c r="T107" i="2"/>
  <c r="T106" i="2"/>
  <c r="T129" i="2"/>
  <c r="P133" i="2"/>
  <c r="P186" i="2"/>
  <c r="P196" i="2"/>
  <c r="R203" i="2"/>
  <c r="P207" i="2"/>
  <c r="P212" i="2"/>
  <c r="P215" i="2"/>
  <c r="T228" i="2"/>
  <c r="R234" i="2"/>
  <c r="R258" i="2"/>
  <c r="BK101" i="3"/>
  <c r="J101" i="3"/>
  <c r="J65" i="3" s="1"/>
  <c r="R101" i="3"/>
  <c r="R100" i="3"/>
  <c r="P105" i="3"/>
  <c r="P123" i="3"/>
  <c r="R133" i="3"/>
  <c r="R142" i="3"/>
  <c r="R153" i="3"/>
  <c r="T112" i="4"/>
  <c r="BK146" i="4"/>
  <c r="J146" i="4" s="1"/>
  <c r="J67" i="4" s="1"/>
  <c r="BK238" i="4"/>
  <c r="J238" i="4"/>
  <c r="J68" i="4"/>
  <c r="BK289" i="4"/>
  <c r="J289" i="4"/>
  <c r="J69" i="4"/>
  <c r="BK308" i="4"/>
  <c r="J308" i="4"/>
  <c r="J70" i="4" s="1"/>
  <c r="BK443" i="4"/>
  <c r="J443" i="4"/>
  <c r="J71" i="4" s="1"/>
  <c r="T480" i="4"/>
  <c r="T525" i="4"/>
  <c r="P560" i="4"/>
  <c r="R566" i="4"/>
  <c r="R588" i="4"/>
  <c r="R606" i="4"/>
  <c r="P656" i="4"/>
  <c r="R777" i="4"/>
  <c r="T815" i="4"/>
  <c r="P858" i="4"/>
  <c r="P875" i="4"/>
  <c r="BK895" i="4"/>
  <c r="J895" i="4" s="1"/>
  <c r="J85" i="4" s="1"/>
  <c r="BK920" i="4"/>
  <c r="J920" i="4" s="1"/>
  <c r="J86" i="4" s="1"/>
  <c r="BK954" i="4"/>
  <c r="J954" i="4" s="1"/>
  <c r="J87" i="4" s="1"/>
  <c r="BK967" i="4"/>
  <c r="J967" i="4"/>
  <c r="J88" i="4"/>
  <c r="P101" i="5"/>
  <c r="T101" i="5"/>
  <c r="P109" i="5"/>
  <c r="R109" i="5"/>
  <c r="T130" i="5"/>
  <c r="BK177" i="5"/>
  <c r="J177" i="5"/>
  <c r="J70" i="5"/>
  <c r="R177" i="5"/>
  <c r="BK212" i="5"/>
  <c r="J212" i="5"/>
  <c r="J72" i="5" s="1"/>
  <c r="T212" i="5"/>
  <c r="T217" i="5"/>
  <c r="T222" i="5"/>
  <c r="R248" i="5"/>
  <c r="P290" i="5"/>
  <c r="R306" i="5"/>
  <c r="BK96" i="6"/>
  <c r="J96" i="6" s="1"/>
  <c r="J65" i="6" s="1"/>
  <c r="T104" i="6"/>
  <c r="T131" i="6"/>
  <c r="T181" i="6"/>
  <c r="R213" i="6"/>
  <c r="R218" i="6"/>
  <c r="BK102" i="7"/>
  <c r="J102" i="7" s="1"/>
  <c r="J67" i="7" s="1"/>
  <c r="BK115" i="7"/>
  <c r="J115" i="7"/>
  <c r="J68" i="7"/>
  <c r="BK131" i="7"/>
  <c r="J131" i="7"/>
  <c r="J69" i="7"/>
  <c r="R97" i="8"/>
  <c r="P105" i="8"/>
  <c r="T105" i="8"/>
  <c r="R108" i="8"/>
  <c r="P118" i="8"/>
  <c r="BK135" i="8"/>
  <c r="J135" i="8"/>
  <c r="J65" i="8"/>
  <c r="R135" i="8"/>
  <c r="T144" i="8"/>
  <c r="P160" i="8"/>
  <c r="BK185" i="8"/>
  <c r="J185" i="8"/>
  <c r="J70" i="8" s="1"/>
  <c r="BK192" i="8"/>
  <c r="J192" i="8"/>
  <c r="J71" i="8" s="1"/>
  <c r="BK199" i="8"/>
  <c r="J199" i="8" s="1"/>
  <c r="J73" i="8" s="1"/>
  <c r="BK213" i="8"/>
  <c r="J213" i="8" s="1"/>
  <c r="J74" i="8" s="1"/>
  <c r="R222" i="8"/>
  <c r="BK87" i="9"/>
  <c r="J87" i="9"/>
  <c r="J60" i="9" s="1"/>
  <c r="T87" i="9"/>
  <c r="T90" i="9"/>
  <c r="P104" i="9"/>
  <c r="P112" i="9"/>
  <c r="R128" i="9"/>
  <c r="BK135" i="9"/>
  <c r="J135" i="9"/>
  <c r="J66" i="9" s="1"/>
  <c r="T84" i="10"/>
  <c r="T97" i="10"/>
  <c r="P103" i="10"/>
  <c r="P90" i="11"/>
  <c r="P96" i="11"/>
  <c r="BK104" i="11"/>
  <c r="J104" i="11"/>
  <c r="J63" i="11" s="1"/>
  <c r="R104" i="11"/>
  <c r="BK112" i="11"/>
  <c r="J112" i="11" s="1"/>
  <c r="J64" i="11" s="1"/>
  <c r="R112" i="11"/>
  <c r="BK119" i="11"/>
  <c r="J119" i="11"/>
  <c r="J66" i="11" s="1"/>
  <c r="P119" i="11"/>
  <c r="R119" i="11"/>
  <c r="T119" i="11"/>
  <c r="BE174" i="2"/>
  <c r="BE175" i="2"/>
  <c r="BE177" i="2"/>
  <c r="BE179" i="2"/>
  <c r="BE187" i="2"/>
  <c r="BE192" i="2"/>
  <c r="BE194" i="2"/>
  <c r="BE202" i="2"/>
  <c r="BE214" i="2"/>
  <c r="BE239" i="2"/>
  <c r="BE240" i="2"/>
  <c r="BK125" i="2"/>
  <c r="J125" i="2" s="1"/>
  <c r="J66" i="2" s="1"/>
  <c r="BK250" i="2"/>
  <c r="J250" i="2" s="1"/>
  <c r="J81" i="2" s="1"/>
  <c r="F96" i="3"/>
  <c r="BE110" i="3"/>
  <c r="BE112" i="3"/>
  <c r="BE117" i="3"/>
  <c r="BE125" i="3"/>
  <c r="BE126" i="3"/>
  <c r="BE134" i="3"/>
  <c r="BE143" i="3"/>
  <c r="BE154" i="3"/>
  <c r="BE160" i="3"/>
  <c r="BE164" i="3"/>
  <c r="BK140" i="3"/>
  <c r="J140" i="3"/>
  <c r="J71" i="3"/>
  <c r="J56" i="4"/>
  <c r="F59" i="4"/>
  <c r="BE119" i="4"/>
  <c r="BE130" i="4"/>
  <c r="BE131" i="4"/>
  <c r="BE153" i="4"/>
  <c r="BE156" i="4"/>
  <c r="BE163" i="4"/>
  <c r="BE170" i="4"/>
  <c r="BE173" i="4"/>
  <c r="BE188" i="4"/>
  <c r="BE195" i="4"/>
  <c r="BE204" i="4"/>
  <c r="BE231" i="4"/>
  <c r="BE241" i="4"/>
  <c r="BE243" i="4"/>
  <c r="BE251" i="4"/>
  <c r="BE252" i="4"/>
  <c r="BE266" i="4"/>
  <c r="BE290" i="4"/>
  <c r="BE300" i="4"/>
  <c r="BE306" i="4"/>
  <c r="BE309" i="4"/>
  <c r="BE317" i="4"/>
  <c r="BE342" i="4"/>
  <c r="BE381" i="4"/>
  <c r="BE415" i="4"/>
  <c r="BE417" i="4"/>
  <c r="BE423" i="4"/>
  <c r="BE425" i="4"/>
  <c r="BE433" i="4"/>
  <c r="BE438" i="4"/>
  <c r="BE444" i="4"/>
  <c r="BE451" i="4"/>
  <c r="BE452" i="4"/>
  <c r="BE466" i="4"/>
  <c r="BE468" i="4"/>
  <c r="BE499" i="4"/>
  <c r="BE504" i="4"/>
  <c r="BE509" i="4"/>
  <c r="BE515" i="4"/>
  <c r="BE519" i="4"/>
  <c r="BE544" i="4"/>
  <c r="BE554" i="4"/>
  <c r="BE557" i="4"/>
  <c r="BE565" i="4"/>
  <c r="BE584" i="4"/>
  <c r="BE587" i="4"/>
  <c r="BE611" i="4"/>
  <c r="BE643" i="4"/>
  <c r="BE652" i="4"/>
  <c r="BE660" i="4"/>
  <c r="BE661" i="4"/>
  <c r="BE662" i="4"/>
  <c r="BE690" i="4"/>
  <c r="BE696" i="4"/>
  <c r="BE700" i="4"/>
  <c r="BE709" i="4"/>
  <c r="BE712" i="4"/>
  <c r="BE713" i="4"/>
  <c r="BE715" i="4"/>
  <c r="BE721" i="4"/>
  <c r="BE727" i="4"/>
  <c r="BE728" i="4"/>
  <c r="BE731" i="4"/>
  <c r="BE739" i="4"/>
  <c r="BE746" i="4"/>
  <c r="BE753" i="4"/>
  <c r="BE760" i="4"/>
  <c r="BE765" i="4"/>
  <c r="BE770" i="4"/>
  <c r="BE782" i="4"/>
  <c r="BE790" i="4"/>
  <c r="BE794" i="4"/>
  <c r="BE831" i="4"/>
  <c r="BE848" i="4"/>
  <c r="BE867" i="4"/>
  <c r="BE868" i="4"/>
  <c r="BE876" i="4"/>
  <c r="BE885" i="4"/>
  <c r="BE888" i="4"/>
  <c r="BE897" i="4"/>
  <c r="BE903" i="4"/>
  <c r="BE905" i="4"/>
  <c r="BE911" i="4"/>
  <c r="BE919" i="4"/>
  <c r="BE927" i="4"/>
  <c r="BE929" i="4"/>
  <c r="BE932" i="4"/>
  <c r="BE934" i="4"/>
  <c r="BE940" i="4"/>
  <c r="BE941" i="4"/>
  <c r="BE942" i="4"/>
  <c r="BE943" i="4"/>
  <c r="BE950" i="4"/>
  <c r="BE953" i="4"/>
  <c r="BE955" i="4"/>
  <c r="BE963" i="4"/>
  <c r="BE965" i="4"/>
  <c r="BE968" i="4"/>
  <c r="BE970" i="4"/>
  <c r="J56" i="5"/>
  <c r="F96" i="5"/>
  <c r="BE114" i="5"/>
  <c r="BE123" i="5"/>
  <c r="BE126" i="5"/>
  <c r="BE134" i="5"/>
  <c r="BE137" i="5"/>
  <c r="BE145" i="5"/>
  <c r="BE149" i="5"/>
  <c r="BE154" i="5"/>
  <c r="BE155" i="5"/>
  <c r="BE164" i="5"/>
  <c r="BE165" i="5"/>
  <c r="BE166" i="5"/>
  <c r="BE197" i="5"/>
  <c r="BE208" i="5"/>
  <c r="BE209" i="5"/>
  <c r="BE218" i="5"/>
  <c r="BE235" i="5"/>
  <c r="BE238" i="5"/>
  <c r="BE257" i="5"/>
  <c r="BE260" i="5"/>
  <c r="BE268" i="5"/>
  <c r="BE271" i="5"/>
  <c r="BE279" i="5"/>
  <c r="BE283" i="5"/>
  <c r="BE293" i="5"/>
  <c r="BE296" i="5"/>
  <c r="BE305" i="5"/>
  <c r="BE312" i="5"/>
  <c r="BK174" i="5"/>
  <c r="J174" i="5"/>
  <c r="J68" i="5" s="1"/>
  <c r="E50" i="6"/>
  <c r="F59" i="6"/>
  <c r="BE106" i="6"/>
  <c r="BE108" i="6"/>
  <c r="BE111" i="6"/>
  <c r="BE117" i="6"/>
  <c r="BE120" i="6"/>
  <c r="BE121" i="6"/>
  <c r="BE125" i="6"/>
  <c r="BE133" i="6"/>
  <c r="BE135" i="6"/>
  <c r="BE138" i="6"/>
  <c r="BE139" i="6"/>
  <c r="BE159" i="6"/>
  <c r="BE160" i="6"/>
  <c r="BE162" i="6"/>
  <c r="BE172" i="6"/>
  <c r="BE173" i="6"/>
  <c r="BE179" i="6"/>
  <c r="BE192" i="6"/>
  <c r="BE197" i="6"/>
  <c r="BE208" i="6"/>
  <c r="BE212" i="6"/>
  <c r="BE217" i="6"/>
  <c r="BE219" i="6"/>
  <c r="J56" i="7"/>
  <c r="BE103" i="7"/>
  <c r="BE113" i="7"/>
  <c r="BE132" i="7"/>
  <c r="F92" i="8"/>
  <c r="BE99" i="8"/>
  <c r="BE101" i="8"/>
  <c r="BE107" i="8"/>
  <c r="BE110" i="8"/>
  <c r="BE116" i="8"/>
  <c r="BE121" i="8"/>
  <c r="BE122" i="8"/>
  <c r="BE125" i="8"/>
  <c r="BE128" i="8"/>
  <c r="BE132" i="8"/>
  <c r="BE143" i="8"/>
  <c r="BE158" i="8"/>
  <c r="BE172" i="8"/>
  <c r="BE173" i="8"/>
  <c r="BE176" i="8"/>
  <c r="BE181" i="8"/>
  <c r="BE188" i="8"/>
  <c r="BE189" i="8"/>
  <c r="BE196" i="8"/>
  <c r="BE198" i="8"/>
  <c r="BE200" i="8"/>
  <c r="BE201" i="8"/>
  <c r="BE204" i="8"/>
  <c r="BE214" i="8"/>
  <c r="BE216" i="8"/>
  <c r="BE217" i="8"/>
  <c r="BE218" i="8"/>
  <c r="BK142" i="8"/>
  <c r="J142" i="8" s="1"/>
  <c r="J66" i="8" s="1"/>
  <c r="BK197" i="8"/>
  <c r="J197" i="8" s="1"/>
  <c r="J72" i="8" s="1"/>
  <c r="E48" i="9"/>
  <c r="J55" i="9"/>
  <c r="BE88" i="9"/>
  <c r="BE89" i="9"/>
  <c r="BE92" i="9"/>
  <c r="BE96" i="9"/>
  <c r="BE99" i="9"/>
  <c r="BE103" i="9"/>
  <c r="BE105" i="9"/>
  <c r="BE118" i="9"/>
  <c r="BE120" i="9"/>
  <c r="BE123" i="9"/>
  <c r="BE125" i="9"/>
  <c r="BE144" i="9"/>
  <c r="BE146" i="9"/>
  <c r="E73" i="10"/>
  <c r="J80" i="10"/>
  <c r="BE87" i="10"/>
  <c r="BE88" i="10"/>
  <c r="BE89" i="10"/>
  <c r="BE96" i="10"/>
  <c r="BE98" i="10"/>
  <c r="BE99" i="10"/>
  <c r="BE102" i="10"/>
  <c r="E48" i="11"/>
  <c r="F55" i="11"/>
  <c r="J85" i="11"/>
  <c r="BE115" i="11"/>
  <c r="BE118" i="11"/>
  <c r="BE126" i="11"/>
  <c r="BK125" i="11"/>
  <c r="J125" i="11"/>
  <c r="J68" i="11" s="1"/>
  <c r="J56" i="2"/>
  <c r="F59" i="2"/>
  <c r="J102" i="2"/>
  <c r="BE117" i="2"/>
  <c r="BE120" i="2"/>
  <c r="BE122" i="2"/>
  <c r="BE131" i="2"/>
  <c r="BE159" i="2"/>
  <c r="BE164" i="2"/>
  <c r="BE165" i="2"/>
  <c r="BE172" i="2"/>
  <c r="BE181" i="2"/>
  <c r="BE188" i="2"/>
  <c r="BE197" i="2"/>
  <c r="BE206" i="2"/>
  <c r="BE208" i="2"/>
  <c r="BE211" i="2"/>
  <c r="BE213" i="2"/>
  <c r="BE217" i="2"/>
  <c r="BE220" i="2"/>
  <c r="BE235" i="2"/>
  <c r="BE242" i="2"/>
  <c r="BE251" i="2"/>
  <c r="BE259" i="2"/>
  <c r="BE261" i="2"/>
  <c r="BK224" i="2"/>
  <c r="J224" i="2" s="1"/>
  <c r="J77" i="2" s="1"/>
  <c r="BK245" i="2"/>
  <c r="J245" i="2" s="1"/>
  <c r="J80" i="2" s="1"/>
  <c r="BK262" i="2"/>
  <c r="J262" i="2"/>
  <c r="J83" i="2"/>
  <c r="J59" i="3"/>
  <c r="BE103" i="3"/>
  <c r="BE106" i="3"/>
  <c r="BE107" i="3"/>
  <c r="BE115" i="3"/>
  <c r="BE121" i="3"/>
  <c r="BE136" i="3"/>
  <c r="BE148" i="3"/>
  <c r="BE150" i="3"/>
  <c r="BE158" i="3"/>
  <c r="BK149" i="3"/>
  <c r="J149" i="3" s="1"/>
  <c r="J74" i="3" s="1"/>
  <c r="BK159" i="3"/>
  <c r="J159" i="3"/>
  <c r="J76" i="3"/>
  <c r="BK163" i="3"/>
  <c r="J163" i="3"/>
  <c r="J77" i="3"/>
  <c r="E50" i="4"/>
  <c r="BE121" i="4"/>
  <c r="BE122" i="4"/>
  <c r="BE127" i="4"/>
  <c r="BE138" i="4"/>
  <c r="BE144" i="4"/>
  <c r="BE147" i="4"/>
  <c r="BE228" i="4"/>
  <c r="BE244" i="4"/>
  <c r="BE253" i="4"/>
  <c r="BE293" i="4"/>
  <c r="BE299" i="4"/>
  <c r="BE322" i="4"/>
  <c r="BE361" i="4"/>
  <c r="BE396" i="4"/>
  <c r="BE404" i="4"/>
  <c r="BE416" i="4"/>
  <c r="BE419" i="4"/>
  <c r="BE420" i="4"/>
  <c r="BE427" i="4"/>
  <c r="BE432" i="4"/>
  <c r="BE435" i="4"/>
  <c r="BE436" i="4"/>
  <c r="BE448" i="4"/>
  <c r="BE453" i="4"/>
  <c r="BE454" i="4"/>
  <c r="BE455" i="4"/>
  <c r="BE461" i="4"/>
  <c r="BE463" i="4"/>
  <c r="BE471" i="4"/>
  <c r="BE474" i="4"/>
  <c r="BE478" i="4"/>
  <c r="BE484" i="4"/>
  <c r="BE486" i="4"/>
  <c r="BE487" i="4"/>
  <c r="BE492" i="4"/>
  <c r="BE494" i="4"/>
  <c r="BE496" i="4"/>
  <c r="BE502" i="4"/>
  <c r="BE503" i="4"/>
  <c r="BE506" i="4"/>
  <c r="BE512" i="4"/>
  <c r="BE523" i="4"/>
  <c r="BE526" i="4"/>
  <c r="BE533" i="4"/>
  <c r="BE535" i="4"/>
  <c r="BE537" i="4"/>
  <c r="BE548" i="4"/>
  <c r="BE559" i="4"/>
  <c r="BE561" i="4"/>
  <c r="BE564" i="4"/>
  <c r="BE567" i="4"/>
  <c r="BE575" i="4"/>
  <c r="BE581" i="4"/>
  <c r="BE582" i="4"/>
  <c r="BE586" i="4"/>
  <c r="BE589" i="4"/>
  <c r="BE604" i="4"/>
  <c r="BE610" i="4"/>
  <c r="BE646" i="4"/>
  <c r="BE655" i="4"/>
  <c r="BE677" i="4"/>
  <c r="BE682" i="4"/>
  <c r="BE692" i="4"/>
  <c r="BE697" i="4"/>
  <c r="BE707" i="4"/>
  <c r="BE719" i="4"/>
  <c r="BE726" i="4"/>
  <c r="BE733" i="4"/>
  <c r="BE740" i="4"/>
  <c r="BE750" i="4"/>
  <c r="BE758" i="4"/>
  <c r="BE763" i="4"/>
  <c r="BE775" i="4"/>
  <c r="BE776" i="4"/>
  <c r="BE781" i="4"/>
  <c r="BE785" i="4"/>
  <c r="BE786" i="4"/>
  <c r="BE791" i="4"/>
  <c r="BE797" i="4"/>
  <c r="BE802" i="4"/>
  <c r="BE805" i="4"/>
  <c r="BE808" i="4"/>
  <c r="BE812" i="4"/>
  <c r="BE816" i="4"/>
  <c r="BE826" i="4"/>
  <c r="BE828" i="4"/>
  <c r="BE829" i="4"/>
  <c r="BE838" i="4"/>
  <c r="BE850" i="4"/>
  <c r="BE865" i="4"/>
  <c r="BE886" i="4"/>
  <c r="BE913" i="4"/>
  <c r="BE921" i="4"/>
  <c r="J59" i="5"/>
  <c r="BE112" i="5"/>
  <c r="BE117" i="5"/>
  <c r="BE127" i="5"/>
  <c r="BE131" i="5"/>
  <c r="BE141" i="5"/>
  <c r="BE168" i="5"/>
  <c r="BE171" i="5"/>
  <c r="BE186" i="5"/>
  <c r="BE193" i="5"/>
  <c r="BE196" i="5"/>
  <c r="BE198" i="5"/>
  <c r="BE199" i="5"/>
  <c r="BE203" i="5"/>
  <c r="BE206" i="5"/>
  <c r="BE211" i="5"/>
  <c r="BE213" i="5"/>
  <c r="BE216" i="5"/>
  <c r="BE227" i="5"/>
  <c r="BE261" i="5"/>
  <c r="BE269" i="5"/>
  <c r="BE270" i="5"/>
  <c r="BE272" i="5"/>
  <c r="BE286" i="5"/>
  <c r="BE298" i="5"/>
  <c r="BE310" i="5"/>
  <c r="BE314" i="5"/>
  <c r="BE316" i="5"/>
  <c r="BE318" i="5"/>
  <c r="J56" i="6"/>
  <c r="BE97" i="6"/>
  <c r="BE99" i="6"/>
  <c r="BE102" i="6"/>
  <c r="BE105" i="6"/>
  <c r="BE109" i="6"/>
  <c r="BE110" i="6"/>
  <c r="BE114" i="6"/>
  <c r="BE115" i="6"/>
  <c r="BE122" i="6"/>
  <c r="BE123" i="6"/>
  <c r="BE128" i="6"/>
  <c r="BE129" i="6"/>
  <c r="BE132" i="6"/>
  <c r="BE143" i="6"/>
  <c r="BE151" i="6"/>
  <c r="BE161" i="6"/>
  <c r="BE169" i="6"/>
  <c r="BE186" i="6"/>
  <c r="BE187" i="6"/>
  <c r="BE188" i="6"/>
  <c r="BE193" i="6"/>
  <c r="BE201" i="6"/>
  <c r="BE202" i="6"/>
  <c r="BE205" i="6"/>
  <c r="BE206" i="6"/>
  <c r="BE207" i="6"/>
  <c r="BE211" i="6"/>
  <c r="BE214" i="6"/>
  <c r="BE215" i="6"/>
  <c r="BE216" i="6"/>
  <c r="BE221" i="6"/>
  <c r="BE223" i="6"/>
  <c r="BE226" i="6"/>
  <c r="E50" i="7"/>
  <c r="BE109" i="7"/>
  <c r="BE121" i="7"/>
  <c r="BE123" i="7"/>
  <c r="BE124" i="7"/>
  <c r="E48" i="8"/>
  <c r="BE112" i="8"/>
  <c r="BE115" i="8"/>
  <c r="BE123" i="8"/>
  <c r="BE129" i="8"/>
  <c r="BE138" i="8"/>
  <c r="BE139" i="8"/>
  <c r="BE140" i="8"/>
  <c r="BE147" i="8"/>
  <c r="BE148" i="8"/>
  <c r="BE164" i="8"/>
  <c r="BE165" i="8"/>
  <c r="BE168" i="8"/>
  <c r="BE169" i="8"/>
  <c r="BE170" i="8"/>
  <c r="BE174" i="8"/>
  <c r="BE177" i="8"/>
  <c r="BE178" i="8"/>
  <c r="BE180" i="8"/>
  <c r="BE183" i="8"/>
  <c r="BE202" i="8"/>
  <c r="BE209" i="8"/>
  <c r="BE211" i="8"/>
  <c r="BE220" i="8"/>
  <c r="BE221" i="8"/>
  <c r="BE223" i="8"/>
  <c r="BE226" i="8"/>
  <c r="BE95" i="9"/>
  <c r="BE98" i="9"/>
  <c r="BE107" i="9"/>
  <c r="BE109" i="9"/>
  <c r="BE111" i="9"/>
  <c r="BE114" i="9"/>
  <c r="BE124" i="9"/>
  <c r="BE126" i="9"/>
  <c r="BE127" i="9"/>
  <c r="BE140" i="9"/>
  <c r="BE141" i="9"/>
  <c r="BE147" i="9"/>
  <c r="J52" i="10"/>
  <c r="BE91" i="10"/>
  <c r="BE92" i="10"/>
  <c r="BE104" i="10"/>
  <c r="BE105" i="10"/>
  <c r="BE106" i="10"/>
  <c r="J82" i="11"/>
  <c r="BE92" i="11"/>
  <c r="BE97" i="11"/>
  <c r="BE110" i="11"/>
  <c r="BE122" i="11"/>
  <c r="E93" i="2"/>
  <c r="BE111" i="2"/>
  <c r="BE124" i="2"/>
  <c r="BE126" i="2"/>
  <c r="BE130" i="2"/>
  <c r="BE143" i="2"/>
  <c r="BE146" i="2"/>
  <c r="BE157" i="2"/>
  <c r="BE162" i="2"/>
  <c r="BE166" i="2"/>
  <c r="BE168" i="2"/>
  <c r="BE176" i="2"/>
  <c r="BE191" i="2"/>
  <c r="BE199" i="2"/>
  <c r="BE204" i="2"/>
  <c r="BE216" i="2"/>
  <c r="BE218" i="2"/>
  <c r="BE222" i="2"/>
  <c r="BE223" i="2"/>
  <c r="BE225" i="2"/>
  <c r="BE229" i="2"/>
  <c r="BE231" i="2"/>
  <c r="BE243" i="2"/>
  <c r="BE244" i="2"/>
  <c r="BE246" i="2"/>
  <c r="BE263" i="2"/>
  <c r="J56" i="3"/>
  <c r="E87" i="3"/>
  <c r="BE102" i="3"/>
  <c r="BE119" i="3"/>
  <c r="BE129" i="3"/>
  <c r="BE131" i="3"/>
  <c r="BE141" i="3"/>
  <c r="J107" i="4"/>
  <c r="BE124" i="4"/>
  <c r="BE133" i="4"/>
  <c r="BE179" i="4"/>
  <c r="BE182" i="4"/>
  <c r="BE198" i="4"/>
  <c r="BE234" i="4"/>
  <c r="BE242" i="4"/>
  <c r="BE276" i="4"/>
  <c r="BE320" i="4"/>
  <c r="BE324" i="4"/>
  <c r="BE336" i="4"/>
  <c r="BE357" i="4"/>
  <c r="BE370" i="4"/>
  <c r="BE389" i="4"/>
  <c r="BE406" i="4"/>
  <c r="BE407" i="4"/>
  <c r="E50" i="5"/>
  <c r="BE106" i="5"/>
  <c r="BE110" i="5"/>
  <c r="BE111" i="5"/>
  <c r="BE115" i="5"/>
  <c r="BE133" i="5"/>
  <c r="BE143" i="5"/>
  <c r="BE147" i="5"/>
  <c r="BE161" i="5"/>
  <c r="BE170" i="5"/>
  <c r="BE172" i="5"/>
  <c r="BE175" i="5"/>
  <c r="BE189" i="5"/>
  <c r="BE191" i="5"/>
  <c r="BE247" i="5"/>
  <c r="BE258" i="5"/>
  <c r="BE265" i="5"/>
  <c r="BE294" i="5"/>
  <c r="BE303" i="5"/>
  <c r="BE307" i="5"/>
  <c r="BE308" i="5"/>
  <c r="BE112" i="6"/>
  <c r="BE116" i="6"/>
  <c r="BE119" i="6"/>
  <c r="BE124" i="6"/>
  <c r="BE127" i="6"/>
  <c r="BE134" i="6"/>
  <c r="BE136" i="6"/>
  <c r="BE137" i="6"/>
  <c r="BE153" i="6"/>
  <c r="BE163" i="6"/>
  <c r="BE164" i="6"/>
  <c r="BE165" i="6"/>
  <c r="BE167" i="6"/>
  <c r="BE183" i="6"/>
  <c r="BE184" i="6"/>
  <c r="BE195" i="6"/>
  <c r="BE199" i="6"/>
  <c r="BE204" i="6"/>
  <c r="BK225" i="6"/>
  <c r="J225" i="6"/>
  <c r="J72" i="6"/>
  <c r="F59" i="7"/>
  <c r="BE100" i="7"/>
  <c r="BE105" i="7"/>
  <c r="BE106" i="7"/>
  <c r="BE110" i="7"/>
  <c r="BE111" i="7"/>
  <c r="BE114" i="7"/>
  <c r="BE116" i="7"/>
  <c r="BE117" i="7"/>
  <c r="BE122" i="7"/>
  <c r="BE128" i="7"/>
  <c r="BE137" i="7"/>
  <c r="BE100" i="8"/>
  <c r="BE102" i="8"/>
  <c r="BE109" i="8"/>
  <c r="BE111" i="8"/>
  <c r="BE113" i="8"/>
  <c r="BE114" i="8"/>
  <c r="BE126" i="8"/>
  <c r="BE127" i="8"/>
  <c r="BE133" i="8"/>
  <c r="BE134" i="8"/>
  <c r="BE141" i="8"/>
  <c r="BE145" i="8"/>
  <c r="BE150" i="8"/>
  <c r="BE151" i="8"/>
  <c r="BE154" i="8"/>
  <c r="BE155" i="8"/>
  <c r="BE156" i="8"/>
  <c r="BE162" i="8"/>
  <c r="BE163" i="8"/>
  <c r="BE175" i="8"/>
  <c r="BE182" i="8"/>
  <c r="BE186" i="8"/>
  <c r="BE187" i="8"/>
  <c r="BE194" i="8"/>
  <c r="BE195" i="8"/>
  <c r="BE203" i="8"/>
  <c r="BE206" i="8"/>
  <c r="BE210" i="8"/>
  <c r="BE212" i="8"/>
  <c r="BE215" i="8"/>
  <c r="BE225" i="8"/>
  <c r="J80" i="9"/>
  <c r="BE91" i="9"/>
  <c r="BE97" i="9"/>
  <c r="BE100" i="9"/>
  <c r="BE102" i="9"/>
  <c r="BE113" i="9"/>
  <c r="BE115" i="9"/>
  <c r="BE116" i="9"/>
  <c r="BE117" i="9"/>
  <c r="BE119" i="9"/>
  <c r="BE121" i="9"/>
  <c r="BE129" i="9"/>
  <c r="BE136" i="9"/>
  <c r="BE137" i="9"/>
  <c r="BE139" i="9"/>
  <c r="BE142" i="9"/>
  <c r="BE143" i="9"/>
  <c r="BK133" i="9"/>
  <c r="J133" i="9" s="1"/>
  <c r="J65" i="9" s="1"/>
  <c r="F55" i="10"/>
  <c r="BE86" i="10"/>
  <c r="BE90" i="10"/>
  <c r="BE95" i="10"/>
  <c r="BE100" i="10"/>
  <c r="BK101" i="10"/>
  <c r="J101" i="10" s="1"/>
  <c r="J62" i="10" s="1"/>
  <c r="BE94" i="11"/>
  <c r="BE100" i="11"/>
  <c r="BE102" i="11"/>
  <c r="BE109" i="11"/>
  <c r="BE113" i="11"/>
  <c r="BE124" i="11"/>
  <c r="BE108" i="2"/>
  <c r="BE114" i="2"/>
  <c r="BE119" i="2"/>
  <c r="BE123" i="2"/>
  <c r="BE134" i="2"/>
  <c r="BE139" i="2"/>
  <c r="BE152" i="2"/>
  <c r="BE170" i="2"/>
  <c r="BE183" i="2"/>
  <c r="BE184" i="2"/>
  <c r="BE189" i="2"/>
  <c r="BE209" i="2"/>
  <c r="BE210" i="2"/>
  <c r="BE233" i="2"/>
  <c r="BE241" i="2"/>
  <c r="BK193" i="2"/>
  <c r="J193" i="2" s="1"/>
  <c r="J70" i="2" s="1"/>
  <c r="BE124" i="3"/>
  <c r="BE128" i="3"/>
  <c r="BE139" i="3"/>
  <c r="BE146" i="3"/>
  <c r="BE156" i="3"/>
  <c r="BK130" i="3"/>
  <c r="J130" i="3" s="1"/>
  <c r="J68" i="3" s="1"/>
  <c r="BK147" i="3"/>
  <c r="J147" i="3" s="1"/>
  <c r="J73" i="3" s="1"/>
  <c r="BE113" i="4"/>
  <c r="BE126" i="4"/>
  <c r="BE128" i="4"/>
  <c r="BE137" i="4"/>
  <c r="BE150" i="4"/>
  <c r="BE167" i="4"/>
  <c r="BE176" i="4"/>
  <c r="BE207" i="4"/>
  <c r="BE222" i="4"/>
  <c r="BE225" i="4"/>
  <c r="BE237" i="4"/>
  <c r="BE239" i="4"/>
  <c r="BE250" i="4"/>
  <c r="BE277" i="4"/>
  <c r="BE311" i="4"/>
  <c r="BE314" i="4"/>
  <c r="BE327" i="4"/>
  <c r="BE350" i="4"/>
  <c r="BE352" i="4"/>
  <c r="BE355" i="4"/>
  <c r="BE363" i="4"/>
  <c r="BE368" i="4"/>
  <c r="BE375" i="4"/>
  <c r="BE377" i="4"/>
  <c r="BE379" i="4"/>
  <c r="BE387" i="4"/>
  <c r="BE392" i="4"/>
  <c r="BE421" i="4"/>
  <c r="BE426" i="4"/>
  <c r="BE437" i="4"/>
  <c r="BE440" i="4"/>
  <c r="BE449" i="4"/>
  <c r="BE462" i="4"/>
  <c r="BE465" i="4"/>
  <c r="BE481" i="4"/>
  <c r="BE489" i="4"/>
  <c r="BE490" i="4"/>
  <c r="BE497" i="4"/>
  <c r="BE511" i="4"/>
  <c r="BE514" i="4"/>
  <c r="BE518" i="4"/>
  <c r="BE522" i="4"/>
  <c r="BE524" i="4"/>
  <c r="BE553" i="4"/>
  <c r="BE556" i="4"/>
  <c r="BE578" i="4"/>
  <c r="BE579" i="4"/>
  <c r="BE595" i="4"/>
  <c r="BE601" i="4"/>
  <c r="BE605" i="4"/>
  <c r="BE607" i="4"/>
  <c r="BE627" i="4"/>
  <c r="BE649" i="4"/>
  <c r="BE657" i="4"/>
  <c r="BE676" i="4"/>
  <c r="BE680" i="4"/>
  <c r="BE701" i="4"/>
  <c r="BE708" i="4"/>
  <c r="BE714" i="4"/>
  <c r="BE716" i="4"/>
  <c r="BE724" i="4"/>
  <c r="BE732" i="4"/>
  <c r="BE755" i="4"/>
  <c r="BE768" i="4"/>
  <c r="BE773" i="4"/>
  <c r="BE778" i="4"/>
  <c r="BE787" i="4"/>
  <c r="BE806" i="4"/>
  <c r="BE814" i="4"/>
  <c r="BE822" i="4"/>
  <c r="BE823" i="4"/>
  <c r="BE840" i="4"/>
  <c r="BE857" i="4"/>
  <c r="BE859" i="4"/>
  <c r="BE866" i="4"/>
  <c r="BE870" i="4"/>
  <c r="BE872" i="4"/>
  <c r="BE874" i="4"/>
  <c r="BE884" i="4"/>
  <c r="BE894" i="4"/>
  <c r="BE896" i="4"/>
  <c r="BK477" i="4"/>
  <c r="J477" i="4"/>
  <c r="J72" i="4" s="1"/>
  <c r="BE102" i="5"/>
  <c r="BE116" i="5"/>
  <c r="BE139" i="5"/>
  <c r="BE151" i="5"/>
  <c r="BE153" i="5"/>
  <c r="BE157" i="5"/>
  <c r="BE160" i="5"/>
  <c r="BE178" i="5"/>
  <c r="BE181" i="5"/>
  <c r="BE183" i="5"/>
  <c r="BE184" i="5"/>
  <c r="BE187" i="5"/>
  <c r="BE201" i="5"/>
  <c r="BE205" i="5"/>
  <c r="BE221" i="5"/>
  <c r="BE223" i="5"/>
  <c r="BE226" i="5"/>
  <c r="BE244" i="5"/>
  <c r="BE249" i="5"/>
  <c r="BE264" i="5"/>
  <c r="BE273" i="5"/>
  <c r="BE288" i="5"/>
  <c r="BE289" i="5"/>
  <c r="BE291" i="5"/>
  <c r="BE295" i="5"/>
  <c r="BE107" i="6"/>
  <c r="BE113" i="6"/>
  <c r="BE118" i="6"/>
  <c r="BE130" i="6"/>
  <c r="BE147" i="6"/>
  <c r="BE152" i="6"/>
  <c r="BE155" i="6"/>
  <c r="BE156" i="6"/>
  <c r="BE158" i="6"/>
  <c r="BE170" i="6"/>
  <c r="BE175" i="6"/>
  <c r="BE177" i="6"/>
  <c r="BE180" i="6"/>
  <c r="BE182" i="6"/>
  <c r="BE185" i="6"/>
  <c r="BE190" i="6"/>
  <c r="BE191" i="6"/>
  <c r="BE196" i="6"/>
  <c r="BE200" i="6"/>
  <c r="BE209" i="6"/>
  <c r="BE210" i="6"/>
  <c r="BE95" i="7"/>
  <c r="BE97" i="7"/>
  <c r="BE104" i="7"/>
  <c r="BE107" i="7"/>
  <c r="BE108" i="7"/>
  <c r="BE112" i="7"/>
  <c r="BE125" i="7"/>
  <c r="BE126" i="7"/>
  <c r="BE130" i="7"/>
  <c r="BE133" i="7"/>
  <c r="BE134" i="7"/>
  <c r="BE135" i="7"/>
  <c r="BK136" i="7"/>
  <c r="J136" i="7"/>
  <c r="J70" i="7" s="1"/>
  <c r="J52" i="8"/>
  <c r="J55" i="8"/>
  <c r="BE98" i="8"/>
  <c r="BE103" i="8"/>
  <c r="BE104" i="8"/>
  <c r="BE106" i="8"/>
  <c r="BE117" i="8"/>
  <c r="BE119" i="8"/>
  <c r="BE120" i="8"/>
  <c r="BE124" i="8"/>
  <c r="BE130" i="8"/>
  <c r="BE131" i="8"/>
  <c r="BE136" i="8"/>
  <c r="BE137" i="8"/>
  <c r="BE146" i="8"/>
  <c r="BE149" i="8"/>
  <c r="BE152" i="8"/>
  <c r="BE153" i="8"/>
  <c r="BE157" i="8"/>
  <c r="BE159" i="8"/>
  <c r="BE161" i="8"/>
  <c r="BE166" i="8"/>
  <c r="BE167" i="8"/>
  <c r="BE171" i="8"/>
  <c r="BE179" i="8"/>
  <c r="BE190" i="8"/>
  <c r="BE193" i="8"/>
  <c r="BE205" i="8"/>
  <c r="BE207" i="8"/>
  <c r="BE208" i="8"/>
  <c r="BE219" i="8"/>
  <c r="BE224" i="8"/>
  <c r="BE227" i="8"/>
  <c r="BE228" i="8"/>
  <c r="F55" i="9"/>
  <c r="BE93" i="9"/>
  <c r="BE94" i="9"/>
  <c r="BE101" i="9"/>
  <c r="BE106" i="9"/>
  <c r="BE108" i="9"/>
  <c r="BE110" i="9"/>
  <c r="BE122" i="9"/>
  <c r="BE130" i="9"/>
  <c r="BE131" i="9"/>
  <c r="BE132" i="9"/>
  <c r="BE134" i="9"/>
  <c r="BE138" i="9"/>
  <c r="BE145" i="9"/>
  <c r="BE85" i="10"/>
  <c r="BE93" i="10"/>
  <c r="BE94" i="10"/>
  <c r="BE91" i="11"/>
  <c r="BE99" i="11"/>
  <c r="BE105" i="11"/>
  <c r="BE107" i="11"/>
  <c r="BE120" i="11"/>
  <c r="BK117" i="11"/>
  <c r="J117" i="11"/>
  <c r="J65" i="11" s="1"/>
  <c r="BK123" i="11"/>
  <c r="J123" i="11"/>
  <c r="J67" i="11" s="1"/>
  <c r="J36" i="2"/>
  <c r="AW56" i="1" s="1"/>
  <c r="J34" i="9"/>
  <c r="AW65" i="1"/>
  <c r="F39" i="4"/>
  <c r="BD59" i="1"/>
  <c r="F37" i="6"/>
  <c r="BB62" i="1" s="1"/>
  <c r="F37" i="8"/>
  <c r="BD64" i="1" s="1"/>
  <c r="F37" i="2"/>
  <c r="BB56" i="1"/>
  <c r="F36" i="5"/>
  <c r="BA60" i="1"/>
  <c r="J36" i="6"/>
  <c r="AW62" i="1" s="1"/>
  <c r="F36" i="9"/>
  <c r="BC65" i="1" s="1"/>
  <c r="F37" i="11"/>
  <c r="BD67" i="1"/>
  <c r="F38" i="4"/>
  <c r="BC59" i="1"/>
  <c r="F36" i="11"/>
  <c r="BC67" i="1" s="1"/>
  <c r="F39" i="5"/>
  <c r="BD60" i="1" s="1"/>
  <c r="F38" i="7"/>
  <c r="BC63" i="1"/>
  <c r="F36" i="10"/>
  <c r="BC66" i="1"/>
  <c r="F36" i="2"/>
  <c r="BA56" i="1" s="1"/>
  <c r="F36" i="7"/>
  <c r="BA63" i="1" s="1"/>
  <c r="F35" i="9"/>
  <c r="BB65" i="1"/>
  <c r="F35" i="11"/>
  <c r="BB67" i="1"/>
  <c r="F39" i="3"/>
  <c r="BD57" i="1" s="1"/>
  <c r="F36" i="6"/>
  <c r="BA62" i="1" s="1"/>
  <c r="F39" i="2"/>
  <c r="BD56" i="1"/>
  <c r="F38" i="5"/>
  <c r="BC60" i="1"/>
  <c r="F36" i="8"/>
  <c r="BC64" i="1" s="1"/>
  <c r="F34" i="11"/>
  <c r="BA67" i="1" s="1"/>
  <c r="J36" i="3"/>
  <c r="AW57" i="1"/>
  <c r="F39" i="6"/>
  <c r="BD62" i="1"/>
  <c r="J34" i="11"/>
  <c r="AW67" i="1" s="1"/>
  <c r="F37" i="3"/>
  <c r="BB57" i="1" s="1"/>
  <c r="J36" i="5"/>
  <c r="AW60" i="1"/>
  <c r="J34" i="8"/>
  <c r="AW64" i="1"/>
  <c r="F37" i="7"/>
  <c r="BB63" i="1" s="1"/>
  <c r="F37" i="9"/>
  <c r="BD65" i="1" s="1"/>
  <c r="AS54" i="1"/>
  <c r="F37" i="4"/>
  <c r="BB59" i="1" s="1"/>
  <c r="F35" i="8"/>
  <c r="BB64" i="1"/>
  <c r="F34" i="10"/>
  <c r="BA66" i="1"/>
  <c r="F38" i="2"/>
  <c r="BC56" i="1"/>
  <c r="F36" i="4"/>
  <c r="BA59" i="1" s="1"/>
  <c r="F39" i="7"/>
  <c r="BD63" i="1"/>
  <c r="F37" i="10"/>
  <c r="BD66" i="1"/>
  <c r="F36" i="3"/>
  <c r="BA57" i="1"/>
  <c r="J36" i="4"/>
  <c r="AW59" i="1" s="1"/>
  <c r="F37" i="5"/>
  <c r="BB60" i="1"/>
  <c r="J36" i="7"/>
  <c r="AW63" i="1"/>
  <c r="J34" i="10"/>
  <c r="AW66" i="1"/>
  <c r="F38" i="3"/>
  <c r="BC57" i="1" s="1"/>
  <c r="F38" i="6"/>
  <c r="BC62" i="1"/>
  <c r="F34" i="8"/>
  <c r="BA64" i="1"/>
  <c r="F34" i="9"/>
  <c r="BA65" i="1"/>
  <c r="F35" i="10"/>
  <c r="BB66" i="1" s="1"/>
  <c r="P89" i="11" l="1"/>
  <c r="P88" i="11"/>
  <c r="AU67" i="1"/>
  <c r="T86" i="9"/>
  <c r="P100" i="5"/>
  <c r="R195" i="2"/>
  <c r="R105" i="2" s="1"/>
  <c r="R89" i="11"/>
  <c r="R88" i="11"/>
  <c r="T96" i="8"/>
  <c r="BK103" i="6"/>
  <c r="J103" i="6"/>
  <c r="J66" i="6" s="1"/>
  <c r="T89" i="11"/>
  <c r="T88" i="11" s="1"/>
  <c r="R103" i="6"/>
  <c r="T100" i="3"/>
  <c r="T99" i="3" s="1"/>
  <c r="R176" i="5"/>
  <c r="T100" i="5"/>
  <c r="R132" i="3"/>
  <c r="R99" i="3"/>
  <c r="P195" i="2"/>
  <c r="P92" i="7"/>
  <c r="AU63" i="1"/>
  <c r="R94" i="6"/>
  <c r="R479" i="4"/>
  <c r="R110" i="4" s="1"/>
  <c r="P111" i="4"/>
  <c r="P184" i="8"/>
  <c r="T92" i="7"/>
  <c r="P86" i="9"/>
  <c r="AU65" i="1"/>
  <c r="T195" i="2"/>
  <c r="T105" i="2"/>
  <c r="T103" i="6"/>
  <c r="T94" i="6" s="1"/>
  <c r="T479" i="4"/>
  <c r="T110" i="4"/>
  <c r="R184" i="8"/>
  <c r="P176" i="5"/>
  <c r="R100" i="5"/>
  <c r="R99" i="5" s="1"/>
  <c r="P94" i="6"/>
  <c r="AU62" i="1"/>
  <c r="BK479" i="4"/>
  <c r="J479" i="4"/>
  <c r="J73" i="4" s="1"/>
  <c r="BK111" i="4"/>
  <c r="J111" i="4"/>
  <c r="J64" i="4" s="1"/>
  <c r="R86" i="9"/>
  <c r="P479" i="4"/>
  <c r="R111" i="4"/>
  <c r="P132" i="3"/>
  <c r="BK106" i="2"/>
  <c r="T83" i="10"/>
  <c r="R96" i="8"/>
  <c r="R95" i="8"/>
  <c r="P83" i="10"/>
  <c r="AU66" i="1" s="1"/>
  <c r="P100" i="3"/>
  <c r="P99" i="3" s="1"/>
  <c r="AU57" i="1" s="1"/>
  <c r="P106" i="2"/>
  <c r="P105" i="2" s="1"/>
  <c r="AU56" i="1" s="1"/>
  <c r="T184" i="8"/>
  <c r="P96" i="8"/>
  <c r="P95" i="8"/>
  <c r="AU64" i="1" s="1"/>
  <c r="R101" i="7"/>
  <c r="R92" i="7"/>
  <c r="T176" i="5"/>
  <c r="J107" i="2"/>
  <c r="J65" i="2" s="1"/>
  <c r="BK100" i="5"/>
  <c r="J100" i="5" s="1"/>
  <c r="J64" i="5" s="1"/>
  <c r="BK176" i="5"/>
  <c r="J176" i="5" s="1"/>
  <c r="J69" i="5" s="1"/>
  <c r="BK184" i="8"/>
  <c r="J184" i="8" s="1"/>
  <c r="J69" i="8" s="1"/>
  <c r="BK83" i="10"/>
  <c r="J83" i="10"/>
  <c r="BK195" i="2"/>
  <c r="J195" i="2" s="1"/>
  <c r="J71" i="2" s="1"/>
  <c r="BK100" i="3"/>
  <c r="BK132" i="3"/>
  <c r="J132" i="3"/>
  <c r="J69" i="3" s="1"/>
  <c r="J112" i="4"/>
  <c r="J65" i="4"/>
  <c r="J480" i="4"/>
  <c r="J74" i="4"/>
  <c r="BK95" i="6"/>
  <c r="BK94" i="6" s="1"/>
  <c r="J94" i="6" s="1"/>
  <c r="J32" i="6" s="1"/>
  <c r="AG62" i="1" s="1"/>
  <c r="J104" i="6"/>
  <c r="J67" i="6"/>
  <c r="BK86" i="9"/>
  <c r="J86" i="9" s="1"/>
  <c r="J30" i="9" s="1"/>
  <c r="AG65" i="1" s="1"/>
  <c r="AN65" i="1" s="1"/>
  <c r="BK89" i="11"/>
  <c r="J89" i="11"/>
  <c r="J60" i="11" s="1"/>
  <c r="BK93" i="7"/>
  <c r="J93" i="7" s="1"/>
  <c r="J64" i="7" s="1"/>
  <c r="BK101" i="7"/>
  <c r="J101" i="7" s="1"/>
  <c r="J66" i="7" s="1"/>
  <c r="BK96" i="8"/>
  <c r="BK95" i="8" s="1"/>
  <c r="J95" i="8" s="1"/>
  <c r="J59" i="8" s="1"/>
  <c r="F35" i="2"/>
  <c r="AZ56" i="1"/>
  <c r="J33" i="9"/>
  <c r="AV65" i="1"/>
  <c r="AT65" i="1"/>
  <c r="J33" i="11"/>
  <c r="AV67" i="1"/>
  <c r="AT67" i="1" s="1"/>
  <c r="BB55" i="1"/>
  <c r="AX55" i="1"/>
  <c r="J35" i="2"/>
  <c r="AV56" i="1"/>
  <c r="AT56" i="1"/>
  <c r="F35" i="5"/>
  <c r="AZ60" i="1"/>
  <c r="J33" i="10"/>
  <c r="AV66" i="1"/>
  <c r="AT66" i="1"/>
  <c r="J35" i="7"/>
  <c r="AV63" i="1" s="1"/>
  <c r="AT63" i="1" s="1"/>
  <c r="F33" i="8"/>
  <c r="AZ64" i="1"/>
  <c r="F33" i="10"/>
  <c r="AZ66" i="1" s="1"/>
  <c r="F33" i="9"/>
  <c r="AZ65" i="1"/>
  <c r="BD58" i="1"/>
  <c r="F35" i="4"/>
  <c r="AZ59" i="1" s="1"/>
  <c r="J30" i="10"/>
  <c r="AG66" i="1"/>
  <c r="AN66" i="1" s="1"/>
  <c r="F35" i="6"/>
  <c r="AZ62" i="1"/>
  <c r="BC55" i="1"/>
  <c r="AY55" i="1"/>
  <c r="BA58" i="1"/>
  <c r="AW58" i="1"/>
  <c r="BC58" i="1"/>
  <c r="AY58" i="1" s="1"/>
  <c r="BD61" i="1"/>
  <c r="BD54" i="1" s="1"/>
  <c r="W33" i="1" s="1"/>
  <c r="F35" i="3"/>
  <c r="AZ57" i="1" s="1"/>
  <c r="BA61" i="1"/>
  <c r="AW61" i="1" s="1"/>
  <c r="J35" i="4"/>
  <c r="AV59" i="1"/>
  <c r="AT59" i="1" s="1"/>
  <c r="J35" i="5"/>
  <c r="AV60" i="1" s="1"/>
  <c r="AT60" i="1" s="1"/>
  <c r="J33" i="8"/>
  <c r="AV64" i="1" s="1"/>
  <c r="AT64" i="1" s="1"/>
  <c r="BA55" i="1"/>
  <c r="BA54" i="1" s="1"/>
  <c r="W30" i="1" s="1"/>
  <c r="BD55" i="1"/>
  <c r="BB58" i="1"/>
  <c r="AX58" i="1"/>
  <c r="BB61" i="1"/>
  <c r="AX61" i="1" s="1"/>
  <c r="F33" i="11"/>
  <c r="AZ67" i="1" s="1"/>
  <c r="BC61" i="1"/>
  <c r="AY61" i="1"/>
  <c r="J35" i="3"/>
  <c r="AV57" i="1"/>
  <c r="AT57" i="1"/>
  <c r="J35" i="6"/>
  <c r="AV62" i="1"/>
  <c r="AT62" i="1" s="1"/>
  <c r="F35" i="7"/>
  <c r="AZ63" i="1"/>
  <c r="P110" i="4" l="1"/>
  <c r="AU59" i="1"/>
  <c r="P99" i="5"/>
  <c r="AU60" i="1" s="1"/>
  <c r="BK99" i="3"/>
  <c r="J99" i="3" s="1"/>
  <c r="J32" i="3" s="1"/>
  <c r="AG57" i="1" s="1"/>
  <c r="AN57" i="1" s="1"/>
  <c r="BK105" i="2"/>
  <c r="J105" i="2"/>
  <c r="T99" i="5"/>
  <c r="T95" i="8"/>
  <c r="J39" i="10"/>
  <c r="J41" i="6"/>
  <c r="J39" i="9"/>
  <c r="J100" i="3"/>
  <c r="J64" i="3"/>
  <c r="BK110" i="4"/>
  <c r="J110" i="4"/>
  <c r="J32" i="4" s="1"/>
  <c r="AG59" i="1" s="1"/>
  <c r="AN59" i="1" s="1"/>
  <c r="J95" i="6"/>
  <c r="J64" i="6"/>
  <c r="BK92" i="7"/>
  <c r="J92" i="7"/>
  <c r="J32" i="7" s="1"/>
  <c r="AG63" i="1" s="1"/>
  <c r="AN63" i="1" s="1"/>
  <c r="J96" i="8"/>
  <c r="J60" i="8"/>
  <c r="J59" i="9"/>
  <c r="J106" i="2"/>
  <c r="J64" i="2"/>
  <c r="J59" i="10"/>
  <c r="BK88" i="11"/>
  <c r="J88" i="11"/>
  <c r="J59" i="11" s="1"/>
  <c r="J63" i="6"/>
  <c r="BK99" i="5"/>
  <c r="J99" i="5"/>
  <c r="AN62" i="1"/>
  <c r="J32" i="2"/>
  <c r="AG56" i="1" s="1"/>
  <c r="AN56" i="1" s="1"/>
  <c r="AZ61" i="1"/>
  <c r="AV61" i="1"/>
  <c r="AT61" i="1"/>
  <c r="J30" i="8"/>
  <c r="AG64" i="1"/>
  <c r="AN64" i="1" s="1"/>
  <c r="AW54" i="1"/>
  <c r="AK30" i="1"/>
  <c r="AZ55" i="1"/>
  <c r="AV55" i="1"/>
  <c r="AU61" i="1"/>
  <c r="AZ58" i="1"/>
  <c r="AV58" i="1"/>
  <c r="AT58" i="1" s="1"/>
  <c r="AW55" i="1"/>
  <c r="BC54" i="1"/>
  <c r="W32" i="1" s="1"/>
  <c r="AU55" i="1"/>
  <c r="BB54" i="1"/>
  <c r="AX54" i="1"/>
  <c r="J32" i="5"/>
  <c r="AG60" i="1" s="1"/>
  <c r="AN60" i="1" s="1"/>
  <c r="J63" i="2" l="1"/>
  <c r="J41" i="3"/>
  <c r="J41" i="5"/>
  <c r="J63" i="5"/>
  <c r="J63" i="4"/>
  <c r="J41" i="2"/>
  <c r="J63" i="3"/>
  <c r="J41" i="7"/>
  <c r="J63" i="7"/>
  <c r="J41" i="4"/>
  <c r="J39" i="8"/>
  <c r="W31" i="1"/>
  <c r="AG61" i="1"/>
  <c r="AN61" i="1" s="1"/>
  <c r="AG55" i="1"/>
  <c r="AT55" i="1"/>
  <c r="AZ54" i="1"/>
  <c r="W29" i="1"/>
  <c r="J30" i="11"/>
  <c r="AG67" i="1" s="1"/>
  <c r="AN67" i="1" s="1"/>
  <c r="AG58" i="1"/>
  <c r="AN58" i="1"/>
  <c r="AY54" i="1"/>
  <c r="AU58" i="1"/>
  <c r="AN55" i="1" l="1"/>
  <c r="J39" i="11"/>
  <c r="AU54" i="1"/>
  <c r="AG54" i="1"/>
  <c r="AK26" i="1"/>
  <c r="AV54" i="1"/>
  <c r="AK29" i="1"/>
  <c r="AK35" i="1" l="1"/>
  <c r="AT54" i="1"/>
  <c r="AN54" i="1" l="1"/>
</calcChain>
</file>

<file path=xl/sharedStrings.xml><?xml version="1.0" encoding="utf-8"?>
<sst xmlns="http://schemas.openxmlformats.org/spreadsheetml/2006/main" count="21789" uniqueCount="3183">
  <si>
    <t>Export Komplet</t>
  </si>
  <si>
    <t>VZ</t>
  </si>
  <si>
    <t>2.0</t>
  </si>
  <si>
    <t>ZAMOK</t>
  </si>
  <si>
    <t>False</t>
  </si>
  <si>
    <t>{c7e1cc0a-e086-4b1f-8580-acbb8a987dc4}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</si>
  <si>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</si>
  <si>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</si>
  <si>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</si>
  <si>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</si>
  <si>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</si>
  <si>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</si>
  <si>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</si>
  <si>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</si>
  <si>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</si>
  <si>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</si>
  <si>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</si>
  <si>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Střešní nástavba MŠ nad pavilonem č.2 a střešní nástavba zázemí ZŠ nad pavilonem č.3</t>
  </si>
  <si>
    <t>KSO:</t>
  </si>
  <si>
    <t/>
  </si>
  <si>
    <t>CC-CZ:</t>
  </si>
  <si>
    <t>Místo:</t>
  </si>
  <si>
    <t>ZŠ a MŠ pro zrakově postižené</t>
  </si>
  <si>
    <t>Datum:</t>
  </si>
  <si>
    <t>10. 5. 2021</t>
  </si>
  <si>
    <t>Zadavatel:</t>
  </si>
  <si>
    <t>IČ:</t>
  </si>
  <si>
    <t>49778200</t>
  </si>
  <si>
    <t xml:space="preserve">ZŠ a MŠ pro zrakově postižené a vady řeči </t>
  </si>
  <si>
    <t>DIČ:</t>
  </si>
  <si>
    <t>Uchazeč:</t>
  </si>
  <si>
    <t>Vyplň údaj</t>
  </si>
  <si>
    <t>Projektant:</t>
  </si>
  <si>
    <t>49781812</t>
  </si>
  <si>
    <t>Ing.Arch. Pavel Šticha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</si>
  <si>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</si>
  <si>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</si>
  <si>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</si>
  <si>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</si>
  <si>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</si>
  <si>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</si>
  <si>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</si>
  <si>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</si>
  <si>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</si>
  <si>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</si>
  <si>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</si>
  <si>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</si>
  <si>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</si>
  <si>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</si>
  <si>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</si>
  <si>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</si>
  <si>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</si>
  <si>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</si>
  <si>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</si>
  <si>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</si>
  <si>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</si>
  <si>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</si>
  <si>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</si>
  <si>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</si>
  <si>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</si>
  <si>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</si>
  <si>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</si>
  <si>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</si>
  <si>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</si>
  <si>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</si>
  <si>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</si>
  <si>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</si>
  <si>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</si>
  <si>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</si>
  <si>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</si>
  <si>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</si>
  <si>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</si>
  <si>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</si>
  <si>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</si>
  <si>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</si>
  <si>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</si>
  <si>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</si>
  <si>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</si>
  <si>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</si>
  <si>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Bourací práce</t>
  </si>
  <si>
    <t>STA</t>
  </si>
  <si>
    <t>1</t>
  </si>
  <si>
    <t>{b0af8a9a-3981-43c3-922d-6e175fdba526}</t>
  </si>
  <si>
    <t>2</t>
  </si>
  <si>
    <t>/</t>
  </si>
  <si>
    <t>a1</t>
  </si>
  <si>
    <t>SO.01</t>
  </si>
  <si>
    <t>Soupis</t>
  </si>
  <si>
    <t>{6f400e3d-f1b4-4e94-9cf8-b84715fd8b24}</t>
  </si>
  <si>
    <t>a2</t>
  </si>
  <si>
    <t>SO.02</t>
  </si>
  <si>
    <t>{695bfa64-f9f2-416c-876e-817ffdc33d1f}</t>
  </si>
  <si>
    <t>b</t>
  </si>
  <si>
    <t>Stavební práce</t>
  </si>
  <si>
    <t>{10a531a9-e7f9-4e61-8a5d-6a662635bb50}</t>
  </si>
  <si>
    <t>b1</t>
  </si>
  <si>
    <t>{cac2d3f6-cd76-4d33-a554-cacc5069b156}</t>
  </si>
  <si>
    <t>b2</t>
  </si>
  <si>
    <t>{5f2168b0-5358-4cc8-8cd0-070149bc4668}</t>
  </si>
  <si>
    <t>d</t>
  </si>
  <si>
    <t>ZTI</t>
  </si>
  <si>
    <t>{bb5d865a-ef5c-495d-b396-c9c6160ecec4}</t>
  </si>
  <si>
    <t>D 1.4.a-1</t>
  </si>
  <si>
    <t>SO 01</t>
  </si>
  <si>
    <t>{93d6d28f-6edf-4495-b38d-66b0b947366a}</t>
  </si>
  <si>
    <t>D 1.4.a-2</t>
  </si>
  <si>
    <t>SO 02</t>
  </si>
  <si>
    <t>{da815435-64cb-44d9-9102-c92de931e594}</t>
  </si>
  <si>
    <t>e</t>
  </si>
  <si>
    <t>ELE</t>
  </si>
  <si>
    <t>{4a8803d1-a328-48f6-930a-4560c624481a}</t>
  </si>
  <si>
    <t>f</t>
  </si>
  <si>
    <t>ÚT</t>
  </si>
  <si>
    <t>{a65de9bc-3c7d-4bee-b581-82d316ed5f5c}</t>
  </si>
  <si>
    <t>g</t>
  </si>
  <si>
    <t>VZT</t>
  </si>
  <si>
    <t>{e5630260-e215-42fa-b145-df01b2527209}</t>
  </si>
  <si>
    <t>x</t>
  </si>
  <si>
    <t>VRN</t>
  </si>
  <si>
    <t>{f912a38a-74e5-4233-a09c-cb18949fbeed}</t>
  </si>
  <si>
    <t>KRYCÍ LIST SOUPISU PRACÍ</t>
  </si>
  <si>
    <t>Objekt:</t>
  </si>
  <si>
    <t>a - Bourací práce</t>
  </si>
  <si>
    <t>Soupis:</t>
  </si>
  <si>
    <t>a1 - SO.01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</si>
  <si>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</si>
  <si>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</si>
  <si>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</si>
  <si>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</si>
  <si>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</si>
  <si>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</si>
  <si>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</si>
  <si>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</si>
  <si>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</si>
  <si>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</si>
  <si>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</si>
  <si>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</si>
  <si>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</si>
  <si>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</si>
  <si>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</si>
  <si>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727 - Zdravotechnika - požární ochrana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</si>
  <si>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</si>
  <si>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</si>
  <si>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</si>
  <si>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</si>
  <si>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</si>
  <si>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</si>
  <si>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</si>
  <si>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</si>
  <si>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</si>
  <si>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</si>
  <si>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</si>
  <si>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</si>
  <si>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</si>
  <si>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</si>
  <si>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</si>
  <si>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</si>
  <si>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</si>
  <si>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</si>
  <si>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</si>
  <si>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</si>
  <si>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</si>
  <si>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</si>
  <si>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</si>
  <si>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</si>
  <si>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</si>
  <si>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10</t>
  </si>
  <si>
    <t>K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</si>
  <si>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</si>
  <si>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</si>
  <si>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m2</t>
  </si>
  <si>
    <t>CS ÚRS 2021 01</t>
  </si>
  <si>
    <t>4</t>
  </si>
  <si>
    <t>481146861</t>
  </si>
  <si>
    <t>VV</t>
  </si>
  <si>
    <t>okap.chodnik</t>
  </si>
  <si>
    <t>55*0,5</t>
  </si>
  <si>
    <t>44</t>
  </si>
  <si>
    <t>131113101</t>
  </si>
  <si>
    <t>Hloubení jam ručně zapažených i nezapažených s urovnáním dna do předepsaného profilu a spádu v hornině třídy těžitelnosti I skupiny 1 a 2 soudržných</t>
  </si>
  <si>
    <t>m3</t>
  </si>
  <si>
    <t>-498583537</t>
  </si>
  <si>
    <t>základ sloup</t>
  </si>
  <si>
    <t>1*1*1,2</t>
  </si>
  <si>
    <t>39</t>
  </si>
  <si>
    <t>132151102</t>
  </si>
  <si>
    <t>Hloubení nezapažených rýh šířky do 800 mm strojně s urovnáním dna do předepsaného profilu a spádu v hornině třídy těžitelnosti I skupiny 1 a 2 přes 20 do 50 m3</t>
  </si>
  <si>
    <t>-1709783801</t>
  </si>
  <si>
    <t>odkop základ</t>
  </si>
  <si>
    <t>(20,375+11,15+45+1,75+25,775+3,425+8,375+5,45+5,75)*0,6*0,6</t>
  </si>
  <si>
    <t>41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</si>
  <si>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</si>
  <si>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</si>
  <si>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239334314</t>
  </si>
  <si>
    <t>45,738*2</t>
  </si>
  <si>
    <t>45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</si>
  <si>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</si>
  <si>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</si>
  <si>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-801343583</t>
  </si>
  <si>
    <t>46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</si>
  <si>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</si>
  <si>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</si>
  <si>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-342036578</t>
  </si>
  <si>
    <t>1,200*5</t>
  </si>
  <si>
    <t>48</t>
  </si>
  <si>
    <t>171201221</t>
  </si>
  <si>
    <t>Poplatek za uložení stavebního odpadu na skládce (skládkovné) zeminy a kamení zatříděného do Katalogu odpadů pod kódem 17 05 04</t>
  </si>
  <si>
    <t>t</t>
  </si>
  <si>
    <t>-1046438267</t>
  </si>
  <si>
    <t>47</t>
  </si>
  <si>
    <t>171251201</t>
  </si>
  <si>
    <t>Uložení sypaniny na skládky nebo meziskládky bez hutnění s upravením uložené sypaniny do předepsaného tvaru</t>
  </si>
  <si>
    <t>-2135829717</t>
  </si>
  <si>
    <t>42</t>
  </si>
  <si>
    <t>174151101</t>
  </si>
  <si>
    <t>Zásyp sypaninou z jakékoliv horniny strojně s uložením výkopku ve vrstvách se zhutněním jam, šachet, rýh nebo kolem objektů v těchto vykopávkách</t>
  </si>
  <si>
    <t>-851322658</t>
  </si>
  <si>
    <t>Zakládání</t>
  </si>
  <si>
    <t>77</t>
  </si>
  <si>
    <t>275313811</t>
  </si>
  <si>
    <t>Základy z betonu prostého patky a bloky z betonu kamenem neprokládaného tř. C 25/30</t>
  </si>
  <si>
    <t>94678099</t>
  </si>
  <si>
    <t>patka sloup</t>
  </si>
  <si>
    <t>0,9*0,9*1,1</t>
  </si>
  <si>
    <t>3</t>
  </si>
  <si>
    <t>Svislé a kompletní konstrukce</t>
  </si>
  <si>
    <t>24</t>
  </si>
  <si>
    <t>317944323</t>
  </si>
  <si>
    <t>Válcované nosníky dodatečně osazované do připravených otvorů bez zazdění hlav č. 14 až 22</t>
  </si>
  <si>
    <t>1605210408</t>
  </si>
  <si>
    <t>25</t>
  </si>
  <si>
    <t>M</t>
  </si>
  <si>
    <t>13010746</t>
  </si>
  <si>
    <t>ocel profilová IPE 140 jakost 11 375</t>
  </si>
  <si>
    <t>8</t>
  </si>
  <si>
    <t>-291626941</t>
  </si>
  <si>
    <t>(2,5+1,39)*0,013</t>
  </si>
  <si>
    <t>9</t>
  </si>
  <si>
    <t>Ostatní konstrukce a práce, bourání</t>
  </si>
  <si>
    <t>12</t>
  </si>
  <si>
    <t>961055111</t>
  </si>
  <si>
    <t>Bourání základů z betonu železového</t>
  </si>
  <si>
    <t>1314945342</t>
  </si>
  <si>
    <t>sloupy hradba</t>
  </si>
  <si>
    <t>0,3*0,3*0,3*3</t>
  </si>
  <si>
    <t>0,6*0,3*2</t>
  </si>
  <si>
    <t>Součet</t>
  </si>
  <si>
    <t>23</t>
  </si>
  <si>
    <t>962031133</t>
  </si>
  <si>
    <t>Bourání příček z cihel, tvárnic nebo příčkovek z cihel pálených, plných nebo dutých na maltu vápennou nebo vápenocementovou, tl. do 150 mm</t>
  </si>
  <si>
    <t>-461144581</t>
  </si>
  <si>
    <t>(2,425*2+1,4)*3</t>
  </si>
  <si>
    <t>(1+1)*2</t>
  </si>
  <si>
    <t>73</t>
  </si>
  <si>
    <t>962031136</t>
  </si>
  <si>
    <t>Bourání příček z cihel, tvárnic nebo příčkovek z tvárnic nebo příčkovek pálených nebo nepálených na maltu vápennou nebo vápenocementovou, tl. do 150 mm</t>
  </si>
  <si>
    <t>1596434657</t>
  </si>
  <si>
    <t>atiková zeď</t>
  </si>
  <si>
    <t>(20,375+11,15+19,875+3,425+5,9+8,375+5,9)*0,35</t>
  </si>
  <si>
    <t>54</t>
  </si>
  <si>
    <t>963012520</t>
  </si>
  <si>
    <t>Bourání stropů z desek nebo panelů železobetonových prefabrikovaných s dutinami z panelů, š. přes 300 mm tl. přes 140 mm</t>
  </si>
  <si>
    <t>1523543919</t>
  </si>
  <si>
    <t>schodiště</t>
  </si>
  <si>
    <t>(4,95*1,275+1,275*3,725)*0,215</t>
  </si>
  <si>
    <t>výtah</t>
  </si>
  <si>
    <t>(4,05+1,2)*0,215</t>
  </si>
  <si>
    <t>965042141</t>
  </si>
  <si>
    <t>Bourání mazanin betonových nebo z litého asfaltu tl. do 100 mm, plochy přes 4 m2</t>
  </si>
  <si>
    <t>1431885801</t>
  </si>
  <si>
    <t>3,147*0,1</t>
  </si>
  <si>
    <t>terasa</t>
  </si>
  <si>
    <t>20,375*4*0,1</t>
  </si>
  <si>
    <t>35</t>
  </si>
  <si>
    <t>965081353</t>
  </si>
  <si>
    <t>Bourání podlah z dlaždic bez podkladního lože nebo mazaniny, s jakoukoliv výplní spár betonových, teracových nebo čedičových tl. přes 40 mm, plochy přes 1 m2</t>
  </si>
  <si>
    <t>-283923875</t>
  </si>
  <si>
    <t>20,375*3,6</t>
  </si>
  <si>
    <t>66</t>
  </si>
  <si>
    <t>965081413</t>
  </si>
  <si>
    <t>Bourání litých podlah xylolitových, plochy přes 1 m2</t>
  </si>
  <si>
    <t>-413687482</t>
  </si>
  <si>
    <t>plynosilikát střecha</t>
  </si>
  <si>
    <t>276,594</t>
  </si>
  <si>
    <t>67</t>
  </si>
  <si>
    <t>965082923</t>
  </si>
  <si>
    <t>Odstranění násypu pod podlahami nebo ochranného násypu na střechách tl. do 100 mm, plochy přes 2 m2</t>
  </si>
  <si>
    <t>1133942961</t>
  </si>
  <si>
    <t>276,594*0,05</t>
  </si>
  <si>
    <t>11</t>
  </si>
  <si>
    <t>966003818</t>
  </si>
  <si>
    <t>Rozebrání dřevěného oplocení se sloupky osové vzdálenosti do 4,00 m, výšky do 2,50 m, osazených do hloubky 1,00 m s příčníky a ocelovými sloupky z prken a latí</t>
  </si>
  <si>
    <t>m</t>
  </si>
  <si>
    <t>-1471129213</t>
  </si>
  <si>
    <t>17</t>
  </si>
  <si>
    <t>966008211R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</si>
  <si>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</si>
  <si>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-1299022297</t>
  </si>
  <si>
    <t>968072455</t>
  </si>
  <si>
    <t>Vybourání kovových rámů oken s křídly, dveřních zárubní, vrat, stěn, ostění nebo obkladů dveřních zárubní, plochy do 2 m2</t>
  </si>
  <si>
    <t>1718166822</t>
  </si>
  <si>
    <t>0,8*2*4</t>
  </si>
  <si>
    <t>968082015</t>
  </si>
  <si>
    <t>Vybourání plastových rámů oken s křídly, dveřních zárubní, vrat rámu oken s křídly, plochy do 1 m2</t>
  </si>
  <si>
    <t>-32654113</t>
  </si>
  <si>
    <t>0,6*0,9*4</t>
  </si>
  <si>
    <t>968082016</t>
  </si>
  <si>
    <t>Vybourání plastových rámů oken s křídly, dveřních zárubní, vrat rámu oken s křídly, plochy přes 1 do 2 m2</t>
  </si>
  <si>
    <t>1455435230</t>
  </si>
  <si>
    <t>0,9*1,8*2</t>
  </si>
  <si>
    <t>5</t>
  </si>
  <si>
    <t>968082022</t>
  </si>
  <si>
    <t>Vybourání plastových rámů oken s křídly, dveřních zárubní, vrat dveřních zárubní, plochy přes 2 do 4 m2</t>
  </si>
  <si>
    <t>874501147</t>
  </si>
  <si>
    <t>1,7*2,1</t>
  </si>
  <si>
    <t>22</t>
  </si>
  <si>
    <t>9.1R</t>
  </si>
  <si>
    <t>sonda vedení kanalizace</t>
  </si>
  <si>
    <t>ks</t>
  </si>
  <si>
    <t>2132919426</t>
  </si>
  <si>
    <t>76</t>
  </si>
  <si>
    <t>9.2R</t>
  </si>
  <si>
    <t>vybourání stávajícího kolektoru v místě nového základu</t>
  </si>
  <si>
    <t>kpl</t>
  </si>
  <si>
    <t>633698849</t>
  </si>
  <si>
    <t>78</t>
  </si>
  <si>
    <t>9.3R</t>
  </si>
  <si>
    <t>doplnění podlahy po sondach</t>
  </si>
  <si>
    <t>1610442304</t>
  </si>
  <si>
    <t>28</t>
  </si>
  <si>
    <t>971033621</t>
  </si>
  <si>
    <t>Vybourání otvorů ve zdivu základovém nebo nadzákladovém z cihel, tvárnic, příčkovek z cihel pálených na maltu vápennou nebo vápenocementovou plochy do 4 m2, tl. do 100 mm</t>
  </si>
  <si>
    <t>209973236</t>
  </si>
  <si>
    <t>0,9*2,02</t>
  </si>
  <si>
    <t>33</t>
  </si>
  <si>
    <t>973031151</t>
  </si>
  <si>
    <t>Vysekání výklenků nebo kapes ve zdivu z cihel na maltu vápennou nebo vápenocementovou výklenků, pohledové plochy přes 0,25 m2</t>
  </si>
  <si>
    <t>811783635</t>
  </si>
  <si>
    <t>1,2*0,6*0,3</t>
  </si>
  <si>
    <t>55</t>
  </si>
  <si>
    <t>975043121</t>
  </si>
  <si>
    <t>Jednořadové podchycení stropů pro osazení nosníků dřevěnou výztuhou v. podchycení do 3,5 m, a při zatížení hmotností přes 750 do 1000 kg/m</t>
  </si>
  <si>
    <t>927371209</t>
  </si>
  <si>
    <t>1,275*4+1,275*5+1,2*4</t>
  </si>
  <si>
    <t>56</t>
  </si>
  <si>
    <t>975048121</t>
  </si>
  <si>
    <t>Jednořadové podchycení stropů pro osazení nosníků dřevěnou výztuhou Příplatek k cenám za každý další 1 m výšky přes 3,50 m a při zatížení hmotností přes 750 do 1000 kg/m</t>
  </si>
  <si>
    <t>-1850568088</t>
  </si>
  <si>
    <t>32</t>
  </si>
  <si>
    <t>977312113</t>
  </si>
  <si>
    <t>Řezání stávajících betonových mazanin s vyztužením hloubky přes 100 do 150 mm</t>
  </si>
  <si>
    <t>707019177</t>
  </si>
  <si>
    <t>1,2*2</t>
  </si>
  <si>
    <t>997</t>
  </si>
  <si>
    <t>Přesun sutě</t>
  </si>
  <si>
    <t>57</t>
  </si>
  <si>
    <t>997013152</t>
  </si>
  <si>
    <t>Vnitrostaveništní doprava suti a vybouraných hmot vodorovně do 50 m svisle s omezením mechanizace pro budovy a haly výšky přes 6 do 9 m</t>
  </si>
  <si>
    <t>-1064096245</t>
  </si>
  <si>
    <t>58</t>
  </si>
  <si>
    <t>997013501</t>
  </si>
  <si>
    <t>Odvoz suti a vybouraných hmot na skládku nebo meziskládku se složením, na vzdálenost do 1 km</t>
  </si>
  <si>
    <t>-1310024297</t>
  </si>
  <si>
    <t>59</t>
  </si>
  <si>
    <t>997013509</t>
  </si>
  <si>
    <t>Odvoz suti a vybouraných hmot na skládku nebo meziskládku se složením, na vzdálenost Příplatek k ceně za každý další i započatý 1 km přes 1 km</t>
  </si>
  <si>
    <t>-1262652401</t>
  </si>
  <si>
    <t>120,35*14</t>
  </si>
  <si>
    <t>60</t>
  </si>
  <si>
    <t>997013631</t>
  </si>
  <si>
    <t>Poplatek za uložení stavebního odpadu na skládce (skládkovné) směsného stavebního a demoličního zatříděného do Katalogu odpadů pod kódem 17 09 04</t>
  </si>
  <si>
    <t>1591083495</t>
  </si>
  <si>
    <t>69</t>
  </si>
  <si>
    <t>997013821</t>
  </si>
  <si>
    <t>Poplatek za uložení stavebního odpadu na skládce (skládkovné) ze stavebních materiálů obsahujících azbest zatříděných do Katalogu odpadů pod kódem 17 06 05</t>
  </si>
  <si>
    <t>1150490885</t>
  </si>
  <si>
    <t>998</t>
  </si>
  <si>
    <t>Přesun hmot</t>
  </si>
  <si>
    <t>61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</si>
  <si>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</si>
  <si>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</si>
  <si>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-741780847</t>
  </si>
  <si>
    <t>PSV</t>
  </si>
  <si>
    <t>Práce a dodávky PSV</t>
  </si>
  <si>
    <t>712</t>
  </si>
  <si>
    <t>Povlakové krytiny</t>
  </si>
  <si>
    <t>63</t>
  </si>
  <si>
    <t>712300831</t>
  </si>
  <si>
    <t>Odstranění ze střech plochých do 10° krytiny povlakové jednovrstvé</t>
  </si>
  <si>
    <t>16</t>
  </si>
  <si>
    <t>1119480473</t>
  </si>
  <si>
    <t>11,15*20,375+5,9*8,375</t>
  </si>
  <si>
    <t>65</t>
  </si>
  <si>
    <t>712300843</t>
  </si>
  <si>
    <t>Odstranění ze střech plochých do 10° zbytkového asfaltového pásu odsekáním</t>
  </si>
  <si>
    <t>-1700279451</t>
  </si>
  <si>
    <t>krytina+parotěs</t>
  </si>
  <si>
    <t>276,594*2</t>
  </si>
  <si>
    <t>74</t>
  </si>
  <si>
    <t>712300845</t>
  </si>
  <si>
    <t>Odstranění ze střech plochých do 10° doplňků ventilační hlavice</t>
  </si>
  <si>
    <t>kus</t>
  </si>
  <si>
    <t>1109850883</t>
  </si>
  <si>
    <t>713</t>
  </si>
  <si>
    <t>Izolace tepelné</t>
  </si>
  <si>
    <t>20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</si>
  <si>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</si>
  <si>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</si>
  <si>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940714988</t>
  </si>
  <si>
    <t>1,425*0,5+0,5*1,25+2,55*0,4+1,974*0,4</t>
  </si>
  <si>
    <t>64</t>
  </si>
  <si>
    <t>713140863</t>
  </si>
  <si>
    <t>Odstranění tepelné izolace střech plochých z rohoží, pásů, dílců, desek, bloků nadstřešních izolací připevněných lepením z polystyrenu suchého, tloušťka izolace přes 100 mm</t>
  </si>
  <si>
    <t>1831967006</t>
  </si>
  <si>
    <t>725</t>
  </si>
  <si>
    <t>Zdravotechnika - zařizovací předměty</t>
  </si>
  <si>
    <t>725110811</t>
  </si>
  <si>
    <t>Demontáž klozetů splachovacích s nádrží nebo tlakovým splachovačem</t>
  </si>
  <si>
    <t>soubor</t>
  </si>
  <si>
    <t>-1040791332</t>
  </si>
  <si>
    <t>7</t>
  </si>
  <si>
    <t>725210821</t>
  </si>
  <si>
    <t>Demontáž umyvadel bez výtokových armatur umyvadel</t>
  </si>
  <si>
    <t>-144034034</t>
  </si>
  <si>
    <t>725240811</t>
  </si>
  <si>
    <t>Demontáž sprchových kabin a vaniček bez výtokových armatur kabin</t>
  </si>
  <si>
    <t>561722803</t>
  </si>
  <si>
    <t>6</t>
  </si>
  <si>
    <t>725330840</t>
  </si>
  <si>
    <t>Demontáž výlevek bez výtokových armatur a bez nádrže a splachovacího potrubí ocelových nebo litinových</t>
  </si>
  <si>
    <t>132009211</t>
  </si>
  <si>
    <t>727</t>
  </si>
  <si>
    <t>Zdravotechnika - požární ochrana</t>
  </si>
  <si>
    <t>27</t>
  </si>
  <si>
    <t>727.1R</t>
  </si>
  <si>
    <t>demontáž stávajícího hydrantu</t>
  </si>
  <si>
    <t>-1075787470</t>
  </si>
  <si>
    <t>34</t>
  </si>
  <si>
    <t>727.2R</t>
  </si>
  <si>
    <t>demontáž skříně HZS</t>
  </si>
  <si>
    <t>-1154252666</t>
  </si>
  <si>
    <t>741</t>
  </si>
  <si>
    <t>Elektroinstalace - silnoproud</t>
  </si>
  <si>
    <t>30</t>
  </si>
  <si>
    <t>741211847</t>
  </si>
  <si>
    <t>Demontáž rozvodnic kovových, uložených na povrchu, krytí přes IPx 4, plochy přes 0,8 m2</t>
  </si>
  <si>
    <t>1458336803</t>
  </si>
  <si>
    <t>31</t>
  </si>
  <si>
    <t>741213813</t>
  </si>
  <si>
    <t>Demontáž kabelu z rozvodnice bez zachování funkčnosti (do suti) silových, průřezu přes 4 do 10 mm2</t>
  </si>
  <si>
    <t>944097238</t>
  </si>
  <si>
    <t>13</t>
  </si>
  <si>
    <t>741421813</t>
  </si>
  <si>
    <t>Demontáž hromosvodného vedení bez zachování funkčnosti svodových drátů nebo lan kolmého svodu, průměru přes 8 mm</t>
  </si>
  <si>
    <t>-1538392480</t>
  </si>
  <si>
    <t>3,55*4</t>
  </si>
  <si>
    <t>14</t>
  </si>
  <si>
    <t>741421823</t>
  </si>
  <si>
    <t>Demontáž hromosvodného vedení bez zachování funkčnosti svodových drátů nebo lan na rovné střeše, průměru přes 8 mm</t>
  </si>
  <si>
    <t>1985244778</t>
  </si>
  <si>
    <t>20,75*2+11,15*2+5*2+3,425</t>
  </si>
  <si>
    <t>741421843</t>
  </si>
  <si>
    <t>Demontáž hromosvodného vedení bez zachování funkčnosti svorek šroubových se 2 šrouby</t>
  </si>
  <si>
    <t>-607145392</t>
  </si>
  <si>
    <t>741421855</t>
  </si>
  <si>
    <t>Demontáž hromosvodného vedení podpěr střešního vedení pro plochou střechu</t>
  </si>
  <si>
    <t>1626351929</t>
  </si>
  <si>
    <t>762</t>
  </si>
  <si>
    <t>Konstrukce tesařské</t>
  </si>
  <si>
    <t>68</t>
  </si>
  <si>
    <t>762814812</t>
  </si>
  <si>
    <t>Demontáž záklopů stropů vrchních a zapuštěných z desek tvrdých (cementotřískových, dřevoštěpkových apod.)</t>
  </si>
  <si>
    <t>921793205</t>
  </si>
  <si>
    <t>heraklit</t>
  </si>
  <si>
    <t>276,954</t>
  </si>
  <si>
    <t>764</t>
  </si>
  <si>
    <t>Konstrukce klempířské</t>
  </si>
  <si>
    <t>72</t>
  </si>
  <si>
    <t>764002841</t>
  </si>
  <si>
    <t>Demontáž klempířských konstrukcí oplechování horních ploch zdí a nadezdívek do suti</t>
  </si>
  <si>
    <t>-851765332</t>
  </si>
  <si>
    <t>20,375+11,15+19,875+3,425+5,9+8,375+5,9</t>
  </si>
  <si>
    <t>36</t>
  </si>
  <si>
    <t>764002851</t>
  </si>
  <si>
    <t>Demontáž klempířských konstrukcí oplechování parapetů do suti</t>
  </si>
  <si>
    <t>-885997165</t>
  </si>
  <si>
    <t>0,6*9+0,9*14+1+1,8</t>
  </si>
  <si>
    <t>75</t>
  </si>
  <si>
    <t>764002871</t>
  </si>
  <si>
    <t>Demontáž klempířských konstrukcí lemování zdí do suti</t>
  </si>
  <si>
    <t>-1070281516</t>
  </si>
  <si>
    <t>767</t>
  </si>
  <si>
    <t>Konstrukce zámečnické</t>
  </si>
  <si>
    <t>767661811</t>
  </si>
  <si>
    <t>Demontáž mříží pevných nebo otevíravých</t>
  </si>
  <si>
    <t>-1297545444</t>
  </si>
  <si>
    <t>0,9*1,8*15</t>
  </si>
  <si>
    <t>0,6*1,2*5</t>
  </si>
  <si>
    <t>26</t>
  </si>
  <si>
    <t>767832801</t>
  </si>
  <si>
    <t>Demontáž venkovních požárních žebříků s ochranným košem</t>
  </si>
  <si>
    <t>-1755498666</t>
  </si>
  <si>
    <t>50</t>
  </si>
  <si>
    <t>767995116</t>
  </si>
  <si>
    <t>Montáž ostatních atypických zámečnických konstrukcí hmotnosti přes 100 do 250 kg</t>
  </si>
  <si>
    <t>kg</t>
  </si>
  <si>
    <t>-148179660</t>
  </si>
  <si>
    <t>51</t>
  </si>
  <si>
    <t>13010980</t>
  </si>
  <si>
    <t>ocel profilová HE-B 200 jakost 11 375</t>
  </si>
  <si>
    <t>1517579428</t>
  </si>
  <si>
    <t>52</t>
  </si>
  <si>
    <t>13611264</t>
  </si>
  <si>
    <t>plech ocelový hladký jakost S235JR tl 30mm tabule</t>
  </si>
  <si>
    <t>-1969495743</t>
  </si>
  <si>
    <t>71</t>
  </si>
  <si>
    <t>767.1R</t>
  </si>
  <si>
    <t>kotvení ocelových nosníků</t>
  </si>
  <si>
    <t>-1576989339</t>
  </si>
  <si>
    <t>62</t>
  </si>
  <si>
    <t>998767102</t>
  </si>
  <si>
    <t>Přesun hmot pro zámečnické konstrukce stanovený z hmotnosti přesunovaného materiálu vodorovná dopravní vzdálenost do 50 m v objektech výšky přes 6 do 12 m</t>
  </si>
  <si>
    <t>1022931609</t>
  </si>
  <si>
    <t>771</t>
  </si>
  <si>
    <t>Podlahy z dlaždic</t>
  </si>
  <si>
    <t>19</t>
  </si>
  <si>
    <t>771571810</t>
  </si>
  <si>
    <t>Demontáž podlah z dlaždic keramických kladených do malty</t>
  </si>
  <si>
    <t>-1902461191</t>
  </si>
  <si>
    <t>6,525*5,275+5*2,4</t>
  </si>
  <si>
    <t>781</t>
  </si>
  <si>
    <t>Dokončovací práce - obklady</t>
  </si>
  <si>
    <t>37</t>
  </si>
  <si>
    <t>781471810</t>
  </si>
  <si>
    <t>Demontáž obkladů z dlaždic keramických kladených do malty</t>
  </si>
  <si>
    <t>567829869</t>
  </si>
  <si>
    <t>obklad kabřinec</t>
  </si>
  <si>
    <t>(25,775+3,425+8,375+5,45+20,375+11,15+1,75+2,5)*0,5</t>
  </si>
  <si>
    <t>wc, umývárna</t>
  </si>
  <si>
    <t>(2,65+5+2,65+2)*2</t>
  </si>
  <si>
    <t>(5*2+4,05*2)*2+4,05*2*1,5</t>
  </si>
  <si>
    <t>783</t>
  </si>
  <si>
    <t>Dokončovací práce - nátěry</t>
  </si>
  <si>
    <t>43</t>
  </si>
  <si>
    <t>783801503</t>
  </si>
  <si>
    <t>Příprava podkladu omítek před provedením nátěru omytí tlakovou vodou</t>
  </si>
  <si>
    <t>1823726776</t>
  </si>
  <si>
    <t>(20,475+6,2+5,45+8,375+5,9++3,425+19,875+3,425+6,3+1,75+7,575)*3,55</t>
  </si>
  <si>
    <t>53</t>
  </si>
  <si>
    <t>783.1R</t>
  </si>
  <si>
    <t xml:space="preserve">nátěr ocel.kce podpěry stropu </t>
  </si>
  <si>
    <t>1012598466</t>
  </si>
  <si>
    <t>HZS</t>
  </si>
  <si>
    <t>Hodinové zúčtovací sazby</t>
  </si>
  <si>
    <t>70</t>
  </si>
  <si>
    <t>HZS1292</t>
  </si>
  <si>
    <t>Hodinové zúčtovací sazby profesí HSV zemní a pomocné práce stavební dělník</t>
  </si>
  <si>
    <t>hod</t>
  </si>
  <si>
    <t>512</t>
  </si>
  <si>
    <t>1563779232</t>
  </si>
  <si>
    <t>stavební přípomoce ELE, ZTI, UT, VZT(drážky, prostupy)</t>
  </si>
  <si>
    <t>4*80</t>
  </si>
  <si>
    <t>průzkumné práce - sondy stávajících kcí</t>
  </si>
  <si>
    <t>a2 - SO.02</t>
  </si>
  <si>
    <t xml:space="preserve">    721 - Zdravotechnika - vnitřní kanalizace</t>
  </si>
  <si>
    <t xml:space="preserve">    735 - Ústřední vytápění - otopná tělesa</t>
  </si>
  <si>
    <t>335099790</t>
  </si>
  <si>
    <t>-1647536338</t>
  </si>
  <si>
    <t>(1,4*3)*0,013</t>
  </si>
  <si>
    <t>demontáž betonových stříšek</t>
  </si>
  <si>
    <t>301103823</t>
  </si>
  <si>
    <t>-140198984</t>
  </si>
  <si>
    <t>(4,8*2+8,6)*0,35</t>
  </si>
  <si>
    <t>962032230</t>
  </si>
  <si>
    <t>Bourání zdiva nadzákladového z cihel nebo tvárnic z cihel pálených nebo vápenopískových, na maltu vápennou nebo vápenocementovou, objemu do 1 m3</t>
  </si>
  <si>
    <t>1508436555</t>
  </si>
  <si>
    <t>0,9*0,95+0,1*1,8</t>
  </si>
  <si>
    <t>28243588</t>
  </si>
  <si>
    <t>41,28</t>
  </si>
  <si>
    <t>1376844881</t>
  </si>
  <si>
    <t>41,28*0,05</t>
  </si>
  <si>
    <t>-882195761</t>
  </si>
  <si>
    <t>0,5*0,9*2</t>
  </si>
  <si>
    <t>1935447912</t>
  </si>
  <si>
    <t>-2093859251</t>
  </si>
  <si>
    <t>1,8*2,4</t>
  </si>
  <si>
    <t>-1975031394</t>
  </si>
  <si>
    <t>-1109660552</t>
  </si>
  <si>
    <t>-1176665055</t>
  </si>
  <si>
    <t>9,714*14</t>
  </si>
  <si>
    <t>18</t>
  </si>
  <si>
    <t>-1990450808</t>
  </si>
  <si>
    <t>-2029833268</t>
  </si>
  <si>
    <t>690137899</t>
  </si>
  <si>
    <t>-918346177</t>
  </si>
  <si>
    <t>8,6*4,8</t>
  </si>
  <si>
    <t>-894769684</t>
  </si>
  <si>
    <t>41,28*2</t>
  </si>
  <si>
    <t>40466951</t>
  </si>
  <si>
    <t>1635081264</t>
  </si>
  <si>
    <t>721</t>
  </si>
  <si>
    <t>Zdravotechnika - vnitřní kanalizace</t>
  </si>
  <si>
    <t>721140802</t>
  </si>
  <si>
    <t>Demontáž potrubí z litinových trub odpadních nebo dešťových do DN 100</t>
  </si>
  <si>
    <t>503607116</t>
  </si>
  <si>
    <t>odvětrání</t>
  </si>
  <si>
    <t>3,5</t>
  </si>
  <si>
    <t>721210824</t>
  </si>
  <si>
    <t>Demontáž kanalizačního příslušenství střešních vtoků DN 150</t>
  </si>
  <si>
    <t>1887492095</t>
  </si>
  <si>
    <t>735</t>
  </si>
  <si>
    <t>Ústřední vytápění - otopná tělesa</t>
  </si>
  <si>
    <t>735151821</t>
  </si>
  <si>
    <t>Demontáž otopných těles panelových dvouřadých stavební délky do 1500 mm</t>
  </si>
  <si>
    <t>692693450</t>
  </si>
  <si>
    <t>1386508071</t>
  </si>
  <si>
    <t>1858334184</t>
  </si>
  <si>
    <t>4,8*2+8,6</t>
  </si>
  <si>
    <t>-902390688</t>
  </si>
  <si>
    <t>0,5*2+0,9*2</t>
  </si>
  <si>
    <t>-1778659777</t>
  </si>
  <si>
    <t>767996801</t>
  </si>
  <si>
    <t>Demontáž ostatních zámečnických konstrukcí o hmotnosti jednotlivých dílů rozebráním do 50 kg</t>
  </si>
  <si>
    <t>-180060593</t>
  </si>
  <si>
    <t>držák vlajka</t>
  </si>
  <si>
    <t>29</t>
  </si>
  <si>
    <t>1627636592</t>
  </si>
  <si>
    <t>stavební přípomoce ELE, ZTI, UT, VZT</t>
  </si>
  <si>
    <t>4*8</t>
  </si>
  <si>
    <t>b - Stavební práce</t>
  </si>
  <si>
    <t>b1 - SO.01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</si>
  <si>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</si>
  <si>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</si>
  <si>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</si>
  <si>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</si>
  <si>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</si>
  <si>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</si>
  <si>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</si>
  <si>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</si>
  <si>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 xml:space="preserve">    789 - Povrchové úpravy ocelových konstrukcí a technologických zařízení</t>
  </si>
  <si>
    <t>-912282247</t>
  </si>
  <si>
    <t>základ sloup terasa</t>
  </si>
  <si>
    <t>0,6*0,5*1,05*3</t>
  </si>
  <si>
    <t>základ pož.schodiště</t>
  </si>
  <si>
    <t>(0,4*1,86+0,4*7,9+0,4*1,65)*0,995</t>
  </si>
  <si>
    <t>315</t>
  </si>
  <si>
    <t>-1866703017</t>
  </si>
  <si>
    <t>5,486*2</t>
  </si>
  <si>
    <t>316</t>
  </si>
  <si>
    <t>-1026874592</t>
  </si>
  <si>
    <t>317</t>
  </si>
  <si>
    <t>-350609125</t>
  </si>
  <si>
    <t>5,486*5</t>
  </si>
  <si>
    <t>318</t>
  </si>
  <si>
    <t>-1681474856</t>
  </si>
  <si>
    <t>5,486*1,8</t>
  </si>
  <si>
    <t>319</t>
  </si>
  <si>
    <t>1716640696</t>
  </si>
  <si>
    <t>304</t>
  </si>
  <si>
    <t>181311103</t>
  </si>
  <si>
    <t>Rozprostření a urovnání ornice v rovině nebo ve svahu sklonu do 1:5 ručně při souvislé ploše, tl. vrstvy do 200 mm</t>
  </si>
  <si>
    <t>-654876253</t>
  </si>
  <si>
    <t>305</t>
  </si>
  <si>
    <t>10364101</t>
  </si>
  <si>
    <t>zemina pro terénní úpravy -  ornice</t>
  </si>
  <si>
    <t>998355300</t>
  </si>
  <si>
    <t>250*0,05*1,8</t>
  </si>
  <si>
    <t>306</t>
  </si>
  <si>
    <t>181411131</t>
  </si>
  <si>
    <t>Založení trávníku na půdě předem připravené plochy do 1000 m2 výsevem včetně utažení parkového v rovině nebo na svahu do 1:5</t>
  </si>
  <si>
    <t>-1135479743</t>
  </si>
  <si>
    <t>307</t>
  </si>
  <si>
    <t>00572410</t>
  </si>
  <si>
    <t>osivo směs travní parková</t>
  </si>
  <si>
    <t>-960007956</t>
  </si>
  <si>
    <t>250*0,2 'Přepočtené koeficientem množství</t>
  </si>
  <si>
    <t>181951112</t>
  </si>
  <si>
    <t>Úprava pláně vyrovnáním výškových rozdílů strojně v hornině třídy těžitelnosti I, skupiny 1 až 3 se zhutněním</t>
  </si>
  <si>
    <t>1061199455</t>
  </si>
  <si>
    <t>terasa stávající</t>
  </si>
  <si>
    <t>250</t>
  </si>
  <si>
    <t>-314549402</t>
  </si>
  <si>
    <t>279113144</t>
  </si>
  <si>
    <t>Základové zdi z tvárnic ztraceného bednění včetně výplně z betonu bez zvláštních nároků na vliv prostředí třídy C 20/25, tloušťky zdiva přes 250 do 300 mm</t>
  </si>
  <si>
    <t>221887144</t>
  </si>
  <si>
    <t>sloup slunolam</t>
  </si>
  <si>
    <t>0,25*0,5*3</t>
  </si>
  <si>
    <t>pož.schodiště</t>
  </si>
  <si>
    <t>0,25*0,5*11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</si>
  <si>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</si>
  <si>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</si>
  <si>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-1140518579</t>
  </si>
  <si>
    <t>0,010*(3+11)</t>
  </si>
  <si>
    <t>310231025</t>
  </si>
  <si>
    <t>Zazdívka otvorů ve zdivu nadzákladovém děrovanými cihlami plochy přes 1 m2 do 4 m2 do P10, tl. zdiva 200 mm</t>
  </si>
  <si>
    <t>1768343475</t>
  </si>
  <si>
    <t>1.np</t>
  </si>
  <si>
    <t>3,24</t>
  </si>
  <si>
    <t>310231045</t>
  </si>
  <si>
    <t>Zazdívka otvorů ve zdivu nadzákladovém děrovanými cihlami plochy přes 1 m2 do 4 m2 přes P10 do P15, tl. zdiva 240 mm</t>
  </si>
  <si>
    <t>1063737500</t>
  </si>
  <si>
    <t>85</t>
  </si>
  <si>
    <t>311113154</t>
  </si>
  <si>
    <t>Nadzákladové zdi z tvárnic ztraceného bednění hladkých, včetně výplně z betonu třídy C 25/30, tloušťky zdiva přes 250 do 300 mm</t>
  </si>
  <si>
    <t>1121438771</t>
  </si>
  <si>
    <t>meziokenní sloup</t>
  </si>
  <si>
    <t>0,5*2,5*4</t>
  </si>
  <si>
    <t>311235161</t>
  </si>
  <si>
    <t>Zdivo jednovrstvé z cihel děrovaných broušených na celoplošnou tenkovrstvou maltu, pevnost cihel přes P10 do P15, tl. zdiva 300 mm</t>
  </si>
  <si>
    <t>519851868</t>
  </si>
  <si>
    <t>obvod</t>
  </si>
  <si>
    <t>(6,2+5,2+4,2+4,2+2,1+1,45+0,95+2,225+0,6+0,25+0,6+1,25+1+0,25+0,6+4,275+25,99+3,425)*2,75</t>
  </si>
  <si>
    <t>((4,2*1,7*4)+(2,1*1,7)+(1,45*1,7)+(0,6*0,95*2)+(1,1*2,6)+(0,6*0,95)+(0,9*1,7*12)+(0,6*1,2*5))*-1</t>
  </si>
  <si>
    <t>vnitřní</t>
  </si>
  <si>
    <t>20,175*2,985-(1*2,85+1*2,1*6+1*1,2*2)</t>
  </si>
  <si>
    <t>311235221</t>
  </si>
  <si>
    <t>Zdivo jednovrstvé z cihel děrovaných broušených na celoplošnou tenkovrstvou maltu, pevnost cihel přes P10 do P15, tl. zdiva 440 mm</t>
  </si>
  <si>
    <t>672343350</t>
  </si>
  <si>
    <t>(5,45+8,375)*2,75</t>
  </si>
  <si>
    <t>(0,9*1,7*4+1,8*1,7)*-1</t>
  </si>
  <si>
    <t>99</t>
  </si>
  <si>
    <t>311272031</t>
  </si>
  <si>
    <t>Zdivo z pórobetonových tvárnic na tenké maltové lože, tl. zdiva 200 mm pevnost tvárnic přes P2 do P4, objemová hmotnost přes 450 do 600 kg/m3 hladkých</t>
  </si>
  <si>
    <t>767105235</t>
  </si>
  <si>
    <t>atika</t>
  </si>
  <si>
    <t>(20,475+11,15+20,025+5,9+8,375+3,425+5,45)*0,25</t>
  </si>
  <si>
    <t>86</t>
  </si>
  <si>
    <t>311361821</t>
  </si>
  <si>
    <t>Výztuž nadzákladových zdí nosných svislých nebo odkloněných od svislice, rovných nebo oblých z betonářské oceli 10 505 (R) nebo BSt 500</t>
  </si>
  <si>
    <t>1297897749</t>
  </si>
  <si>
    <t>2,5*0,013832*4</t>
  </si>
  <si>
    <t>79</t>
  </si>
  <si>
    <t>317168011</t>
  </si>
  <si>
    <t>Překlady keramické ploché osazené do maltového lože, výšky překladu 71 mm šířky 115 mm, délky 1000 mm</t>
  </si>
  <si>
    <t>684457563</t>
  </si>
  <si>
    <t>2.np</t>
  </si>
  <si>
    <t>80</t>
  </si>
  <si>
    <t>317168012</t>
  </si>
  <si>
    <t>Překlady keramické ploché osazené do maltového lože, výšky překladu 71 mm šířky 115 mm, délky 1250 mm</t>
  </si>
  <si>
    <t>1106967866</t>
  </si>
  <si>
    <t>83</t>
  </si>
  <si>
    <t>317168023</t>
  </si>
  <si>
    <t>Překlady keramické ploché osazené do maltového lože, výšky překladu 71 mm šířky 145 mm, délky 1500 mm</t>
  </si>
  <si>
    <t>-227871766</t>
  </si>
  <si>
    <t>317168051</t>
  </si>
  <si>
    <t>Překlady keramické vysoké osazené do maltového lože, šířky překladu 70 mm výšky 238 mm, délky 1000 mm</t>
  </si>
  <si>
    <t>-1612902099</t>
  </si>
  <si>
    <t>zdivo 300</t>
  </si>
  <si>
    <t>8*4</t>
  </si>
  <si>
    <t>317168052</t>
  </si>
  <si>
    <t>Překlady keramické vysoké osazené do maltového lože, šířky překladu 70 mm výšky 238 mm, délky 1250 mm</t>
  </si>
  <si>
    <t>1923039977</t>
  </si>
  <si>
    <t>zdivo 440</t>
  </si>
  <si>
    <t>6*4</t>
  </si>
  <si>
    <t>6*4+12*4</t>
  </si>
  <si>
    <t>317168053</t>
  </si>
  <si>
    <t>Překlady keramické vysoké osazené do maltového lože, šířky překladu 70 mm výšky 238 mm, délky 1500 mm</t>
  </si>
  <si>
    <t>1754836877</t>
  </si>
  <si>
    <t>317168056</t>
  </si>
  <si>
    <t>Překlady keramické vysoké osazené do maltového lože, šířky překladu 70 mm výšky 238 mm, délky 2250 mm</t>
  </si>
  <si>
    <t>-1245041706</t>
  </si>
  <si>
    <t>340231025</t>
  </si>
  <si>
    <t>Zazdívka otvorů v příčkách nebo stěnách děrovanými cihlami plochy přes 1 do 4 m2 , tloušťka příčky 115 mm</t>
  </si>
  <si>
    <t>-509074117</t>
  </si>
  <si>
    <t>0,9*2,1</t>
  </si>
  <si>
    <t>342244211</t>
  </si>
  <si>
    <t>Příčky jednoduché z cihel děrovaných broušených, na tenkovrstvou maltu, pevnost cihel do P15, tl. příčky 115 mm</t>
  </si>
  <si>
    <t>1990571756</t>
  </si>
  <si>
    <t>m1.02</t>
  </si>
  <si>
    <t>(2,975+2,275)*2,985</t>
  </si>
  <si>
    <t>m1.03,1.04,1.05</t>
  </si>
  <si>
    <t>(2,425*2)*2,985</t>
  </si>
  <si>
    <t>j.výtah</t>
  </si>
  <si>
    <t>1,375*2,985</t>
  </si>
  <si>
    <t>m2.04,2.03,2.02</t>
  </si>
  <si>
    <t>(3,1*2+1,15+4)*3,1-(0,7*1,97*2+0,8*1,97)</t>
  </si>
  <si>
    <t>m2.05,2.06,2.01</t>
  </si>
  <si>
    <t>(2,81*3+6,475+1,275)*3,1-(0,8*1,97*2+0,9*1,65*2)</t>
  </si>
  <si>
    <t>m2.07,2.08,2.09,2.10,2.11,2.12,2.13,2.14,2.15</t>
  </si>
  <si>
    <t>(4,2*5+3,275+1,4+2,71+1,575*2)*3,1-(0,8*1,97*4)</t>
  </si>
  <si>
    <t>82</t>
  </si>
  <si>
    <t>342244221</t>
  </si>
  <si>
    <t>Příčky jednoduché z cihel děrovaných broušených, na tenkovrstvou maltu, pevnost cihel do P15, tl. příčky 140 mm</t>
  </si>
  <si>
    <t>-1121578977</t>
  </si>
  <si>
    <t>m2.16</t>
  </si>
  <si>
    <t>6.05*3,1-1*3,1*2</t>
  </si>
  <si>
    <t>87</t>
  </si>
  <si>
    <t>346272216</t>
  </si>
  <si>
    <t>Přizdívky z pórobetonových tvárnic objemová hmotnost do 500 kg/m3, na tenké maltové lože, tloušťka přizdívky 50 mm</t>
  </si>
  <si>
    <t>2047858477</t>
  </si>
  <si>
    <t>(0,3*2,5*2)*4</t>
  </si>
  <si>
    <t>88</t>
  </si>
  <si>
    <t>346272246</t>
  </si>
  <si>
    <t>Přizdívky z pórobetonových tvárnic objemová hmotnost do 500 kg/m3, na tenké maltové lože, tloušťka přizdívky 125 mm</t>
  </si>
  <si>
    <t>817866534</t>
  </si>
  <si>
    <t>0,3*2,5</t>
  </si>
  <si>
    <t>84</t>
  </si>
  <si>
    <t>346272256</t>
  </si>
  <si>
    <t>Přizdívky z pórobetonových tvárnic objemová hmotnost do 500 kg/m3, na tenké maltové lože, tloušťka přizdívky 150 mm</t>
  </si>
  <si>
    <t>849899126</t>
  </si>
  <si>
    <t>0,9*3,1</t>
  </si>
  <si>
    <t>309</t>
  </si>
  <si>
    <t>389381001</t>
  </si>
  <si>
    <t>Dobetonování prefabrikovaných konstrukcí</t>
  </si>
  <si>
    <t>-1583128769</t>
  </si>
  <si>
    <t>(0,15*2,1+0,65*5+0,2*3,8)*0,25</t>
  </si>
  <si>
    <t>310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</si>
  <si>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</si>
  <si>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</si>
  <si>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-870877005</t>
  </si>
  <si>
    <t>Vodorovné konstrukce</t>
  </si>
  <si>
    <t>96</t>
  </si>
  <si>
    <t>411121125</t>
  </si>
  <si>
    <t>Montáž prefabrikovaných železobetonových stropů se zalitím spár, včetně podpěrné konstrukce, na cementovou maltu ze stropních panelů šířky do 1200 mm a délky přes 3800 do 7000 mm</t>
  </si>
  <si>
    <t>-1803309865</t>
  </si>
  <si>
    <t>17+17</t>
  </si>
  <si>
    <t>98</t>
  </si>
  <si>
    <t>4.2R</t>
  </si>
  <si>
    <t>prefarikovaný stropní panel tl.250mm</t>
  </si>
  <si>
    <t>327234947</t>
  </si>
  <si>
    <t>95</t>
  </si>
  <si>
    <t>411121125R</t>
  </si>
  <si>
    <t>-2087828033</t>
  </si>
  <si>
    <t>97</t>
  </si>
  <si>
    <t>4.1R</t>
  </si>
  <si>
    <t>prefabrikovaný stropní panel dl.7865mm</t>
  </si>
  <si>
    <t>1371071989</t>
  </si>
  <si>
    <t>89</t>
  </si>
  <si>
    <t>413351121</t>
  </si>
  <si>
    <t>Bednění nosníků a průvlaků - bez podpěrné konstrukce výška nosníku po spodní líc stropní desky přes 100 cm zřízení</t>
  </si>
  <si>
    <t>-1789920805</t>
  </si>
  <si>
    <t>V1</t>
  </si>
  <si>
    <t>(0,25+0,5*2)*(20,475+5,9)</t>
  </si>
  <si>
    <t>V3</t>
  </si>
  <si>
    <t>(0,3+0,25*2)*1</t>
  </si>
  <si>
    <t>90</t>
  </si>
  <si>
    <t>413351122</t>
  </si>
  <si>
    <t>Bednění nosníků a průvlaků - bez podpěrné konstrukce výška nosníku po spodní líc stropní desky přes 100 cm odstranění</t>
  </si>
  <si>
    <t>477577426</t>
  </si>
  <si>
    <t>91</t>
  </si>
  <si>
    <t>413352115</t>
  </si>
  <si>
    <t>Podpěrná konstrukce nosníků a průvlaků výšky podepření do 4 m výšky nosníku (po spodní hranu stropní desky) přes 100 cm zřízení</t>
  </si>
  <si>
    <t>-680411259</t>
  </si>
  <si>
    <t>92</t>
  </si>
  <si>
    <t>413352116</t>
  </si>
  <si>
    <t>Podpěrná konstrukce nosníků a průvlaků výšky podepření do 4 m výšky nosníku (po spodní hranu stropní desky) přes 100 cm odstranění</t>
  </si>
  <si>
    <t>-580035150</t>
  </si>
  <si>
    <t>417321515</t>
  </si>
  <si>
    <t>Ztužující pásy a věnce z betonu železového (bez výztuže) tř. C 25/30</t>
  </si>
  <si>
    <t>-1808114689</t>
  </si>
  <si>
    <t>založení zdivo</t>
  </si>
  <si>
    <t>(0,25*0,45)*(5+8,375)</t>
  </si>
  <si>
    <t>(0,25*0,3)*(5,9+20,755+11,43+25,99+3,425)</t>
  </si>
  <si>
    <t>V2</t>
  </si>
  <si>
    <t>(0,45*0,25)*(8,375+5,45)</t>
  </si>
  <si>
    <t>(0,25*0,5)*(5,9+20,475)</t>
  </si>
  <si>
    <t>(0,25*0,3)*(19,875+11,15+19,725+5,45+3,725)</t>
  </si>
  <si>
    <t>(20,475+11,15+20,025+5,9+8,375+3,425+5,45)*0,25*0,23</t>
  </si>
  <si>
    <t>417351115</t>
  </si>
  <si>
    <t>Bednění bočnic ztužujících pásů a věnců včetně vzpěr zřízení</t>
  </si>
  <si>
    <t>273860526</t>
  </si>
  <si>
    <t>((5+8,375)+(5,9+20,755+11,43+25,99+3,425))*0,25*2</t>
  </si>
  <si>
    <t>(8,375+5,45)*0,25*2</t>
  </si>
  <si>
    <t>(19,875+11,15+19,725+5,45+3,725)*0,25*2</t>
  </si>
  <si>
    <t>(20,475+11,15+20,025+5,9+8,375+3,425+5,45)*0,25*2</t>
  </si>
  <si>
    <t>417351116</t>
  </si>
  <si>
    <t>Bednění bočnic ztužujících pásů a věnců včetně vzpěr odstranění</t>
  </si>
  <si>
    <t>-1912901874</t>
  </si>
  <si>
    <t>417361821</t>
  </si>
  <si>
    <t>Výztuž ztužujících pásů a věnců z betonářské oceli 10 505 (R) nebo BSt 500</t>
  </si>
  <si>
    <t>-254369576</t>
  </si>
  <si>
    <t>((5+8,375)+(5,9+20,755+11,43+25,99+3,425))*0,009796</t>
  </si>
  <si>
    <t>(8,375+5,45)*0,0105</t>
  </si>
  <si>
    <t>(5,9+20,475)*0,01492</t>
  </si>
  <si>
    <t>(19,875+11,15+19,725+5,45+3,725)*0,00966</t>
  </si>
  <si>
    <t>(20,475+11,15+20,025+5,9+8,375+3,425+5,45)*0,005225</t>
  </si>
  <si>
    <t>Komunikace pozemní</t>
  </si>
  <si>
    <t>451577777</t>
  </si>
  <si>
    <t>Podklad nebo lože pod dlažbu (přídlažbu) v ploše vodorovné nebo ve sklonu do 1:5, tloušťky od 30 do 100 mm z kameniva těženého</t>
  </si>
  <si>
    <t>1898169132</t>
  </si>
  <si>
    <t>terasa beton</t>
  </si>
  <si>
    <t>26,79</t>
  </si>
  <si>
    <t>564231111</t>
  </si>
  <si>
    <t>Podklad nebo podsyp ze štěrkopísku ŠP s rozprostřením, vlhčením a zhutněním, po zhutnění tl. 100 mm</t>
  </si>
  <si>
    <t>635949266</t>
  </si>
  <si>
    <t>okap.chodník</t>
  </si>
  <si>
    <t>22,944</t>
  </si>
  <si>
    <t>podklad terasa dřevo</t>
  </si>
  <si>
    <t>(0,6*0,6)*(10*4)</t>
  </si>
  <si>
    <t>308</t>
  </si>
  <si>
    <t>572241111</t>
  </si>
  <si>
    <t>Vyspravení výtluků materiálem na bázi asfaltu s řezáním, vysekáním, očištěním, zaplněním směsí a zhutněním asfaltovým betonem ACO (AB) při vyspravované ploše na 1 km komunikace do 10 % tl. od 20 do 40 mm</t>
  </si>
  <si>
    <t>12335201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</si>
  <si>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</si>
  <si>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</si>
  <si>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-1709986468</t>
  </si>
  <si>
    <t>betonová terasa</t>
  </si>
  <si>
    <t>podklad dřev.terasa</t>
  </si>
  <si>
    <t>40*(0,4*0,4)</t>
  </si>
  <si>
    <t>59246002</t>
  </si>
  <si>
    <t>dlažba plošná betonová terasová hladká 400x400x40mm</t>
  </si>
  <si>
    <t>1431392441</t>
  </si>
  <si>
    <t>33,19*1,03 'Přepočtené koeficientem množství</t>
  </si>
  <si>
    <t>Úpravy povrchů, podlahy a osazování výplní</t>
  </si>
  <si>
    <t>271</t>
  </si>
  <si>
    <t>611131121</t>
  </si>
  <si>
    <t>Podkladní a spojovací vrstva vnitřních omítaných ploch penetrace akrylát-silikonová nanášená ručně stropů</t>
  </si>
  <si>
    <t>739215782</t>
  </si>
  <si>
    <t>228,61+227,64</t>
  </si>
  <si>
    <t>157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</si>
  <si>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</si>
  <si>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</si>
  <si>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-334213546</t>
  </si>
  <si>
    <t>227,24</t>
  </si>
  <si>
    <t>158</t>
  </si>
  <si>
    <t>611321191</t>
  </si>
  <si>
    <t>Omítka vápenocementová vnitřních ploch nanášená ručně Příplatek k cenám za každých dalších i započatých 5 mm tloušťky omítky přes 10 mm stropů</t>
  </si>
  <si>
    <t>-721558575</t>
  </si>
  <si>
    <t>227,24*2</t>
  </si>
  <si>
    <t>312</t>
  </si>
  <si>
    <t>611325423</t>
  </si>
  <si>
    <t>Oprava vápenocementové omítky vnitřních ploch štukové dvouvrstvé, tloušťky do 20 mm a tloušťky štuku do 3 mm stropů, v rozsahu opravované plochy přes 30 do 50%</t>
  </si>
  <si>
    <t>-885318532</t>
  </si>
  <si>
    <t>22,59+1,72+6,43+2,5+5,44+3,4+19,15+13,9+6,28+6,76+2,36+6,15+7,96+2,85+3,94+44,37+40,28+18,34+8,93+5,26</t>
  </si>
  <si>
    <t>313</t>
  </si>
  <si>
    <t>611325453</t>
  </si>
  <si>
    <t>Oprava vápenocementové omítky vnitřních ploch Příplatek k cenám za každých dalších 10 mm tloušťky omítky stropů,v rozsahu opravované plochy přes 30 do 50%</t>
  </si>
  <si>
    <t>2076971413</t>
  </si>
  <si>
    <t>228,61*2</t>
  </si>
  <si>
    <t>270</t>
  </si>
  <si>
    <t>612131121</t>
  </si>
  <si>
    <t>Podkladní a spojovací vrstva vnitřních omítaných ploch penetrace akrylát-silikonová nanášená ručně stěn</t>
  </si>
  <si>
    <t>-375540238</t>
  </si>
  <si>
    <t>539,494+786,278</t>
  </si>
  <si>
    <t>268</t>
  </si>
  <si>
    <t>612135101</t>
  </si>
  <si>
    <t>Hrubá výplň rýh maltou jakékoli šířky rýhy ve stěnách</t>
  </si>
  <si>
    <t>2058680164</t>
  </si>
  <si>
    <t>1640*0,08</t>
  </si>
  <si>
    <t>612321141</t>
  </si>
  <si>
    <t>Omítka vápenocementová vnitřních ploch nanášená ručně dvouvrstvá, tloušťky jádrové omítky do 10 mm a tloušťky štuku do 3 mm štuková svislých konstrukcí stěn</t>
  </si>
  <si>
    <t>12113435</t>
  </si>
  <si>
    <t>0,9*2,1*2</t>
  </si>
  <si>
    <t>34,252*2</t>
  </si>
  <si>
    <t>5+178,104+42,372*2+38,019+9,7375+16,1375+17,9775+30,851*2+44,036*2+91,455*2+12,555*2</t>
  </si>
  <si>
    <t>612321191</t>
  </si>
  <si>
    <t>Omítka vápenocementová vnitřních ploch nanášená ručně Příplatek k cenám za každých dalších i započatých 5 mm tloušťky omítky přes 10 mm stěn</t>
  </si>
  <si>
    <t>-1865414175</t>
  </si>
  <si>
    <t>78,764*2</t>
  </si>
  <si>
    <t>(5+178,104+42,372*2+38,019+9,7375+16,1375+17,9775+29,546*2+42,175*2+87,828*2+11,859*2)*2</t>
  </si>
  <si>
    <t>311</t>
  </si>
  <si>
    <t>612325423</t>
  </si>
  <si>
    <t>Oprava vápenocementové omítky vnitřních ploch štukové dvouvrstvé, tloušťky do 20 mm a tloušťky štuku do 3 mm stěn, v rozsahu opravované plochy přes 30 do 50%</t>
  </si>
  <si>
    <t>677493886</t>
  </si>
  <si>
    <t>(4,95+3,435+2,975+5+0,9+0,6+0,9+4,35)*2,985</t>
  </si>
  <si>
    <t>(4,35*2+1,425*2)*2,985</t>
  </si>
  <si>
    <t>(2,425*2+5*2)*1</t>
  </si>
  <si>
    <t>(4,65*2+4,05*2+1,65*2+4,05*2+1,525*2+4,05*2+1,5*2+4,05*2+1,9*2+4,05*2)*2,985</t>
  </si>
  <si>
    <t>(7,3*2+5,9*2+9,875*2+5,9*2+2,1*4+5,9*2)*2,985</t>
  </si>
  <si>
    <t>314</t>
  </si>
  <si>
    <t>612325453</t>
  </si>
  <si>
    <t>Oprava vápenocementové omítky vnitřních ploch Příplatek k cenám za každých dalších 10 mm tloušťky omítky stěn, v rozsahu opravované plochy přes 30 do 50%</t>
  </si>
  <si>
    <t>762795851</t>
  </si>
  <si>
    <t>539,494*2</t>
  </si>
  <si>
    <t>272</t>
  </si>
  <si>
    <t>622211021</t>
  </si>
  <si>
    <t>Montáž kontaktního zateplení lepením a mechanickým kotvením z polystyrenových desek nebo z kombinovaných desek na vnější stěny, tloušťky desek přes 80 do 120 mm</t>
  </si>
  <si>
    <t>-1142504741</t>
  </si>
  <si>
    <t>sokl</t>
  </si>
  <si>
    <t>(20,475+11,15+20,025+5,9+8,375+3,425+5,45)*0,5</t>
  </si>
  <si>
    <t>147</t>
  </si>
  <si>
    <t>28376444</t>
  </si>
  <si>
    <t>deska z polystyrénu XPS, hrana rovná a strukturovaný povrch 300kPa tl 120mm</t>
  </si>
  <si>
    <t>-2055015414</t>
  </si>
  <si>
    <t>37,4*1,02 'Přepočtené koeficientem množství</t>
  </si>
  <si>
    <t>273</t>
  </si>
  <si>
    <t>622211031</t>
  </si>
  <si>
    <t>Montáž kontaktního zateplení lepením a mechanickým kotvením z polystyrenových desek nebo z kombinovaných desek na vnější stěny, tloušťky desek přes 120 do 160 mm</t>
  </si>
  <si>
    <t>407160055</t>
  </si>
  <si>
    <t>(20,475+11,15+20,025+5,9+8,375+3,425+5,45)*7,26</t>
  </si>
  <si>
    <t>((0,6*0,9*4)+(1,8*2,4)+(1,8*1,7)+(0,9*1,7*4)+(4,2*1,7*4)+(2,1*1,7)+(1,45*1,7)+(0,6*0,9*2)+(0,6*0,95)+(0,9*1,7*12)+(0,6*1,2*5)+(1,1*2,6))*-1</t>
  </si>
  <si>
    <t>133</t>
  </si>
  <si>
    <t>28375951</t>
  </si>
  <si>
    <t>deska EPS 70 fasádní λ=0,039 tl 140mm</t>
  </si>
  <si>
    <t>-412181423</t>
  </si>
  <si>
    <t>466,323*1,02 'Přepočtené koeficientem množství</t>
  </si>
  <si>
    <t>140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</si>
  <si>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</si>
  <si>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</si>
  <si>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-1234371495</t>
  </si>
  <si>
    <t>((0,6+0,9*2*4)+(1,8+2,4*2)+(1,8+1,7*2)+(0,9+1,7*2*4)+(4,2+1,7*2*4))</t>
  </si>
  <si>
    <t>((2,1+1,7*2)+(1,45+1,7*2)+(0,6+0,9*2*2)+(0,6+0,95*2)+(0,9+1,7*2*12)+(0,6+1,2*2*5)+(1,1+2,6*2))</t>
  </si>
  <si>
    <t>((0,6+1,2*2*5)+(0,9+1,8*2*11)+(1+2,1*2*2)+(0,6+0,9*2*4)+(1,45+2,75*2)+(2,1+1,8*2)+(4,2+1,8*3)+(4,2+2,7*2)+(1,8+2,4*2))</t>
  </si>
  <si>
    <t>141</t>
  </si>
  <si>
    <t>59051476</t>
  </si>
  <si>
    <t>profil začišťovací PVC 9mm s výztužnou tkaninou pro ostění ETICS</t>
  </si>
  <si>
    <t>-1020242529</t>
  </si>
  <si>
    <t>238,3*1,05 'Přepočtené koeficientem množství</t>
  </si>
  <si>
    <t>134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</si>
  <si>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</si>
  <si>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</si>
  <si>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775412105</t>
  </si>
  <si>
    <t>((0,6+0,9*2*4)+(1,8+2,4*2)+(1,8+1,7*2)+(0,9+1,7*2*4)+(4,2+1,7*2*4))*0,2</t>
  </si>
  <si>
    <t>((2,1+1,7*2)+(1,45+1,7*2)+(0,6+0,9*2*2)+(0,6+0,95*2)+(0,9+1,7*2*12)+(0,6+1,2*2*5)+(1,1+2,6*2))*0,2</t>
  </si>
  <si>
    <t>((0,6+1,2*2*5)+(0,9+1,8*2*11)+(1+2,1*2*2)+(0,6+0,9*2*4)+(1,45+2,75*2)+(2,1+1,8*2)+(4,2+1,8*3)+(4,2+2,7*2)+(1,8+2,4*2))*0,2</t>
  </si>
  <si>
    <t>135</t>
  </si>
  <si>
    <t>28376438</t>
  </si>
  <si>
    <t>deska z polystyrénu XPS, hrana rovná a strukturovaný povrch 250kPa tl 30mm</t>
  </si>
  <si>
    <t>1201064706</t>
  </si>
  <si>
    <t>47,66*1,1 'Přepočtené koeficientem množství</t>
  </si>
  <si>
    <t>136</t>
  </si>
  <si>
    <t>622252001</t>
  </si>
  <si>
    <t>Montáž profilů kontaktního zateplení zakládacích soklových připevněných hmoždinkami</t>
  </si>
  <si>
    <t>1442039437</t>
  </si>
  <si>
    <t>(20,475+11,15+20,025+5,9+8,375+3,425+5,45)*0,4</t>
  </si>
  <si>
    <t>137</t>
  </si>
  <si>
    <t>59051651</t>
  </si>
  <si>
    <t>profil zakládací Al tl 0,7mm pro ETICS pro izolant tl 140mm</t>
  </si>
  <si>
    <t>-1060760696</t>
  </si>
  <si>
    <t>29,92*1,05 'Přepočtené koeficientem množství</t>
  </si>
  <si>
    <t>138</t>
  </si>
  <si>
    <t>622252002</t>
  </si>
  <si>
    <t>Montáž profilů kontaktního zateplení ostatních stěnových, dilatačních apod. lepených do tmelu</t>
  </si>
  <si>
    <t>-665714498</t>
  </si>
  <si>
    <t>6*7,3</t>
  </si>
  <si>
    <t>139</t>
  </si>
  <si>
    <t>63127464</t>
  </si>
  <si>
    <t>profil rohový Al 15x15mm s výztužnou tkaninou š 100mm pro ETICS</t>
  </si>
  <si>
    <t>-1643460936</t>
  </si>
  <si>
    <t>282,1*1,05 'Přepočtené koeficientem množství</t>
  </si>
  <si>
    <t>148</t>
  </si>
  <si>
    <t>622381011</t>
  </si>
  <si>
    <t>Omítka tenkovrstvá minerální vnějších ploch probarvená, včetně penetrace podkladu zrnitá, tloušťky 1,5 mm stěn</t>
  </si>
  <si>
    <t>-957670581</t>
  </si>
  <si>
    <t>37,4</t>
  </si>
  <si>
    <t>142</t>
  </si>
  <si>
    <t>622531011</t>
  </si>
  <si>
    <t>Omítka tenkovrstvá silikonová vnějších ploch probarvená, včetně penetrace podkladu zrnitá, tloušťky 1,5 mm stěn</t>
  </si>
  <si>
    <t>-119932148</t>
  </si>
  <si>
    <t>(20,755+6,2++6,18+3,425+19,81+11,43)*7,3</t>
  </si>
  <si>
    <t>(5,45+8,655)*3,3</t>
  </si>
  <si>
    <t>206</t>
  </si>
  <si>
    <t>642942111</t>
  </si>
  <si>
    <t>Osazování zárubní nebo rámů kovových dveřních lisovaných nebo z úhelníků bez dveřních křídel na cementovou maltu, plochy otvoru do 2,5 m2</t>
  </si>
  <si>
    <t>-967312322</t>
  </si>
  <si>
    <t>D04</t>
  </si>
  <si>
    <t>D05</t>
  </si>
  <si>
    <t>D07</t>
  </si>
  <si>
    <t>207</t>
  </si>
  <si>
    <t>55331488</t>
  </si>
  <si>
    <t>zárubeň jednokřídlá ocelová pro zdění tl stěny 110-150mm rozměru 900/1970, 2100mm</t>
  </si>
  <si>
    <t>-287117509</t>
  </si>
  <si>
    <t>8+1</t>
  </si>
  <si>
    <t>208</t>
  </si>
  <si>
    <t>55331487</t>
  </si>
  <si>
    <t>zárubeň jednokřídlá ocelová pro zdění tl stěny 110-150mm rozměru 800/1970, 2100mm</t>
  </si>
  <si>
    <t>1349788056</t>
  </si>
  <si>
    <t>200</t>
  </si>
  <si>
    <t>642945111</t>
  </si>
  <si>
    <t>Osazování ocelových zárubní protipožárních nebo protiplynových dveří do vynechaného otvoru, s obetonováním, dveří jednokřídlových do 2,5 m2</t>
  </si>
  <si>
    <t>-698539814</t>
  </si>
  <si>
    <t>D01</t>
  </si>
  <si>
    <t>D02</t>
  </si>
  <si>
    <t>D06</t>
  </si>
  <si>
    <t>203</t>
  </si>
  <si>
    <t>55331557</t>
  </si>
  <si>
    <t>zárubeň jednokřídlá ocelová pro zdění s protipožární úpravou tl stěny 75-100mm rozměru 800/1970, 2100mm</t>
  </si>
  <si>
    <t>-1107010059</t>
  </si>
  <si>
    <t>204</t>
  </si>
  <si>
    <t>55331562</t>
  </si>
  <si>
    <t>zárubeň jednokřídlá ocelová pro zdění s protipožární úpravou tl stěny 110-150mm rozměru 800/1970, 2100mm</t>
  </si>
  <si>
    <t>-830930822</t>
  </si>
  <si>
    <t>201</t>
  </si>
  <si>
    <t>55331563</t>
  </si>
  <si>
    <t>zárubeň jednokřídlá ocelová pro zdění s protipožární úpravou tl stěny 110-150mm rozměru 900/1970, 2100mm</t>
  </si>
  <si>
    <t>1572080997</t>
  </si>
  <si>
    <t>4+1+1</t>
  </si>
  <si>
    <t>202</t>
  </si>
  <si>
    <t>55331558</t>
  </si>
  <si>
    <t>zárubeň jednokřídlá ocelová pro zdění s protipožární úpravou tl stěny 75-100mm rozměru 900/1970, 2100mm</t>
  </si>
  <si>
    <t>1552176864</t>
  </si>
  <si>
    <t>209</t>
  </si>
  <si>
    <t>6.1R</t>
  </si>
  <si>
    <t>nátěr ocelové zárubně</t>
  </si>
  <si>
    <t>1610072336</t>
  </si>
  <si>
    <t>149</t>
  </si>
  <si>
    <t>781734112</t>
  </si>
  <si>
    <t>Montáž obkladů vnějších stěn z obkladaček cihelných lepených flexibilním lepidlem přes 50 do 85 ks/m2</t>
  </si>
  <si>
    <t>-474681041</t>
  </si>
  <si>
    <t>(5,45+8,655)*4,06</t>
  </si>
  <si>
    <t>150</t>
  </si>
  <si>
    <t>59623113</t>
  </si>
  <si>
    <t>pásek obkladový cihlový hladký 240x71x14mm červený</t>
  </si>
  <si>
    <t>-1255690013</t>
  </si>
  <si>
    <t>57,266*68 'Přepočtené koeficientem množství</t>
  </si>
  <si>
    <t>151</t>
  </si>
  <si>
    <t>622631001</t>
  </si>
  <si>
    <t>Spárování vnějších ploch pohledového zdiva z cihel, spárovací maltou stěn</t>
  </si>
  <si>
    <t>2015948257</t>
  </si>
  <si>
    <t>143</t>
  </si>
  <si>
    <t>629991001</t>
  </si>
  <si>
    <t>Zakrytí vnějších ploch před znečištěním včetně pozdějšího odkrytí ploch podélných rovných (např. chodníků) fólií položenou volně</t>
  </si>
  <si>
    <t>617055970</t>
  </si>
  <si>
    <t>144</t>
  </si>
  <si>
    <t>629991011</t>
  </si>
  <si>
    <t>Zakrytí vnějších ploch před znečištěním včetně pozdějšího odkrytí výplní otvorů a svislých ploch fólií přilepenou lepící páskou</t>
  </si>
  <si>
    <t>651643314</t>
  </si>
  <si>
    <t>((0,6*0,9*4)+(1,8*2,4)+(1,8*1,7)+(0,9*1,7*4)+(4,2*1,7*4))</t>
  </si>
  <si>
    <t>((2,1*1,7)+(1,45*1,7)+(0,6*0,9*2)+(0,6*0,95)+(0,9*1,7*12)+(0,6*1,2*5)+(1,1*2,6))</t>
  </si>
  <si>
    <t>((0,6*1,2*5)+(0,9*1,8*11)+(1*2,1*2)+(0,6*0,9*4)+(1,45*2,75)+(2,1*1,8)+(4,2*1,8*3)+(4,2*2,7*2)+(1,8*2,4))</t>
  </si>
  <si>
    <t>145</t>
  </si>
  <si>
    <t>629999011</t>
  </si>
  <si>
    <t>Příplatky k cenám úprav vnějších povrchů za zvýšenou pracnost při provádění styku dvou struktur na fasádě</t>
  </si>
  <si>
    <t>-1665727945</t>
  </si>
  <si>
    <t>129</t>
  </si>
  <si>
    <t>631311115</t>
  </si>
  <si>
    <t>Mazanina z betonu prostého bez zvýšených nároků na prostředí tl. přes 50 do 80 mm tř. C 20/25</t>
  </si>
  <si>
    <t>1948811880</t>
  </si>
  <si>
    <t>272,741*0,055</t>
  </si>
  <si>
    <t>130</t>
  </si>
  <si>
    <t>631319011</t>
  </si>
  <si>
    <t>Příplatek k cenám mazanin za úpravu povrchu mazaniny přehlazením, mazanina tl. přes 50 do 80 mm</t>
  </si>
  <si>
    <t>-852111002</t>
  </si>
  <si>
    <t>131</t>
  </si>
  <si>
    <t>631319204</t>
  </si>
  <si>
    <t>Příplatek k cenám betonových mazanin za vyztužení ocelovými vlákny (drátkobeton) objemové vyztužení 30 kg/m3</t>
  </si>
  <si>
    <t>1285207108</t>
  </si>
  <si>
    <t>128</t>
  </si>
  <si>
    <t>632481213</t>
  </si>
  <si>
    <t>Separační vrstva k oddělení podlahových vrstev z polyetylénové fólie</t>
  </si>
  <si>
    <t>-456247251</t>
  </si>
  <si>
    <t>637211111</t>
  </si>
  <si>
    <t>Okapový chodník z dlaždic betonových se zalitím spár cementovou maltou do cementové malty MC-10, tl. dlaždic 40 mm</t>
  </si>
  <si>
    <t>415794023</t>
  </si>
  <si>
    <t>(7,715+19,735+3,425+6,18+8,655+5,45+6,2)*0,4</t>
  </si>
  <si>
    <t>254</t>
  </si>
  <si>
    <t>6.2R</t>
  </si>
  <si>
    <t>D+M poklop k zadláždění 1000x700</t>
  </si>
  <si>
    <t>597171933</t>
  </si>
  <si>
    <t>OV.03</t>
  </si>
  <si>
    <t>303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</si>
  <si>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</si>
  <si>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</si>
  <si>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1097936788</t>
  </si>
  <si>
    <t>nové vedení žlabu</t>
  </si>
  <si>
    <t>152</t>
  </si>
  <si>
    <t>941211111</t>
  </si>
  <si>
    <t>Montáž lešení řadového rámového lehkého pracovního s podlahami s provozním zatížením tř. 3 do 200 kg/m2 šířky tř. SW06 přes 0,6 do 0,9 m, výšky do 10 m</t>
  </si>
  <si>
    <t>-1051652262</t>
  </si>
  <si>
    <t>153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</si>
  <si>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</si>
  <si>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</si>
  <si>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-1984021119</t>
  </si>
  <si>
    <t>541,487*90</t>
  </si>
  <si>
    <t>154</t>
  </si>
  <si>
    <t>941211811</t>
  </si>
  <si>
    <t>Demontáž lešení řadového rámového lehkého pracovního s provozním zatížením tř. 3 do 200 kg/m2 šířky tř. SW06 přes 0,6 do 0,9 m, výšky do 10 m</t>
  </si>
  <si>
    <t>-1939419629</t>
  </si>
  <si>
    <t>255</t>
  </si>
  <si>
    <t>944511111</t>
  </si>
  <si>
    <t>Montáž ochranné sítě zavěšené na konstrukci lešení z textilie z umělých vláken</t>
  </si>
  <si>
    <t>418106410</t>
  </si>
  <si>
    <t>256</t>
  </si>
  <si>
    <t>944511211</t>
  </si>
  <si>
    <t>Montáž ochranné sítě Příplatek za první a každý další den použití sítě k ceně -1111</t>
  </si>
  <si>
    <t>1158863343</t>
  </si>
  <si>
    <t>257</t>
  </si>
  <si>
    <t>944511811</t>
  </si>
  <si>
    <t>Demontáž ochranné sítě zavěšené na konstrukci lešení z textilie z umělých vláken</t>
  </si>
  <si>
    <t>2067257313</t>
  </si>
  <si>
    <t>949101111</t>
  </si>
  <si>
    <t>Lešení pomocné pracovní pro objekty pozemních staveb pro zatížení do 150 kg/m2, o výšce lešeňové podlahy do 1,9 m</t>
  </si>
  <si>
    <t>-1977759704</t>
  </si>
  <si>
    <t>120</t>
  </si>
  <si>
    <t>228,61</t>
  </si>
  <si>
    <t>172</t>
  </si>
  <si>
    <t>D+M jídelního výtahu dle specifikace</t>
  </si>
  <si>
    <t>-2078583610</t>
  </si>
  <si>
    <t>258</t>
  </si>
  <si>
    <t>949521112</t>
  </si>
  <si>
    <t>Montáž podchodu u dílcových lešení zřizovaného současně s lehkým nebo těžkým pracovním lešením, šířky do 2,0 m</t>
  </si>
  <si>
    <t>1868757727</t>
  </si>
  <si>
    <t>259</t>
  </si>
  <si>
    <t>949521212</t>
  </si>
  <si>
    <t>Montáž podchodu u dílcových lešení Příplatek za první a každý další den použití podchodu k ceně -1112</t>
  </si>
  <si>
    <t>7723662</t>
  </si>
  <si>
    <t>2,000*90</t>
  </si>
  <si>
    <t>260</t>
  </si>
  <si>
    <t>949521812</t>
  </si>
  <si>
    <t>Demontáž podchodu u dílcových lešení zřizovaného současně s lehkým nebo těžkým pracovním lešením, šířky do 2,0 m</t>
  </si>
  <si>
    <t>326730244</t>
  </si>
  <si>
    <t>263</t>
  </si>
  <si>
    <t>952901111</t>
  </si>
  <si>
    <t>Vyčištění budov nebo objektů před předáním do užívání budov bytové nebo občanské výstavby, světlé výšky podlaží do 4 m</t>
  </si>
  <si>
    <t>-1002975236</t>
  </si>
  <si>
    <t>227,24+228,61</t>
  </si>
  <si>
    <t>267</t>
  </si>
  <si>
    <t>952901122</t>
  </si>
  <si>
    <t>Čištění budov při provádění oprav a udržovacích prací dveří nebo vrat omytím, plochy do přes 1,5 do 3,0 m2</t>
  </si>
  <si>
    <t>41392925</t>
  </si>
  <si>
    <t>průběžné omytí vstupních dveří   10 měsíců á 15dní</t>
  </si>
  <si>
    <t>1,8*2,4*150</t>
  </si>
  <si>
    <t>264</t>
  </si>
  <si>
    <t>952902021</t>
  </si>
  <si>
    <t>Čištění budov při provádění oprav a udržovacích prací podlah hladkých zametením</t>
  </si>
  <si>
    <t>-2039443277</t>
  </si>
  <si>
    <t>1.np  po dobu stavby 10 měsíců á 15dní</t>
  </si>
  <si>
    <t>228,61*150</t>
  </si>
  <si>
    <t>266</t>
  </si>
  <si>
    <t>952902031</t>
  </si>
  <si>
    <t>Čištění budov při provádění oprav a udržovacích prací podlah hladkých omytím</t>
  </si>
  <si>
    <t>-1772448084</t>
  </si>
  <si>
    <t>1.np po dobu stavby 10 měsíců á 10dní</t>
  </si>
  <si>
    <t>228,61*100</t>
  </si>
  <si>
    <t>-100709079</t>
  </si>
  <si>
    <t>103</t>
  </si>
  <si>
    <t>712311101</t>
  </si>
  <si>
    <t>Provedení povlakové krytiny střech plochých do 10° natěradly a tmely za studena nátěrem lakem penetračním nebo asfaltovým</t>
  </si>
  <si>
    <t>-1135214062</t>
  </si>
  <si>
    <t>střecha</t>
  </si>
  <si>
    <t>20,475*11,15+5,9*8,375</t>
  </si>
  <si>
    <t>104</t>
  </si>
  <si>
    <t>11163150</t>
  </si>
  <si>
    <t>lak penetrační asfaltový</t>
  </si>
  <si>
    <t>-1813451185</t>
  </si>
  <si>
    <t>277,709*0,00032 'Přepočtené koeficientem množství</t>
  </si>
  <si>
    <t>105</t>
  </si>
  <si>
    <t>712341559</t>
  </si>
  <si>
    <t>Provedení povlakové krytiny střech plochých do 10° pásy přitavením NAIP v plné ploše</t>
  </si>
  <si>
    <t>425270272</t>
  </si>
  <si>
    <t>106</t>
  </si>
  <si>
    <t>62853004</t>
  </si>
  <si>
    <t>pás asfaltový natavitelný modifikovaný SBS tl 4,0mm s vložkou ze skleněné tkaniny a spalitelnou PE fólií nebo jemnozrnným minerálním posypem na horním povrchu</t>
  </si>
  <si>
    <t>1603057682</t>
  </si>
  <si>
    <t>277,709*1,1655 'Přepočtené koeficientem množství</t>
  </si>
  <si>
    <t>115</t>
  </si>
  <si>
    <t>712361705</t>
  </si>
  <si>
    <t>Provedení povlakové krytiny střech plochých do 10° fólií lepená se svařovanými spoji</t>
  </si>
  <si>
    <t>-925847682</t>
  </si>
  <si>
    <t>116</t>
  </si>
  <si>
    <t>28343012</t>
  </si>
  <si>
    <t>fólie hydroizolační střešní mPVC určená ke stabilizaci přitížením a do vegetačních střech tl 1,5mm</t>
  </si>
  <si>
    <t>-442294064</t>
  </si>
  <si>
    <t>111</t>
  </si>
  <si>
    <t>712771001</t>
  </si>
  <si>
    <t>Provedení separační nebo kluzné vrstvy vegetační střechy z fólií kladených volně s přesahem, sklon střechy do 5°</t>
  </si>
  <si>
    <t>-1834833921</t>
  </si>
  <si>
    <t>277,709*2</t>
  </si>
  <si>
    <t>112</t>
  </si>
  <si>
    <t>69334002</t>
  </si>
  <si>
    <t>textilie ochranná vegetačních střech 300g/m2</t>
  </si>
  <si>
    <t>3739313</t>
  </si>
  <si>
    <t>555,418*1,155 'Přepočtené koeficientem množství</t>
  </si>
  <si>
    <t>117</t>
  </si>
  <si>
    <t>712771221</t>
  </si>
  <si>
    <t>Provedení drenážní vrstvy vegetační střechy z plastových nopových fólií, výšky nopů do 25 mm, sklon střechy do 5°</t>
  </si>
  <si>
    <t>544373038</t>
  </si>
  <si>
    <t>118</t>
  </si>
  <si>
    <t>69334152</t>
  </si>
  <si>
    <t>fólie profilovaná (nopová) perforovaná HDPE s hydroakumulační a drenážní funkcí do vegetačních střech s výškou nopů 20mm</t>
  </si>
  <si>
    <t>1774240772</t>
  </si>
  <si>
    <t>277,709*1,1025 'Přepočtené koeficientem množství</t>
  </si>
  <si>
    <t>163</t>
  </si>
  <si>
    <t>712771255</t>
  </si>
  <si>
    <t>Provedení drenážní vrstvy vegetační střechy odvodnění osazením kontrolní šachty na střešní vpusť</t>
  </si>
  <si>
    <t>-1102734872</t>
  </si>
  <si>
    <t>K16</t>
  </si>
  <si>
    <t>164</t>
  </si>
  <si>
    <t>69334333</t>
  </si>
  <si>
    <t>šachta kontrolní odvodnění vegetačních střech PA 300x300mm v 130mm</t>
  </si>
  <si>
    <t>-571365712</t>
  </si>
  <si>
    <t>119</t>
  </si>
  <si>
    <t>712771271</t>
  </si>
  <si>
    <t>Provedení filtrační vrstvy vegetační střechy z textilií kladených volně s přesahem, sklon střechy do 5°</t>
  </si>
  <si>
    <t>-1634343541</t>
  </si>
  <si>
    <t>69311095</t>
  </si>
  <si>
    <t>geotextilie netkaná separační, ochranná, filtrační, drenážní PES 1000g/m2</t>
  </si>
  <si>
    <t>-2018323585</t>
  </si>
  <si>
    <t>277,709*1,1 'Přepočtené koeficientem množství</t>
  </si>
  <si>
    <t>123</t>
  </si>
  <si>
    <t>712771301</t>
  </si>
  <si>
    <t>Provedení hydroakumulační vrstvy vegetační střechy z lehčeného kameniva, tloušťky do 100 mm, sklon střechy do 5°</t>
  </si>
  <si>
    <t>315948987</t>
  </si>
  <si>
    <t>124</t>
  </si>
  <si>
    <t>58761503</t>
  </si>
  <si>
    <t>kamenivo keramické lehké frakce 8/16</t>
  </si>
  <si>
    <t>-807089814</t>
  </si>
  <si>
    <t>37,400*0,08</t>
  </si>
  <si>
    <t>121</t>
  </si>
  <si>
    <t>712771401</t>
  </si>
  <si>
    <t>Provedení vegetační vrstvy vegetační střechy ze substrátu, tloušťky do 100 mm, sklon střechy do 5°</t>
  </si>
  <si>
    <t>-1805390030</t>
  </si>
  <si>
    <t>122</t>
  </si>
  <si>
    <t>10321225</t>
  </si>
  <si>
    <t>substrát vegetačních střech extenzivní s nízkým obsahem organické složky</t>
  </si>
  <si>
    <t>-1053768282</t>
  </si>
  <si>
    <t>277,709*0,08</t>
  </si>
  <si>
    <t>277</t>
  </si>
  <si>
    <t>712771613</t>
  </si>
  <si>
    <t>Provedení ochranných pásů vegetační střechy osazení ochranné kačírkové lišty navařením na hydroizolaci</t>
  </si>
  <si>
    <t>-1102232661</t>
  </si>
  <si>
    <t>166</t>
  </si>
  <si>
    <t>69334181</t>
  </si>
  <si>
    <t>lišta kačírková Al dl 2,5m v 80/100mm oboustranně použitelná</t>
  </si>
  <si>
    <t>352750742</t>
  </si>
  <si>
    <t>K19</t>
  </si>
  <si>
    <t>276</t>
  </si>
  <si>
    <t>712998004</t>
  </si>
  <si>
    <t>Provedení povlakové krytiny střech - ostatní práce montáž odvodňovacího prvku atikového chrliče z PVC na dešťovou vodu DN 110</t>
  </si>
  <si>
    <t>247141718</t>
  </si>
  <si>
    <t>165</t>
  </si>
  <si>
    <t>56231123</t>
  </si>
  <si>
    <t>chrlič vyhřívaný s manžetou pro PVC-P hydroizolaci plochých střech DN 50/75/110/125/160</t>
  </si>
  <si>
    <t>666150551</t>
  </si>
  <si>
    <t>K17</t>
  </si>
  <si>
    <t>274</t>
  </si>
  <si>
    <t>712998106</t>
  </si>
  <si>
    <t>Provedení povlakové krytiny střech - ostatní práce montáž odvodňovacího prvku doplňků ochranného koše chrliče</t>
  </si>
  <si>
    <t>-1608958237</t>
  </si>
  <si>
    <t>275</t>
  </si>
  <si>
    <t>28349100</t>
  </si>
  <si>
    <t>koš perforovaný ochranný pro odvodnění ploché střechy s kačírkem 100mm</t>
  </si>
  <si>
    <t>-165654402</t>
  </si>
  <si>
    <t>199</t>
  </si>
  <si>
    <t>998712101</t>
  </si>
  <si>
    <t>Přesun hmot pro povlakové krytiny stanovený z hmotnosti přesunovaného materiálu vodorovná dopravní vzdálenost do 50 m v objektech výšky do 6 m</t>
  </si>
  <si>
    <t>-1218532992</t>
  </si>
  <si>
    <t>125</t>
  </si>
  <si>
    <t>713121111</t>
  </si>
  <si>
    <t>Montáž tepelné izolace podlah rohožemi, pásy, deskami, dílci, bloky (izolační materiál ve specifikaci) kladenými volně jednovrstvá</t>
  </si>
  <si>
    <t>-1504178029</t>
  </si>
  <si>
    <t xml:space="preserve">P2 </t>
  </si>
  <si>
    <t>kročejová izolace</t>
  </si>
  <si>
    <t>19,735*11,43+5,45*8,655</t>
  </si>
  <si>
    <t>eps</t>
  </si>
  <si>
    <t>272,741</t>
  </si>
  <si>
    <t>127</t>
  </si>
  <si>
    <t>28375908</t>
  </si>
  <si>
    <t>deska EPS 150 do plochých střech a podlah λ=0,035 tl 40mm</t>
  </si>
  <si>
    <t>-1031924413</t>
  </si>
  <si>
    <t>272,741*1,02 'Přepočtené koeficientem množství</t>
  </si>
  <si>
    <t>126</t>
  </si>
  <si>
    <t>63231203</t>
  </si>
  <si>
    <t>deska čedičová minerální pro snížení kročejového hluku (max. zatížení 5 kN/m2) tl 40mm</t>
  </si>
  <si>
    <t>2140510230</t>
  </si>
  <si>
    <t>93</t>
  </si>
  <si>
    <t>713131141</t>
  </si>
  <si>
    <t>Montáž tepelné izolace stěn rohožemi, pásy, deskami, dílci, bloky (izolační materiál ve specifikaci) lepením celoplošně</t>
  </si>
  <si>
    <t>1990974870</t>
  </si>
  <si>
    <t>(20,475+5,9)*0,5</t>
  </si>
  <si>
    <t>(20,475+11,15+20,025+5,9+8,375+3,425+5,45)*0,56</t>
  </si>
  <si>
    <t>(20,475+11,15+20,025+5,9+8,375+3,425+5,45)*0,2</t>
  </si>
  <si>
    <t>94</t>
  </si>
  <si>
    <t>28376525</t>
  </si>
  <si>
    <t>deska izolační PIR s oboustranným textilním rounem 1250x625x50mm</t>
  </si>
  <si>
    <t>-811642270</t>
  </si>
  <si>
    <t>13,188*1,05 'Přepočtené koeficientem množství</t>
  </si>
  <si>
    <t>100</t>
  </si>
  <si>
    <t>28376441</t>
  </si>
  <si>
    <t>deska z polystyrénu XPS, hrana rovná a strukturovaný povrch 300kPa tl 60mm</t>
  </si>
  <si>
    <t>-12431348</t>
  </si>
  <si>
    <t>109</t>
  </si>
  <si>
    <t>713141136</t>
  </si>
  <si>
    <t>Montáž tepelné izolace střech plochých rohožemi, pásy, deskami, dílci, bloky (izolační materiál ve specifikaci) přilepenými za studena nízkoexpanzní (PUR) pěnou</t>
  </si>
  <si>
    <t>1968055841</t>
  </si>
  <si>
    <t>110</t>
  </si>
  <si>
    <t>28375993</t>
  </si>
  <si>
    <t>deska EPS 150 do plochých střech a podlah λ=0,035 tl 200mm</t>
  </si>
  <si>
    <t>29585118</t>
  </si>
  <si>
    <t>277,709*1,02 'Přepočtené koeficientem množství</t>
  </si>
  <si>
    <t>107</t>
  </si>
  <si>
    <t>713141336</t>
  </si>
  <si>
    <t>Montáž tepelné izolace střech plochých spádovými klíny v ploše přilepenými za studena nízkoexpanzní (PUR) pěnou</t>
  </si>
  <si>
    <t>-2013999489</t>
  </si>
  <si>
    <t>108</t>
  </si>
  <si>
    <t>28376142</t>
  </si>
  <si>
    <t>klín izolační z pěnového polystyrenu EPS 150 spádový</t>
  </si>
  <si>
    <t>-445975519</t>
  </si>
  <si>
    <t>277,709*0,165</t>
  </si>
  <si>
    <t>198</t>
  </si>
  <si>
    <t>998713101</t>
  </si>
  <si>
    <t>Přesun hmot pro izolace tepelné stanovený z hmotnosti přesunovaného materiálu vodorovná dopravní vzdálenost do 50 m v objektech výšky do 6 m</t>
  </si>
  <si>
    <t>945550209</t>
  </si>
  <si>
    <t>161</t>
  </si>
  <si>
    <t>721239114</t>
  </si>
  <si>
    <t>Střešní vtoky (vpusti) montáž střešních vtoků ostatních typů se svislým odtokem do DN 160</t>
  </si>
  <si>
    <t>1698443427</t>
  </si>
  <si>
    <t>K15</t>
  </si>
  <si>
    <t>162</t>
  </si>
  <si>
    <t>56231112</t>
  </si>
  <si>
    <t>vtok střešní svislý pro PVC-P hydroizolaci plochých střech s vyhříváním DN 75, DN 110, DN 125, DN 160</t>
  </si>
  <si>
    <t>1141077634</t>
  </si>
  <si>
    <t>197</t>
  </si>
  <si>
    <t>998721101</t>
  </si>
  <si>
    <t>Přesun hmot pro vnitřní kanalizace stanovený z hmotnosti přesunovaného materiálu vodorovná dopravní vzdálenost do 50 m v objektech výšky do 6 m</t>
  </si>
  <si>
    <t>1060173421</t>
  </si>
  <si>
    <t>298</t>
  </si>
  <si>
    <t>762420038</t>
  </si>
  <si>
    <t>Obložení stropů nebo střešních podhledů z cementotřískových desek šroubovaných na pero a drážku broušených, tloušťky desky 26 mm</t>
  </si>
  <si>
    <t>-340201620</t>
  </si>
  <si>
    <t>stupnice, podstupnice schodiště</t>
  </si>
  <si>
    <t>((1,25*0,1675)+(1,25*0,28))*20</t>
  </si>
  <si>
    <t>podesta</t>
  </si>
  <si>
    <t>1,25*1,25</t>
  </si>
  <si>
    <t>bočnice</t>
  </si>
  <si>
    <t>(3+3*0,5)*2</t>
  </si>
  <si>
    <t>101</t>
  </si>
  <si>
    <t>762421013</t>
  </si>
  <si>
    <t>Obložení stropů nebo střešních podhledů z dřevoštěpkových desek OSB šroubovaných na sraz, tloušťky desky 15 mm</t>
  </si>
  <si>
    <t>-2135912519</t>
  </si>
  <si>
    <t>762951004</t>
  </si>
  <si>
    <t>Montáž terasy podkladního roštu z profilů plných, osové vzdálenosti podpěr přes 550 mm</t>
  </si>
  <si>
    <t>1022171437</t>
  </si>
  <si>
    <t>61198143</t>
  </si>
  <si>
    <t>terasový hranol 45x65mm modřín</t>
  </si>
  <si>
    <t>830763805</t>
  </si>
  <si>
    <t>21*9</t>
  </si>
  <si>
    <t>762952012</t>
  </si>
  <si>
    <t>Montáž terasy nášlapné vrstvy z prken z dřevin tvrdých nebo neobyčejně tvrdých, s broušením, omytím a kartáčováním, bez povrchové úpravy, spojovaných šroubováním, šířky přes 90 do 120 mm</t>
  </si>
  <si>
    <t>862436168</t>
  </si>
  <si>
    <t>61198126</t>
  </si>
  <si>
    <t>terasový profil dřevěný tl 28mm modřín</t>
  </si>
  <si>
    <t>638329823</t>
  </si>
  <si>
    <t>62,31*1,15 'Přepočtené koeficientem množství</t>
  </si>
  <si>
    <t>762952102</t>
  </si>
  <si>
    <t>Montáž terasy nášlapné vrstvy z prken z dřevoplastu, bez povrchové úpravy, spojovaných čelní kryt délky 140 mm připevněný lepením</t>
  </si>
  <si>
    <t>-160677335</t>
  </si>
  <si>
    <t>16+4,1</t>
  </si>
  <si>
    <t>762953002</t>
  </si>
  <si>
    <t>Montáž terasy nátěr dřevěných teras olejem, včetně očištění dvojnásobně</t>
  </si>
  <si>
    <t>-1401276018</t>
  </si>
  <si>
    <t>998762101</t>
  </si>
  <si>
    <t>Přesun hmot pro konstrukce tesařské stanovený z hmotnosti přesunovaného materiálu vodorovná dopravní vzdálenost do 50 m v objektech výšky do 6 m</t>
  </si>
  <si>
    <t>634683610</t>
  </si>
  <si>
    <t>763</t>
  </si>
  <si>
    <t>Konstrukce suché výstavby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</si>
  <si>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</si>
  <si>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</si>
  <si>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540584585</t>
  </si>
  <si>
    <t>1*1,3</t>
  </si>
  <si>
    <t>1*1,3+1,15*1,3+(3,275*1,3)*2</t>
  </si>
  <si>
    <t>763164525</t>
  </si>
  <si>
    <t>Obklad konstrukcí sádrokartonovými deskami včetně ochranných úhelníků ve tvaru L rozvinuté šíře do 0,4 m, opláštěný deskou protipožární impregnovanou DFH2, tl. 12,5 mm</t>
  </si>
  <si>
    <t>-1984707493</t>
  </si>
  <si>
    <t>2,985*4</t>
  </si>
  <si>
    <t>3,1*6</t>
  </si>
  <si>
    <t>297</t>
  </si>
  <si>
    <t>763364565</t>
  </si>
  <si>
    <t>Obklad ocelových nosníků cementovláknitými deskami uzavřeného tvaru bez spodní konstrukce rozvinuté šíře přes 0,75 m do 1 m, opláštění deskou protipožární tl. 25 mm</t>
  </si>
  <si>
    <t>-1262081107</t>
  </si>
  <si>
    <t>sloup schodiště</t>
  </si>
  <si>
    <t>253</t>
  </si>
  <si>
    <t>763761201</t>
  </si>
  <si>
    <t>Montáž otvorových výplní dvířek, poklopů, štítových větracích oken</t>
  </si>
  <si>
    <t>341228268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</si>
  <si>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</si>
  <si>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</si>
  <si>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-693819197</t>
  </si>
  <si>
    <t>167</t>
  </si>
  <si>
    <t>764215605</t>
  </si>
  <si>
    <t>Oplechování horních ploch zdí a nadezdívek (atik) z pozinkovaného plechu s povrchovou úpravou celoplošně lepené rš 400 mm</t>
  </si>
  <si>
    <t>1946363811</t>
  </si>
  <si>
    <t>K18</t>
  </si>
  <si>
    <t>82,5</t>
  </si>
  <si>
    <t>278</t>
  </si>
  <si>
    <t>764215645</t>
  </si>
  <si>
    <t>Oplechování horních ploch zdí a nadezdívek (atik) z pozinkovaného plechu s povrchovou úpravou Příplatek k cenám za zvýšenou pracnost při provedení rohu nebo koutu do rš 400 mm</t>
  </si>
  <si>
    <t>499718634</t>
  </si>
  <si>
    <t>160</t>
  </si>
  <si>
    <t>764216604</t>
  </si>
  <si>
    <t>Oplechování parapetů z pozinkovaného plechu s povrchovou úpravou rovných mechanicky kotvené, bez rohů rš 330 mm</t>
  </si>
  <si>
    <t>-1869514120</t>
  </si>
  <si>
    <t>K06</t>
  </si>
  <si>
    <t>0,92*16</t>
  </si>
  <si>
    <t>K07</t>
  </si>
  <si>
    <t>4,42*4</t>
  </si>
  <si>
    <t>K08</t>
  </si>
  <si>
    <t>1,82*1</t>
  </si>
  <si>
    <t>K09</t>
  </si>
  <si>
    <t>2,12*1</t>
  </si>
  <si>
    <t>K10</t>
  </si>
  <si>
    <t>1,47*1</t>
  </si>
  <si>
    <t>K11</t>
  </si>
  <si>
    <t>0,62*8</t>
  </si>
  <si>
    <t>K12</t>
  </si>
  <si>
    <t>1,12*8</t>
  </si>
  <si>
    <t>159</t>
  </si>
  <si>
    <t>764216605</t>
  </si>
  <si>
    <t>Oplechování parapetů z pozinkovaného plechu s povrchovou úpravou rovných mechanicky kotvené, bez rohů rš 400 mm</t>
  </si>
  <si>
    <t>257459538</t>
  </si>
  <si>
    <t>K01</t>
  </si>
  <si>
    <t>0,92*13</t>
  </si>
  <si>
    <t>K02</t>
  </si>
  <si>
    <t>4,02*3</t>
  </si>
  <si>
    <t>K03</t>
  </si>
  <si>
    <t>K04</t>
  </si>
  <si>
    <t>0,62*9</t>
  </si>
  <si>
    <t>K05</t>
  </si>
  <si>
    <t>K13</t>
  </si>
  <si>
    <t>2,1*1</t>
  </si>
  <si>
    <t>K14</t>
  </si>
  <si>
    <t>1,4*1</t>
  </si>
  <si>
    <t>169</t>
  </si>
  <si>
    <t>764311614</t>
  </si>
  <si>
    <t>Lemování zdí z pozinkovaného plechu s povrchovou úpravou boční nebo horní rovné, střech s krytinou skládanou mimo prejzovou rš 330 mm</t>
  </si>
  <si>
    <t>-290916963</t>
  </si>
  <si>
    <t>168</t>
  </si>
  <si>
    <t>764312614</t>
  </si>
  <si>
    <t>Lemování zdí z pozinkovaného plechu s povrchovou úpravou spodní s formováním do tvaru krytiny rovných, střech s krytinou skládanou mimo prejzovou rš 330 mm</t>
  </si>
  <si>
    <t>-1962047145</t>
  </si>
  <si>
    <t>170</t>
  </si>
  <si>
    <t>764312662</t>
  </si>
  <si>
    <t>Lemování zdí z pozinkovaného plechu s povrchovou úpravou spodní s formováním do tvaru krytiny Příplatek k cenám za kotvení do zatepleného podkladu</t>
  </si>
  <si>
    <t>-490079844</t>
  </si>
  <si>
    <t>79+79+82,5</t>
  </si>
  <si>
    <t>171</t>
  </si>
  <si>
    <t>764.1R</t>
  </si>
  <si>
    <t>úprava stávající plechové krytiny na spojovacím krčku</t>
  </si>
  <si>
    <t>-612489564</t>
  </si>
  <si>
    <t>K20</t>
  </si>
  <si>
    <t>196</t>
  </si>
  <si>
    <t>998764101</t>
  </si>
  <si>
    <t>Přesun hmot pro konstrukce klempířské stanovený z hmotnosti přesunovaného materiálu vodorovná dopravní vzdálenost do 50 m v objektech výšky do 6 m</t>
  </si>
  <si>
    <t>735553089</t>
  </si>
  <si>
    <t>766</t>
  </si>
  <si>
    <t>Konstrukce truhlářské</t>
  </si>
  <si>
    <t>223</t>
  </si>
  <si>
    <t>766622115</t>
  </si>
  <si>
    <t>Montáž oken plastových včetně montáže rámu plochy přes 1 m2 pevných do zdiva, výšky do 1,5 m</t>
  </si>
  <si>
    <t>-759505032</t>
  </si>
  <si>
    <t>V02</t>
  </si>
  <si>
    <t>1*1,2*2</t>
  </si>
  <si>
    <t>224</t>
  </si>
  <si>
    <t>61140043</t>
  </si>
  <si>
    <t>okno plastové s fixním zasklením dvojsklo přes plochu 1m2 do v 1,5m</t>
  </si>
  <si>
    <t>2066457704</t>
  </si>
  <si>
    <t>225</t>
  </si>
  <si>
    <t>766.2R</t>
  </si>
  <si>
    <t>D+M okno V01 900x1650</t>
  </si>
  <si>
    <t>-1220674701</t>
  </si>
  <si>
    <t>234</t>
  </si>
  <si>
    <t>766622132</t>
  </si>
  <si>
    <t>Montáž oken plastových včetně montáže rámu plochy přes 1 m2 otevíravých do zdiva, výšky přes 1,5 do 2,5 m</t>
  </si>
  <si>
    <t>1539330945</t>
  </si>
  <si>
    <t>O2.01</t>
  </si>
  <si>
    <t>1,8*1,7*1</t>
  </si>
  <si>
    <t>O2.02</t>
  </si>
  <si>
    <t>0,9*1,7*4</t>
  </si>
  <si>
    <t>02.03</t>
  </si>
  <si>
    <t>4,2*1,7*4</t>
  </si>
  <si>
    <t>O2.04</t>
  </si>
  <si>
    <t>2,1*1,7*1</t>
  </si>
  <si>
    <t>O2.05</t>
  </si>
  <si>
    <t>1,45*1,7*1</t>
  </si>
  <si>
    <t>O2.08</t>
  </si>
  <si>
    <t>0,9*1,7*12</t>
  </si>
  <si>
    <t>235</t>
  </si>
  <si>
    <t>61140054</t>
  </si>
  <si>
    <t>okno plastové otevíravé/sklopné trojsklo přes plochu 1m2 v 1,5-2,5m</t>
  </si>
  <si>
    <t>194223341</t>
  </si>
  <si>
    <t>228</t>
  </si>
  <si>
    <t>766622212</t>
  </si>
  <si>
    <t>Montáž oken plastových plochy do 1 m2 včetně montáže rámu pevných do zdiva</t>
  </si>
  <si>
    <t>-1303996802</t>
  </si>
  <si>
    <t>O1.01</t>
  </si>
  <si>
    <t>229</t>
  </si>
  <si>
    <t>61140042</t>
  </si>
  <si>
    <t>okno plastové s fixním zasklením trojsklo do plochy 1m2</t>
  </si>
  <si>
    <t>-381251834</t>
  </si>
  <si>
    <t>236</t>
  </si>
  <si>
    <t>766622216</t>
  </si>
  <si>
    <t>Montáž oken plastových plochy do 1 m2 včetně montáže rámu otevíravých do zdiva</t>
  </si>
  <si>
    <t>-1980254221</t>
  </si>
  <si>
    <t>O2.06</t>
  </si>
  <si>
    <t>O2.07</t>
  </si>
  <si>
    <t>O2.09</t>
  </si>
  <si>
    <t>237</t>
  </si>
  <si>
    <t>61140050</t>
  </si>
  <si>
    <t>okno plastové otevíravé/sklopné trojsklo do plochy 1m2</t>
  </si>
  <si>
    <t>-1224715202</t>
  </si>
  <si>
    <t>0,6*0,95*2+0,6*0,95*1+0,6*1,2*5</t>
  </si>
  <si>
    <t>320</t>
  </si>
  <si>
    <t>767627306</t>
  </si>
  <si>
    <t>Montáž oken zdvojených Příplatek k cenám za připojovací spáru mezi ostěním a rámem vnitřní parotěsnou páskou</t>
  </si>
  <si>
    <t>-1706950106</t>
  </si>
  <si>
    <t>(0,6*2*0,9*2)*4+(1,8*2+2,4*2)+(1,8*2+1,7*2)+(0,9*2+1,7*2)*4+(4,2*2+1,7*2)*4+(2,1*2+1,7*2)+(1,45*2+1,7*2)+(0,6*2+0,9*2)*2+(0,6*2+0,95*2)</t>
  </si>
  <si>
    <t>(0,9*2+1,7*2)*12+(0,6*2+1,2*2)*5+(1,1*2+2,6*2)</t>
  </si>
  <si>
    <t>321</t>
  </si>
  <si>
    <t>767627307</t>
  </si>
  <si>
    <t>Montáž oken zdvojených Příplatek k cenám za připojovací spáru mezi ostěním a rámem venkovní paropropustnou páskou</t>
  </si>
  <si>
    <t>358513213</t>
  </si>
  <si>
    <t>218</t>
  </si>
  <si>
    <t>766660001</t>
  </si>
  <si>
    <t>Montáž dveřních křídel dřevěných nebo plastových otevíravých do ocelové zárubně povrchově upravených jednokřídlových, šířky do 800 mm</t>
  </si>
  <si>
    <t>329418455</t>
  </si>
  <si>
    <t>219</t>
  </si>
  <si>
    <t>61162086</t>
  </si>
  <si>
    <t>dveře jednokřídlé dřevotřískové povrch laminátový plné 800x1970-2100mm</t>
  </si>
  <si>
    <t>1768639369</t>
  </si>
  <si>
    <t>220</t>
  </si>
  <si>
    <t>766660002</t>
  </si>
  <si>
    <t>Montáž dveřních křídel dřevěných nebo plastových otevíravých do ocelové zárubně povrchově upravených jednokřídlových, šířky přes 800 mm</t>
  </si>
  <si>
    <t>-149129167</t>
  </si>
  <si>
    <t>221</t>
  </si>
  <si>
    <t>61162087</t>
  </si>
  <si>
    <t>dveře jednokřídlé dřevotřískové povrch laminátový plné 900x1970-2100mm</t>
  </si>
  <si>
    <t>-1240988245</t>
  </si>
  <si>
    <t>222</t>
  </si>
  <si>
    <t>61162093</t>
  </si>
  <si>
    <t>dveře jednokřídlé dřevotřískové povrch laminátový částečně prosklené 900x1970-2100mm</t>
  </si>
  <si>
    <t>1998211101</t>
  </si>
  <si>
    <t>212</t>
  </si>
  <si>
    <t>766660021</t>
  </si>
  <si>
    <t>Montáž dveřních křídel dřevěných nebo plastových otevíravých do ocelové zárubně protipožárních jednokřídlových, šířky do 800 mm</t>
  </si>
  <si>
    <t>-771940410</t>
  </si>
  <si>
    <t>213</t>
  </si>
  <si>
    <t>61162098</t>
  </si>
  <si>
    <t>dveře jednokřídlé dřevotřískové protipožární EI (EW) 30 D3 povrch laminátový plné 800x1970-2100mm</t>
  </si>
  <si>
    <t>938670319</t>
  </si>
  <si>
    <t>210</t>
  </si>
  <si>
    <t>766660022</t>
  </si>
  <si>
    <t>Montáž dveřních křídel dřevěných nebo plastových otevíravých do ocelové zárubně protipožárních jednokřídlových, šířky přes 800 mm</t>
  </si>
  <si>
    <t>-1589895935</t>
  </si>
  <si>
    <t>211</t>
  </si>
  <si>
    <t>61165314</t>
  </si>
  <si>
    <t>dveře jednokřídlé dřevotřískové protipožární EI (EW) 30 D3 povrch laminátový plné 900x1970-2100mm</t>
  </si>
  <si>
    <t>2051411554</t>
  </si>
  <si>
    <t>216</t>
  </si>
  <si>
    <t>61165314R</t>
  </si>
  <si>
    <t>dveře jednokřídlé dřevotřískové protipožární EI (EW) 30 D3 povrch laminátový plné 900x1970-2100mm - prosklené</t>
  </si>
  <si>
    <t>1650770178</t>
  </si>
  <si>
    <t>238</t>
  </si>
  <si>
    <t>766660421</t>
  </si>
  <si>
    <t>Montáž dveřních křídel dřevěných nebo plastových vchodových dveří včetně rámu do zdiva jednokřídlových s nadsvětlíkem</t>
  </si>
  <si>
    <t>398519104</t>
  </si>
  <si>
    <t>O2.10</t>
  </si>
  <si>
    <t>239</t>
  </si>
  <si>
    <t>61140514</t>
  </si>
  <si>
    <t>dveře jednokřídlé plastové bílé prosklené s nadsvětlíkem max rozměru otvoru 3,3m2</t>
  </si>
  <si>
    <t>-1614230083</t>
  </si>
  <si>
    <t>1,1*2,6</t>
  </si>
  <si>
    <t>230</t>
  </si>
  <si>
    <t>766660451</t>
  </si>
  <si>
    <t>Montáž dveřních křídel dřevěných nebo plastových vchodových dveří včetně rámu do zdiva dvoukřídlových bez nadsvětlíku</t>
  </si>
  <si>
    <t>-912714077</t>
  </si>
  <si>
    <t>O1.02</t>
  </si>
  <si>
    <t>231</t>
  </si>
  <si>
    <t>61140510</t>
  </si>
  <si>
    <t>dveře dvoukřídlé plastové bílé prosklené max rozměru otvoru 4,84m2 bezpečnostní třídy RC2</t>
  </si>
  <si>
    <t>1000167277</t>
  </si>
  <si>
    <t>214</t>
  </si>
  <si>
    <t>766660717</t>
  </si>
  <si>
    <t>Montáž dveřních doplňků samozavírače na zárubeň ocelovou</t>
  </si>
  <si>
    <t>-1330343376</t>
  </si>
  <si>
    <t>215</t>
  </si>
  <si>
    <t>54917260</t>
  </si>
  <si>
    <t>samozavírač dveří hydraulický K214 č.13 zlatá bronz</t>
  </si>
  <si>
    <t>-264219718</t>
  </si>
  <si>
    <t>217</t>
  </si>
  <si>
    <t>766.1R</t>
  </si>
  <si>
    <t>D+M celoprosklené dveře s nadsvětlíkem 3100x1000</t>
  </si>
  <si>
    <t>-1224282123</t>
  </si>
  <si>
    <t>226</t>
  </si>
  <si>
    <t>766660729</t>
  </si>
  <si>
    <t>Montáž dveřních doplňků dveřního kování interiérového štítku s klikou</t>
  </si>
  <si>
    <t>-729436958</t>
  </si>
  <si>
    <t>227</t>
  </si>
  <si>
    <t>766.3R</t>
  </si>
  <si>
    <t>interierové kování</t>
  </si>
  <si>
    <t>1214751382</t>
  </si>
  <si>
    <t>232</t>
  </si>
  <si>
    <t>766660734</t>
  </si>
  <si>
    <t>Montáž dveřních doplňků dveřního kování bezpečnostního panikového kování</t>
  </si>
  <si>
    <t>-27902078</t>
  </si>
  <si>
    <t>233</t>
  </si>
  <si>
    <t>766.4R</t>
  </si>
  <si>
    <t>paniková klika</t>
  </si>
  <si>
    <t>1577029762</t>
  </si>
  <si>
    <t>175</t>
  </si>
  <si>
    <t>766694111</t>
  </si>
  <si>
    <t>Montáž ostatních truhlářských konstrukcí parapetních desek dřevěných nebo plastových šířky do 300 mm, délky do 1000 mm</t>
  </si>
  <si>
    <t>1980560798</t>
  </si>
  <si>
    <t>T01</t>
  </si>
  <si>
    <t>T02</t>
  </si>
  <si>
    <t>187</t>
  </si>
  <si>
    <t>60794102</t>
  </si>
  <si>
    <t>parapet dřevotřískový vnitřní povrch laminátový š 260mm</t>
  </si>
  <si>
    <t>1350768683</t>
  </si>
  <si>
    <t>0,6*10</t>
  </si>
  <si>
    <t>0,9*12</t>
  </si>
  <si>
    <t>177</t>
  </si>
  <si>
    <t>766694112</t>
  </si>
  <si>
    <t>Montáž ostatních truhlářských konstrukcí parapetních desek dřevěných nebo plastových šířky do 300 mm, délky přes 1000 do 1600 mm</t>
  </si>
  <si>
    <t>-1500013591</t>
  </si>
  <si>
    <t>T07</t>
  </si>
  <si>
    <t>188</t>
  </si>
  <si>
    <t>1660735480</t>
  </si>
  <si>
    <t>1,45*1</t>
  </si>
  <si>
    <t>179</t>
  </si>
  <si>
    <t>766694113</t>
  </si>
  <si>
    <t>Montáž ostatních truhlářských konstrukcí parapetních desek dřevěných nebo plastových šířky do 300 mm, délky přes 1600 do 2600 mm</t>
  </si>
  <si>
    <t>-1008464473</t>
  </si>
  <si>
    <t>T06</t>
  </si>
  <si>
    <t>189</t>
  </si>
  <si>
    <t>-1354454945</t>
  </si>
  <si>
    <t>181</t>
  </si>
  <si>
    <t>766694115</t>
  </si>
  <si>
    <t>Montáž ostatních truhlářských konstrukcí parapetních desek dřevěných nebo plastových šířky do 300 mm, délky přes 3600 mm</t>
  </si>
  <si>
    <t>-654869162</t>
  </si>
  <si>
    <t>T05</t>
  </si>
  <si>
    <t>190</t>
  </si>
  <si>
    <t>568132146</t>
  </si>
  <si>
    <t>4,2*4</t>
  </si>
  <si>
    <t>183</t>
  </si>
  <si>
    <t>766694121</t>
  </si>
  <si>
    <t>Montáž ostatních truhlářských konstrukcí parapetních desek dřevěných nebo plastových šířky přes 300 mm, délky do 1000 mm</t>
  </si>
  <si>
    <t>922291604</t>
  </si>
  <si>
    <t>T03</t>
  </si>
  <si>
    <t>191</t>
  </si>
  <si>
    <t>60794105</t>
  </si>
  <si>
    <t>parapet dřevotřískový vnitřní povrch laminátový š 400mm</t>
  </si>
  <si>
    <t>1119952264</t>
  </si>
  <si>
    <t>0,9*4</t>
  </si>
  <si>
    <t>185</t>
  </si>
  <si>
    <t>766694123</t>
  </si>
  <si>
    <t>Montáž ostatních truhlářských konstrukcí parapetních desek dřevěných nebo plastových šířky přes 300 mm, délky přes 1600 do 2600 mm</t>
  </si>
  <si>
    <t>-1762757615</t>
  </si>
  <si>
    <t>T04</t>
  </si>
  <si>
    <t>192</t>
  </si>
  <si>
    <t>-964692827</t>
  </si>
  <si>
    <t>1,8*1</t>
  </si>
  <si>
    <t>193</t>
  </si>
  <si>
    <t>60794121</t>
  </si>
  <si>
    <t>koncovka PVC k parapetním dřevotřískovým deskám 600mm</t>
  </si>
  <si>
    <t>-1599417825</t>
  </si>
  <si>
    <t>194</t>
  </si>
  <si>
    <t>998766101</t>
  </si>
  <si>
    <t>Přesun hmot pro konstrukce truhlářské stanovený z hmotnosti přesunovaného materiálu vodorovná dopravní vzdálenost do 50 m v objektech výšky do 6 m</t>
  </si>
  <si>
    <t>-1947237750</t>
  </si>
  <si>
    <t>173</t>
  </si>
  <si>
    <t>767832102</t>
  </si>
  <si>
    <t>Montáž venkovních požárních žebříků do zdiva bez suchovodu</t>
  </si>
  <si>
    <t>1532735107</t>
  </si>
  <si>
    <t>Z01</t>
  </si>
  <si>
    <t>7,35</t>
  </si>
  <si>
    <t>174</t>
  </si>
  <si>
    <t>44983047</t>
  </si>
  <si>
    <t>žebřík venkovní s přímým výstupem a ochranným košem bez suchovodu z pozinkované oceli celkem dl 6,1-8,5m</t>
  </si>
  <si>
    <t>1454351879</t>
  </si>
  <si>
    <t>283</t>
  </si>
  <si>
    <t>767995112</t>
  </si>
  <si>
    <t>Montáž ostatních atypických zámečnických konstrukcí hmotnosti přes 5 do 10 kg</t>
  </si>
  <si>
    <t>2099234457</t>
  </si>
  <si>
    <t>oplocení terasa profily</t>
  </si>
  <si>
    <t>64,036</t>
  </si>
  <si>
    <t>284</t>
  </si>
  <si>
    <t>14550236</t>
  </si>
  <si>
    <t>profil ocelový čtvercový svařovaný 40x40x3mm</t>
  </si>
  <si>
    <t>1402970511</t>
  </si>
  <si>
    <t>285</t>
  </si>
  <si>
    <t>14550150</t>
  </si>
  <si>
    <t>profil ocelový obdélníkový svařovaný 60x30x3mm</t>
  </si>
  <si>
    <t>-1455665121</t>
  </si>
  <si>
    <t>279</t>
  </si>
  <si>
    <t>767995113</t>
  </si>
  <si>
    <t>Montáž ostatních atypických zámečnických konstrukcí hmotnosti přes 10 do 20 kg</t>
  </si>
  <si>
    <t>1507138372</t>
  </si>
  <si>
    <t>Z05</t>
  </si>
  <si>
    <t>1083,65</t>
  </si>
  <si>
    <t>280</t>
  </si>
  <si>
    <t>14550318</t>
  </si>
  <si>
    <t>profil ocelový čtvercový svařovaný 80x80x5mm</t>
  </si>
  <si>
    <t>713597445</t>
  </si>
  <si>
    <t>286</t>
  </si>
  <si>
    <t>D+M výplň tahokov oplocení</t>
  </si>
  <si>
    <t>1805355629</t>
  </si>
  <si>
    <t>Z04</t>
  </si>
  <si>
    <t>2,7+1,3+0,8+5,2+2,2+5,2+2,2+5,2+2,3+1,9</t>
  </si>
  <si>
    <t>292</t>
  </si>
  <si>
    <t>767.2R</t>
  </si>
  <si>
    <t>D+M nosný profil zavěšené fasády</t>
  </si>
  <si>
    <t>-477634219</t>
  </si>
  <si>
    <t>Z07</t>
  </si>
  <si>
    <t>4,06*4</t>
  </si>
  <si>
    <t>287</t>
  </si>
  <si>
    <t>622272001</t>
  </si>
  <si>
    <t>Montáž zavěšené odvětrávané fasády na ocelové nosné konstrukci z fasádních desek na jednosměrné nosné konstrukci opláštění připevněné mechanickým viditelným spojem, (nýty) stěn bez tepelné izolace</t>
  </si>
  <si>
    <t>1660215276</t>
  </si>
  <si>
    <t>Z8</t>
  </si>
  <si>
    <t>6,79*4,06</t>
  </si>
  <si>
    <t>26,67+11,89</t>
  </si>
  <si>
    <t>290</t>
  </si>
  <si>
    <t>15945230</t>
  </si>
  <si>
    <t>plech děrovaný tahokov oko 10/4,5/1,5 tl 1mm tabule</t>
  </si>
  <si>
    <t>-1741939597</t>
  </si>
  <si>
    <t>66,127</t>
  </si>
  <si>
    <t>66,127*0,012 'Přepočtené koeficientem množství</t>
  </si>
  <si>
    <t>293</t>
  </si>
  <si>
    <t>622274011</t>
  </si>
  <si>
    <t>Montáž profilů zavěšené odvětrávané fasády rohových nebo do spár, na rošt kovový</t>
  </si>
  <si>
    <t>194668711</t>
  </si>
  <si>
    <t>294</t>
  </si>
  <si>
    <t>6.3R</t>
  </si>
  <si>
    <t>lemovací profil</t>
  </si>
  <si>
    <t>-604658822</t>
  </si>
  <si>
    <t>62*1,2 'Přepočtené koeficientem množství</t>
  </si>
  <si>
    <t>295</t>
  </si>
  <si>
    <t>763.3R</t>
  </si>
  <si>
    <t>D+M požární schodiště a propojovací molo</t>
  </si>
  <si>
    <t>1789023326</t>
  </si>
  <si>
    <t>P</t>
  </si>
  <si>
    <t xml:space="preserve">Poznámka k položce:_x000D_
- vč. povrchové úpravy (Pzn)_x000D_
- vč. schodnic a madla_x000D_
- nutná výrobní dokumentace_x000D_
</t>
  </si>
  <si>
    <t>Z02,Z03</t>
  </si>
  <si>
    <t>2642</t>
  </si>
  <si>
    <t>296</t>
  </si>
  <si>
    <t>763.4R</t>
  </si>
  <si>
    <t>D+M interierové schodiště 1.NP - 2.NP vč.zábradlí Z06</t>
  </si>
  <si>
    <t>-1012301779</t>
  </si>
  <si>
    <t>Poznámka k položce:_x000D_
- vč.povrchové úpravy (Pzn, RAL)_x000D_
- vč.madla_x000D_
- vč.nerezové sítě 14m2_x000D_
- nutná výrobní dokumentace</t>
  </si>
  <si>
    <t>195</t>
  </si>
  <si>
    <t>998767101</t>
  </si>
  <si>
    <t>Přesun hmot pro zámečnické konstrukce stanovený z hmotnosti přesunovaného materiálu vodorovná dopravní vzdálenost do 50 m v objektech výšky do 6 m</t>
  </si>
  <si>
    <t>1614140901</t>
  </si>
  <si>
    <t>771121011</t>
  </si>
  <si>
    <t>Příprava podkladu před provedením dlažby nátěr penetrační na podlahu</t>
  </si>
  <si>
    <t>-900792180</t>
  </si>
  <si>
    <t>22,59+1,72+6,43+2,5+3,4</t>
  </si>
  <si>
    <t>17,87+1,76+3,4+10,67+6,68+8,13+3,39</t>
  </si>
  <si>
    <t>771151012</t>
  </si>
  <si>
    <t>Příprava podkladu před provedením dlažby samonivelační stěrka min.pevnosti 20 MPa, tloušťky přes 3 do 5 mm</t>
  </si>
  <si>
    <t>-745015847</t>
  </si>
  <si>
    <t>299</t>
  </si>
  <si>
    <t>771274123</t>
  </si>
  <si>
    <t>Montáž obkladů schodišť z dlaždic keramických lepených flexibilním lepidlem stupnic protiskluzných nebo reliéfních, šířky přes 250 do 300 mm</t>
  </si>
  <si>
    <t>-1902238617</t>
  </si>
  <si>
    <t>1,25*20</t>
  </si>
  <si>
    <t>300</t>
  </si>
  <si>
    <t>59761330</t>
  </si>
  <si>
    <t>schodovka protiskluzná šířky 330x330mm</t>
  </si>
  <si>
    <t>1470655481</t>
  </si>
  <si>
    <t>25,000*4</t>
  </si>
  <si>
    <t>301</t>
  </si>
  <si>
    <t>771274232</t>
  </si>
  <si>
    <t>Montáž obkladů schodišť z dlaždic keramických lepených flexibilním lepidlem podstupnic hladkých, výšky přes 150 do 200 mm</t>
  </si>
  <si>
    <t>1472417039</t>
  </si>
  <si>
    <t>302</t>
  </si>
  <si>
    <t>59761016</t>
  </si>
  <si>
    <t>dlažba keramická slinutá hladká do interiéru i exteriéru přes 9 do 12ks/m2</t>
  </si>
  <si>
    <t>-964348157</t>
  </si>
  <si>
    <t>25*0,5 'Přepočtené koeficientem množství</t>
  </si>
  <si>
    <t>771474112</t>
  </si>
  <si>
    <t>Montáž soklů z dlaždic keramických lepených flexibilním lepidlem rovných, výšky přes 65 do 90 mm</t>
  </si>
  <si>
    <t>-2017663540</t>
  </si>
  <si>
    <t>22,59+1,72+6,43</t>
  </si>
  <si>
    <t>82,64*1,3 'Přepočtené koeficientem množství</t>
  </si>
  <si>
    <t>59761338</t>
  </si>
  <si>
    <t>sokl-dlažba keramická slinutá hladká do interiéru i exteriéru 445x85mm</t>
  </si>
  <si>
    <t>-798246479</t>
  </si>
  <si>
    <t>82,64*2,475 'Přepočtené koeficientem množství</t>
  </si>
  <si>
    <t>771574112</t>
  </si>
  <si>
    <t>Montáž podlah z dlaždic keramických lepených flexibilním lepidlem maloformátových hladkých přes 9 do 12 ks/m2</t>
  </si>
  <si>
    <t>1566929047</t>
  </si>
  <si>
    <t>36,64</t>
  </si>
  <si>
    <t>59761003</t>
  </si>
  <si>
    <t>dlažba keramická hutná hladká do interiéru přes 9 do 12ks/m2</t>
  </si>
  <si>
    <t>1750140315</t>
  </si>
  <si>
    <t>90,103*1,1 'Přepočtené koeficientem množství</t>
  </si>
  <si>
    <t>771591112</t>
  </si>
  <si>
    <t>Izolace podlahy pod dlažbu nátěrem nebo stěrkou ve dvou vrstvách</t>
  </si>
  <si>
    <t>1903078282</t>
  </si>
  <si>
    <t>2,5+3,4</t>
  </si>
  <si>
    <t>3,4+10,67+6,68</t>
  </si>
  <si>
    <t>26,65*1,3 'Přepočtené koeficientem množství</t>
  </si>
  <si>
    <t>998771101</t>
  </si>
  <si>
    <t>Přesun hmot pro podlahy z dlaždic stanovený z hmotnosti přesunovaného materiálu vodorovná dopravní vzdálenost do 50 m v objektech výšky do 6 m</t>
  </si>
  <si>
    <t>-2015144410</t>
  </si>
  <si>
    <t>776</t>
  </si>
  <si>
    <t>Podlahy povlakové</t>
  </si>
  <si>
    <t>776111311</t>
  </si>
  <si>
    <t>Příprava podkladu vysátí podlah</t>
  </si>
  <si>
    <t>-66883275</t>
  </si>
  <si>
    <t>5,44</t>
  </si>
  <si>
    <t>6,2+12,49+5,24+10,02+6,22+4,16+9,16+1,74+60,03+60,08</t>
  </si>
  <si>
    <t>38</t>
  </si>
  <si>
    <t>776121111</t>
  </si>
  <si>
    <t>Příprava podkladu penetrace vodou ředitelná na savý podklad (válečkováním) ředěná v poměru 1:3 podlah</t>
  </si>
  <si>
    <t>-1114388251</t>
  </si>
  <si>
    <t>776141112</t>
  </si>
  <si>
    <t>Příprava podkladu vyrovnání samonivelační stěrkou podlah min.pevnosti 20 MPa, tloušťky přes 3 do 5 mm</t>
  </si>
  <si>
    <t>2047870720</t>
  </si>
  <si>
    <t>40</t>
  </si>
  <si>
    <t>776231111</t>
  </si>
  <si>
    <t>Montáž podlahovin z vinylu lepením lamel nebo čtverců standardním lepidlem</t>
  </si>
  <si>
    <t>1571147368</t>
  </si>
  <si>
    <t>28411051</t>
  </si>
  <si>
    <t>dílce vinylové tl 2,5mm, nášlapná vrstva 0,55mm, úprava PUR, třída zátěže 23/33/42, otlak 0,05mm, R10, třída otěru T, hořlavost Bfl S1, bez ftalátů</t>
  </si>
  <si>
    <t>8697751</t>
  </si>
  <si>
    <t>180,78*1,1 'Přepočtené koeficientem množství</t>
  </si>
  <si>
    <t>155</t>
  </si>
  <si>
    <t>776411111</t>
  </si>
  <si>
    <t>Montáž soklíků lepením obvodových, výšky do 80 mm</t>
  </si>
  <si>
    <t>207585771</t>
  </si>
  <si>
    <t>180,78*1,3 'Přepočtené koeficientem množství</t>
  </si>
  <si>
    <t>156</t>
  </si>
  <si>
    <t>28411009</t>
  </si>
  <si>
    <t>lišta soklová PVC 18x80mm</t>
  </si>
  <si>
    <t>-2003083753</t>
  </si>
  <si>
    <t>180,78*1,02 'Přepočtené koeficientem množství</t>
  </si>
  <si>
    <t>998776101</t>
  </si>
  <si>
    <t>Přesun hmot pro podlahy povlakové stanovený z hmotnosti přesunovaného materiálu vodorovná dopravní vzdálenost do 50 m v objektech výšky do 6 m</t>
  </si>
  <si>
    <t>-63526173</t>
  </si>
  <si>
    <t>781121011</t>
  </si>
  <si>
    <t>Příprava podkladu před provedením obkladu nátěr penetrační na stěnu</t>
  </si>
  <si>
    <t>-1525617926</t>
  </si>
  <si>
    <t>(1,1*2+2,425*2)*1,5+(1,425*2+2,425*2)*2</t>
  </si>
  <si>
    <t>((1,15*2+1,46*2)+(2,56*2+1,35*2)+(3,275*2+4,365*2))*2</t>
  </si>
  <si>
    <t>(3,3*2)*1,3</t>
  </si>
  <si>
    <t>((1,4*2+2,71*2)+(1,87*2+4,2*2))*1,5</t>
  </si>
  <si>
    <t>781131112</t>
  </si>
  <si>
    <t>Izolace stěny pod obklad izolace nátěrem nebo stěrkou ve dvou vrstvách</t>
  </si>
  <si>
    <t>720144812</t>
  </si>
  <si>
    <t>781474112</t>
  </si>
  <si>
    <t>Montáž obkladů vnitřních stěn z dlaždic keramických lepených flexibilním lepidlem maloformátových hladkých přes 9 do 12 ks/m2</t>
  </si>
  <si>
    <t>-144954085</t>
  </si>
  <si>
    <t>59761026</t>
  </si>
  <si>
    <t>obklad keramický hladký do 12ks/m2</t>
  </si>
  <si>
    <t>-1895136865</t>
  </si>
  <si>
    <t>121,735*1,1 'Přepočtené koeficientem množství</t>
  </si>
  <si>
    <t>781495115</t>
  </si>
  <si>
    <t>Obklad - dokončující práce ostatní práce spárování silikonem</t>
  </si>
  <si>
    <t>-1964210804</t>
  </si>
  <si>
    <t>998781101</t>
  </si>
  <si>
    <t>Přesun hmot pro obklady keramické stanovený z hmotnosti přesunovaného materiálu vodorovná dopravní vzdálenost do 50 m v objektech výšky do 6 m</t>
  </si>
  <si>
    <t>-1753385657</t>
  </si>
  <si>
    <t>784</t>
  </si>
  <si>
    <t>Dokončovací práce - malby a tapety</t>
  </si>
  <si>
    <t>784111001</t>
  </si>
  <si>
    <t>Oprášení (ometení) podkladu v místnostech výšky do 3,80 m</t>
  </si>
  <si>
    <t>-1712471279</t>
  </si>
  <si>
    <t>784171101</t>
  </si>
  <si>
    <t>Zakrytí nemalovaných ploch (materiál ve specifikaci) včetně pozdějšího odkrytí podlah</t>
  </si>
  <si>
    <t>1775158525</t>
  </si>
  <si>
    <t>58124844</t>
  </si>
  <si>
    <t>fólie pro malířské potřeby zakrývací tl 25µ 4x5m</t>
  </si>
  <si>
    <t>2061525194</t>
  </si>
  <si>
    <t>455,85*1,05 'Přepočtené koeficientem množství</t>
  </si>
  <si>
    <t>784171111</t>
  </si>
  <si>
    <t>Zakrytí nemalovaných ploch (materiál ve specifikaci) včetně pozdějšího odkrytí svislých ploch např. stěn, oken, dveří v místnostech výšky do 3,80</t>
  </si>
  <si>
    <t>215731874</t>
  </si>
  <si>
    <t>1017705520</t>
  </si>
  <si>
    <t>130*1,05 'Přepočtené koeficientem množství</t>
  </si>
  <si>
    <t>784181101</t>
  </si>
  <si>
    <t>Penetrace podkladu jednonásobná základní akrylátová bezbarvá v místnostech výšky do 3,80 m</t>
  </si>
  <si>
    <t>-1985276376</t>
  </si>
  <si>
    <t>228,61+78,764*2+421,184+118,31-25,975</t>
  </si>
  <si>
    <t>227,24+707,514-95,76</t>
  </si>
  <si>
    <t>784221101</t>
  </si>
  <si>
    <t>Malby z malířských směsí otěruvzdorných za sucha dvojnásobné, bílé za sucha otěruvzdorné dobře v místnostech výšky do 3,80 m</t>
  </si>
  <si>
    <t>499133797</t>
  </si>
  <si>
    <t>786</t>
  </si>
  <si>
    <t>Dokončovací práce - čalounické úpravy</t>
  </si>
  <si>
    <t>786623011</t>
  </si>
  <si>
    <t>Montáž venkovních žaluzií do okenního nebo dveřního otvoru, ovládaných motorem, upevněných na rám nebo do žaluziově schránky, plochy do 4 m2</t>
  </si>
  <si>
    <t>1226210335</t>
  </si>
  <si>
    <t>245</t>
  </si>
  <si>
    <t>55342548</t>
  </si>
  <si>
    <t>žaluzie Z-90 fasádní ovládaná základním motorem příslušenství plochy do 4,0m2</t>
  </si>
  <si>
    <t>428792885</t>
  </si>
  <si>
    <t>2,1*1,7+1,45*1,7</t>
  </si>
  <si>
    <t>249</t>
  </si>
  <si>
    <t>786623015</t>
  </si>
  <si>
    <t>Montáž venkovních žaluzií do okenního nebo dveřního otvoru, ovládaných motorem, upevněných na rám nebo do žaluziově schránky, plochy přes 6 do 8 m2</t>
  </si>
  <si>
    <t>-430153885</t>
  </si>
  <si>
    <t>O2.03</t>
  </si>
  <si>
    <t>241</t>
  </si>
  <si>
    <t>55342552</t>
  </si>
  <si>
    <t>žaluzie Z-90 fasádní ovládaná základním motorem příslušenství plochy do 8,0m2</t>
  </si>
  <si>
    <t>1810630730</t>
  </si>
  <si>
    <t>4,000*4,2*1,7</t>
  </si>
  <si>
    <t>242</t>
  </si>
  <si>
    <t>786623031</t>
  </si>
  <si>
    <t>Montáž venkovních žaluzií krycího plechu jakékoli délky</t>
  </si>
  <si>
    <t>-1229766409</t>
  </si>
  <si>
    <t>O2.04,O2.05</t>
  </si>
  <si>
    <t>1+1</t>
  </si>
  <si>
    <t>243</t>
  </si>
  <si>
    <t>55342600</t>
  </si>
  <si>
    <t>plech krycí Al pro žaluzie Z-90 tl. 1,5mm lakovaný včetně bočnic a držáků plochy do 8,0m2 šířky přes 4m</t>
  </si>
  <si>
    <t>-1578729722</t>
  </si>
  <si>
    <t>246</t>
  </si>
  <si>
    <t>55342585</t>
  </si>
  <si>
    <t>plech krycí Al pro žaluzie Z-90 tl. 1,5mm lakovaný včetně bočnic a držáků plochy do 4,0m2 šířky do 3,0m</t>
  </si>
  <si>
    <t>1431280201</t>
  </si>
  <si>
    <t>247</t>
  </si>
  <si>
    <t>55342584</t>
  </si>
  <si>
    <t>plech krycí Al pro žaluzie Z-90 tl. 1,5mm lakovaný včetně bočnic a držáků plochy do 4,0m2 šířky do 2,0m</t>
  </si>
  <si>
    <t>-998013001</t>
  </si>
  <si>
    <t>251</t>
  </si>
  <si>
    <t>786.1R</t>
  </si>
  <si>
    <t>D+M zatemňující roleta</t>
  </si>
  <si>
    <t>13709628</t>
  </si>
  <si>
    <t>OV.02</t>
  </si>
  <si>
    <t>0,9*1,8</t>
  </si>
  <si>
    <t>0,9*1,7</t>
  </si>
  <si>
    <t>1*1,2</t>
  </si>
  <si>
    <t>0,9*0,9</t>
  </si>
  <si>
    <t>252</t>
  </si>
  <si>
    <t>786.2R</t>
  </si>
  <si>
    <t>D+M stínící plachta 4960x3825</t>
  </si>
  <si>
    <t>362581288</t>
  </si>
  <si>
    <t>OV.01</t>
  </si>
  <si>
    <t>248</t>
  </si>
  <si>
    <t>998786101</t>
  </si>
  <si>
    <t>Přesun hmot pro stínění a čalounické úpravy stanovený z hmotnosti přesunovaného materiálu vodorovná dopravní vzdálenost do 50 m v objektech výšky (hloubky) do 6 m</t>
  </si>
  <si>
    <t>-1796049505</t>
  </si>
  <si>
    <t>789</t>
  </si>
  <si>
    <t>Povrchové úpravy ocelových konstrukcí a technologických zařízení</t>
  </si>
  <si>
    <t>281</t>
  </si>
  <si>
    <t>789421231</t>
  </si>
  <si>
    <t>Provedení žárového stříkání ocelových konstrukcí zinkem, tloušťky 100 μm, třídy I (1,850 kg Zn/m2)</t>
  </si>
  <si>
    <t>-307271961</t>
  </si>
  <si>
    <t>90,605*(0,08*4)</t>
  </si>
  <si>
    <t>(0,2*0,15*2)*10</t>
  </si>
  <si>
    <t>9,195*(0,04*4)</t>
  </si>
  <si>
    <t>20,029*(0,06*2+0,03*2)</t>
  </si>
  <si>
    <t>282</t>
  </si>
  <si>
    <t>15625101</t>
  </si>
  <si>
    <t>drát metalizační Zn D 3mm</t>
  </si>
  <si>
    <t>1822994686</t>
  </si>
  <si>
    <t>34,67*1,85 'Přepočtené koeficientem množství</t>
  </si>
  <si>
    <t>291</t>
  </si>
  <si>
    <t>789.1R</t>
  </si>
  <si>
    <t>Práškové lakování RAL tahokov</t>
  </si>
  <si>
    <t>-2003851660</t>
  </si>
  <si>
    <t>(66,127+29)*2</t>
  </si>
  <si>
    <t>261</t>
  </si>
  <si>
    <t>HZS4132</t>
  </si>
  <si>
    <t>Hodinové zúčtovací sazby ostatních profesí obsluha stavebních strojů a zařízení jeřábník specialista</t>
  </si>
  <si>
    <t>1902765111</t>
  </si>
  <si>
    <t>Poznámka k položce:_x000D_
- uložení panelů</t>
  </si>
  <si>
    <t>262</t>
  </si>
  <si>
    <t>HZS4132.1R</t>
  </si>
  <si>
    <t>nájezd autojeřábu</t>
  </si>
  <si>
    <t>1548946183</t>
  </si>
  <si>
    <t>b2 - SO.02</t>
  </si>
  <si>
    <t>311235181</t>
  </si>
  <si>
    <t>Zdivo jednovrstvé z cihel děrovaných broušených na celoplošnou tenkovrstvou maltu, pevnost cihel do P10, tl. zdiva 380 mm</t>
  </si>
  <si>
    <t>-1708240839</t>
  </si>
  <si>
    <t>(4,42+8,6+4,42)*2,9</t>
  </si>
  <si>
    <t>((1,5*1,75)+(0,9*1,75*4)+(0,6*1,75*2))*-1</t>
  </si>
  <si>
    <t>-52816644</t>
  </si>
  <si>
    <t>0,9*1,8+0,5*0,9*2</t>
  </si>
  <si>
    <t>-655911417</t>
  </si>
  <si>
    <t>prefabrikovaný stropní panel dl.8080mm</t>
  </si>
  <si>
    <t>1644875550</t>
  </si>
  <si>
    <t>689123619</t>
  </si>
  <si>
    <t>((1,5)+(0,9*4)+(0,6*2))*(0,28+0,25*2)</t>
  </si>
  <si>
    <t>-1983797402</t>
  </si>
  <si>
    <t>1804246198</t>
  </si>
  <si>
    <t>97380649</t>
  </si>
  <si>
    <t>200168701</t>
  </si>
  <si>
    <t>(0,25*0,38)*(4,42*2+8,6)</t>
  </si>
  <si>
    <t>věnec strop</t>
  </si>
  <si>
    <t>(0,28*0,25)*(4,42+8,6)</t>
  </si>
  <si>
    <t>-1486997370</t>
  </si>
  <si>
    <t>založení zdivo, věnec strop</t>
  </si>
  <si>
    <t>((4,42*2+8,6)*0,25*2)*2</t>
  </si>
  <si>
    <t>370488991</t>
  </si>
  <si>
    <t>-1689936257</t>
  </si>
  <si>
    <t>založení, věnec strop</t>
  </si>
  <si>
    <t>((4,42*2+8,6)*2)*0,009796</t>
  </si>
  <si>
    <t>1347693523</t>
  </si>
  <si>
    <t>34,92+6,57</t>
  </si>
  <si>
    <t>-1107258161</t>
  </si>
  <si>
    <t>-120687813</t>
  </si>
  <si>
    <t>34,92*2</t>
  </si>
  <si>
    <t>611325422</t>
  </si>
  <si>
    <t>Oprava vápenocementové omítky vnitřních ploch štukové dvouvrstvé, tloušťky do 20 mm a tloušťky štuku do 3 mm stropů, v rozsahu opravované plochy přes 10 do 30%</t>
  </si>
  <si>
    <t>1517322315</t>
  </si>
  <si>
    <t>6,57</t>
  </si>
  <si>
    <t>640003493</t>
  </si>
  <si>
    <t>33,06+49,01</t>
  </si>
  <si>
    <t>-740736760</t>
  </si>
  <si>
    <t>(4,42*2+8,06)*2,9</t>
  </si>
  <si>
    <t>-2103151210</t>
  </si>
  <si>
    <t>49,01*2</t>
  </si>
  <si>
    <t>612325422</t>
  </si>
  <si>
    <t>Oprava vápenocementové omítky vnitřních ploch štukové dvouvrstvé, tloušťky do 20 mm a tloušťky štuku do 3 mm stěn, v rozsahu opravované plochy přes 10 do 30%</t>
  </si>
  <si>
    <t>1327878770</t>
  </si>
  <si>
    <t>(2,3*2+2,9*2+1)*2,9</t>
  </si>
  <si>
    <t>-663283262</t>
  </si>
  <si>
    <t>(4,7*2+8,6)*0,9</t>
  </si>
  <si>
    <t>28375950</t>
  </si>
  <si>
    <t>deska EPS 100 fasádní λ=0,037 tl 100mm</t>
  </si>
  <si>
    <t>380630604</t>
  </si>
  <si>
    <t>16,2*1,02 'Přepočtené koeficientem množství</t>
  </si>
  <si>
    <t>49</t>
  </si>
  <si>
    <t>-877994958</t>
  </si>
  <si>
    <t>(34,92+6,57)*0,055</t>
  </si>
  <si>
    <t>211550936</t>
  </si>
  <si>
    <t>-1402132328</t>
  </si>
  <si>
    <t>-1407208526</t>
  </si>
  <si>
    <t>-747438330</t>
  </si>
  <si>
    <t>-214862170</t>
  </si>
  <si>
    <t>-795800830</t>
  </si>
  <si>
    <t>70876012</t>
  </si>
  <si>
    <t>-1944787946</t>
  </si>
  <si>
    <t>148956205</t>
  </si>
  <si>
    <t>(4,7*2+8,6)*3,55</t>
  </si>
  <si>
    <t>177553587</t>
  </si>
  <si>
    <t>63,9*68 'Přepočtené koeficientem množství</t>
  </si>
  <si>
    <t>414762636</t>
  </si>
  <si>
    <t>-2086246541</t>
  </si>
  <si>
    <t>-1116574261</t>
  </si>
  <si>
    <t>(1,5*1,75)+(0,9*1,75*8)+(0,5*1,75*4)</t>
  </si>
  <si>
    <t>113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</si>
  <si>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</si>
  <si>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</si>
  <si>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711886959</t>
  </si>
  <si>
    <t>-1641032666</t>
  </si>
  <si>
    <t>4,42*8,6</t>
  </si>
  <si>
    <t>839455476</t>
  </si>
  <si>
    <t>38,012*0,00032 'Přepočtené koeficientem množství</t>
  </si>
  <si>
    <t>-1134585983</t>
  </si>
  <si>
    <t>465313618</t>
  </si>
  <si>
    <t>38,012*1,1655 'Přepočtené koeficientem množství</t>
  </si>
  <si>
    <t>712363404</t>
  </si>
  <si>
    <t>Provedení povlakové krytiny střech plochých do 10° s mechanicky kotvenou izolací včetně položení fólie a horkovzdušného svaření tl. tepelné izolace do 100 mm budovy výšky do 18 m, kotvené do betonu vnitřní pole</t>
  </si>
  <si>
    <t>-153628278</t>
  </si>
  <si>
    <t>28322012</t>
  </si>
  <si>
    <t>fólie hydroizolační střešní mPVC mechanicky kotvená tl 1,5mm šedá</t>
  </si>
  <si>
    <t>-345279777</t>
  </si>
  <si>
    <t>344837285</t>
  </si>
  <si>
    <t>38,012</t>
  </si>
  <si>
    <t>2118205406</t>
  </si>
  <si>
    <t>38,012*1,155 'Přepočtené koeficientem množství</t>
  </si>
  <si>
    <t>712998001</t>
  </si>
  <si>
    <t>Provedení povlakové krytiny střech - ostatní práce montáž odvodňovacího prvku atikového chrliče z PVC na dešťovou vodu do DN 50</t>
  </si>
  <si>
    <t>-1957842603</t>
  </si>
  <si>
    <t>1454326974</t>
  </si>
  <si>
    <t>50026581</t>
  </si>
  <si>
    <t>1925964581</t>
  </si>
  <si>
    <t>788303092</t>
  </si>
  <si>
    <t>-1596418943</t>
  </si>
  <si>
    <t>-2010897580</t>
  </si>
  <si>
    <t>41,49*1,02 'Přepočtené koeficientem množství</t>
  </si>
  <si>
    <t>-639599508</t>
  </si>
  <si>
    <t>927256710</t>
  </si>
  <si>
    <t>38,012*1,02 'Přepočtené koeficientem množství</t>
  </si>
  <si>
    <t>-2008499531</t>
  </si>
  <si>
    <t>550858624</t>
  </si>
  <si>
    <t>38,012*0,205</t>
  </si>
  <si>
    <t>1379057553</t>
  </si>
  <si>
    <t>-900365133</t>
  </si>
  <si>
    <t>102</t>
  </si>
  <si>
    <t>2023573644</t>
  </si>
  <si>
    <t>114</t>
  </si>
  <si>
    <t>-2050820550</t>
  </si>
  <si>
    <t>-1925169039</t>
  </si>
  <si>
    <t>751973699</t>
  </si>
  <si>
    <t>18,5</t>
  </si>
  <si>
    <t>-1002494521</t>
  </si>
  <si>
    <t>1401221709</t>
  </si>
  <si>
    <t>1,52</t>
  </si>
  <si>
    <t>0,92*4</t>
  </si>
  <si>
    <t>0,62*2</t>
  </si>
  <si>
    <t>216984917</t>
  </si>
  <si>
    <t>17,4</t>
  </si>
  <si>
    <t>-1093686141</t>
  </si>
  <si>
    <t>8,6+8,6</t>
  </si>
  <si>
    <t>1558601165</t>
  </si>
  <si>
    <t>-1856308081</t>
  </si>
  <si>
    <t>-834087899</t>
  </si>
  <si>
    <t>1,5*1,75*1</t>
  </si>
  <si>
    <t>0,9*1,75*4</t>
  </si>
  <si>
    <t>0,6*1,75*2</t>
  </si>
  <si>
    <t>-882375243</t>
  </si>
  <si>
    <t>-227331234</t>
  </si>
  <si>
    <t>(1,5*2+1,75*2)+(0,9*2+1,75*2)*4+(0,6*2+1,75*2)</t>
  </si>
  <si>
    <t>-1806891779</t>
  </si>
  <si>
    <t>357546396</t>
  </si>
  <si>
    <t>1110811884</t>
  </si>
  <si>
    <t>1788843035</t>
  </si>
  <si>
    <t>1883077321</t>
  </si>
  <si>
    <t>24063212</t>
  </si>
  <si>
    <t>-2110749629</t>
  </si>
  <si>
    <t>81</t>
  </si>
  <si>
    <t>-1161942946</t>
  </si>
  <si>
    <t>1523325250</t>
  </si>
  <si>
    <t>1283774451</t>
  </si>
  <si>
    <t>-1349817573</t>
  </si>
  <si>
    <t>0,6*2</t>
  </si>
  <si>
    <t>798306797</t>
  </si>
  <si>
    <t>-845294718</t>
  </si>
  <si>
    <t>1,5*1</t>
  </si>
  <si>
    <t>-2026835087</t>
  </si>
  <si>
    <t>-2029679193</t>
  </si>
  <si>
    <t>-233587034</t>
  </si>
  <si>
    <t>1440235080</t>
  </si>
  <si>
    <t>1399651605</t>
  </si>
  <si>
    <t>-107651508</t>
  </si>
  <si>
    <t>-1759792704</t>
  </si>
  <si>
    <t>41,49*1,1 'Přepočtené koeficientem množství</t>
  </si>
  <si>
    <t>137981799</t>
  </si>
  <si>
    <t>4,42*2+7,84*2</t>
  </si>
  <si>
    <t>2,3*2+2,9*2+1</t>
  </si>
  <si>
    <t>35,92*1,3 'Přepočtené koeficientem množství</t>
  </si>
  <si>
    <t>-1353392064</t>
  </si>
  <si>
    <t>35,92*1,02 'Přepočtené koeficientem množství</t>
  </si>
  <si>
    <t>1220617134</t>
  </si>
  <si>
    <t>788059150</t>
  </si>
  <si>
    <t>530151072</t>
  </si>
  <si>
    <t>-1611035709</t>
  </si>
  <si>
    <t>40*1,05 'Přepočtené koeficientem množství</t>
  </si>
  <si>
    <t>1908675778</t>
  </si>
  <si>
    <t>-657873265</t>
  </si>
  <si>
    <t>15*1,05 'Přepočtené koeficientem množství</t>
  </si>
  <si>
    <t>1701074629</t>
  </si>
  <si>
    <t>34,92+49,01</t>
  </si>
  <si>
    <t>-835035513</t>
  </si>
  <si>
    <t>d - ZTI</t>
  </si>
  <si>
    <t>D 1.4.a-1 - SO 01</t>
  </si>
  <si>
    <t>č. parc. 2401/22, 2401/23, k.ú. Doubravka [722 667</t>
  </si>
  <si>
    <t>M. Volf</t>
  </si>
  <si>
    <t xml:space="preserve">    722 - Zdravotechnika - vnitřní vodovod</t>
  </si>
  <si>
    <t xml:space="preserve">    726 - Zdravotechnika - předstěnové instalace</t>
  </si>
  <si>
    <t>1502090407</t>
  </si>
  <si>
    <t>0,251+0,568</t>
  </si>
  <si>
    <t>-1187908485</t>
  </si>
  <si>
    <t>Poznámka k položce:_x000D_
celková vzdálenost 28 km - skládka Vysoká</t>
  </si>
  <si>
    <t>0,819*27 "dalších 27 km"</t>
  </si>
  <si>
    <t>2070958487</t>
  </si>
  <si>
    <t>721110953</t>
  </si>
  <si>
    <t>Opravy odpadního potrubí kameninového vsazení odbočky do potrubí DN 150</t>
  </si>
  <si>
    <t>1805065890</t>
  </si>
  <si>
    <t>1287792776</t>
  </si>
  <si>
    <t>721140915</t>
  </si>
  <si>
    <t>Opravy odpadního potrubí litinového propojení dosavadního potrubí DN 100</t>
  </si>
  <si>
    <t>-1222076278</t>
  </si>
  <si>
    <t>721171803</t>
  </si>
  <si>
    <t>Demontáž potrubí z novodurových trub odpadních nebo připojovacích do D 75</t>
  </si>
  <si>
    <t>1463334810</t>
  </si>
  <si>
    <t>721171903</t>
  </si>
  <si>
    <t>Opravy odpadního potrubí plastového vsazení odbočky do potrubí DN 50</t>
  </si>
  <si>
    <t>-893521934</t>
  </si>
  <si>
    <t>721173401</t>
  </si>
  <si>
    <t>Potrubí z trub PVC SN4 svodné (ležaté) DN 110</t>
  </si>
  <si>
    <t>-31487047</t>
  </si>
  <si>
    <t>721173402</t>
  </si>
  <si>
    <t>Potrubí z trub PVC SN4 svodné (ležaté) DN 125</t>
  </si>
  <si>
    <t>-273456819</t>
  </si>
  <si>
    <t>721174024</t>
  </si>
  <si>
    <t>Potrubí z trub polypropylenových odpadní (svislé) DN 75</t>
  </si>
  <si>
    <t>-15382269</t>
  </si>
  <si>
    <t>721174025</t>
  </si>
  <si>
    <t>Potrubí z trub polypropylenových odpadní (svislé) DN 110</t>
  </si>
  <si>
    <t>-1786281691</t>
  </si>
  <si>
    <t>721174043</t>
  </si>
  <si>
    <t>Potrubí z trub polypropylenových připojovací DN 50</t>
  </si>
  <si>
    <t>-418234899</t>
  </si>
  <si>
    <t>721174044</t>
  </si>
  <si>
    <t>Potrubí z trub polypropylenových připojovací DN 75</t>
  </si>
  <si>
    <t>495654169</t>
  </si>
  <si>
    <t>721174045</t>
  </si>
  <si>
    <t>Potrubí z trub polypropylenových připojovací DN 110</t>
  </si>
  <si>
    <t>1136938551</t>
  </si>
  <si>
    <t>721174055</t>
  </si>
  <si>
    <t>Potrubí z trub polypropylenových dešťové DN 110</t>
  </si>
  <si>
    <t>1567258971</t>
  </si>
  <si>
    <t>721174063</t>
  </si>
  <si>
    <t>Potrubí z trub polypropylenových větrací DN 110</t>
  </si>
  <si>
    <t>1205293091</t>
  </si>
  <si>
    <t>721194105</t>
  </si>
  <si>
    <t>Vyměření přípojek na potrubí vyvedení a upevnění odpadních výpustek DN 50</t>
  </si>
  <si>
    <t>-1151067624</t>
  </si>
  <si>
    <t>721194107</t>
  </si>
  <si>
    <t>Vyměření přípojek na potrubí vyvedení a upevnění odpadních výpustek DN 70</t>
  </si>
  <si>
    <t>-728455976</t>
  </si>
  <si>
    <t>721194109</t>
  </si>
  <si>
    <t>Vyměření přípojek na potrubí vyvedení a upevnění odpadních výpustek DN 110</t>
  </si>
  <si>
    <t>-1082215460</t>
  </si>
  <si>
    <t>721212121</t>
  </si>
  <si>
    <t>Odtokové sprchové žlaby se zápachovou uzávěrkou a krycím roštem délky 700 mm</t>
  </si>
  <si>
    <t>1430498248</t>
  </si>
  <si>
    <t>721226512</t>
  </si>
  <si>
    <t>Zápachové uzávěrky podomítkové (Pe) s krycí deskou pro pračku a myčku DN 50</t>
  </si>
  <si>
    <t>373587191</t>
  </si>
  <si>
    <t>721274126</t>
  </si>
  <si>
    <t>Ventily přivzdušňovací odpadních potrubí vnitřní DN 110</t>
  </si>
  <si>
    <t>-598032557</t>
  </si>
  <si>
    <t>721290111</t>
  </si>
  <si>
    <t>Zkouška těsnosti kanalizace v objektech vodou do DN 125</t>
  </si>
  <si>
    <t>1497197094</t>
  </si>
  <si>
    <t>7+4+5+18+16+21+18+20</t>
  </si>
  <si>
    <t>721290822</t>
  </si>
  <si>
    <t>Vnitrostaveništní přemístění vybouraných (demontovaných) hmot vnitřní kanalizace vodorovně do 100 m v objektech výšky přes 6 do 12 m</t>
  </si>
  <si>
    <t>-88719549</t>
  </si>
  <si>
    <t>721910912</t>
  </si>
  <si>
    <t>Pročištění svislých odpadů v jednom podlaží do DN 200</t>
  </si>
  <si>
    <t>-1040190460</t>
  </si>
  <si>
    <t>721910922</t>
  </si>
  <si>
    <t>Pročištění ležatých svodů do DN 300</t>
  </si>
  <si>
    <t>1375145716</t>
  </si>
  <si>
    <t>998721102</t>
  </si>
  <si>
    <t>Přesun hmot pro vnitřní kanalizace stanovený z hmotnosti přesunovaného materiálu vodorovná dopravní vzdálenost do 50 m v objektech výšky přes 6 do 12 m</t>
  </si>
  <si>
    <t>-410848693</t>
  </si>
  <si>
    <t>722</t>
  </si>
  <si>
    <t>Zdravotechnika - vnitřní vodovod</t>
  </si>
  <si>
    <t>722190901</t>
  </si>
  <si>
    <t>Opravy ostatní uzavření nebo otevření vodovodního potrubí při opravách včetně vypuštění a napuštění</t>
  </si>
  <si>
    <t>1196164667</t>
  </si>
  <si>
    <t>722130801</t>
  </si>
  <si>
    <t>Demontáž potrubí z ocelových trubek pozinkovaných závitových do DN 25</t>
  </si>
  <si>
    <t>-775603861</t>
  </si>
  <si>
    <t>722130993</t>
  </si>
  <si>
    <t>Opravy vodovodního potrubí z ocelových trubek pozinkovaných závitových vsazení odbočky do potrubí oboustrannými svěrnými spojkami DN potrubí / G odbočky DN 32 / G 1</t>
  </si>
  <si>
    <t>980810582</t>
  </si>
  <si>
    <t>722131942</t>
  </si>
  <si>
    <t>Opravy vodovodního potrubí z ocelových trubek pozinkovaných závitových propojení dosavadního potrubí svěrnými spojkami PN 16 DN potrubí / G odbočky DN 20 / G 1/2</t>
  </si>
  <si>
    <t>-1802851223</t>
  </si>
  <si>
    <t>722131944</t>
  </si>
  <si>
    <t>Opravy vodovodního potrubí z ocelových trubek pozinkovaných závitových propojení dosavadního potrubí svěrnými spojkami PN 16 DN potrubí / G odbočky DN 32 / G 1</t>
  </si>
  <si>
    <t>237147793</t>
  </si>
  <si>
    <t>722130233</t>
  </si>
  <si>
    <t>Potrubí z ocelových trubek pozinkovaných závitových svařovaných běžných DN 25</t>
  </si>
  <si>
    <t>-845063815</t>
  </si>
  <si>
    <t>722130234</t>
  </si>
  <si>
    <t>Potrubí z ocelových trubek pozinkovaných závitových svařovaných běžných DN 32</t>
  </si>
  <si>
    <t>1239175896</t>
  </si>
  <si>
    <t>722174022</t>
  </si>
  <si>
    <t>Potrubí z plastových trubek z polypropylenu PPR svařovaných polyfúzně PN 20 (SDR 6) D 20 x 3,4</t>
  </si>
  <si>
    <t>-1634150732</t>
  </si>
  <si>
    <t>"SV"52</t>
  </si>
  <si>
    <t>"TV"96</t>
  </si>
  <si>
    <t>722174023</t>
  </si>
  <si>
    <t>Potrubí z plastových trubek z polypropylenu PPR svařovaných polyfúzně PN 20 (SDR 6) D 25 x 4,2</t>
  </si>
  <si>
    <t>-1056577130</t>
  </si>
  <si>
    <t>"SV"12</t>
  </si>
  <si>
    <t>"TV"15</t>
  </si>
  <si>
    <t>722174024</t>
  </si>
  <si>
    <t>Potrubí z plastových trubek z polypropylenu PPR svařovaných polyfúzně PN 20 (SDR 6) D 32 x 5,4</t>
  </si>
  <si>
    <t>1498885583</t>
  </si>
  <si>
    <t>"SV"22</t>
  </si>
  <si>
    <t>"TV"22</t>
  </si>
  <si>
    <t>722174062</t>
  </si>
  <si>
    <t>Potrubí z plastových trubek z polypropylenu PPR svařovaných polyfúzně křížení potrubí (PPR) PN 20 (SDR 6) D 20 x 3,4</t>
  </si>
  <si>
    <t>314404431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</si>
  <si>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</si>
  <si>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</si>
  <si>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1252165616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</si>
  <si>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</si>
  <si>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</si>
  <si>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-1371543389</t>
  </si>
  <si>
    <t>12+22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</si>
  <si>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</si>
  <si>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</si>
  <si>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1408290420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</si>
  <si>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</si>
  <si>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</si>
  <si>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-918340778</t>
  </si>
  <si>
    <t>15+22</t>
  </si>
  <si>
    <t>722220152</t>
  </si>
  <si>
    <t>Armatury s jedním závitem plastové (PPR) PN 20 (SDR 6) DN 20 x G 1/2"</t>
  </si>
  <si>
    <t>-2086636364</t>
  </si>
  <si>
    <t>722220161</t>
  </si>
  <si>
    <t>Armatury s jedním závitem plastové (PPR) PN 20 (SDR 6) DN 20 x G 1/2" (nástěnný komplet)</t>
  </si>
  <si>
    <t>1228015594</t>
  </si>
  <si>
    <t>722220241</t>
  </si>
  <si>
    <t>Armatury s jedním závitem přechodové tvarovky PPR, PN 20 (SDR 6) s kovovým závitem vnitřním přechodky s převlečnou maticí D 20 x G 3/4"</t>
  </si>
  <si>
    <t>-126008976</t>
  </si>
  <si>
    <t>722220243</t>
  </si>
  <si>
    <t>Armatury s jedním závitem přechodové tvarovky PPR, PN 20 (SDR 6) s kovovým závitem vnitřním přechodky s převlečnou maticí D 32 x G 5/4"</t>
  </si>
  <si>
    <t>1787179692</t>
  </si>
  <si>
    <t>722224115</t>
  </si>
  <si>
    <t>Armatury s jedním závitem kohouty plnicí a vypouštěcí PN 10 G 1/2"</t>
  </si>
  <si>
    <t>514421948</t>
  </si>
  <si>
    <t>722232043</t>
  </si>
  <si>
    <t>Armatury se dvěma závity kulové kohouty PN 42 do 185 °C přímé vnitřní závit G 1/2"</t>
  </si>
  <si>
    <t>-544996388</t>
  </si>
  <si>
    <t>722232045</t>
  </si>
  <si>
    <t>Armatury se dvěma závity kulové kohouty PN 42 do 185 °C přímé vnitřní závit G 1"</t>
  </si>
  <si>
    <t>766513147</t>
  </si>
  <si>
    <t>722230101</t>
  </si>
  <si>
    <t>Armatury se dvěma závity ventily přímé G 1/2"</t>
  </si>
  <si>
    <t>-1035314528</t>
  </si>
  <si>
    <t>Poznámka k položce:_x000D_
jako regulační ventil před stoupačkou V2</t>
  </si>
  <si>
    <t>6000001730</t>
  </si>
  <si>
    <t>Automatický odvzdušňovací ventil  se zpětnou klapkou</t>
  </si>
  <si>
    <t>880287416</t>
  </si>
  <si>
    <t>Poznámka k položce:_x000D_
max. provozní tlak: 14 bar, připojení: 3/8-1/2“, max. provozní teplota: 120 °C, Max. odvzdušňovací tlak: 7 bar</t>
  </si>
  <si>
    <t>55128000</t>
  </si>
  <si>
    <t>ventil vyvažovací stoupačkový přímý PN 20 T 100°C dvouregulační 3/4"</t>
  </si>
  <si>
    <t>-1330897621</t>
  </si>
  <si>
    <t>R72414111</t>
  </si>
  <si>
    <t>Čerpadlo cirkulační s funkcí autoadapt</t>
  </si>
  <si>
    <t>-1279461104</t>
  </si>
  <si>
    <t>Poznámka k položce:_x000D_
maximální průtok: 3,7 m3/h_x000D_
maximální výška: 14 dm_x000D_
teplotní třída TF: 95_x000D_
tlaková třída PN 10 (10bar)_x000D_
Příkon: 25 W_x000D_
teplota čerpané kapaliny: +2°C + 95°C-pitná voda_x000D_
napětí: 230V 50 Mhz</t>
  </si>
  <si>
    <t>722250133</t>
  </si>
  <si>
    <t>Požární příslušenství a armatury hydrantový systém s tvarově stálou hadicí celoplechový D 25 x 30 m</t>
  </si>
  <si>
    <t>1443816008</t>
  </si>
  <si>
    <t>55128803</t>
  </si>
  <si>
    <t>ventil směšovací termostatický třícestný pro omezení teploty na výstupu ze zásobníku teplé vody 3/4“</t>
  </si>
  <si>
    <t>-143658023</t>
  </si>
  <si>
    <t>Poznámka k položce:_x000D_
Skupinový termoskopický ventil, instalace na zeď/do zdi/do šachty, včetně zpětných ventilů, provedení chrom, termoskopický systém směšování, přesnost směšování +/– 1÷2 °C při teplotních výkyvech na vstupech až o 15 °C, uzavření ventilu při výpadku studené/teplé vody na vstupu max. do 1 sec, minimální teplotní rozdíl vstupy/výstup – 12 °C, zpětné ventily, max. doporučená rychlost proudění vody v potrubí 2 m/s. Doporučený rozsah průtoků 6 - 90 l/min._x000D_
Umístěný pod stropem mimo dosah dětí!!!_x000D_
Průtok	max. 90 l/min/ 3 bary_x000D_
Připojení	3/4" vnější_x000D_
Teplota	max. 85°C_x000D_
Tlak	min. 0,02 MPa_x000D_
Hmotnost          5,50 kg</t>
  </si>
  <si>
    <t>722290226</t>
  </si>
  <si>
    <t>Zkoušky, proplach a desinfekce vodovodního potrubí zkoušky těsnosti vodovodního potrubí závitového do DN 50</t>
  </si>
  <si>
    <t>-1512717588</t>
  </si>
  <si>
    <t>8+5+148+27+44</t>
  </si>
  <si>
    <t>722290234</t>
  </si>
  <si>
    <t>Zkoušky, proplach a desinfekce vodovodního potrubí proplach a desinfekce vodovodního potrubí do DN 80</t>
  </si>
  <si>
    <t>914200726</t>
  </si>
  <si>
    <t>722290822</t>
  </si>
  <si>
    <t>Vnitrostaveništní přemístění vybouraných (demontovaných) hmot vnitřní vodovod vodorovně do 100 m v objektech výšky přes 6 do 12 m</t>
  </si>
  <si>
    <t>-804314833</t>
  </si>
  <si>
    <t>998722102</t>
  </si>
  <si>
    <t>Přesun hmot pro vnitřní vodovod stanovený z hmotnosti přesunovaného materiálu vodorovná dopravní vzdálenost do 50 m v objektech výšky přes 6 do 12 m</t>
  </si>
  <si>
    <t>1455386579</t>
  </si>
  <si>
    <t>-219439346</t>
  </si>
  <si>
    <t>725112022</t>
  </si>
  <si>
    <t>Zařízení záchodů klozety keramické závěsné na nosné stěny s hlubokým splachováním odpad vodorovný</t>
  </si>
  <si>
    <t>-234441775</t>
  </si>
  <si>
    <t>725119125</t>
  </si>
  <si>
    <t>Zařízení záchodů montáž klozetových mís závěsných na nosné stěny</t>
  </si>
  <si>
    <t>-12445165</t>
  </si>
  <si>
    <t>64236091</t>
  </si>
  <si>
    <t>mísa keramická klozetová závěsná bílá s hlubokým splachováním odpad vodorovný</t>
  </si>
  <si>
    <t>-43592464</t>
  </si>
  <si>
    <t>725211602</t>
  </si>
  <si>
    <t>Umyvadla keramická bílá bez výtokových armatur připevněná na stěnu šrouby bez sloupu nebo krytu na sifon, šířka umyvadla 550 mm</t>
  </si>
  <si>
    <t>2130339406</t>
  </si>
  <si>
    <t>725311131</t>
  </si>
  <si>
    <t>Dřezy bez výtokových armatur dvojité se zápachovou uzávěrkou nerezové nástavné 900x600 mm</t>
  </si>
  <si>
    <t>-1460942774</t>
  </si>
  <si>
    <t>725211703</t>
  </si>
  <si>
    <t>Umyvadla keramická bílá bez výtokových armatur připevněná na stěnu šrouby malá (umývátka) stěnová 450 mm</t>
  </si>
  <si>
    <t>-1494989740</t>
  </si>
  <si>
    <t>Poznámka k položce:_x000D_
dětská</t>
  </si>
  <si>
    <t>725244202</t>
  </si>
  <si>
    <t>Sprchové dveře a zástěny zástěny sprchové ke stěně bezdveřové, pevná stěna sklo tl. 6 mm, na vaničku šířky 800 mm</t>
  </si>
  <si>
    <t>1898755801</t>
  </si>
  <si>
    <t>725339111</t>
  </si>
  <si>
    <t>Výlevky montáž výlevky</t>
  </si>
  <si>
    <t>-697442486</t>
  </si>
  <si>
    <t>64271101</t>
  </si>
  <si>
    <t>výlevka keramická bílá</t>
  </si>
  <si>
    <t>943706057</t>
  </si>
  <si>
    <t>725111132</t>
  </si>
  <si>
    <t>Zařízení záchodů splachovače nádržkové plastové nízkopoložené nebo vysokopoložené</t>
  </si>
  <si>
    <t>-1263745880</t>
  </si>
  <si>
    <t>Poznámka k položce:_x000D_
pro výlevku</t>
  </si>
  <si>
    <t>725813111</t>
  </si>
  <si>
    <t>Ventily rohové bez připojovací trubičky nebo flexi hadičky G 1/2"</t>
  </si>
  <si>
    <t>1064271411</t>
  </si>
  <si>
    <t>725813112</t>
  </si>
  <si>
    <t>Ventily rohové bez připojovací trubičky nebo flexi hadičky pračkové G 3/4"</t>
  </si>
  <si>
    <t>2015025472</t>
  </si>
  <si>
    <t>725821312</t>
  </si>
  <si>
    <t>Baterie dřezové nástěnné pákové s otáčivým kulatým ústím a délkou ramínka 300 mm</t>
  </si>
  <si>
    <t>1518603136</t>
  </si>
  <si>
    <t>725821325</t>
  </si>
  <si>
    <t>Baterie dřezové stojánkové pákové s otáčivým ústím a délkou ramínka 220 mm</t>
  </si>
  <si>
    <t>-1679401406</t>
  </si>
  <si>
    <t>725822613</t>
  </si>
  <si>
    <t>Baterie umyvadlové stojánkové pákové s výpustí</t>
  </si>
  <si>
    <t>-114958535</t>
  </si>
  <si>
    <t>725829131</t>
  </si>
  <si>
    <t>Baterie umyvadlové montáž ostatních typů stojánkových G 1/2"</t>
  </si>
  <si>
    <t>334809075</t>
  </si>
  <si>
    <t>R55111983</t>
  </si>
  <si>
    <t>baterie stojánková páková na jednu vodu G 1/2"</t>
  </si>
  <si>
    <t>443641745</t>
  </si>
  <si>
    <t>Poznámka k položce:_x000D_
na již namíchanou vodu</t>
  </si>
  <si>
    <t>725849413</t>
  </si>
  <si>
    <t>Baterie sprchové montáž nástěnných baterií termostatických</t>
  </si>
  <si>
    <t>1878311412</t>
  </si>
  <si>
    <t>55145600</t>
  </si>
  <si>
    <t>baterie sprchová nástěnná termostatická 150mm chrom</t>
  </si>
  <si>
    <t>-1885755725</t>
  </si>
  <si>
    <t>725861102</t>
  </si>
  <si>
    <t>Zápachové uzávěrky zařizovacích předmětů pro umyvadla DN 40</t>
  </si>
  <si>
    <t>-510963398</t>
  </si>
  <si>
    <t>725862123</t>
  </si>
  <si>
    <t>Zápachové uzávěrky zařizovacích předmětů pro dvojdřezy s přípojkou pro pračku nebo myčku DN 40/50</t>
  </si>
  <si>
    <t>-507220424</t>
  </si>
  <si>
    <t>-608583251</t>
  </si>
  <si>
    <t>725330820</t>
  </si>
  <si>
    <t>Demontáž výlevek bez výtokových armatur a bez nádrže a splachovacího potrubí diturvitových</t>
  </si>
  <si>
    <t>-2035192572</t>
  </si>
  <si>
    <t>725820801</t>
  </si>
  <si>
    <t>Demontáž baterií nástěnných do G 3/4</t>
  </si>
  <si>
    <t>438735351</t>
  </si>
  <si>
    <t>725590812</t>
  </si>
  <si>
    <t>Vnitrostaveništní přemístění vybouraných (demontovaných) hmot zařizovacích předmětů vodorovně do 100 m v objektech výšky přes 6 do 12 m</t>
  </si>
  <si>
    <t>-942273118</t>
  </si>
  <si>
    <t>998725102</t>
  </si>
  <si>
    <t>Přesun hmot pro zařizovací předměty stanovený z hmotnosti přesunovaného materiálu vodorovná dopravní vzdálenost do 50 m v objektech výšky přes 6 do 12 m</t>
  </si>
  <si>
    <t>1408498968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</si>
  <si>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</si>
  <si>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</si>
  <si>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</si>
  <si>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</si>
  <si>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-2100288651</t>
  </si>
  <si>
    <t>726191001</t>
  </si>
  <si>
    <t>Ostatní příslušenství instalačních systémů zvukoizolační souprava pro WC a bidet</t>
  </si>
  <si>
    <t>-997546008</t>
  </si>
  <si>
    <t>726191002</t>
  </si>
  <si>
    <t>Ostatní příslušenství instalačních systémů souprava pro předstěnovou montáž</t>
  </si>
  <si>
    <t>1742359875</t>
  </si>
  <si>
    <t>998726112</t>
  </si>
  <si>
    <t>Přesun hmot pro instalační prefabrikáty stanovený z hmotnosti přesunovaného materiálu vodorovná dopravní vzdálenost do 50 m v objektech výšky přes 6 m do 12 m</t>
  </si>
  <si>
    <t>1936843610</t>
  </si>
  <si>
    <t>RPMT.61052200</t>
  </si>
  <si>
    <t>protipožární stěrka 310ml</t>
  </si>
  <si>
    <t>316525524</t>
  </si>
  <si>
    <t>Poznámka k položce:_x000D_
pro prostup stoupačky vody stropem</t>
  </si>
  <si>
    <t>727121105</t>
  </si>
  <si>
    <t>Protipožární ochranné manžety z jedné strany dělící konstrukce požární odolnost EI 90 D 75</t>
  </si>
  <si>
    <t>-1698329618</t>
  </si>
  <si>
    <t>Poznámka k položce:_x000D_
prostup kanaliyace stropem</t>
  </si>
  <si>
    <t>727121107</t>
  </si>
  <si>
    <t>Protipožární ochranné manžety z jedné strany dělící konstrukce požární odolnost EI 90 D 110</t>
  </si>
  <si>
    <t>2108645622</t>
  </si>
  <si>
    <t>Poznámka k položce:_x000D_
prostup kanalizace stropem</t>
  </si>
  <si>
    <t>HZS2211</t>
  </si>
  <si>
    <t>Hodinové zúčtovací sazby profesí PSV provádění stavebních instalací instalatér</t>
  </si>
  <si>
    <t>-1025074087</t>
  </si>
  <si>
    <t>Poznámka k položce:_x000D_
Pomocné práce - Vybourání otvorů, prostupů, sekání drážek, nik, bourání, zazdívky, zához, začištění, podpůrné konstrukce, kotvení a pod.    Stanoveno odhadem - cca 10% z ceny PSV</t>
  </si>
  <si>
    <t>D 1.4.a-2 - SO 02</t>
  </si>
  <si>
    <t>-175149447</t>
  </si>
  <si>
    <t>0,045+0,24</t>
  </si>
  <si>
    <t>-1378045913</t>
  </si>
  <si>
    <t>0,285*27 "dalších 27 km"</t>
  </si>
  <si>
    <t>303063378</t>
  </si>
  <si>
    <t>2040747112</t>
  </si>
  <si>
    <t>2113067489</t>
  </si>
  <si>
    <t>-892795450</t>
  </si>
  <si>
    <t>1686580648</t>
  </si>
  <si>
    <t>-597876182</t>
  </si>
  <si>
    <t>HLE.HL62BH1R</t>
  </si>
  <si>
    <t>Střešní vtok  d 110 (DN 100 mm) se svislým odtokem pro ploché střechy,  s přírubou pro napojení střešní hydroizolační fólie,  tepelně izolovaný, se záchytným košem</t>
  </si>
  <si>
    <t>-1331663866</t>
  </si>
  <si>
    <t>HLE.HL350.2R</t>
  </si>
  <si>
    <t>Nástavec 300 mm / d 110 mm  s továrně připojeným živičným izolačním pásem pro  napojení živičné parozábrany střešní konstrukce</t>
  </si>
  <si>
    <t>1093342985</t>
  </si>
  <si>
    <t>-609740553</t>
  </si>
  <si>
    <t>-1863373818</t>
  </si>
  <si>
    <t>-1767516619</t>
  </si>
  <si>
    <t>1642926653</t>
  </si>
  <si>
    <t>1329286562</t>
  </si>
  <si>
    <t>-649073741</t>
  </si>
  <si>
    <t>1849599361</t>
  </si>
  <si>
    <t>"SV"4</t>
  </si>
  <si>
    <t>"TV"4</t>
  </si>
  <si>
    <t>722179191</t>
  </si>
  <si>
    <t>Příplatek k ceně rozvody vody z plastů za práce malého rozsahu na zakázce do 20 m rozvodu</t>
  </si>
  <si>
    <t>1906702035</t>
  </si>
  <si>
    <t>1823802762</t>
  </si>
  <si>
    <t>1690006833</t>
  </si>
  <si>
    <t>588249884</t>
  </si>
  <si>
    <t>1563908493</t>
  </si>
  <si>
    <t>-936381487</t>
  </si>
  <si>
    <t>4+4</t>
  </si>
  <si>
    <t>-989310231</t>
  </si>
  <si>
    <t>1715541328</t>
  </si>
  <si>
    <t>725311121</t>
  </si>
  <si>
    <t>Dřezy bez výtokových armatur jednoduché se zápachovou uzávěrkou nerezové s odkapávací plochou 560x480 mm a miskou</t>
  </si>
  <si>
    <t>1054590646</t>
  </si>
  <si>
    <t>-1013893905</t>
  </si>
  <si>
    <t>725862103</t>
  </si>
  <si>
    <t>Zápachové uzávěrky zařizovacích předmětů pro dřezy DN 40/50</t>
  </si>
  <si>
    <t>-1870603048</t>
  </si>
  <si>
    <t>585721452</t>
  </si>
  <si>
    <t>-712782504</t>
  </si>
  <si>
    <t>e - ELE</t>
  </si>
  <si>
    <t>D1 - SILNOPROUD – Elektroinstalace</t>
  </si>
  <si>
    <t xml:space="preserve">    D2 - PŘÍPOJKA NN:</t>
  </si>
  <si>
    <t xml:space="preserve">    D3 - ROZVODNICE RŠ, RS:</t>
  </si>
  <si>
    <t xml:space="preserve">    D4 - Ovládací prvky:  </t>
  </si>
  <si>
    <t xml:space="preserve">    D5 - Svítidla:</t>
  </si>
  <si>
    <t xml:space="preserve">    D6 - Žaluziový systém:</t>
  </si>
  <si>
    <t xml:space="preserve">    D7 - Zásuvky:</t>
  </si>
  <si>
    <t xml:space="preserve">    D8 - Kabeláž:</t>
  </si>
  <si>
    <t xml:space="preserve">    D9 - Bleskosvod:</t>
  </si>
  <si>
    <t>D10 - SLABOPROUD – Elektroinstalace</t>
  </si>
  <si>
    <t xml:space="preserve">    D11 - Kabely:</t>
  </si>
  <si>
    <t xml:space="preserve">    D12 - Zásuvky, zařízení:</t>
  </si>
  <si>
    <t xml:space="preserve">    D13 - Komunikace:</t>
  </si>
  <si>
    <t xml:space="preserve">    D14 - Domácí telefon, přístupový systém:</t>
  </si>
  <si>
    <t xml:space="preserve">    D15 - Datový rozvaděč:</t>
  </si>
  <si>
    <t xml:space="preserve">    D16 - Ostatní:</t>
  </si>
  <si>
    <t>D1</t>
  </si>
  <si>
    <t>SILNOPROUD – Elektroinstalace</t>
  </si>
  <si>
    <t>D2</t>
  </si>
  <si>
    <t>PŘÍPOJKA NN:</t>
  </si>
  <si>
    <t>Pol1</t>
  </si>
  <si>
    <t>Připojení na stávající rozvaděč (použit stávající jistič 3x32A)</t>
  </si>
  <si>
    <t>Pol2</t>
  </si>
  <si>
    <t>CYKY-J 5x25</t>
  </si>
  <si>
    <t>Pol3</t>
  </si>
  <si>
    <t>CYKY-O 3x1,5</t>
  </si>
  <si>
    <t>Pol4</t>
  </si>
  <si>
    <t>CYA16</t>
  </si>
  <si>
    <t>Pol5</t>
  </si>
  <si>
    <t>Drátěný žlab, vč. Uchycení, záv.tyče, apod.</t>
  </si>
  <si>
    <t>Pol6</t>
  </si>
  <si>
    <t>Drobné zednické práce (drážky 7x5cm, průraz zdivem)</t>
  </si>
  <si>
    <t>Pol7</t>
  </si>
  <si>
    <t>Drobný elektromateriál</t>
  </si>
  <si>
    <t>D3</t>
  </si>
  <si>
    <t>ROZVODNICE RŠ, RS:</t>
  </si>
  <si>
    <t>Pol8</t>
  </si>
  <si>
    <t>RŠ - 590x1070x136 - 144modulů, plechová rozvodnice, pod omítku</t>
  </si>
  <si>
    <t>Pol9</t>
  </si>
  <si>
    <t>RS - 359x589x97 - 42modulů, plechová rozvodnice, pod omítku</t>
  </si>
  <si>
    <t>D4</t>
  </si>
  <si>
    <t xml:space="preserve">Ovládací prvky:  </t>
  </si>
  <si>
    <t>Pol10</t>
  </si>
  <si>
    <t>Vypínačové kombinace vč.strojku a krytky</t>
  </si>
  <si>
    <t>Pol11</t>
  </si>
  <si>
    <t>Tlačítko jednopolové</t>
  </si>
  <si>
    <t>Pol12</t>
  </si>
  <si>
    <t>Tlačítko dvoupolové - žaluziové</t>
  </si>
  <si>
    <t>Pol13</t>
  </si>
  <si>
    <t>Požární tlačítko 120x120x50 IP55 se 2 kontakty</t>
  </si>
  <si>
    <t>Pol14</t>
  </si>
  <si>
    <t>Ovládací prvek Normalink NR-IDNG-P4P</t>
  </si>
  <si>
    <t>Pol15</t>
  </si>
  <si>
    <t>Pohybové čidlo, 230V, 360°, stropní</t>
  </si>
  <si>
    <t>Pol16</t>
  </si>
  <si>
    <t>Pohybové čidlo, 230V, směrové, nástěnné, IP44</t>
  </si>
  <si>
    <t>Pol17</t>
  </si>
  <si>
    <t>Rámeček pro elektroinstalační přístroje - sada</t>
  </si>
  <si>
    <t>Pol18</t>
  </si>
  <si>
    <t>Ventilátor, stropní, 230V - dodávka VZT, elektro připojí</t>
  </si>
  <si>
    <t>D5</t>
  </si>
  <si>
    <t>Svítidla:</t>
  </si>
  <si>
    <t>Pol19</t>
  </si>
  <si>
    <t>Svítidlo S1 - LED svítidlo, 20W/4000K/1656lm, CRI80, 50000h, 230V, IP66, IK10 Antivandal, rozměr 250x250x55mm</t>
  </si>
  <si>
    <t>Pol20</t>
  </si>
  <si>
    <t>Svítidlo S2 - LED inteligentní svítidlo, 25,9W/2700-6500K, CRI80, 50000h, 230V, IP44, svítidlo mění teplotu chromatičnosti dle denní doby, udržuje přednastavenou hodnotu intenzity osvětlení, pomocí systému NormaLink lze libovolně nastavit intenzitu osvětlení i teplotu chromatičnosti, UGR max.16, rozměr 594x594x100mm</t>
  </si>
  <si>
    <t>Pol21</t>
  </si>
  <si>
    <t>Svítidlo S2p - příslušenství pro přisazenou montáž</t>
  </si>
  <si>
    <t>Pol22</t>
  </si>
  <si>
    <t>Svítidlo S3 - LED svítidlo, 50W/4000K/6648lm, CRI80, 60000h, 230V, IP66, rozměr 1155x92x92mm</t>
  </si>
  <si>
    <t>Pol23</t>
  </si>
  <si>
    <t>Svítidlo S4 - LED svítidlo, 27W/4000K/3950lm, CRI80, 60000h, 230V, IP44, UGR max.16, rozměr 595x595x100mm</t>
  </si>
  <si>
    <t>Pol24</t>
  </si>
  <si>
    <t>Svítidlo S4p - příslušenství pro přisazenou montáž</t>
  </si>
  <si>
    <t>Pol25</t>
  </si>
  <si>
    <t>Svítidlo S5 - LED sestava svítidel, 3x5W/3000K/210lm, nepřímé osvětlení, 230V/12V</t>
  </si>
  <si>
    <t>Pol26</t>
  </si>
  <si>
    <t>Svítidlo S6 - LED svítidlo, 10W, nástěnné, koupelna, 4000K, IP44</t>
  </si>
  <si>
    <t>Pol27</t>
  </si>
  <si>
    <t>Svítidlo N1 - LED nouzové svítidlo, 1W/90lm, 1h, selftest, 230V, rozměr: 325x134x36</t>
  </si>
  <si>
    <t>Pol28</t>
  </si>
  <si>
    <t>Svítidlo N2 - LED nouzové svítidlo, 2W/190lm, 1h, selftest, 230V, PC open area optika, rozměr: 142x142x39</t>
  </si>
  <si>
    <t>Pol29</t>
  </si>
  <si>
    <t>Svítidlo N3 - LED nouzové svítidlo, 7W/240lm, 1h, selftest, IP65, IK10 ochrana baterie do teploty -25°C, 230V, rozměr: 361x109x84</t>
  </si>
  <si>
    <t>Pol30</t>
  </si>
  <si>
    <t>Svítidlo V2 - LED svítidlo, 10W/3000K/484lm, CRI80, 50000h, 230V, IP66, IK 10 Antivandal, rozměr 250x100x55mm</t>
  </si>
  <si>
    <t>Pol31</t>
  </si>
  <si>
    <t>Systém NormaLink switch</t>
  </si>
  <si>
    <t>Pol32</t>
  </si>
  <si>
    <t>Systém NormaLink - zprovoznění a nastavení</t>
  </si>
  <si>
    <t>Pol33</t>
  </si>
  <si>
    <t>Měření umělého osvětlení + vydání protokolu o měření</t>
  </si>
  <si>
    <t>Pol34</t>
  </si>
  <si>
    <t>Bezpečnostní evakuační značení - fotoluminiscenční</t>
  </si>
  <si>
    <t>D6</t>
  </si>
  <si>
    <t>Žaluziový systém:</t>
  </si>
  <si>
    <t>Pol35</t>
  </si>
  <si>
    <t>Žaluzie (samostatná dodávka, elektro zapojí)</t>
  </si>
  <si>
    <t>Pol36</t>
  </si>
  <si>
    <t>Hlavní jednotka, 1 zonová</t>
  </si>
  <si>
    <t>Pol37</t>
  </si>
  <si>
    <t>IB + motor controller 4</t>
  </si>
  <si>
    <t>Pol38</t>
  </si>
  <si>
    <t>Dálkový ovladač 5, Pure II.</t>
  </si>
  <si>
    <t>Pol39</t>
  </si>
  <si>
    <t>RTS karta</t>
  </si>
  <si>
    <t>Pol40</t>
  </si>
  <si>
    <t>Větrné čidlo</t>
  </si>
  <si>
    <t>D7</t>
  </si>
  <si>
    <t>Zásuvky:</t>
  </si>
  <si>
    <t>Pol41</t>
  </si>
  <si>
    <t>Zásuvka jednoduchá</t>
  </si>
  <si>
    <t>D8</t>
  </si>
  <si>
    <t>Kabeláž:</t>
  </si>
  <si>
    <t>Pol42</t>
  </si>
  <si>
    <t>El. instalační trubka ohebná různé pr.</t>
  </si>
  <si>
    <t>Pol43</t>
  </si>
  <si>
    <t>Vkládací lišta 24x22mm</t>
  </si>
  <si>
    <t>Pol44</t>
  </si>
  <si>
    <t>CYKY J5x4</t>
  </si>
  <si>
    <t>Pol45</t>
  </si>
  <si>
    <t>CYKY J5x1,5</t>
  </si>
  <si>
    <t>Pol46</t>
  </si>
  <si>
    <t>CYKY J5x2,5</t>
  </si>
  <si>
    <t>Pol47</t>
  </si>
  <si>
    <t>CYKY J3x2,5</t>
  </si>
  <si>
    <t>Pol48</t>
  </si>
  <si>
    <t>CYKY J3x1,5</t>
  </si>
  <si>
    <t>Pol49</t>
  </si>
  <si>
    <t>1-CXKH-V(O) 2x1,5</t>
  </si>
  <si>
    <t>Pol50</t>
  </si>
  <si>
    <t>CYA 6 ZŽL</t>
  </si>
  <si>
    <t>Pol51</t>
  </si>
  <si>
    <t>HOP</t>
  </si>
  <si>
    <t>Pol52</t>
  </si>
  <si>
    <t>Krabice přístrojová např. KP 68/2, KU 68</t>
  </si>
  <si>
    <t>Pol53</t>
  </si>
  <si>
    <t>Krabice přístrojová např. KPR 68 KA - hluboká</t>
  </si>
  <si>
    <t>Pol54</t>
  </si>
  <si>
    <t>Drobné zednické práce (drážky 7x5cm, průraz zdivem, sádra, hrubé začištění, apod.)</t>
  </si>
  <si>
    <t>Pol55</t>
  </si>
  <si>
    <t>Drobný elektroinstalační materiál</t>
  </si>
  <si>
    <t>Pol56</t>
  </si>
  <si>
    <t>Vzduchotěsná ucpávka</t>
  </si>
  <si>
    <t>D9</t>
  </si>
  <si>
    <t>Bleskosvod:</t>
  </si>
  <si>
    <t>Pol57</t>
  </si>
  <si>
    <t>Vedení – drát AlMgSi Ø8</t>
  </si>
  <si>
    <t>Pol58</t>
  </si>
  <si>
    <t>Vedení – drát Ø10 nerez</t>
  </si>
  <si>
    <t>Pol59</t>
  </si>
  <si>
    <t>Vedení – pásek nerez 30x4</t>
  </si>
  <si>
    <t>Pol60</t>
  </si>
  <si>
    <t>Pomocný jímač AlMgSi 500mm</t>
  </si>
  <si>
    <t>Pol61</t>
  </si>
  <si>
    <t>Jímač AlMgSi 1000mm</t>
  </si>
  <si>
    <t>Pol62</t>
  </si>
  <si>
    <t>Jímač AlMgSi 2000mm – dle antény, komínu (izol.tyč, svorky, apod.) - oddálený jímač</t>
  </si>
  <si>
    <t>Pol63</t>
  </si>
  <si>
    <t>Úchyt, podstavec pro jímač</t>
  </si>
  <si>
    <t>Pol64</t>
  </si>
  <si>
    <t>Svorka, podpěra vedení atika/vodič/stěna/střecha/zábradlí</t>
  </si>
  <si>
    <t>Pol65</t>
  </si>
  <si>
    <t>Zkušební svorka</t>
  </si>
  <si>
    <t>Pol66</t>
  </si>
  <si>
    <t>Křížová svorka, spojovací svorka</t>
  </si>
  <si>
    <t>132</t>
  </si>
  <si>
    <t>Pol67</t>
  </si>
  <si>
    <t>Ekvipotenciální připojnice</t>
  </si>
  <si>
    <t>Pol68</t>
  </si>
  <si>
    <t>Svorka pro ekvipotenciální přípojnice</t>
  </si>
  <si>
    <t>Pol69</t>
  </si>
  <si>
    <t>Zaváděcí tyč pr. 16mm</t>
  </si>
  <si>
    <t>Pol70</t>
  </si>
  <si>
    <t>Vodotěsná průchodka (např. 319 209)</t>
  </si>
  <si>
    <t>Pol71</t>
  </si>
  <si>
    <t>Výstražný štítek upozorňující na nebezpečí vzniku dotykového a krokového napětí</t>
  </si>
  <si>
    <t>Pol72</t>
  </si>
  <si>
    <t>asfaltový nátěr</t>
  </si>
  <si>
    <t>Pol73</t>
  </si>
  <si>
    <t>Označení svodu štítkem s číslem</t>
  </si>
  <si>
    <t>146</t>
  </si>
  <si>
    <t>Pol74</t>
  </si>
  <si>
    <t>Výkop kabel.rýhy šířka 35/hloubka 100cm</t>
  </si>
  <si>
    <t>Pol75</t>
  </si>
  <si>
    <t>Zához kabelové rýhy šířka 35/hloubka 100cm</t>
  </si>
  <si>
    <t>Pol76</t>
  </si>
  <si>
    <t>Hutnění zeminy po vrstvách při strojním záhrnu</t>
  </si>
  <si>
    <t>Pol77</t>
  </si>
  <si>
    <t>Bourání betonu (pokud se na něj narazí)</t>
  </si>
  <si>
    <t>Pol78</t>
  </si>
  <si>
    <t>Pol79</t>
  </si>
  <si>
    <t>Revize hromosvodu</t>
  </si>
  <si>
    <t>D10</t>
  </si>
  <si>
    <t>SLABOPROUD – Elektroinstalace</t>
  </si>
  <si>
    <t>D11</t>
  </si>
  <si>
    <t>Kabely:</t>
  </si>
  <si>
    <t>Pol80</t>
  </si>
  <si>
    <t>kabel UTP Cat6 - dat. Kabel</t>
  </si>
  <si>
    <t>Pol81</t>
  </si>
  <si>
    <t>kabel UTP Cat6 - kabel pro tlačítka, přípravy</t>
  </si>
  <si>
    <t>Pol82</t>
  </si>
  <si>
    <t>kabel JySty 2x2x0,8</t>
  </si>
  <si>
    <t>Pol83</t>
  </si>
  <si>
    <t>Poznámka k položce:_x000D_
Veškeré slaboproudé kabely budou uloženy do chrániček</t>
  </si>
  <si>
    <t>D12</t>
  </si>
  <si>
    <t>Zásuvky, zařízení:</t>
  </si>
  <si>
    <t>Pol84</t>
  </si>
  <si>
    <t>datová dvoj zásuvka LAN</t>
  </si>
  <si>
    <t>Pol85</t>
  </si>
  <si>
    <t>Krabice KU 68</t>
  </si>
  <si>
    <t>Pol86</t>
  </si>
  <si>
    <t>autonomní hlásič opticko-kouřový, baterie životnost 10 let</t>
  </si>
  <si>
    <t>Pol87</t>
  </si>
  <si>
    <t>Wifi AP</t>
  </si>
  <si>
    <t>176</t>
  </si>
  <si>
    <t>D13</t>
  </si>
  <si>
    <t>Komunikace:</t>
  </si>
  <si>
    <t>Pol88</t>
  </si>
  <si>
    <t>Místní domácí telefon - specifikace dle stávající sítě (např.Urmet řady 1131) - nutno prověřit</t>
  </si>
  <si>
    <t>178</t>
  </si>
  <si>
    <t>D14</t>
  </si>
  <si>
    <t>Domácí telefon, přístupový systém:</t>
  </si>
  <si>
    <t>Pol89</t>
  </si>
  <si>
    <t>elektrický otvírač dveří reverzní (bez napětí otevřeno) - nutná koordinace s dodavatelem dveří</t>
  </si>
  <si>
    <t>180</t>
  </si>
  <si>
    <t>Pol90</t>
  </si>
  <si>
    <t>Venkovní jednotka, 1x tlačítko, kamerový modul</t>
  </si>
  <si>
    <t>182</t>
  </si>
  <si>
    <t>Pol91</t>
  </si>
  <si>
    <t>Venkovní jednotka - rozšiřovací modul 6x tlačítko</t>
  </si>
  <si>
    <t>184</t>
  </si>
  <si>
    <t>Pol92</t>
  </si>
  <si>
    <t>Venkovní jednotka - rozšiřovací modul 1x čtečka RFID: IC karty 13.56MHz</t>
  </si>
  <si>
    <t>186</t>
  </si>
  <si>
    <t>Pol93</t>
  </si>
  <si>
    <t>Venkovní jednotka - rozšiřovací modul 1x rámeček pro modulární interkom pro 3 moduly</t>
  </si>
  <si>
    <t>Pol94</t>
  </si>
  <si>
    <t>Vnitřní jednotka, dotykový 7" displej, napájení PoE, volání mezi monitory ve třídách, CZ prostředí</t>
  </si>
  <si>
    <t>Pol95</t>
  </si>
  <si>
    <t>PoE distributor pro 8 PoE zařízení</t>
  </si>
  <si>
    <t>Pol96</t>
  </si>
  <si>
    <t>RFID čip pro IP videotelefony</t>
  </si>
  <si>
    <t>Pol97</t>
  </si>
  <si>
    <t>Odchodové tlačítko</t>
  </si>
  <si>
    <t>Pol98</t>
  </si>
  <si>
    <t>kabel FTP 4x2x0,5</t>
  </si>
  <si>
    <t>Pol99</t>
  </si>
  <si>
    <t>Trubka elektroinstalační 1216</t>
  </si>
  <si>
    <t>Pol100</t>
  </si>
  <si>
    <t>Niky pro tabla, vnitřní jednotky</t>
  </si>
  <si>
    <t>Pol101</t>
  </si>
  <si>
    <t>Oživení, uvedení do provozu, zaškolení, revize, dokumentace skut.provedení</t>
  </si>
  <si>
    <t>D15</t>
  </si>
  <si>
    <t>Datový rozvaděč:</t>
  </si>
  <si>
    <t>Pol102</t>
  </si>
  <si>
    <t>Switch 24p</t>
  </si>
  <si>
    <t>Pol103</t>
  </si>
  <si>
    <t>patch kabel cat6, 0,5m</t>
  </si>
  <si>
    <t>Pol104</t>
  </si>
  <si>
    <t>patch panel 24p</t>
  </si>
  <si>
    <t>Pol105</t>
  </si>
  <si>
    <t>vyvazovací panel</t>
  </si>
  <si>
    <t>Pol106</t>
  </si>
  <si>
    <t>Rozvodný panel 6x230V</t>
  </si>
  <si>
    <t>Pol107</t>
  </si>
  <si>
    <t>Datový rozvaděč RACK, 600x400, 12U</t>
  </si>
  <si>
    <t>Pol108</t>
  </si>
  <si>
    <t>Přepěťová ochrana</t>
  </si>
  <si>
    <t>Pol109</t>
  </si>
  <si>
    <t>Drobný elektroinstalační materiál - datový rozvaděč</t>
  </si>
  <si>
    <t>D16</t>
  </si>
  <si>
    <t>Ostatní:</t>
  </si>
  <si>
    <t>Pol110</t>
  </si>
  <si>
    <t>Oživení, měření, doprava</t>
  </si>
  <si>
    <t>Pol111</t>
  </si>
  <si>
    <t>Připojení technologií, koordinace</t>
  </si>
  <si>
    <t>Pol112</t>
  </si>
  <si>
    <t>Revize</t>
  </si>
  <si>
    <t>Pol113</t>
  </si>
  <si>
    <t>Dokumentace skutečného provedení</t>
  </si>
  <si>
    <t>Pol114</t>
  </si>
  <si>
    <t>Dokumentace Zhotovitele</t>
  </si>
  <si>
    <t>Pol115</t>
  </si>
  <si>
    <t>Demontáž a likvidace stávající elektroinstalace</t>
  </si>
  <si>
    <t>f - ÚT</t>
  </si>
  <si>
    <t xml:space="preserve">732 -  A02 – Strojovny </t>
  </si>
  <si>
    <t>733 -  A03 – Potrubí – objekt</t>
  </si>
  <si>
    <t>734 -  A04 – Armatury</t>
  </si>
  <si>
    <t>735 -  A05 - Otopná tělesa</t>
  </si>
  <si>
    <t>767 -  Konstrukce zámečnické a pomocné</t>
  </si>
  <si>
    <t>783 -  Nátěry</t>
  </si>
  <si>
    <t>900 -  Práce a dodávky ostatní – hodinové sazby</t>
  </si>
  <si>
    <t>732</t>
  </si>
  <si>
    <t xml:space="preserve"> A02 – Strojovny </t>
  </si>
  <si>
    <t>732 19-9100</t>
  </si>
  <si>
    <t>Dodávka a montáž orientačních štítků</t>
  </si>
  <si>
    <t>-918469125</t>
  </si>
  <si>
    <t>998 73-2201</t>
  </si>
  <si>
    <t>Přesun hmot pro strojovny v objektech do 50m výšky do 6 m</t>
  </si>
  <si>
    <t>-1273566119</t>
  </si>
  <si>
    <t>733</t>
  </si>
  <si>
    <t xml:space="preserve"> A03 – Potrubí – objekt</t>
  </si>
  <si>
    <t>733 12-2205</t>
  </si>
  <si>
    <t>Potrubí z trubek ocelových spojovaných lisováním z uhlíkové DN25 (28x1,5) (V ceně bude zahrnuta dodávka a montáž potrubí, veškeré příslušenství potrubí jako jsou fitinky a materiál pro upevnění potrubí a protipožárních ucpávek v prostupech požárními úseky)</t>
  </si>
  <si>
    <t>-513787939</t>
  </si>
  <si>
    <t>733 12-3114</t>
  </si>
  <si>
    <t>Příplatek k cenám za zhotovení přípojky DN32/25</t>
  </si>
  <si>
    <t>1147986201</t>
  </si>
  <si>
    <t>733 19-0107</t>
  </si>
  <si>
    <t>Zkoušky těsnosti potrubí z trubek ocelových DN do 40</t>
  </si>
  <si>
    <t>1396435910</t>
  </si>
  <si>
    <t>733 19-1112</t>
  </si>
  <si>
    <t>Manžety prostupové pro trubky DN přes 20 do 32</t>
  </si>
  <si>
    <t>877062520</t>
  </si>
  <si>
    <t>733 32-2201</t>
  </si>
  <si>
    <t>Potrubí z trubek plastových vhodných pro rozvody vytápění včetně kyslíkové bariery např. PE-Xa, AL-PEX, atd. 16x2 (V ceně bude zahrnuta dodávka a montáž potrubí, veškeré příslušenství potrubí jako jsou fitinky a materiál pro upevnění potrubí a protipožárních ucpávek v prostupech požárními úseky)</t>
  </si>
  <si>
    <t>1745812598</t>
  </si>
  <si>
    <t>733 32-2202</t>
  </si>
  <si>
    <t>Potrubí z trubek plastových vhodných pro rozvody vytápění včetně kyslíkové bariery např. PE-Xa, AL-PEX, atd. 20x2 (dtto.)</t>
  </si>
  <si>
    <t>579764936</t>
  </si>
  <si>
    <t>733 32-2203</t>
  </si>
  <si>
    <t>Potrubí z trubek plastových vhodných pro rozvody vytápění včetně kyslíkové bariery např. PE-Xa, AL-PEX, atd. 26x3 (dtto.)</t>
  </si>
  <si>
    <t>538474274</t>
  </si>
  <si>
    <t>733 32-2204</t>
  </si>
  <si>
    <t>Potrubí z trubek plastových vhodných pro rozvody vytápění včetně kyslíkové bariery např. PE-Xa, AL-PEX, atd. 32x3 (dtto.)</t>
  </si>
  <si>
    <t>1676670540</t>
  </si>
  <si>
    <t>733 39-1101</t>
  </si>
  <si>
    <t>Zkoušky těsnosti potrubí z trubek plastových do 32x3</t>
  </si>
  <si>
    <t>-807357793</t>
  </si>
  <si>
    <t>733 81-1241</t>
  </si>
  <si>
    <t>Ochrana potrubí termoizolačními trubicemi z pěnového polyetylenu PE tloušťky izolace přes 13 do 20mm, vnitřního průměru izolace do 22mm</t>
  </si>
  <si>
    <t>1525139739</t>
  </si>
  <si>
    <t>733 81-1252</t>
  </si>
  <si>
    <t>Ochrana potrubí termoizolačními trubicemi z pěnového polyetylenu PE tloušťky izolace přes 20 do 30mm, vnitřního průměru izolace přes 22 do 45 mm</t>
  </si>
  <si>
    <t>-450273285</t>
  </si>
  <si>
    <t>733 INDIV 003</t>
  </si>
  <si>
    <t>Kovová připojovací garnitura otopných těles, kolenová</t>
  </si>
  <si>
    <t>2026391605</t>
  </si>
  <si>
    <t>998 73-3201</t>
  </si>
  <si>
    <t>Přesun hmot pro rozvody potrubí v objektech do 50m výšky do 6 m</t>
  </si>
  <si>
    <t>1045384967</t>
  </si>
  <si>
    <t>734</t>
  </si>
  <si>
    <t xml:space="preserve"> A04 – Armatury</t>
  </si>
  <si>
    <t>734 21-1113</t>
  </si>
  <si>
    <t>Ventil odvzdušňovací závitový otopných těles G 3/8“</t>
  </si>
  <si>
    <t>-1028893644</t>
  </si>
  <si>
    <t>734 22-1682</t>
  </si>
  <si>
    <t>Termostatické hlavice pro ovládání ventilů otopných těles VK</t>
  </si>
  <si>
    <t>-590387820</t>
  </si>
  <si>
    <t>734 26-1402</t>
  </si>
  <si>
    <t>Šroubení připojovací armatury radiátorů VK, regulační uzavíratelné G ½</t>
  </si>
  <si>
    <t>-928261779</t>
  </si>
  <si>
    <t>734 29-1122</t>
  </si>
  <si>
    <t>Kohout plnící a vypouštěcí G 3/8“</t>
  </si>
  <si>
    <t>-1457823092</t>
  </si>
  <si>
    <t>734 29-2774</t>
  </si>
  <si>
    <t>Kohout kulový plnoprůtokový G 1“</t>
  </si>
  <si>
    <t>1332887596</t>
  </si>
  <si>
    <t>734 29-4104</t>
  </si>
  <si>
    <t>Růžice krycí dělená do G ¾</t>
  </si>
  <si>
    <t>-481537569</t>
  </si>
  <si>
    <t>998 73-4201</t>
  </si>
  <si>
    <t>Přesun hmot pro armatury v objektech do 50m výšky do 6 m</t>
  </si>
  <si>
    <t>1075149355</t>
  </si>
  <si>
    <t xml:space="preserve"> A05 - Otopná tělesa</t>
  </si>
  <si>
    <t>735 15-2252</t>
  </si>
  <si>
    <t>Otopná tělesa panelová (VK) PN 1,0 MPa, T do 110°C jednodesková s jednou přídavnou plochou, typ 11 – výška 500 mm, délka 500 mm</t>
  </si>
  <si>
    <t>652791004</t>
  </si>
  <si>
    <t>735 15-2452</t>
  </si>
  <si>
    <t>Otopná tělesa panelová (VK) PN 1,0 MPa, T do 110°C dvoudesková s jednou přídavnou plochou, typ 21 – výška 500 mm, délka 500 mm</t>
  </si>
  <si>
    <t>1022429742</t>
  </si>
  <si>
    <t>735 15-2453</t>
  </si>
  <si>
    <t>Otopná tělesa panelová (VK) PN 1,0 MPa, T do 110°C dvoudesková s jednou přídavnou plochou, typ 21 – výška 500 mm, délka 600 mm</t>
  </si>
  <si>
    <t>1923504407</t>
  </si>
  <si>
    <t>735 15-2454</t>
  </si>
  <si>
    <t>Otopná tělesa panelová (VK) PN 1,0 MPa, T do 110°C dvoudesková s jednou přídavnou plochou, typ 21 – výška 500 mm, délka 700 mm</t>
  </si>
  <si>
    <t>986606922</t>
  </si>
  <si>
    <t>735 15-2460</t>
  </si>
  <si>
    <t>Otopná tělesa panelová (VK) PN 1,0 MPa, T do 110°C dvoudesková s jednou přídavnou plochou, typ 21 – výška 500 mm, délka 1400 mm</t>
  </si>
  <si>
    <t>-1079201000</t>
  </si>
  <si>
    <t>735 15-2462</t>
  </si>
  <si>
    <t>Otopná tělesa panelová (VK) PN 1,0 MPa, T do 110°C dvoudesková s jednou přídavnou plochou, typ 21 – výška 500 mm, délka 1800 mm</t>
  </si>
  <si>
    <t>2113345326</t>
  </si>
  <si>
    <t>735 15-2463</t>
  </si>
  <si>
    <t>Otopná tělesa panelová (VK) PN 1,0 MPa, T do 110°C dvoudesková s jednou přídavnou plochou, typ 21 – výška 500 mm, délka 2000 mm</t>
  </si>
  <si>
    <t>-307965424</t>
  </si>
  <si>
    <t>735 15-2472</t>
  </si>
  <si>
    <t>Otopná tělesa panelová (VK) PN 1,0 MPa, T do 110°C dvoudesková s jednou přídavnou plochou, typ 21 – výška 600 mm, délka 500 mm</t>
  </si>
  <si>
    <t>1825718284</t>
  </si>
  <si>
    <t>735 15-2476</t>
  </si>
  <si>
    <t>Otopná tělesa panelová (VK) PN 1,0 MPa, T do 110°C dvoudesková s jednou přídavnou plochou, typ 21 – výška 600 mm, délka 900 mm</t>
  </si>
  <si>
    <t>65784293</t>
  </si>
  <si>
    <t>735 15-2480</t>
  </si>
  <si>
    <t>Otopná tělesa panelová (VK) PN 1,0 MPa, T do 110°C dvoudesková s jednou přídavnou plochou, typ 21 – výška 600 mm, délka 1400 mm</t>
  </si>
  <si>
    <t>120864612</t>
  </si>
  <si>
    <t>735 15-2572</t>
  </si>
  <si>
    <t>Otopná tělesa panelová (VK) PN 1,0 MPa, T do 110°C dvoudesková se dvěma přídavnými plochami, typ 22 – výška 600 mm, délka 500 mm</t>
  </si>
  <si>
    <t>541183143</t>
  </si>
  <si>
    <t>735 15-2579</t>
  </si>
  <si>
    <t>Otopná tělesa panelová (VK) PN 1,0 MPa, T do 110°C dvoudesková se dvěma přídavnými plochami, typ 22 – výška 600 mm, délka 1200 mm</t>
  </si>
  <si>
    <t>-1817815975</t>
  </si>
  <si>
    <t>735 15-4523</t>
  </si>
  <si>
    <t>Tlakové zkoušky otopných těles</t>
  </si>
  <si>
    <t>-522105963</t>
  </si>
  <si>
    <t>735 15-9110</t>
  </si>
  <si>
    <t>Montáž otopných těles</t>
  </si>
  <si>
    <t>-303607024</t>
  </si>
  <si>
    <t>998 73-5201</t>
  </si>
  <si>
    <t>Přesun hmot pro otopná tělesa v objektech do 50m výšky do 6 m</t>
  </si>
  <si>
    <t>-109765909</t>
  </si>
  <si>
    <t xml:space="preserve"> Konstrukce zámečnické a pomocné</t>
  </si>
  <si>
    <t>767 01-11xx</t>
  </si>
  <si>
    <t>Montáž zámečnické konstrukce závěsy, konzoly, konstrukce, atd.</t>
  </si>
  <si>
    <t>-171637535</t>
  </si>
  <si>
    <t>767 01-12xx</t>
  </si>
  <si>
    <t>Dodávka zámečnické konstrukce závěsy, konzoly, konstrukce, atd.</t>
  </si>
  <si>
    <t>-1318716829</t>
  </si>
  <si>
    <t>767 01-13xx</t>
  </si>
  <si>
    <t>Dřevěný bezpečnostní kryt zabraňující kontaktu dětí s otopným tělesem (nemožnost popálení). Zhotoveným dle bezpečnostních standardů pro MŠ. Kryt musí být vzdušný (dtto. jako tomu je ve stávajících učebnách MŠ v 1.NP), aby co nejméně snižoval výkon otopného tělesa. - bude dodávkou interieru MŠ</t>
  </si>
  <si>
    <t>1861913968</t>
  </si>
  <si>
    <t>998 76-5101</t>
  </si>
  <si>
    <t>Přesun hmot kovových doplňujících kcí. v objektech do 50m výšky do 6 m</t>
  </si>
  <si>
    <t>607756635</t>
  </si>
  <si>
    <t xml:space="preserve"> Nátěry</t>
  </si>
  <si>
    <t>783 42-54__</t>
  </si>
  <si>
    <t>Nátěr syntetický kovových konstrukcí</t>
  </si>
  <si>
    <t>1644051773</t>
  </si>
  <si>
    <t>900</t>
  </si>
  <si>
    <t xml:space="preserve"> Práce a dodávky ostatní – hodinové sazby</t>
  </si>
  <si>
    <t>900_1</t>
  </si>
  <si>
    <t>Topná zkouška</t>
  </si>
  <si>
    <t>1736453404</t>
  </si>
  <si>
    <t>900_10</t>
  </si>
  <si>
    <t>Koordinací profesí ZTI, EL., MaR, STAVBA</t>
  </si>
  <si>
    <t>2118634262</t>
  </si>
  <si>
    <t>900_11</t>
  </si>
  <si>
    <t>Příprava montáže</t>
  </si>
  <si>
    <t>1447276663</t>
  </si>
  <si>
    <t>900_12</t>
  </si>
  <si>
    <t>Zhotovení montážní dokumentace a dokumentace skutečného provedení stavby</t>
  </si>
  <si>
    <t>2111478616</t>
  </si>
  <si>
    <t>900_2</t>
  </si>
  <si>
    <t>Odborné komplexní zaregulování otopného systému</t>
  </si>
  <si>
    <t>672107005</t>
  </si>
  <si>
    <t>900_3</t>
  </si>
  <si>
    <t>Napouštení, vypouštění systému upravenou vodou</t>
  </si>
  <si>
    <t>-828339866</t>
  </si>
  <si>
    <t>900_4</t>
  </si>
  <si>
    <t>Důkladný proplach systému</t>
  </si>
  <si>
    <t>1978027129</t>
  </si>
  <si>
    <t>900_5</t>
  </si>
  <si>
    <t>Zaškolení obsluhy</t>
  </si>
  <si>
    <t>718976500</t>
  </si>
  <si>
    <t>900_6</t>
  </si>
  <si>
    <t>Zkoušky a revize</t>
  </si>
  <si>
    <t>1000371927</t>
  </si>
  <si>
    <t>900_7</t>
  </si>
  <si>
    <t>Rezerva na vícepráce spojené s napojením na stávající stav</t>
  </si>
  <si>
    <t>-945815128</t>
  </si>
  <si>
    <t>900_8</t>
  </si>
  <si>
    <t>Zednické výpomoce (vytvoření prostupů a drážek pro potrubí + jejich následné zatěsnění, zednické začištění po montáži, včetně případných protipožárních ucpávek atd.)</t>
  </si>
  <si>
    <t>32670699</t>
  </si>
  <si>
    <t>900_9</t>
  </si>
  <si>
    <t>Zaměření stávajícího stavu na místě a práce s tím spojené</t>
  </si>
  <si>
    <t>-1338318599</t>
  </si>
  <si>
    <t>g - VZT</t>
  </si>
  <si>
    <t xml:space="preserve">1 - Umývárna, toalety MŠ 2.NP                  </t>
  </si>
  <si>
    <t xml:space="preserve">2 - Soc. zařízení zaměstnanci 1.05 a 2.04 </t>
  </si>
  <si>
    <t>D1 - Montážní materiál</t>
  </si>
  <si>
    <t xml:space="preserve">D2 - Přesuny strojů, zařízení a potrubí, přidružené výkony </t>
  </si>
  <si>
    <t xml:space="preserve">Umývárna, toalety MŠ 2.NP                  </t>
  </si>
  <si>
    <t>Ventilátor diagonální, zvukově zatlumený,tříotáčkový s doběhem DN200mm Q=520m3/h, 200Pa, Pel=102W, 230V</t>
  </si>
  <si>
    <t>1139212372</t>
  </si>
  <si>
    <t>Oblouk 90°- SPIRO 160</t>
  </si>
  <si>
    <t>-2139976171</t>
  </si>
  <si>
    <t>Odbocka jednostranná 45°-SPIRO 200/100</t>
  </si>
  <si>
    <t>1099804017</t>
  </si>
  <si>
    <t>Prechod osovy -SPIRO 200/160</t>
  </si>
  <si>
    <t>792743658</t>
  </si>
  <si>
    <t>Zpetná klapka tesna RSK 200</t>
  </si>
  <si>
    <t>-138770137</t>
  </si>
  <si>
    <t>Tlumic hluku MAA 200/600 ED</t>
  </si>
  <si>
    <t>1314529598</t>
  </si>
  <si>
    <t>Vyústka pro kruh.potr. KV-K1-R 425 x 75</t>
  </si>
  <si>
    <t>770038711</t>
  </si>
  <si>
    <t>Žaluzie protidešťová 315x315 vč.přechodu 315x315/DN200mm</t>
  </si>
  <si>
    <t>-1602631272</t>
  </si>
  <si>
    <t>Talířový ventil kovový odvodní KO 100</t>
  </si>
  <si>
    <t>-588363549</t>
  </si>
  <si>
    <t>Spiro potrubí pozink D 100</t>
  </si>
  <si>
    <t>bm</t>
  </si>
  <si>
    <t>529273893</t>
  </si>
  <si>
    <t>Spiro potrubí pozink D 160</t>
  </si>
  <si>
    <t>1369881581</t>
  </si>
  <si>
    <t>Spiro potrubí pozink D 200</t>
  </si>
  <si>
    <t>1032064434</t>
  </si>
  <si>
    <t xml:space="preserve">Soc. zařízení zaměstnanci 1.05 a 2.04 </t>
  </si>
  <si>
    <t>Axiální ventilátor se zpětnou klapkou a doběhem DN160mm Q=150m3/h, 40Pa, Pel=29W, 230V, IP45</t>
  </si>
  <si>
    <t>1170358710</t>
  </si>
  <si>
    <t>Žaluzie protidešťová přetlaková pro potrubí DN160mm</t>
  </si>
  <si>
    <t>63250495</t>
  </si>
  <si>
    <t>-1841432563</t>
  </si>
  <si>
    <t>Montážní materiál</t>
  </si>
  <si>
    <t>Montážní, těsnící a spojovací materiál</t>
  </si>
  <si>
    <t>-754299347</t>
  </si>
  <si>
    <t xml:space="preserve">Přesuny strojů, zařízení a potrubí, přidružené výkony </t>
  </si>
  <si>
    <t>R000131</t>
  </si>
  <si>
    <t>Doprava na staveniště</t>
  </si>
  <si>
    <t>-2132903916</t>
  </si>
  <si>
    <t>R000132</t>
  </si>
  <si>
    <t xml:space="preserve">Podíl přidružených výkonů </t>
  </si>
  <si>
    <t>853402744</t>
  </si>
  <si>
    <t>R000133</t>
  </si>
  <si>
    <t>Uvední do provozu</t>
  </si>
  <si>
    <t>-610021701</t>
  </si>
  <si>
    <t>x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</si>
  <si>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</si>
  <si>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</si>
  <si>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</si>
  <si>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</si>
  <si>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</si>
  <si>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</si>
  <si>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</si>
  <si>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</si>
  <si>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 xml:space="preserve">    VRN10 - DALŠÍ NÁKLADY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</si>
  <si>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</si>
  <si>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</si>
  <si>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</si>
  <si>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</si>
  <si>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</si>
  <si>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</si>
  <si>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642379253</t>
  </si>
  <si>
    <t>013254000</t>
  </si>
  <si>
    <t>Dokumentace skutečného provedení stavby</t>
  </si>
  <si>
    <t>179183198</t>
  </si>
  <si>
    <t>Poznámka k položce:_x000D_
v tištěné a digitální verzi v počtu požadovaném v zadávací dokumentaci</t>
  </si>
  <si>
    <t>013294000</t>
  </si>
  <si>
    <t>Výrobní a dílenská dokumentace</t>
  </si>
  <si>
    <t>1058313633</t>
  </si>
  <si>
    <t>Poznámka k položce:_x000D_
zahrnuje náklady na veškerou výrobní a dílenskou dokumentaci potřebnou k provedení stavby apod.</t>
  </si>
  <si>
    <t>VRN3</t>
  </si>
  <si>
    <t>Zařízení staveniště</t>
  </si>
  <si>
    <t>030001000</t>
  </si>
  <si>
    <t>1077894154</t>
  </si>
  <si>
    <t>Poznámka k položce:_x000D_
zahrnuje náklady na: pořízení, dovoz, montáž, údržbu, demontáž a odvoz veškerých mobilních stavebních buněk (kancelář, šatny, příruční sklad, umývárna) a k tomu odpovídajících mobilních WC, zřízení a demontáž odběrných míst staveništních energií vč. podružného měření a vlastních odběrů, energie pro ZS, event. zřízení a odstranění dočasného zpevnění ploch, ohrazení, resp. oddělení staveniště, osvětlení staveniště,  střežení staveniště, provizorní zajištění výkopů proti pádu, zřízení a odstranění dočasného napojení na inženýrské sítě, ekologickou likvidaci odpadů, zřízení a odstranění provizorní plochy pro malou mechanizaci cca 50 m2 zabezpečenou před případným únikem ropných látek, zřízení a odstranění případných dočasných nájezdových ploch, vyčištění staveniště a dotčených ploch stavbou, ostatní ZS - viz ZOV a dle uvážení zhotovitele</t>
  </si>
  <si>
    <t>034002000</t>
  </si>
  <si>
    <t>Zabezpečení staveniště</t>
  </si>
  <si>
    <t>-781154142</t>
  </si>
  <si>
    <t>034103000</t>
  </si>
  <si>
    <t>Oplocení staveniště</t>
  </si>
  <si>
    <t>1821741633</t>
  </si>
  <si>
    <t>Poznámka k položce:_x000D_
- po celou dobu stavby</t>
  </si>
  <si>
    <t>034503000</t>
  </si>
  <si>
    <t>Informační tabule na staveništi</t>
  </si>
  <si>
    <t>-373459023</t>
  </si>
  <si>
    <t>Poznámka k položce:_x000D_
požadavky na grafické řešení, velikost atd. viz Zadávací dokumentace</t>
  </si>
  <si>
    <t>VRN4</t>
  </si>
  <si>
    <t>Inženýrská činnost</t>
  </si>
  <si>
    <t>043002000</t>
  </si>
  <si>
    <t>Zkoušky a ostatní měření</t>
  </si>
  <si>
    <t>2071706480</t>
  </si>
  <si>
    <t>Poznámka k položce:_x000D_
např: hutnící, tlakové, příp. další, které nejsou položkami jednotlivých objektů dle ZD a PD</t>
  </si>
  <si>
    <t>045203000</t>
  </si>
  <si>
    <t>Kompletační činnost</t>
  </si>
  <si>
    <t>-639522686</t>
  </si>
  <si>
    <t>Poznámka k položce:_x000D_
zajištění a příprava veškerých dokladů a vyjádření potřebných ke kolaudaci stavby, resp. požadovaných SÚ</t>
  </si>
  <si>
    <t>045303000</t>
  </si>
  <si>
    <t>Koordinační činnost</t>
  </si>
  <si>
    <t>-1187075712</t>
  </si>
  <si>
    <t>049002000</t>
  </si>
  <si>
    <t>Ostatní inženýrská činnost</t>
  </si>
  <si>
    <t>913409936</t>
  </si>
  <si>
    <t>Poznámka k položce:_x000D_
- plán POV</t>
  </si>
  <si>
    <t>VRN5</t>
  </si>
  <si>
    <t>Finanční náklady</t>
  </si>
  <si>
    <t>051002000</t>
  </si>
  <si>
    <t>Pojistné</t>
  </si>
  <si>
    <t>2109749291</t>
  </si>
  <si>
    <t>Poznámka k položce:_x000D_
poplatky za pojištění stavby požadované v zadávací dokumentaci</t>
  </si>
  <si>
    <t>053002000</t>
  </si>
  <si>
    <t>Správní a místní poplatky</t>
  </si>
  <si>
    <t>-1695915466</t>
  </si>
  <si>
    <t>Poznámka k položce:_x000D_
veškeré poplatky související s prováděním a kolaudací stavby viz Zadávací dokumentace</t>
  </si>
  <si>
    <t>VRN6</t>
  </si>
  <si>
    <t>Územní vlivy</t>
  </si>
  <si>
    <t>065002000</t>
  </si>
  <si>
    <t>Mimostaveništní doprava materiálů</t>
  </si>
  <si>
    <t>1468683409</t>
  </si>
  <si>
    <t>VRN7</t>
  </si>
  <si>
    <t>Provozní vlivy</t>
  </si>
  <si>
    <t>071103000</t>
  </si>
  <si>
    <t>Provoz investora</t>
  </si>
  <si>
    <t>439422397</t>
  </si>
  <si>
    <t>Poznámka k položce:_x000D_
kancelář pro objednatele a TDI viz Zadávací dokumentace</t>
  </si>
  <si>
    <t>072103001</t>
  </si>
  <si>
    <t>Projednání DIO a zajištění DIR komunikace II.a III. třídy</t>
  </si>
  <si>
    <t>1724287049</t>
  </si>
  <si>
    <t>VRN9</t>
  </si>
  <si>
    <t>Ostatní náklady</t>
  </si>
  <si>
    <t>094103000</t>
  </si>
  <si>
    <t>Náklady na plánované vyklizení objektu</t>
  </si>
  <si>
    <t>-1666508004</t>
  </si>
  <si>
    <t>VRN10</t>
  </si>
  <si>
    <t>DALŠÍ NÁKLADY</t>
  </si>
  <si>
    <t>092002000</t>
  </si>
  <si>
    <t>Zabezpečení celého objektu školy proti působení povětrnostních vlivů, a to od doby odstranění stávající střešní konstrukce až po zakrytí objektu novou střešní konstrukcí.</t>
  </si>
  <si>
    <t>1782155970</t>
  </si>
  <si>
    <t>DALŠÍ PROJEKTANTEM NAVRŽENÉ VRN: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</si>
</sst>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2"/>
      <c r="AQ5" s="22"/>
      <c r="AR5" s="20"/>
      <c r="BE5" s="25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2"/>
      <c r="AQ6" s="22"/>
      <c r="AR6" s="20"/>
      <c r="BE6" s="25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5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5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5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25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8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258"/>
      <c r="BS13" s="17" t="s">
        <v>6</v>
      </c>
    </row>
    <row r="14" spans="1:74" ht="12.75">
      <c r="B14" s="21"/>
      <c r="C14" s="22"/>
      <c r="D14" s="22"/>
      <c r="E14" s="263" t="s">
        <v>31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25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25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258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8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5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25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8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8"/>
    </row>
    <row r="23" spans="1:71" s="1" customFormat="1" ht="47.25" customHeight="1">
      <c r="B23" s="21"/>
      <c r="C23" s="22"/>
      <c r="D23" s="22"/>
      <c r="E23" s="265" t="s">
        <v>39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2"/>
      <c r="AP23" s="22"/>
      <c r="AQ23" s="22"/>
      <c r="AR23" s="20"/>
      <c r="BE23" s="25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8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6">
        <f>ROUND(AG54,2)</f>
        <v>0</v>
      </c>
      <c r="AL26" s="267"/>
      <c r="AM26" s="267"/>
      <c r="AN26" s="267"/>
      <c r="AO26" s="267"/>
      <c r="AP26" s="36"/>
      <c r="AQ26" s="36"/>
      <c r="AR26" s="39"/>
      <c r="BE26" s="25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8" t="s">
        <v>41</v>
      </c>
      <c r="M28" s="268"/>
      <c r="N28" s="268"/>
      <c r="O28" s="268"/>
      <c r="P28" s="268"/>
      <c r="Q28" s="36"/>
      <c r="R28" s="36"/>
      <c r="S28" s="36"/>
      <c r="T28" s="36"/>
      <c r="U28" s="36"/>
      <c r="V28" s="36"/>
      <c r="W28" s="268" t="s">
        <v>42</v>
      </c>
      <c r="X28" s="268"/>
      <c r="Y28" s="268"/>
      <c r="Z28" s="268"/>
      <c r="AA28" s="268"/>
      <c r="AB28" s="268"/>
      <c r="AC28" s="268"/>
      <c r="AD28" s="268"/>
      <c r="AE28" s="268"/>
      <c r="AF28" s="36"/>
      <c r="AG28" s="36"/>
      <c r="AH28" s="36"/>
      <c r="AI28" s="36"/>
      <c r="AJ28" s="36"/>
      <c r="AK28" s="268" t="s">
        <v>43</v>
      </c>
      <c r="AL28" s="268"/>
      <c r="AM28" s="268"/>
      <c r="AN28" s="268"/>
      <c r="AO28" s="268"/>
      <c r="AP28" s="36"/>
      <c r="AQ28" s="36"/>
      <c r="AR28" s="39"/>
      <c r="BE28" s="258"/>
    </row>
    <row r="29" spans="1:71" s="3" customFormat="1" ht="14.45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71">
        <v>0.21</v>
      </c>
      <c r="M29" s="270"/>
      <c r="N29" s="270"/>
      <c r="O29" s="270"/>
      <c r="P29" s="270"/>
      <c r="Q29" s="41"/>
      <c r="R29" s="41"/>
      <c r="S29" s="41"/>
      <c r="T29" s="41"/>
      <c r="U29" s="41"/>
      <c r="V29" s="41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41"/>
      <c r="AG29" s="41"/>
      <c r="AH29" s="41"/>
      <c r="AI29" s="41"/>
      <c r="AJ29" s="41"/>
      <c r="AK29" s="269">
        <f>ROUND(AV54, 2)</f>
        <v>0</v>
      </c>
      <c r="AL29" s="270"/>
      <c r="AM29" s="270"/>
      <c r="AN29" s="270"/>
      <c r="AO29" s="270"/>
      <c r="AP29" s="41"/>
      <c r="AQ29" s="41"/>
      <c r="AR29" s="42"/>
      <c r="BE29" s="259"/>
    </row>
    <row r="30" spans="1:71" s="3" customFormat="1" ht="14.45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71">
        <v>0.15</v>
      </c>
      <c r="M30" s="270"/>
      <c r="N30" s="270"/>
      <c r="O30" s="270"/>
      <c r="P30" s="270"/>
      <c r="Q30" s="41"/>
      <c r="R30" s="41"/>
      <c r="S30" s="41"/>
      <c r="T30" s="41"/>
      <c r="U30" s="41"/>
      <c r="V30" s="41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41"/>
      <c r="AG30" s="41"/>
      <c r="AH30" s="41"/>
      <c r="AI30" s="41"/>
      <c r="AJ30" s="41"/>
      <c r="AK30" s="269">
        <f>ROUND(AW54, 2)</f>
        <v>0</v>
      </c>
      <c r="AL30" s="270"/>
      <c r="AM30" s="270"/>
      <c r="AN30" s="270"/>
      <c r="AO30" s="270"/>
      <c r="AP30" s="41"/>
      <c r="AQ30" s="41"/>
      <c r="AR30" s="42"/>
      <c r="BE30" s="259"/>
    </row>
    <row r="31" spans="1:71" s="3" customFormat="1" ht="14.45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271">
        <v>0.21</v>
      </c>
      <c r="M31" s="270"/>
      <c r="N31" s="270"/>
      <c r="O31" s="270"/>
      <c r="P31" s="270"/>
      <c r="Q31" s="41"/>
      <c r="R31" s="41"/>
      <c r="S31" s="41"/>
      <c r="T31" s="41"/>
      <c r="U31" s="41"/>
      <c r="V31" s="41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1"/>
      <c r="AG31" s="41"/>
      <c r="AH31" s="41"/>
      <c r="AI31" s="41"/>
      <c r="AJ31" s="41"/>
      <c r="AK31" s="269">
        <v>0</v>
      </c>
      <c r="AL31" s="270"/>
      <c r="AM31" s="270"/>
      <c r="AN31" s="270"/>
      <c r="AO31" s="270"/>
      <c r="AP31" s="41"/>
      <c r="AQ31" s="41"/>
      <c r="AR31" s="42"/>
      <c r="BE31" s="259"/>
    </row>
    <row r="32" spans="1:71" s="3" customFormat="1" ht="14.45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71">
        <v>0.15</v>
      </c>
      <c r="M32" s="270"/>
      <c r="N32" s="270"/>
      <c r="O32" s="270"/>
      <c r="P32" s="270"/>
      <c r="Q32" s="41"/>
      <c r="R32" s="41"/>
      <c r="S32" s="41"/>
      <c r="T32" s="41"/>
      <c r="U32" s="41"/>
      <c r="V32" s="41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1"/>
      <c r="AG32" s="41"/>
      <c r="AH32" s="41"/>
      <c r="AI32" s="41"/>
      <c r="AJ32" s="41"/>
      <c r="AK32" s="269">
        <v>0</v>
      </c>
      <c r="AL32" s="270"/>
      <c r="AM32" s="270"/>
      <c r="AN32" s="270"/>
      <c r="AO32" s="270"/>
      <c r="AP32" s="41"/>
      <c r="AQ32" s="41"/>
      <c r="AR32" s="42"/>
      <c r="BE32" s="259"/>
    </row>
    <row r="33" spans="1:57" s="3" customFormat="1" ht="14.45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71">
        <v>0</v>
      </c>
      <c r="M33" s="270"/>
      <c r="N33" s="270"/>
      <c r="O33" s="270"/>
      <c r="P33" s="270"/>
      <c r="Q33" s="41"/>
      <c r="R33" s="41"/>
      <c r="S33" s="41"/>
      <c r="T33" s="41"/>
      <c r="U33" s="41"/>
      <c r="V33" s="41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41"/>
      <c r="AG33" s="41"/>
      <c r="AH33" s="41"/>
      <c r="AI33" s="41"/>
      <c r="AJ33" s="41"/>
      <c r="AK33" s="269">
        <v>0</v>
      </c>
      <c r="AL33" s="270"/>
      <c r="AM33" s="270"/>
      <c r="AN33" s="270"/>
      <c r="AO33" s="27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275" t="s">
        <v>52</v>
      </c>
      <c r="Y35" s="273"/>
      <c r="Z35" s="273"/>
      <c r="AA35" s="273"/>
      <c r="AB35" s="273"/>
      <c r="AC35" s="45"/>
      <c r="AD35" s="45"/>
      <c r="AE35" s="45"/>
      <c r="AF35" s="45"/>
      <c r="AG35" s="45"/>
      <c r="AH35" s="45"/>
      <c r="AI35" s="45"/>
      <c r="AJ35" s="45"/>
      <c r="AK35" s="272">
        <f>SUM(AK26:AK33)</f>
        <v>0</v>
      </c>
      <c r="AL35" s="273"/>
      <c r="AM35" s="273"/>
      <c r="AN35" s="273"/>
      <c r="AO35" s="27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54" t="str">
        <f>K6</f>
        <v>Střešní nástavba MŠ nad pavilonem č.2 a střešní nástavba zázemí ZŠ nad pavilonem č.3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ZŠ a MŠ pro zrakově postižené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83" t="str">
        <f>IF(AN8= "","",AN8)</f>
        <v>10. 5. 2021</v>
      </c>
      <c r="AN47" s="28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ZŠ a MŠ pro zrakově postižené a vady řeči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284" t="str">
        <f>IF(E17="","",E17)</f>
        <v>Ing.Arch. Pavel Šticha</v>
      </c>
      <c r="AN49" s="285"/>
      <c r="AO49" s="285"/>
      <c r="AP49" s="285"/>
      <c r="AQ49" s="36"/>
      <c r="AR49" s="39"/>
      <c r="AS49" s="286" t="s">
        <v>54</v>
      </c>
      <c r="AT49" s="28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284" t="str">
        <f>IF(E20="","",E20)</f>
        <v xml:space="preserve"> </v>
      </c>
      <c r="AN50" s="285"/>
      <c r="AO50" s="285"/>
      <c r="AP50" s="285"/>
      <c r="AQ50" s="36"/>
      <c r="AR50" s="39"/>
      <c r="AS50" s="288"/>
      <c r="AT50" s="28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90"/>
      <c r="AT51" s="29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49" t="s">
        <v>55</v>
      </c>
      <c r="D52" s="250"/>
      <c r="E52" s="250"/>
      <c r="F52" s="250"/>
      <c r="G52" s="250"/>
      <c r="H52" s="66"/>
      <c r="I52" s="253" t="s">
        <v>56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82" t="s">
        <v>57</v>
      </c>
      <c r="AH52" s="250"/>
      <c r="AI52" s="250"/>
      <c r="AJ52" s="250"/>
      <c r="AK52" s="250"/>
      <c r="AL52" s="250"/>
      <c r="AM52" s="250"/>
      <c r="AN52" s="253" t="s">
        <v>58</v>
      </c>
      <c r="AO52" s="250"/>
      <c r="AP52" s="250"/>
      <c r="AQ52" s="67" t="s">
        <v>59</v>
      </c>
      <c r="AR52" s="39"/>
      <c r="AS52" s="68" t="s">
        <v>60</v>
      </c>
      <c r="AT52" s="69" t="s">
        <v>61</v>
      </c>
      <c r="AU52" s="69" t="s">
        <v>62</v>
      </c>
      <c r="AV52" s="69" t="s">
        <v>63</v>
      </c>
      <c r="AW52" s="69" t="s">
        <v>64</v>
      </c>
      <c r="AX52" s="69" t="s">
        <v>65</v>
      </c>
      <c r="AY52" s="69" t="s">
        <v>66</v>
      </c>
      <c r="AZ52" s="69" t="s">
        <v>67</v>
      </c>
      <c r="BA52" s="69" t="s">
        <v>68</v>
      </c>
      <c r="BB52" s="69" t="s">
        <v>69</v>
      </c>
      <c r="BC52" s="69" t="s">
        <v>70</v>
      </c>
      <c r="BD52" s="70" t="s">
        <v>71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56">
        <f>ROUND(AG55+AG58+AG61+SUM(AG64:AG67),2)</f>
        <v>0</v>
      </c>
      <c r="AH54" s="256"/>
      <c r="AI54" s="256"/>
      <c r="AJ54" s="256"/>
      <c r="AK54" s="256"/>
      <c r="AL54" s="256"/>
      <c r="AM54" s="256"/>
      <c r="AN54" s="292">
        <f t="shared" ref="AN54:AN67" si="0">SUM(AG54,AT54)</f>
        <v>0</v>
      </c>
      <c r="AO54" s="292"/>
      <c r="AP54" s="292"/>
      <c r="AQ54" s="78" t="s">
        <v>19</v>
      </c>
      <c r="AR54" s="79"/>
      <c r="AS54" s="80">
        <f>ROUND(AS55+AS58+AS61+SUM(AS64:AS67),2)</f>
        <v>0</v>
      </c>
      <c r="AT54" s="81">
        <f t="shared" ref="AT54:AT67" si="1">ROUND(SUM(AV54:AW54),2)</f>
        <v>0</v>
      </c>
      <c r="AU54" s="82">
        <f>ROUND(AU55+AU58+AU61+SUM(AU64:AU67),5)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ROUND(AZ55+AZ58+AZ61+SUM(AZ64:AZ67),2)</f>
        <v>0</v>
      </c>
      <c r="BA54" s="81">
        <f>ROUND(BA55+BA58+BA61+SUM(BA64:BA67),2)</f>
        <v>0</v>
      </c>
      <c r="BB54" s="81">
        <f>ROUND(BB55+BB58+BB61+SUM(BB64:BB67),2)</f>
        <v>0</v>
      </c>
      <c r="BC54" s="81">
        <f>ROUND(BC55+BC58+BC61+SUM(BC64:BC67),2)</f>
        <v>0</v>
      </c>
      <c r="BD54" s="83">
        <f>ROUND(BD55+BD58+BD61+SUM(BD64:BD67),2)</f>
        <v>0</v>
      </c>
      <c r="BS54" s="84" t="s">
        <v>73</v>
      </c>
      <c r="BT54" s="84" t="s">
        <v>74</v>
      </c>
      <c r="BU54" s="85" t="s">
        <v>75</v>
      </c>
      <c r="BV54" s="84" t="s">
        <v>76</v>
      </c>
      <c r="BW54" s="84" t="s">
        <v>5</v>
      </c>
      <c r="BX54" s="84" t="s">
        <v>77</v>
      </c>
      <c r="CL54" s="84" t="s">
        <v>19</v>
      </c>
    </row>
    <row r="55" spans="1:91" s="7" customFormat="1" ht="16.5" customHeight="1">
      <c r="B55" s="86"/>
      <c r="C55" s="87"/>
      <c r="D55" s="251" t="s">
        <v>78</v>
      </c>
      <c r="E55" s="251"/>
      <c r="F55" s="251"/>
      <c r="G55" s="251"/>
      <c r="H55" s="251"/>
      <c r="I55" s="88"/>
      <c r="J55" s="251" t="s">
        <v>79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77">
        <f>ROUND(SUM(AG56:AG57),2)</f>
        <v>0</v>
      </c>
      <c r="AH55" s="278"/>
      <c r="AI55" s="278"/>
      <c r="AJ55" s="278"/>
      <c r="AK55" s="278"/>
      <c r="AL55" s="278"/>
      <c r="AM55" s="278"/>
      <c r="AN55" s="279">
        <f t="shared" si="0"/>
        <v>0</v>
      </c>
      <c r="AO55" s="278"/>
      <c r="AP55" s="278"/>
      <c r="AQ55" s="89" t="s">
        <v>80</v>
      </c>
      <c r="AR55" s="90"/>
      <c r="AS55" s="91">
        <f>ROUND(SUM(AS56:AS57),2)</f>
        <v>0</v>
      </c>
      <c r="AT55" s="92">
        <f t="shared" si="1"/>
        <v>0</v>
      </c>
      <c r="AU55" s="93">
        <f>ROUND(SUM(AU56:AU57),5)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ROUND(SUM(AZ56:AZ57),2)</f>
        <v>0</v>
      </c>
      <c r="BA55" s="92">
        <f>ROUND(SUM(BA56:BA57),2)</f>
        <v>0</v>
      </c>
      <c r="BB55" s="92">
        <f>ROUND(SUM(BB56:BB57),2)</f>
        <v>0</v>
      </c>
      <c r="BC55" s="92">
        <f>ROUND(SUM(BC56:BC57),2)</f>
        <v>0</v>
      </c>
      <c r="BD55" s="94">
        <f>ROUND(SUM(BD56:BD57),2)</f>
        <v>0</v>
      </c>
      <c r="BS55" s="95" t="s">
        <v>73</v>
      </c>
      <c r="BT55" s="95" t="s">
        <v>81</v>
      </c>
      <c r="BU55" s="95" t="s">
        <v>75</v>
      </c>
      <c r="BV55" s="95" t="s">
        <v>76</v>
      </c>
      <c r="BW55" s="95" t="s">
        <v>82</v>
      </c>
      <c r="BX55" s="95" t="s">
        <v>5</v>
      </c>
      <c r="CL55" s="95" t="s">
        <v>19</v>
      </c>
      <c r="CM55" s="95" t="s">
        <v>83</v>
      </c>
    </row>
    <row r="56" spans="1:91" s="4" customFormat="1" ht="16.5" customHeight="1">
      <c r="A56" s="96" t="s">
        <v>84</v>
      </c>
      <c r="B56" s="51"/>
      <c r="C56" s="97"/>
      <c r="D56" s="97"/>
      <c r="E56" s="252" t="s">
        <v>85</v>
      </c>
      <c r="F56" s="252"/>
      <c r="G56" s="252"/>
      <c r="H56" s="252"/>
      <c r="I56" s="252"/>
      <c r="J56" s="97"/>
      <c r="K56" s="252" t="s">
        <v>86</v>
      </c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80">
        <f>'a1 - SO.01'!J32</f>
        <v>0</v>
      </c>
      <c r="AH56" s="281"/>
      <c r="AI56" s="281"/>
      <c r="AJ56" s="281"/>
      <c r="AK56" s="281"/>
      <c r="AL56" s="281"/>
      <c r="AM56" s="281"/>
      <c r="AN56" s="280">
        <f t="shared" si="0"/>
        <v>0</v>
      </c>
      <c r="AO56" s="281"/>
      <c r="AP56" s="281"/>
      <c r="AQ56" s="98" t="s">
        <v>87</v>
      </c>
      <c r="AR56" s="53"/>
      <c r="AS56" s="99">
        <v>0</v>
      </c>
      <c r="AT56" s="100">
        <f t="shared" si="1"/>
        <v>0</v>
      </c>
      <c r="AU56" s="101">
        <f>'a1 - SO.01'!P105</f>
        <v>0</v>
      </c>
      <c r="AV56" s="100">
        <f>'a1 - SO.01'!J35</f>
        <v>0</v>
      </c>
      <c r="AW56" s="100">
        <f>'a1 - SO.01'!J36</f>
        <v>0</v>
      </c>
      <c r="AX56" s="100">
        <f>'a1 - SO.01'!J37</f>
        <v>0</v>
      </c>
      <c r="AY56" s="100">
        <f>'a1 - SO.01'!J38</f>
        <v>0</v>
      </c>
      <c r="AZ56" s="100">
        <f>'a1 - SO.01'!F35</f>
        <v>0</v>
      </c>
      <c r="BA56" s="100">
        <f>'a1 - SO.01'!F36</f>
        <v>0</v>
      </c>
      <c r="BB56" s="100">
        <f>'a1 - SO.01'!F37</f>
        <v>0</v>
      </c>
      <c r="BC56" s="100">
        <f>'a1 - SO.01'!F38</f>
        <v>0</v>
      </c>
      <c r="BD56" s="102">
        <f>'a1 - SO.01'!F39</f>
        <v>0</v>
      </c>
      <c r="BT56" s="103" t="s">
        <v>83</v>
      </c>
      <c r="BV56" s="103" t="s">
        <v>76</v>
      </c>
      <c r="BW56" s="103" t="s">
        <v>88</v>
      </c>
      <c r="BX56" s="103" t="s">
        <v>82</v>
      </c>
      <c r="CL56" s="103" t="s">
        <v>19</v>
      </c>
    </row>
    <row r="57" spans="1:91" s="4" customFormat="1" ht="16.5" customHeight="1">
      <c r="A57" s="96" t="s">
        <v>84</v>
      </c>
      <c r="B57" s="51"/>
      <c r="C57" s="97"/>
      <c r="D57" s="97"/>
      <c r="E57" s="252" t="s">
        <v>89</v>
      </c>
      <c r="F57" s="252"/>
      <c r="G57" s="252"/>
      <c r="H57" s="252"/>
      <c r="I57" s="252"/>
      <c r="J57" s="97"/>
      <c r="K57" s="252" t="s">
        <v>90</v>
      </c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80">
        <f>'a2 - SO.02'!J32</f>
        <v>0</v>
      </c>
      <c r="AH57" s="281"/>
      <c r="AI57" s="281"/>
      <c r="AJ57" s="281"/>
      <c r="AK57" s="281"/>
      <c r="AL57" s="281"/>
      <c r="AM57" s="281"/>
      <c r="AN57" s="280">
        <f t="shared" si="0"/>
        <v>0</v>
      </c>
      <c r="AO57" s="281"/>
      <c r="AP57" s="281"/>
      <c r="AQ57" s="98" t="s">
        <v>87</v>
      </c>
      <c r="AR57" s="53"/>
      <c r="AS57" s="99">
        <v>0</v>
      </c>
      <c r="AT57" s="100">
        <f t="shared" si="1"/>
        <v>0</v>
      </c>
      <c r="AU57" s="101">
        <f>'a2 - SO.02'!P99</f>
        <v>0</v>
      </c>
      <c r="AV57" s="100">
        <f>'a2 - SO.02'!J35</f>
        <v>0</v>
      </c>
      <c r="AW57" s="100">
        <f>'a2 - SO.02'!J36</f>
        <v>0</v>
      </c>
      <c r="AX57" s="100">
        <f>'a2 - SO.02'!J37</f>
        <v>0</v>
      </c>
      <c r="AY57" s="100">
        <f>'a2 - SO.02'!J38</f>
        <v>0</v>
      </c>
      <c r="AZ57" s="100">
        <f>'a2 - SO.02'!F35</f>
        <v>0</v>
      </c>
      <c r="BA57" s="100">
        <f>'a2 - SO.02'!F36</f>
        <v>0</v>
      </c>
      <c r="BB57" s="100">
        <f>'a2 - SO.02'!F37</f>
        <v>0</v>
      </c>
      <c r="BC57" s="100">
        <f>'a2 - SO.02'!F38</f>
        <v>0</v>
      </c>
      <c r="BD57" s="102">
        <f>'a2 - SO.02'!F39</f>
        <v>0</v>
      </c>
      <c r="BT57" s="103" t="s">
        <v>83</v>
      </c>
      <c r="BV57" s="103" t="s">
        <v>76</v>
      </c>
      <c r="BW57" s="103" t="s">
        <v>91</v>
      </c>
      <c r="BX57" s="103" t="s">
        <v>82</v>
      </c>
      <c r="CL57" s="103" t="s">
        <v>19</v>
      </c>
    </row>
    <row r="58" spans="1:91" s="7" customFormat="1" ht="16.5" customHeight="1">
      <c r="B58" s="86"/>
      <c r="C58" s="87"/>
      <c r="D58" s="251" t="s">
        <v>92</v>
      </c>
      <c r="E58" s="251"/>
      <c r="F58" s="251"/>
      <c r="G58" s="251"/>
      <c r="H58" s="251"/>
      <c r="I58" s="88"/>
      <c r="J58" s="251" t="s">
        <v>93</v>
      </c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77">
        <f>ROUND(SUM(AG59:AG60),2)</f>
        <v>0</v>
      </c>
      <c r="AH58" s="278"/>
      <c r="AI58" s="278"/>
      <c r="AJ58" s="278"/>
      <c r="AK58" s="278"/>
      <c r="AL58" s="278"/>
      <c r="AM58" s="278"/>
      <c r="AN58" s="279">
        <f t="shared" si="0"/>
        <v>0</v>
      </c>
      <c r="AO58" s="278"/>
      <c r="AP58" s="278"/>
      <c r="AQ58" s="89" t="s">
        <v>80</v>
      </c>
      <c r="AR58" s="90"/>
      <c r="AS58" s="91">
        <f>ROUND(SUM(AS59:AS60),2)</f>
        <v>0</v>
      </c>
      <c r="AT58" s="92">
        <f t="shared" si="1"/>
        <v>0</v>
      </c>
      <c r="AU58" s="93">
        <f>ROUND(SUM(AU59:AU60),5)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ROUND(SUM(AZ59:AZ60),2)</f>
        <v>0</v>
      </c>
      <c r="BA58" s="92">
        <f>ROUND(SUM(BA59:BA60),2)</f>
        <v>0</v>
      </c>
      <c r="BB58" s="92">
        <f>ROUND(SUM(BB59:BB60),2)</f>
        <v>0</v>
      </c>
      <c r="BC58" s="92">
        <f>ROUND(SUM(BC59:BC60),2)</f>
        <v>0</v>
      </c>
      <c r="BD58" s="94">
        <f>ROUND(SUM(BD59:BD60),2)</f>
        <v>0</v>
      </c>
      <c r="BS58" s="95" t="s">
        <v>73</v>
      </c>
      <c r="BT58" s="95" t="s">
        <v>81</v>
      </c>
      <c r="BU58" s="95" t="s">
        <v>75</v>
      </c>
      <c r="BV58" s="95" t="s">
        <v>76</v>
      </c>
      <c r="BW58" s="95" t="s">
        <v>94</v>
      </c>
      <c r="BX58" s="95" t="s">
        <v>5</v>
      </c>
      <c r="CL58" s="95" t="s">
        <v>19</v>
      </c>
      <c r="CM58" s="95" t="s">
        <v>83</v>
      </c>
    </row>
    <row r="59" spans="1:91" s="4" customFormat="1" ht="16.5" customHeight="1">
      <c r="A59" s="96" t="s">
        <v>84</v>
      </c>
      <c r="B59" s="51"/>
      <c r="C59" s="97"/>
      <c r="D59" s="97"/>
      <c r="E59" s="252" t="s">
        <v>95</v>
      </c>
      <c r="F59" s="252"/>
      <c r="G59" s="252"/>
      <c r="H59" s="252"/>
      <c r="I59" s="252"/>
      <c r="J59" s="97"/>
      <c r="K59" s="252" t="s">
        <v>86</v>
      </c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80">
        <f>'b1 - SO.01'!J32</f>
        <v>0</v>
      </c>
      <c r="AH59" s="281"/>
      <c r="AI59" s="281"/>
      <c r="AJ59" s="281"/>
      <c r="AK59" s="281"/>
      <c r="AL59" s="281"/>
      <c r="AM59" s="281"/>
      <c r="AN59" s="280">
        <f t="shared" si="0"/>
        <v>0</v>
      </c>
      <c r="AO59" s="281"/>
      <c r="AP59" s="281"/>
      <c r="AQ59" s="98" t="s">
        <v>87</v>
      </c>
      <c r="AR59" s="53"/>
      <c r="AS59" s="99">
        <v>0</v>
      </c>
      <c r="AT59" s="100">
        <f t="shared" si="1"/>
        <v>0</v>
      </c>
      <c r="AU59" s="101">
        <f>'b1 - SO.01'!P110</f>
        <v>0</v>
      </c>
      <c r="AV59" s="100">
        <f>'b1 - SO.01'!J35</f>
        <v>0</v>
      </c>
      <c r="AW59" s="100">
        <f>'b1 - SO.01'!J36</f>
        <v>0</v>
      </c>
      <c r="AX59" s="100">
        <f>'b1 - SO.01'!J37</f>
        <v>0</v>
      </c>
      <c r="AY59" s="100">
        <f>'b1 - SO.01'!J38</f>
        <v>0</v>
      </c>
      <c r="AZ59" s="100">
        <f>'b1 - SO.01'!F35</f>
        <v>0</v>
      </c>
      <c r="BA59" s="100">
        <f>'b1 - SO.01'!F36</f>
        <v>0</v>
      </c>
      <c r="BB59" s="100">
        <f>'b1 - SO.01'!F37</f>
        <v>0</v>
      </c>
      <c r="BC59" s="100">
        <f>'b1 - SO.01'!F38</f>
        <v>0</v>
      </c>
      <c r="BD59" s="102">
        <f>'b1 - SO.01'!F39</f>
        <v>0</v>
      </c>
      <c r="BT59" s="103" t="s">
        <v>83</v>
      </c>
      <c r="BV59" s="103" t="s">
        <v>76</v>
      </c>
      <c r="BW59" s="103" t="s">
        <v>96</v>
      </c>
      <c r="BX59" s="103" t="s">
        <v>94</v>
      </c>
      <c r="CL59" s="103" t="s">
        <v>19</v>
      </c>
    </row>
    <row r="60" spans="1:91" s="4" customFormat="1" ht="16.5" customHeight="1">
      <c r="A60" s="96" t="s">
        <v>84</v>
      </c>
      <c r="B60" s="51"/>
      <c r="C60" s="97"/>
      <c r="D60" s="97"/>
      <c r="E60" s="252" t="s">
        <v>97</v>
      </c>
      <c r="F60" s="252"/>
      <c r="G60" s="252"/>
      <c r="H60" s="252"/>
      <c r="I60" s="252"/>
      <c r="J60" s="97"/>
      <c r="K60" s="252" t="s">
        <v>90</v>
      </c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80">
        <f>'b2 - SO.02'!J32</f>
        <v>0</v>
      </c>
      <c r="AH60" s="281"/>
      <c r="AI60" s="281"/>
      <c r="AJ60" s="281"/>
      <c r="AK60" s="281"/>
      <c r="AL60" s="281"/>
      <c r="AM60" s="281"/>
      <c r="AN60" s="280">
        <f t="shared" si="0"/>
        <v>0</v>
      </c>
      <c r="AO60" s="281"/>
      <c r="AP60" s="281"/>
      <c r="AQ60" s="98" t="s">
        <v>87</v>
      </c>
      <c r="AR60" s="53"/>
      <c r="AS60" s="99">
        <v>0</v>
      </c>
      <c r="AT60" s="100">
        <f t="shared" si="1"/>
        <v>0</v>
      </c>
      <c r="AU60" s="101">
        <f>'b2 - SO.02'!P99</f>
        <v>0</v>
      </c>
      <c r="AV60" s="100">
        <f>'b2 - SO.02'!J35</f>
        <v>0</v>
      </c>
      <c r="AW60" s="100">
        <f>'b2 - SO.02'!J36</f>
        <v>0</v>
      </c>
      <c r="AX60" s="100">
        <f>'b2 - SO.02'!J37</f>
        <v>0</v>
      </c>
      <c r="AY60" s="100">
        <f>'b2 - SO.02'!J38</f>
        <v>0</v>
      </c>
      <c r="AZ60" s="100">
        <f>'b2 - SO.02'!F35</f>
        <v>0</v>
      </c>
      <c r="BA60" s="100">
        <f>'b2 - SO.02'!F36</f>
        <v>0</v>
      </c>
      <c r="BB60" s="100">
        <f>'b2 - SO.02'!F37</f>
        <v>0</v>
      </c>
      <c r="BC60" s="100">
        <f>'b2 - SO.02'!F38</f>
        <v>0</v>
      </c>
      <c r="BD60" s="102">
        <f>'b2 - SO.02'!F39</f>
        <v>0</v>
      </c>
      <c r="BT60" s="103" t="s">
        <v>83</v>
      </c>
      <c r="BV60" s="103" t="s">
        <v>76</v>
      </c>
      <c r="BW60" s="103" t="s">
        <v>98</v>
      </c>
      <c r="BX60" s="103" t="s">
        <v>94</v>
      </c>
      <c r="CL60" s="103" t="s">
        <v>19</v>
      </c>
    </row>
    <row r="61" spans="1:91" s="7" customFormat="1" ht="16.5" customHeight="1">
      <c r="B61" s="86"/>
      <c r="C61" s="87"/>
      <c r="D61" s="251" t="s">
        <v>99</v>
      </c>
      <c r="E61" s="251"/>
      <c r="F61" s="251"/>
      <c r="G61" s="251"/>
      <c r="H61" s="251"/>
      <c r="I61" s="88"/>
      <c r="J61" s="251" t="s">
        <v>100</v>
      </c>
      <c r="K61" s="251"/>
      <c r="L61" s="251"/>
      <c r="M61" s="251"/>
      <c r="N61" s="251"/>
      <c r="O61" s="251"/>
      <c r="P61" s="251"/>
      <c r="Q61" s="251"/>
      <c r="R61" s="251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  <c r="AF61" s="251"/>
      <c r="AG61" s="277">
        <f>ROUND(SUM(AG62:AG63),2)</f>
        <v>0</v>
      </c>
      <c r="AH61" s="278"/>
      <c r="AI61" s="278"/>
      <c r="AJ61" s="278"/>
      <c r="AK61" s="278"/>
      <c r="AL61" s="278"/>
      <c r="AM61" s="278"/>
      <c r="AN61" s="279">
        <f t="shared" si="0"/>
        <v>0</v>
      </c>
      <c r="AO61" s="278"/>
      <c r="AP61" s="278"/>
      <c r="AQ61" s="89" t="s">
        <v>80</v>
      </c>
      <c r="AR61" s="90"/>
      <c r="AS61" s="91">
        <f>ROUND(SUM(AS62:AS63),2)</f>
        <v>0</v>
      </c>
      <c r="AT61" s="92">
        <f t="shared" si="1"/>
        <v>0</v>
      </c>
      <c r="AU61" s="93">
        <f>ROUND(SUM(AU62:AU63),5)</f>
        <v>0</v>
      </c>
      <c r="AV61" s="92">
        <f>ROUND(AZ61*L29,2)</f>
        <v>0</v>
      </c>
      <c r="AW61" s="92">
        <f>ROUND(BA61*L30,2)</f>
        <v>0</v>
      </c>
      <c r="AX61" s="92">
        <f>ROUND(BB61*L29,2)</f>
        <v>0</v>
      </c>
      <c r="AY61" s="92">
        <f>ROUND(BC61*L30,2)</f>
        <v>0</v>
      </c>
      <c r="AZ61" s="92">
        <f>ROUND(SUM(AZ62:AZ63),2)</f>
        <v>0</v>
      </c>
      <c r="BA61" s="92">
        <f>ROUND(SUM(BA62:BA63),2)</f>
        <v>0</v>
      </c>
      <c r="BB61" s="92">
        <f>ROUND(SUM(BB62:BB63),2)</f>
        <v>0</v>
      </c>
      <c r="BC61" s="92">
        <f>ROUND(SUM(BC62:BC63),2)</f>
        <v>0</v>
      </c>
      <c r="BD61" s="94">
        <f>ROUND(SUM(BD62:BD63),2)</f>
        <v>0</v>
      </c>
      <c r="BS61" s="95" t="s">
        <v>73</v>
      </c>
      <c r="BT61" s="95" t="s">
        <v>81</v>
      </c>
      <c r="BU61" s="95" t="s">
        <v>75</v>
      </c>
      <c r="BV61" s="95" t="s">
        <v>76</v>
      </c>
      <c r="BW61" s="95" t="s">
        <v>101</v>
      </c>
      <c r="BX61" s="95" t="s">
        <v>5</v>
      </c>
      <c r="CL61" s="95" t="s">
        <v>19</v>
      </c>
      <c r="CM61" s="95" t="s">
        <v>83</v>
      </c>
    </row>
    <row r="62" spans="1:91" s="4" customFormat="1" ht="23.25" customHeight="1">
      <c r="A62" s="96" t="s">
        <v>84</v>
      </c>
      <c r="B62" s="51"/>
      <c r="C62" s="97"/>
      <c r="D62" s="97"/>
      <c r="E62" s="252" t="s">
        <v>102</v>
      </c>
      <c r="F62" s="252"/>
      <c r="G62" s="252"/>
      <c r="H62" s="252"/>
      <c r="I62" s="252"/>
      <c r="J62" s="97"/>
      <c r="K62" s="252" t="s">
        <v>103</v>
      </c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80">
        <f>'D 1.4.a-1 - SO 01'!J32</f>
        <v>0</v>
      </c>
      <c r="AH62" s="281"/>
      <c r="AI62" s="281"/>
      <c r="AJ62" s="281"/>
      <c r="AK62" s="281"/>
      <c r="AL62" s="281"/>
      <c r="AM62" s="281"/>
      <c r="AN62" s="280">
        <f t="shared" si="0"/>
        <v>0</v>
      </c>
      <c r="AO62" s="281"/>
      <c r="AP62" s="281"/>
      <c r="AQ62" s="98" t="s">
        <v>87</v>
      </c>
      <c r="AR62" s="53"/>
      <c r="AS62" s="99">
        <v>0</v>
      </c>
      <c r="AT62" s="100">
        <f t="shared" si="1"/>
        <v>0</v>
      </c>
      <c r="AU62" s="101">
        <f>'D 1.4.a-1 - SO 01'!P94</f>
        <v>0</v>
      </c>
      <c r="AV62" s="100">
        <f>'D 1.4.a-1 - SO 01'!J35</f>
        <v>0</v>
      </c>
      <c r="AW62" s="100">
        <f>'D 1.4.a-1 - SO 01'!J36</f>
        <v>0</v>
      </c>
      <c r="AX62" s="100">
        <f>'D 1.4.a-1 - SO 01'!J37</f>
        <v>0</v>
      </c>
      <c r="AY62" s="100">
        <f>'D 1.4.a-1 - SO 01'!J38</f>
        <v>0</v>
      </c>
      <c r="AZ62" s="100">
        <f>'D 1.4.a-1 - SO 01'!F35</f>
        <v>0</v>
      </c>
      <c r="BA62" s="100">
        <f>'D 1.4.a-1 - SO 01'!F36</f>
        <v>0</v>
      </c>
      <c r="BB62" s="100">
        <f>'D 1.4.a-1 - SO 01'!F37</f>
        <v>0</v>
      </c>
      <c r="BC62" s="100">
        <f>'D 1.4.a-1 - SO 01'!F38</f>
        <v>0</v>
      </c>
      <c r="BD62" s="102">
        <f>'D 1.4.a-1 - SO 01'!F39</f>
        <v>0</v>
      </c>
      <c r="BT62" s="103" t="s">
        <v>83</v>
      </c>
      <c r="BV62" s="103" t="s">
        <v>76</v>
      </c>
      <c r="BW62" s="103" t="s">
        <v>104</v>
      </c>
      <c r="BX62" s="103" t="s">
        <v>101</v>
      </c>
      <c r="CL62" s="103" t="s">
        <v>19</v>
      </c>
    </row>
    <row r="63" spans="1:91" s="4" customFormat="1" ht="23.25" customHeight="1">
      <c r="A63" s="96" t="s">
        <v>84</v>
      </c>
      <c r="B63" s="51"/>
      <c r="C63" s="97"/>
      <c r="D63" s="97"/>
      <c r="E63" s="252" t="s">
        <v>105</v>
      </c>
      <c r="F63" s="252"/>
      <c r="G63" s="252"/>
      <c r="H63" s="252"/>
      <c r="I63" s="252"/>
      <c r="J63" s="97"/>
      <c r="K63" s="252" t="s">
        <v>106</v>
      </c>
      <c r="L63" s="252"/>
      <c r="M63" s="252"/>
      <c r="N63" s="252"/>
      <c r="O63" s="252"/>
      <c r="P63" s="252"/>
      <c r="Q63" s="252"/>
      <c r="R63" s="252"/>
      <c r="S63" s="252"/>
      <c r="T63" s="252"/>
      <c r="U63" s="252"/>
      <c r="V63" s="252"/>
      <c r="W63" s="252"/>
      <c r="X63" s="252"/>
      <c r="Y63" s="252"/>
      <c r="Z63" s="252"/>
      <c r="AA63" s="252"/>
      <c r="AB63" s="252"/>
      <c r="AC63" s="252"/>
      <c r="AD63" s="252"/>
      <c r="AE63" s="252"/>
      <c r="AF63" s="252"/>
      <c r="AG63" s="280">
        <f>'D 1.4.a-2 - SO 02'!J32</f>
        <v>0</v>
      </c>
      <c r="AH63" s="281"/>
      <c r="AI63" s="281"/>
      <c r="AJ63" s="281"/>
      <c r="AK63" s="281"/>
      <c r="AL63" s="281"/>
      <c r="AM63" s="281"/>
      <c r="AN63" s="280">
        <f t="shared" si="0"/>
        <v>0</v>
      </c>
      <c r="AO63" s="281"/>
      <c r="AP63" s="281"/>
      <c r="AQ63" s="98" t="s">
        <v>87</v>
      </c>
      <c r="AR63" s="53"/>
      <c r="AS63" s="99">
        <v>0</v>
      </c>
      <c r="AT63" s="100">
        <f t="shared" si="1"/>
        <v>0</v>
      </c>
      <c r="AU63" s="101">
        <f>'D 1.4.a-2 - SO 02'!P92</f>
        <v>0</v>
      </c>
      <c r="AV63" s="100">
        <f>'D 1.4.a-2 - SO 02'!J35</f>
        <v>0</v>
      </c>
      <c r="AW63" s="100">
        <f>'D 1.4.a-2 - SO 02'!J36</f>
        <v>0</v>
      </c>
      <c r="AX63" s="100">
        <f>'D 1.4.a-2 - SO 02'!J37</f>
        <v>0</v>
      </c>
      <c r="AY63" s="100">
        <f>'D 1.4.a-2 - SO 02'!J38</f>
        <v>0</v>
      </c>
      <c r="AZ63" s="100">
        <f>'D 1.4.a-2 - SO 02'!F35</f>
        <v>0</v>
      </c>
      <c r="BA63" s="100">
        <f>'D 1.4.a-2 - SO 02'!F36</f>
        <v>0</v>
      </c>
      <c r="BB63" s="100">
        <f>'D 1.4.a-2 - SO 02'!F37</f>
        <v>0</v>
      </c>
      <c r="BC63" s="100">
        <f>'D 1.4.a-2 - SO 02'!F38</f>
        <v>0</v>
      </c>
      <c r="BD63" s="102">
        <f>'D 1.4.a-2 - SO 02'!F39</f>
        <v>0</v>
      </c>
      <c r="BT63" s="103" t="s">
        <v>83</v>
      </c>
      <c r="BV63" s="103" t="s">
        <v>76</v>
      </c>
      <c r="BW63" s="103" t="s">
        <v>107</v>
      </c>
      <c r="BX63" s="103" t="s">
        <v>101</v>
      </c>
      <c r="CL63" s="103" t="s">
        <v>19</v>
      </c>
    </row>
    <row r="64" spans="1:91" s="7" customFormat="1" ht="16.5" customHeight="1">
      <c r="A64" s="96" t="s">
        <v>84</v>
      </c>
      <c r="B64" s="86"/>
      <c r="C64" s="87"/>
      <c r="D64" s="251" t="s">
        <v>108</v>
      </c>
      <c r="E64" s="251"/>
      <c r="F64" s="251"/>
      <c r="G64" s="251"/>
      <c r="H64" s="251"/>
      <c r="I64" s="88"/>
      <c r="J64" s="251" t="s">
        <v>109</v>
      </c>
      <c r="K64" s="251"/>
      <c r="L64" s="251"/>
      <c r="M64" s="251"/>
      <c r="N64" s="251"/>
      <c r="O64" s="251"/>
      <c r="P64" s="251"/>
      <c r="Q64" s="251"/>
      <c r="R64" s="251"/>
      <c r="S64" s="251"/>
      <c r="T64" s="251"/>
      <c r="U64" s="251"/>
      <c r="V64" s="251"/>
      <c r="W64" s="251"/>
      <c r="X64" s="251"/>
      <c r="Y64" s="251"/>
      <c r="Z64" s="251"/>
      <c r="AA64" s="251"/>
      <c r="AB64" s="251"/>
      <c r="AC64" s="251"/>
      <c r="AD64" s="251"/>
      <c r="AE64" s="251"/>
      <c r="AF64" s="251"/>
      <c r="AG64" s="279">
        <f>'e - ELE'!J30</f>
        <v>0</v>
      </c>
      <c r="AH64" s="278"/>
      <c r="AI64" s="278"/>
      <c r="AJ64" s="278"/>
      <c r="AK64" s="278"/>
      <c r="AL64" s="278"/>
      <c r="AM64" s="278"/>
      <c r="AN64" s="279">
        <f t="shared" si="0"/>
        <v>0</v>
      </c>
      <c r="AO64" s="278"/>
      <c r="AP64" s="278"/>
      <c r="AQ64" s="89" t="s">
        <v>80</v>
      </c>
      <c r="AR64" s="90"/>
      <c r="AS64" s="91">
        <v>0</v>
      </c>
      <c r="AT64" s="92">
        <f t="shared" si="1"/>
        <v>0</v>
      </c>
      <c r="AU64" s="93">
        <f>'e - ELE'!P95</f>
        <v>0</v>
      </c>
      <c r="AV64" s="92">
        <f>'e - ELE'!J33</f>
        <v>0</v>
      </c>
      <c r="AW64" s="92">
        <f>'e - ELE'!J34</f>
        <v>0</v>
      </c>
      <c r="AX64" s="92">
        <f>'e - ELE'!J35</f>
        <v>0</v>
      </c>
      <c r="AY64" s="92">
        <f>'e - ELE'!J36</f>
        <v>0</v>
      </c>
      <c r="AZ64" s="92">
        <f>'e - ELE'!F33</f>
        <v>0</v>
      </c>
      <c r="BA64" s="92">
        <f>'e - ELE'!F34</f>
        <v>0</v>
      </c>
      <c r="BB64" s="92">
        <f>'e - ELE'!F35</f>
        <v>0</v>
      </c>
      <c r="BC64" s="92">
        <f>'e - ELE'!F36</f>
        <v>0</v>
      </c>
      <c r="BD64" s="94">
        <f>'e - ELE'!F37</f>
        <v>0</v>
      </c>
      <c r="BT64" s="95" t="s">
        <v>81</v>
      </c>
      <c r="BV64" s="95" t="s">
        <v>76</v>
      </c>
      <c r="BW64" s="95" t="s">
        <v>110</v>
      </c>
      <c r="BX64" s="95" t="s">
        <v>5</v>
      </c>
      <c r="CL64" s="95" t="s">
        <v>19</v>
      </c>
      <c r="CM64" s="95" t="s">
        <v>83</v>
      </c>
    </row>
    <row r="65" spans="1:91" s="7" customFormat="1" ht="16.5" customHeight="1">
      <c r="A65" s="96" t="s">
        <v>84</v>
      </c>
      <c r="B65" s="86"/>
      <c r="C65" s="87"/>
      <c r="D65" s="251" t="s">
        <v>111</v>
      </c>
      <c r="E65" s="251"/>
      <c r="F65" s="251"/>
      <c r="G65" s="251"/>
      <c r="H65" s="251"/>
      <c r="I65" s="88"/>
      <c r="J65" s="251" t="s">
        <v>112</v>
      </c>
      <c r="K65" s="251"/>
      <c r="L65" s="251"/>
      <c r="M65" s="251"/>
      <c r="N65" s="251"/>
      <c r="O65" s="251"/>
      <c r="P65" s="251"/>
      <c r="Q65" s="251"/>
      <c r="R65" s="251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  <c r="AF65" s="251"/>
      <c r="AG65" s="279">
        <f>'f - ÚT'!J30</f>
        <v>0</v>
      </c>
      <c r="AH65" s="278"/>
      <c r="AI65" s="278"/>
      <c r="AJ65" s="278"/>
      <c r="AK65" s="278"/>
      <c r="AL65" s="278"/>
      <c r="AM65" s="278"/>
      <c r="AN65" s="279">
        <f t="shared" si="0"/>
        <v>0</v>
      </c>
      <c r="AO65" s="278"/>
      <c r="AP65" s="278"/>
      <c r="AQ65" s="89" t="s">
        <v>80</v>
      </c>
      <c r="AR65" s="90"/>
      <c r="AS65" s="91">
        <v>0</v>
      </c>
      <c r="AT65" s="92">
        <f t="shared" si="1"/>
        <v>0</v>
      </c>
      <c r="AU65" s="93">
        <f>'f - ÚT'!P86</f>
        <v>0</v>
      </c>
      <c r="AV65" s="92">
        <f>'f - ÚT'!J33</f>
        <v>0</v>
      </c>
      <c r="AW65" s="92">
        <f>'f - ÚT'!J34</f>
        <v>0</v>
      </c>
      <c r="AX65" s="92">
        <f>'f - ÚT'!J35</f>
        <v>0</v>
      </c>
      <c r="AY65" s="92">
        <f>'f - ÚT'!J36</f>
        <v>0</v>
      </c>
      <c r="AZ65" s="92">
        <f>'f - ÚT'!F33</f>
        <v>0</v>
      </c>
      <c r="BA65" s="92">
        <f>'f - ÚT'!F34</f>
        <v>0</v>
      </c>
      <c r="BB65" s="92">
        <f>'f - ÚT'!F35</f>
        <v>0</v>
      </c>
      <c r="BC65" s="92">
        <f>'f - ÚT'!F36</f>
        <v>0</v>
      </c>
      <c r="BD65" s="94">
        <f>'f - ÚT'!F37</f>
        <v>0</v>
      </c>
      <c r="BT65" s="95" t="s">
        <v>81</v>
      </c>
      <c r="BV65" s="95" t="s">
        <v>76</v>
      </c>
      <c r="BW65" s="95" t="s">
        <v>113</v>
      </c>
      <c r="BX65" s="95" t="s">
        <v>5</v>
      </c>
      <c r="CL65" s="95" t="s">
        <v>19</v>
      </c>
      <c r="CM65" s="95" t="s">
        <v>83</v>
      </c>
    </row>
    <row r="66" spans="1:91" s="7" customFormat="1" ht="16.5" customHeight="1">
      <c r="A66" s="96" t="s">
        <v>84</v>
      </c>
      <c r="B66" s="86"/>
      <c r="C66" s="87"/>
      <c r="D66" s="251" t="s">
        <v>114</v>
      </c>
      <c r="E66" s="251"/>
      <c r="F66" s="251"/>
      <c r="G66" s="251"/>
      <c r="H66" s="251"/>
      <c r="I66" s="88"/>
      <c r="J66" s="251" t="s">
        <v>115</v>
      </c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1"/>
      <c r="V66" s="251"/>
      <c r="W66" s="251"/>
      <c r="X66" s="251"/>
      <c r="Y66" s="251"/>
      <c r="Z66" s="251"/>
      <c r="AA66" s="251"/>
      <c r="AB66" s="251"/>
      <c r="AC66" s="251"/>
      <c r="AD66" s="251"/>
      <c r="AE66" s="251"/>
      <c r="AF66" s="251"/>
      <c r="AG66" s="279">
        <f>'g - VZT'!J30</f>
        <v>0</v>
      </c>
      <c r="AH66" s="278"/>
      <c r="AI66" s="278"/>
      <c r="AJ66" s="278"/>
      <c r="AK66" s="278"/>
      <c r="AL66" s="278"/>
      <c r="AM66" s="278"/>
      <c r="AN66" s="279">
        <f t="shared" si="0"/>
        <v>0</v>
      </c>
      <c r="AO66" s="278"/>
      <c r="AP66" s="278"/>
      <c r="AQ66" s="89" t="s">
        <v>80</v>
      </c>
      <c r="AR66" s="90"/>
      <c r="AS66" s="91">
        <v>0</v>
      </c>
      <c r="AT66" s="92">
        <f t="shared" si="1"/>
        <v>0</v>
      </c>
      <c r="AU66" s="93">
        <f>'g - VZT'!P83</f>
        <v>0</v>
      </c>
      <c r="AV66" s="92">
        <f>'g - VZT'!J33</f>
        <v>0</v>
      </c>
      <c r="AW66" s="92">
        <f>'g - VZT'!J34</f>
        <v>0</v>
      </c>
      <c r="AX66" s="92">
        <f>'g - VZT'!J35</f>
        <v>0</v>
      </c>
      <c r="AY66" s="92">
        <f>'g - VZT'!J36</f>
        <v>0</v>
      </c>
      <c r="AZ66" s="92">
        <f>'g - VZT'!F33</f>
        <v>0</v>
      </c>
      <c r="BA66" s="92">
        <f>'g - VZT'!F34</f>
        <v>0</v>
      </c>
      <c r="BB66" s="92">
        <f>'g - VZT'!F35</f>
        <v>0</v>
      </c>
      <c r="BC66" s="92">
        <f>'g - VZT'!F36</f>
        <v>0</v>
      </c>
      <c r="BD66" s="94">
        <f>'g - VZT'!F37</f>
        <v>0</v>
      </c>
      <c r="BT66" s="95" t="s">
        <v>81</v>
      </c>
      <c r="BV66" s="95" t="s">
        <v>76</v>
      </c>
      <c r="BW66" s="95" t="s">
        <v>116</v>
      </c>
      <c r="BX66" s="95" t="s">
        <v>5</v>
      </c>
      <c r="CL66" s="95" t="s">
        <v>19</v>
      </c>
      <c r="CM66" s="95" t="s">
        <v>83</v>
      </c>
    </row>
    <row r="67" spans="1:91" s="7" customFormat="1" ht="16.5" customHeight="1">
      <c r="A67" s="96" t="s">
        <v>84</v>
      </c>
      <c r="B67" s="86"/>
      <c r="C67" s="87"/>
      <c r="D67" s="251" t="s">
        <v>117</v>
      </c>
      <c r="E67" s="251"/>
      <c r="F67" s="251"/>
      <c r="G67" s="251"/>
      <c r="H67" s="251"/>
      <c r="I67" s="88"/>
      <c r="J67" s="251" t="s">
        <v>118</v>
      </c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1"/>
      <c r="AG67" s="279">
        <f>'x - VRN'!J30</f>
        <v>0</v>
      </c>
      <c r="AH67" s="278"/>
      <c r="AI67" s="278"/>
      <c r="AJ67" s="278"/>
      <c r="AK67" s="278"/>
      <c r="AL67" s="278"/>
      <c r="AM67" s="278"/>
      <c r="AN67" s="279">
        <f t="shared" si="0"/>
        <v>0</v>
      </c>
      <c r="AO67" s="278"/>
      <c r="AP67" s="278"/>
      <c r="AQ67" s="89" t="s">
        <v>80</v>
      </c>
      <c r="AR67" s="90"/>
      <c r="AS67" s="104">
        <v>0</v>
      </c>
      <c r="AT67" s="105">
        <f t="shared" si="1"/>
        <v>0</v>
      </c>
      <c r="AU67" s="106">
        <f>'x - VRN'!P88</f>
        <v>0</v>
      </c>
      <c r="AV67" s="105">
        <f>'x - VRN'!J33</f>
        <v>0</v>
      </c>
      <c r="AW67" s="105">
        <f>'x - VRN'!J34</f>
        <v>0</v>
      </c>
      <c r="AX67" s="105">
        <f>'x - VRN'!J35</f>
        <v>0</v>
      </c>
      <c r="AY67" s="105">
        <f>'x - VRN'!J36</f>
        <v>0</v>
      </c>
      <c r="AZ67" s="105">
        <f>'x - VRN'!F33</f>
        <v>0</v>
      </c>
      <c r="BA67" s="105">
        <f>'x - VRN'!F34</f>
        <v>0</v>
      </c>
      <c r="BB67" s="105">
        <f>'x - VRN'!F35</f>
        <v>0</v>
      </c>
      <c r="BC67" s="105">
        <f>'x - VRN'!F36</f>
        <v>0</v>
      </c>
      <c r="BD67" s="107">
        <f>'x - VRN'!F37</f>
        <v>0</v>
      </c>
      <c r="BT67" s="95" t="s">
        <v>81</v>
      </c>
      <c r="BV67" s="95" t="s">
        <v>76</v>
      </c>
      <c r="BW67" s="95" t="s">
        <v>119</v>
      </c>
      <c r="BX67" s="95" t="s">
        <v>5</v>
      </c>
      <c r="CL67" s="95" t="s">
        <v>19</v>
      </c>
      <c r="CM67" s="95" t="s">
        <v>83</v>
      </c>
    </row>
    <row r="68" spans="1:91" s="2" customFormat="1" ht="30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9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1:9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39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</sheetData>
  <sheetProtection algorithmName="SHA-512" hashValue="CqSgqWeoYj4CwUsMx2TFifwRgwl2vUunhXszLIi407IIsjA8YrX1qHZVi0FcALzSjdLPQZmBsPGG+uOs5pOfLQ==" saltValue="GcLb0XrDUSiDHabapKYa7qmvrQ8c+D5pTSitk/3xXER8ujXlawUDkF52rulXL84bHU5RgLcedveCWQSljpB/Jg==" spinCount="100000" sheet="1" objects="1" scenarios="1" formatColumns="0" formatRows="0"/>
  <mergeCells count="90">
    <mergeCell ref="AN66:AP66"/>
    <mergeCell ref="AG66:AM66"/>
    <mergeCell ref="AN67:AP67"/>
    <mergeCell ref="AG67:AM67"/>
    <mergeCell ref="AN54:AP54"/>
    <mergeCell ref="AN60:AP60"/>
    <mergeCell ref="AN58:AP58"/>
    <mergeCell ref="AS49:AT51"/>
    <mergeCell ref="AN65:AP65"/>
    <mergeCell ref="AG65:AM65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56:AF56"/>
    <mergeCell ref="L45:AO45"/>
    <mergeCell ref="D65:H65"/>
    <mergeCell ref="J65:AF65"/>
    <mergeCell ref="D66:H66"/>
    <mergeCell ref="J66:AF66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K57:AF57"/>
    <mergeCell ref="K60:AF60"/>
    <mergeCell ref="K62:AF62"/>
    <mergeCell ref="K59:AF59"/>
    <mergeCell ref="K63:AF63"/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</mergeCells>
  <hyperlinks>
    <hyperlink ref="A56" location="'a1 - SO.01'!C2" display="/" xr:uid="{00000000-0004-0000-0000-000000000000}"/>
    <hyperlink ref="A57" location="'a2 - SO.02'!C2" display="/" xr:uid="{00000000-0004-0000-0000-000001000000}"/>
    <hyperlink ref="A59" location="'b1 - SO.01'!C2" display="/" xr:uid="{00000000-0004-0000-0000-000002000000}"/>
    <hyperlink ref="A60" location="'b2 - SO.02'!C2" display="/" xr:uid="{00000000-0004-0000-0000-000003000000}"/>
    <hyperlink ref="A62" location="'D 1.4.a-1 - SO 01'!C2" display="/" xr:uid="{00000000-0004-0000-0000-000004000000}"/>
    <hyperlink ref="A63" location="'D 1.4.a-2 - SO 02'!C2" display="/" xr:uid="{00000000-0004-0000-0000-000005000000}"/>
    <hyperlink ref="A64" location="'e - ELE'!C2" display="/" xr:uid="{00000000-0004-0000-0000-000006000000}"/>
    <hyperlink ref="A65" location="'f - ÚT'!C2" display="/" xr:uid="{00000000-0004-0000-0000-000007000000}"/>
    <hyperlink ref="A66" location="'g - VZT'!C2" display="/" xr:uid="{00000000-0004-0000-0000-000008000000}"/>
    <hyperlink ref="A67" location="'x - VRN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2" customFormat="1" ht="12" customHeight="1">
      <c r="A8" s="34"/>
      <c r="B8" s="39"/>
      <c r="C8" s="34"/>
      <c r="D8" s="112" t="s">
        <v>121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3040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10. 5. 2021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7" t="str">
        <f>'Rekapitulace stavby'!E14</f>
        <v>Vyplň údaj</v>
      </c>
      <c r="F18" s="298"/>
      <c r="G18" s="298"/>
      <c r="H18" s="298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9" t="s">
        <v>19</v>
      </c>
      <c r="F27" s="299"/>
      <c r="G27" s="299"/>
      <c r="H27" s="29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ROUND(J83,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ROUND((SUM(BE83:BE106)),  2)</f>
        <v>0</v>
      </c>
      <c r="G33" s="34"/>
      <c r="H33" s="34"/>
      <c r="I33" s="124">
        <v>0.21</v>
      </c>
      <c r="J33" s="123">
        <f>ROUND(((SUM(BE83:BE106))*I33),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ROUND((SUM(BF83:BF106)),  2)</f>
        <v>0</v>
      </c>
      <c r="G34" s="34"/>
      <c r="H34" s="34"/>
      <c r="I34" s="124">
        <v>0.15</v>
      </c>
      <c r="J34" s="123">
        <f>ROUND(((SUM(BF83:BF106))*I34),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ROUND((SUM(BG83:BG106)),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ROUND((SUM(BH83:BH106)),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ROUND((SUM(BI83:BI106)),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125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hidden="1" customHeight="1">
      <c r="A48" s="34"/>
      <c r="B48" s="35"/>
      <c r="C48" s="36"/>
      <c r="D48" s="36"/>
      <c r="E48" s="300" t="str">
        <f>E7</f>
        <v>Střešní nástavba MŠ nad pavilonem č.2 a střešní nástavba zázemí ZŠ nad pavilonem č.3</v>
      </c>
      <c r="F48" s="301"/>
      <c r="G48" s="301"/>
      <c r="H48" s="301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121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54" t="str">
        <f>E9</f>
        <v>g - VZT</v>
      </c>
      <c r="F50" s="302"/>
      <c r="G50" s="302"/>
      <c r="H50" s="302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ZŠ a MŠ pro zrakově postižené</v>
      </c>
      <c r="G52" s="36"/>
      <c r="H52" s="36"/>
      <c r="I52" s="29" t="s">
        <v>23</v>
      </c>
      <c r="J52" s="59" t="str">
        <f>IF(J12="","",J12)</f>
        <v>10. 5. 2021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 xml:space="preserve">ZŠ a MŠ pro zrakově postižené a vady řeči </v>
      </c>
      <c r="G54" s="36"/>
      <c r="H54" s="36"/>
      <c r="I54" s="29" t="s">
        <v>32</v>
      </c>
      <c r="J54" s="32" t="str">
        <f>E21</f>
        <v>Ing.Arch. Pavel Šticha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6" t="s">
        <v>126</v>
      </c>
      <c r="D57" s="137"/>
      <c r="E57" s="137"/>
      <c r="F57" s="137"/>
      <c r="G57" s="137"/>
      <c r="H57" s="137"/>
      <c r="I57" s="137"/>
      <c r="J57" s="138" t="s">
        <v>127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9" t="s">
        <v>72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128</v>
      </c>
    </row>
    <row r="60" spans="1:47" s="9" customFormat="1" ht="24.95" hidden="1" customHeight="1">
      <c r="B60" s="140"/>
      <c r="C60" s="141"/>
      <c r="D60" s="142" t="s">
        <v>3041</v>
      </c>
      <c r="E60" s="143"/>
      <c r="F60" s="143"/>
      <c r="G60" s="143"/>
      <c r="H60" s="143"/>
      <c r="I60" s="143"/>
      <c r="J60" s="144">
        <f>J84</f>
        <v>0</v>
      </c>
      <c r="K60" s="141"/>
      <c r="L60" s="145"/>
    </row>
    <row r="61" spans="1:47" s="9" customFormat="1" ht="24.95" hidden="1" customHeight="1">
      <c r="B61" s="140"/>
      <c r="C61" s="141"/>
      <c r="D61" s="142" t="s">
        <v>3042</v>
      </c>
      <c r="E61" s="143"/>
      <c r="F61" s="143"/>
      <c r="G61" s="143"/>
      <c r="H61" s="143"/>
      <c r="I61" s="143"/>
      <c r="J61" s="144">
        <f>J97</f>
        <v>0</v>
      </c>
      <c r="K61" s="141"/>
      <c r="L61" s="145"/>
    </row>
    <row r="62" spans="1:47" s="9" customFormat="1" ht="24.95" hidden="1" customHeight="1">
      <c r="B62" s="140"/>
      <c r="C62" s="141"/>
      <c r="D62" s="142" t="s">
        <v>3043</v>
      </c>
      <c r="E62" s="143"/>
      <c r="F62" s="143"/>
      <c r="G62" s="143"/>
      <c r="H62" s="143"/>
      <c r="I62" s="143"/>
      <c r="J62" s="144">
        <f>J101</f>
        <v>0</v>
      </c>
      <c r="K62" s="141"/>
      <c r="L62" s="145"/>
    </row>
    <row r="63" spans="1:47" s="9" customFormat="1" ht="24.95" hidden="1" customHeight="1">
      <c r="B63" s="140"/>
      <c r="C63" s="141"/>
      <c r="D63" s="142" t="s">
        <v>3044</v>
      </c>
      <c r="E63" s="143"/>
      <c r="F63" s="143"/>
      <c r="G63" s="143"/>
      <c r="H63" s="143"/>
      <c r="I63" s="143"/>
      <c r="J63" s="144">
        <f>J103</f>
        <v>0</v>
      </c>
      <c r="K63" s="141"/>
      <c r="L63" s="145"/>
    </row>
    <row r="64" spans="1:47" s="2" customFormat="1" ht="21.75" hidden="1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hidden="1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3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/>
    <row r="67" spans="1:31" ht="11.25" hidden="1"/>
    <row r="68" spans="1:31" ht="11.25" hidden="1"/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149</v>
      </c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6.25" customHeight="1">
      <c r="A73" s="34"/>
      <c r="B73" s="35"/>
      <c r="C73" s="36"/>
      <c r="D73" s="36"/>
      <c r="E73" s="300" t="str">
        <f>E7</f>
        <v>Střešní nástavba MŠ nad pavilonem č.2 a střešní nástavba zázemí ZŠ nad pavilonem č.3</v>
      </c>
      <c r="F73" s="301"/>
      <c r="G73" s="301"/>
      <c r="H73" s="301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121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54" t="str">
        <f>E9</f>
        <v>g - VZT</v>
      </c>
      <c r="F75" s="302"/>
      <c r="G75" s="302"/>
      <c r="H75" s="302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ZŠ a MŠ pro zrakově postižené</v>
      </c>
      <c r="G77" s="36"/>
      <c r="H77" s="36"/>
      <c r="I77" s="29" t="s">
        <v>23</v>
      </c>
      <c r="J77" s="59" t="str">
        <f>IF(J12="","",J12)</f>
        <v>10. 5. 2021</v>
      </c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 xml:space="preserve">ZŠ a MŠ pro zrakově postižené a vady řeči </v>
      </c>
      <c r="G79" s="36"/>
      <c r="H79" s="36"/>
      <c r="I79" s="29" t="s">
        <v>32</v>
      </c>
      <c r="J79" s="32" t="str">
        <f>E21</f>
        <v>Ing.Arch. Pavel Šticha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30</v>
      </c>
      <c r="D80" s="36"/>
      <c r="E80" s="36"/>
      <c r="F80" s="27" t="str">
        <f>IF(E18="","",E18)</f>
        <v>Vyplň údaj</v>
      </c>
      <c r="G80" s="36"/>
      <c r="H80" s="36"/>
      <c r="I80" s="29" t="s">
        <v>36</v>
      </c>
      <c r="J80" s="32" t="str">
        <f>E24</f>
        <v xml:space="preserve"> </v>
      </c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51"/>
      <c r="B82" s="152"/>
      <c r="C82" s="153" t="s">
        <v>150</v>
      </c>
      <c r="D82" s="154" t="s">
        <v>59</v>
      </c>
      <c r="E82" s="154" t="s">
        <v>55</v>
      </c>
      <c r="F82" s="154" t="s">
        <v>56</v>
      </c>
      <c r="G82" s="154" t="s">
        <v>151</v>
      </c>
      <c r="H82" s="154" t="s">
        <v>152</v>
      </c>
      <c r="I82" s="154" t="s">
        <v>153</v>
      </c>
      <c r="J82" s="154" t="s">
        <v>127</v>
      </c>
      <c r="K82" s="155" t="s">
        <v>154</v>
      </c>
      <c r="L82" s="156"/>
      <c r="M82" s="68" t="s">
        <v>19</v>
      </c>
      <c r="N82" s="69" t="s">
        <v>44</v>
      </c>
      <c r="O82" s="69" t="s">
        <v>155</v>
      </c>
      <c r="P82" s="69" t="s">
        <v>156</v>
      </c>
      <c r="Q82" s="69" t="s">
        <v>157</v>
      </c>
      <c r="R82" s="69" t="s">
        <v>158</v>
      </c>
      <c r="S82" s="69" t="s">
        <v>159</v>
      </c>
      <c r="T82" s="70" t="s">
        <v>160</v>
      </c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</row>
    <row r="83" spans="1:65" s="2" customFormat="1" ht="22.9" customHeight="1">
      <c r="A83" s="34"/>
      <c r="B83" s="35"/>
      <c r="C83" s="75" t="s">
        <v>161</v>
      </c>
      <c r="D83" s="36"/>
      <c r="E83" s="36"/>
      <c r="F83" s="36"/>
      <c r="G83" s="36"/>
      <c r="H83" s="36"/>
      <c r="I83" s="36"/>
      <c r="J83" s="157">
        <f>BK83</f>
        <v>0</v>
      </c>
      <c r="K83" s="36"/>
      <c r="L83" s="39"/>
      <c r="M83" s="71"/>
      <c r="N83" s="158"/>
      <c r="O83" s="72"/>
      <c r="P83" s="159">
        <f>P84+P97+P101+P103</f>
        <v>0</v>
      </c>
      <c r="Q83" s="72"/>
      <c r="R83" s="159">
        <f>R84+R97+R101+R103</f>
        <v>0</v>
      </c>
      <c r="S83" s="72"/>
      <c r="T83" s="160">
        <f>T84+T97+T101+T103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73</v>
      </c>
      <c r="AU83" s="17" t="s">
        <v>128</v>
      </c>
      <c r="BK83" s="161">
        <f>BK84+BK97+BK101+BK103</f>
        <v>0</v>
      </c>
    </row>
    <row r="84" spans="1:65" s="12" customFormat="1" ht="25.9" customHeight="1">
      <c r="B84" s="162"/>
      <c r="C84" s="163"/>
      <c r="D84" s="164" t="s">
        <v>73</v>
      </c>
      <c r="E84" s="165" t="s">
        <v>81</v>
      </c>
      <c r="F84" s="165" t="s">
        <v>3045</v>
      </c>
      <c r="G84" s="163"/>
      <c r="H84" s="163"/>
      <c r="I84" s="166"/>
      <c r="J84" s="167">
        <f>BK84</f>
        <v>0</v>
      </c>
      <c r="K84" s="163"/>
      <c r="L84" s="168"/>
      <c r="M84" s="169"/>
      <c r="N84" s="170"/>
      <c r="O84" s="170"/>
      <c r="P84" s="171">
        <f>SUM(P85:P96)</f>
        <v>0</v>
      </c>
      <c r="Q84" s="170"/>
      <c r="R84" s="171">
        <f>SUM(R85:R96)</f>
        <v>0</v>
      </c>
      <c r="S84" s="170"/>
      <c r="T84" s="172">
        <f>SUM(T85:T96)</f>
        <v>0</v>
      </c>
      <c r="AR84" s="173" t="s">
        <v>81</v>
      </c>
      <c r="AT84" s="174" t="s">
        <v>73</v>
      </c>
      <c r="AU84" s="174" t="s">
        <v>74</v>
      </c>
      <c r="AY84" s="173" t="s">
        <v>164</v>
      </c>
      <c r="BK84" s="175">
        <f>SUM(BK85:BK96)</f>
        <v>0</v>
      </c>
    </row>
    <row r="85" spans="1:65" s="2" customFormat="1" ht="37.9" customHeight="1">
      <c r="A85" s="34"/>
      <c r="B85" s="35"/>
      <c r="C85" s="178" t="s">
        <v>81</v>
      </c>
      <c r="D85" s="178" t="s">
        <v>167</v>
      </c>
      <c r="E85" s="179" t="s">
        <v>2594</v>
      </c>
      <c r="F85" s="180" t="s">
        <v>3046</v>
      </c>
      <c r="G85" s="181" t="s">
        <v>318</v>
      </c>
      <c r="H85" s="182">
        <v>1</v>
      </c>
      <c r="I85" s="183"/>
      <c r="J85" s="184">
        <f t="shared" ref="J85:J96" si="0">ROUND(I85*H85,2)</f>
        <v>0</v>
      </c>
      <c r="K85" s="180" t="s">
        <v>19</v>
      </c>
      <c r="L85" s="39"/>
      <c r="M85" s="185" t="s">
        <v>19</v>
      </c>
      <c r="N85" s="186" t="s">
        <v>45</v>
      </c>
      <c r="O85" s="64"/>
      <c r="P85" s="187">
        <f t="shared" ref="P85:P96" si="1">O85*H85</f>
        <v>0</v>
      </c>
      <c r="Q85" s="187">
        <v>0</v>
      </c>
      <c r="R85" s="187">
        <f t="shared" ref="R85:R96" si="2">Q85*H85</f>
        <v>0</v>
      </c>
      <c r="S85" s="187">
        <v>0</v>
      </c>
      <c r="T85" s="188">
        <f t="shared" ref="T85:T96" si="3"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172</v>
      </c>
      <c r="AT85" s="189" t="s">
        <v>167</v>
      </c>
      <c r="AU85" s="189" t="s">
        <v>81</v>
      </c>
      <c r="AY85" s="17" t="s">
        <v>164</v>
      </c>
      <c r="BE85" s="190">
        <f t="shared" ref="BE85:BE96" si="4">IF(N85="základní",J85,0)</f>
        <v>0</v>
      </c>
      <c r="BF85" s="190">
        <f t="shared" ref="BF85:BF96" si="5">IF(N85="snížená",J85,0)</f>
        <v>0</v>
      </c>
      <c r="BG85" s="190">
        <f t="shared" ref="BG85:BG96" si="6">IF(N85="zákl. přenesená",J85,0)</f>
        <v>0</v>
      </c>
      <c r="BH85" s="190">
        <f t="shared" ref="BH85:BH96" si="7">IF(N85="sníž. přenesená",J85,0)</f>
        <v>0</v>
      </c>
      <c r="BI85" s="190">
        <f t="shared" ref="BI85:BI96" si="8">IF(N85="nulová",J85,0)</f>
        <v>0</v>
      </c>
      <c r="BJ85" s="17" t="s">
        <v>81</v>
      </c>
      <c r="BK85" s="190">
        <f t="shared" ref="BK85:BK96" si="9">ROUND(I85*H85,2)</f>
        <v>0</v>
      </c>
      <c r="BL85" s="17" t="s">
        <v>172</v>
      </c>
      <c r="BM85" s="189" t="s">
        <v>3047</v>
      </c>
    </row>
    <row r="86" spans="1:65" s="2" customFormat="1" ht="14.45" customHeight="1">
      <c r="A86" s="34"/>
      <c r="B86" s="35"/>
      <c r="C86" s="178" t="s">
        <v>166</v>
      </c>
      <c r="D86" s="178" t="s">
        <v>167</v>
      </c>
      <c r="E86" s="179" t="s">
        <v>2616</v>
      </c>
      <c r="F86" s="180" t="s">
        <v>3048</v>
      </c>
      <c r="G86" s="181" t="s">
        <v>318</v>
      </c>
      <c r="H86" s="182">
        <v>2</v>
      </c>
      <c r="I86" s="183"/>
      <c r="J86" s="184">
        <f t="shared" si="0"/>
        <v>0</v>
      </c>
      <c r="K86" s="180" t="s">
        <v>19</v>
      </c>
      <c r="L86" s="39"/>
      <c r="M86" s="185" t="s">
        <v>19</v>
      </c>
      <c r="N86" s="186" t="s">
        <v>45</v>
      </c>
      <c r="O86" s="64"/>
      <c r="P86" s="187">
        <f t="shared" si="1"/>
        <v>0</v>
      </c>
      <c r="Q86" s="187">
        <v>0</v>
      </c>
      <c r="R86" s="187">
        <f t="shared" si="2"/>
        <v>0</v>
      </c>
      <c r="S86" s="187">
        <v>0</v>
      </c>
      <c r="T86" s="188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9" t="s">
        <v>172</v>
      </c>
      <c r="AT86" s="189" t="s">
        <v>167</v>
      </c>
      <c r="AU86" s="189" t="s">
        <v>81</v>
      </c>
      <c r="AY86" s="17" t="s">
        <v>164</v>
      </c>
      <c r="BE86" s="190">
        <f t="shared" si="4"/>
        <v>0</v>
      </c>
      <c r="BF86" s="190">
        <f t="shared" si="5"/>
        <v>0</v>
      </c>
      <c r="BG86" s="190">
        <f t="shared" si="6"/>
        <v>0</v>
      </c>
      <c r="BH86" s="190">
        <f t="shared" si="7"/>
        <v>0</v>
      </c>
      <c r="BI86" s="190">
        <f t="shared" si="8"/>
        <v>0</v>
      </c>
      <c r="BJ86" s="17" t="s">
        <v>81</v>
      </c>
      <c r="BK86" s="190">
        <f t="shared" si="9"/>
        <v>0</v>
      </c>
      <c r="BL86" s="17" t="s">
        <v>172</v>
      </c>
      <c r="BM86" s="189" t="s">
        <v>3049</v>
      </c>
    </row>
    <row r="87" spans="1:65" s="2" customFormat="1" ht="14.45" customHeight="1">
      <c r="A87" s="34"/>
      <c r="B87" s="35"/>
      <c r="C87" s="178" t="s">
        <v>289</v>
      </c>
      <c r="D87" s="178" t="s">
        <v>167</v>
      </c>
      <c r="E87" s="179" t="s">
        <v>2618</v>
      </c>
      <c r="F87" s="180" t="s">
        <v>3050</v>
      </c>
      <c r="G87" s="181" t="s">
        <v>318</v>
      </c>
      <c r="H87" s="182">
        <v>1</v>
      </c>
      <c r="I87" s="183"/>
      <c r="J87" s="184">
        <f t="shared" si="0"/>
        <v>0</v>
      </c>
      <c r="K87" s="180" t="s">
        <v>19</v>
      </c>
      <c r="L87" s="39"/>
      <c r="M87" s="185" t="s">
        <v>19</v>
      </c>
      <c r="N87" s="186" t="s">
        <v>45</v>
      </c>
      <c r="O87" s="64"/>
      <c r="P87" s="187">
        <f t="shared" si="1"/>
        <v>0</v>
      </c>
      <c r="Q87" s="187">
        <v>0</v>
      </c>
      <c r="R87" s="187">
        <f t="shared" si="2"/>
        <v>0</v>
      </c>
      <c r="S87" s="187">
        <v>0</v>
      </c>
      <c r="T87" s="188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9" t="s">
        <v>172</v>
      </c>
      <c r="AT87" s="189" t="s">
        <v>167</v>
      </c>
      <c r="AU87" s="189" t="s">
        <v>81</v>
      </c>
      <c r="AY87" s="17" t="s">
        <v>164</v>
      </c>
      <c r="BE87" s="190">
        <f t="shared" si="4"/>
        <v>0</v>
      </c>
      <c r="BF87" s="190">
        <f t="shared" si="5"/>
        <v>0</v>
      </c>
      <c r="BG87" s="190">
        <f t="shared" si="6"/>
        <v>0</v>
      </c>
      <c r="BH87" s="190">
        <f t="shared" si="7"/>
        <v>0</v>
      </c>
      <c r="BI87" s="190">
        <f t="shared" si="8"/>
        <v>0</v>
      </c>
      <c r="BJ87" s="17" t="s">
        <v>81</v>
      </c>
      <c r="BK87" s="190">
        <f t="shared" si="9"/>
        <v>0</v>
      </c>
      <c r="BL87" s="17" t="s">
        <v>172</v>
      </c>
      <c r="BM87" s="189" t="s">
        <v>3051</v>
      </c>
    </row>
    <row r="88" spans="1:65" s="2" customFormat="1" ht="14.45" customHeight="1">
      <c r="A88" s="34"/>
      <c r="B88" s="35"/>
      <c r="C88" s="178" t="s">
        <v>239</v>
      </c>
      <c r="D88" s="178" t="s">
        <v>167</v>
      </c>
      <c r="E88" s="179" t="s">
        <v>2620</v>
      </c>
      <c r="F88" s="180" t="s">
        <v>3052</v>
      </c>
      <c r="G88" s="181" t="s">
        <v>318</v>
      </c>
      <c r="H88" s="182">
        <v>1</v>
      </c>
      <c r="I88" s="183"/>
      <c r="J88" s="184">
        <f t="shared" si="0"/>
        <v>0</v>
      </c>
      <c r="K88" s="180" t="s">
        <v>19</v>
      </c>
      <c r="L88" s="39"/>
      <c r="M88" s="185" t="s">
        <v>19</v>
      </c>
      <c r="N88" s="186" t="s">
        <v>45</v>
      </c>
      <c r="O88" s="64"/>
      <c r="P88" s="187">
        <f t="shared" si="1"/>
        <v>0</v>
      </c>
      <c r="Q88" s="187">
        <v>0</v>
      </c>
      <c r="R88" s="187">
        <f t="shared" si="2"/>
        <v>0</v>
      </c>
      <c r="S88" s="187">
        <v>0</v>
      </c>
      <c r="T88" s="188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172</v>
      </c>
      <c r="AT88" s="189" t="s">
        <v>167</v>
      </c>
      <c r="AU88" s="189" t="s">
        <v>81</v>
      </c>
      <c r="AY88" s="17" t="s">
        <v>164</v>
      </c>
      <c r="BE88" s="190">
        <f t="shared" si="4"/>
        <v>0</v>
      </c>
      <c r="BF88" s="190">
        <f t="shared" si="5"/>
        <v>0</v>
      </c>
      <c r="BG88" s="190">
        <f t="shared" si="6"/>
        <v>0</v>
      </c>
      <c r="BH88" s="190">
        <f t="shared" si="7"/>
        <v>0</v>
      </c>
      <c r="BI88" s="190">
        <f t="shared" si="8"/>
        <v>0</v>
      </c>
      <c r="BJ88" s="17" t="s">
        <v>81</v>
      </c>
      <c r="BK88" s="190">
        <f t="shared" si="9"/>
        <v>0</v>
      </c>
      <c r="BL88" s="17" t="s">
        <v>172</v>
      </c>
      <c r="BM88" s="189" t="s">
        <v>3053</v>
      </c>
    </row>
    <row r="89" spans="1:65" s="2" customFormat="1" ht="14.45" customHeight="1">
      <c r="A89" s="34"/>
      <c r="B89" s="35"/>
      <c r="C89" s="178" t="s">
        <v>83</v>
      </c>
      <c r="D89" s="178" t="s">
        <v>167</v>
      </c>
      <c r="E89" s="179" t="s">
        <v>2596</v>
      </c>
      <c r="F89" s="180" t="s">
        <v>3054</v>
      </c>
      <c r="G89" s="181" t="s">
        <v>318</v>
      </c>
      <c r="H89" s="182">
        <v>1</v>
      </c>
      <c r="I89" s="183"/>
      <c r="J89" s="184">
        <f t="shared" si="0"/>
        <v>0</v>
      </c>
      <c r="K89" s="180" t="s">
        <v>19</v>
      </c>
      <c r="L89" s="39"/>
      <c r="M89" s="185" t="s">
        <v>19</v>
      </c>
      <c r="N89" s="186" t="s">
        <v>45</v>
      </c>
      <c r="O89" s="64"/>
      <c r="P89" s="187">
        <f t="shared" si="1"/>
        <v>0</v>
      </c>
      <c r="Q89" s="187">
        <v>0</v>
      </c>
      <c r="R89" s="187">
        <f t="shared" si="2"/>
        <v>0</v>
      </c>
      <c r="S89" s="187">
        <v>0</v>
      </c>
      <c r="T89" s="188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172</v>
      </c>
      <c r="AT89" s="189" t="s">
        <v>167</v>
      </c>
      <c r="AU89" s="189" t="s">
        <v>81</v>
      </c>
      <c r="AY89" s="17" t="s">
        <v>164</v>
      </c>
      <c r="BE89" s="190">
        <f t="shared" si="4"/>
        <v>0</v>
      </c>
      <c r="BF89" s="190">
        <f t="shared" si="5"/>
        <v>0</v>
      </c>
      <c r="BG89" s="190">
        <f t="shared" si="6"/>
        <v>0</v>
      </c>
      <c r="BH89" s="190">
        <f t="shared" si="7"/>
        <v>0</v>
      </c>
      <c r="BI89" s="190">
        <f t="shared" si="8"/>
        <v>0</v>
      </c>
      <c r="BJ89" s="17" t="s">
        <v>81</v>
      </c>
      <c r="BK89" s="190">
        <f t="shared" si="9"/>
        <v>0</v>
      </c>
      <c r="BL89" s="17" t="s">
        <v>172</v>
      </c>
      <c r="BM89" s="189" t="s">
        <v>3055</v>
      </c>
    </row>
    <row r="90" spans="1:65" s="2" customFormat="1" ht="14.45" customHeight="1">
      <c r="A90" s="34"/>
      <c r="B90" s="35"/>
      <c r="C90" s="178" t="s">
        <v>224</v>
      </c>
      <c r="D90" s="178" t="s">
        <v>167</v>
      </c>
      <c r="E90" s="179" t="s">
        <v>2598</v>
      </c>
      <c r="F90" s="180" t="s">
        <v>3056</v>
      </c>
      <c r="G90" s="181" t="s">
        <v>318</v>
      </c>
      <c r="H90" s="182">
        <v>2</v>
      </c>
      <c r="I90" s="183"/>
      <c r="J90" s="184">
        <f t="shared" si="0"/>
        <v>0</v>
      </c>
      <c r="K90" s="180" t="s">
        <v>19</v>
      </c>
      <c r="L90" s="39"/>
      <c r="M90" s="185" t="s">
        <v>19</v>
      </c>
      <c r="N90" s="186" t="s">
        <v>45</v>
      </c>
      <c r="O90" s="64"/>
      <c r="P90" s="187">
        <f t="shared" si="1"/>
        <v>0</v>
      </c>
      <c r="Q90" s="187">
        <v>0</v>
      </c>
      <c r="R90" s="187">
        <f t="shared" si="2"/>
        <v>0</v>
      </c>
      <c r="S90" s="187">
        <v>0</v>
      </c>
      <c r="T90" s="188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172</v>
      </c>
      <c r="AT90" s="189" t="s">
        <v>167</v>
      </c>
      <c r="AU90" s="189" t="s">
        <v>81</v>
      </c>
      <c r="AY90" s="17" t="s">
        <v>164</v>
      </c>
      <c r="BE90" s="190">
        <f t="shared" si="4"/>
        <v>0</v>
      </c>
      <c r="BF90" s="190">
        <f t="shared" si="5"/>
        <v>0</v>
      </c>
      <c r="BG90" s="190">
        <f t="shared" si="6"/>
        <v>0</v>
      </c>
      <c r="BH90" s="190">
        <f t="shared" si="7"/>
        <v>0</v>
      </c>
      <c r="BI90" s="190">
        <f t="shared" si="8"/>
        <v>0</v>
      </c>
      <c r="BJ90" s="17" t="s">
        <v>81</v>
      </c>
      <c r="BK90" s="190">
        <f t="shared" si="9"/>
        <v>0</v>
      </c>
      <c r="BL90" s="17" t="s">
        <v>172</v>
      </c>
      <c r="BM90" s="189" t="s">
        <v>3057</v>
      </c>
    </row>
    <row r="91" spans="1:65" s="2" customFormat="1" ht="14.45" customHeight="1">
      <c r="A91" s="34"/>
      <c r="B91" s="35"/>
      <c r="C91" s="178" t="s">
        <v>172</v>
      </c>
      <c r="D91" s="178" t="s">
        <v>167</v>
      </c>
      <c r="E91" s="179" t="s">
        <v>2600</v>
      </c>
      <c r="F91" s="180" t="s">
        <v>3058</v>
      </c>
      <c r="G91" s="181" t="s">
        <v>318</v>
      </c>
      <c r="H91" s="182">
        <v>3</v>
      </c>
      <c r="I91" s="183"/>
      <c r="J91" s="184">
        <f t="shared" si="0"/>
        <v>0</v>
      </c>
      <c r="K91" s="180" t="s">
        <v>19</v>
      </c>
      <c r="L91" s="39"/>
      <c r="M91" s="185" t="s">
        <v>19</v>
      </c>
      <c r="N91" s="186" t="s">
        <v>45</v>
      </c>
      <c r="O91" s="64"/>
      <c r="P91" s="187">
        <f t="shared" si="1"/>
        <v>0</v>
      </c>
      <c r="Q91" s="187">
        <v>0</v>
      </c>
      <c r="R91" s="187">
        <f t="shared" si="2"/>
        <v>0</v>
      </c>
      <c r="S91" s="187">
        <v>0</v>
      </c>
      <c r="T91" s="188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172</v>
      </c>
      <c r="AT91" s="189" t="s">
        <v>167</v>
      </c>
      <c r="AU91" s="189" t="s">
        <v>81</v>
      </c>
      <c r="AY91" s="17" t="s">
        <v>164</v>
      </c>
      <c r="BE91" s="190">
        <f t="shared" si="4"/>
        <v>0</v>
      </c>
      <c r="BF91" s="190">
        <f t="shared" si="5"/>
        <v>0</v>
      </c>
      <c r="BG91" s="190">
        <f t="shared" si="6"/>
        <v>0</v>
      </c>
      <c r="BH91" s="190">
        <f t="shared" si="7"/>
        <v>0</v>
      </c>
      <c r="BI91" s="190">
        <f t="shared" si="8"/>
        <v>0</v>
      </c>
      <c r="BJ91" s="17" t="s">
        <v>81</v>
      </c>
      <c r="BK91" s="190">
        <f t="shared" si="9"/>
        <v>0</v>
      </c>
      <c r="BL91" s="17" t="s">
        <v>172</v>
      </c>
      <c r="BM91" s="189" t="s">
        <v>3059</v>
      </c>
    </row>
    <row r="92" spans="1:65" s="2" customFormat="1" ht="24.2" customHeight="1">
      <c r="A92" s="34"/>
      <c r="B92" s="35"/>
      <c r="C92" s="178" t="s">
        <v>310</v>
      </c>
      <c r="D92" s="178" t="s">
        <v>167</v>
      </c>
      <c r="E92" s="179" t="s">
        <v>2602</v>
      </c>
      <c r="F92" s="180" t="s">
        <v>3060</v>
      </c>
      <c r="G92" s="181" t="s">
        <v>318</v>
      </c>
      <c r="H92" s="182">
        <v>1</v>
      </c>
      <c r="I92" s="183"/>
      <c r="J92" s="184">
        <f t="shared" si="0"/>
        <v>0</v>
      </c>
      <c r="K92" s="180" t="s">
        <v>19</v>
      </c>
      <c r="L92" s="39"/>
      <c r="M92" s="185" t="s">
        <v>19</v>
      </c>
      <c r="N92" s="186" t="s">
        <v>45</v>
      </c>
      <c r="O92" s="64"/>
      <c r="P92" s="187">
        <f t="shared" si="1"/>
        <v>0</v>
      </c>
      <c r="Q92" s="187">
        <v>0</v>
      </c>
      <c r="R92" s="187">
        <f t="shared" si="2"/>
        <v>0</v>
      </c>
      <c r="S92" s="187">
        <v>0</v>
      </c>
      <c r="T92" s="188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172</v>
      </c>
      <c r="AT92" s="189" t="s">
        <v>167</v>
      </c>
      <c r="AU92" s="189" t="s">
        <v>81</v>
      </c>
      <c r="AY92" s="17" t="s">
        <v>164</v>
      </c>
      <c r="BE92" s="190">
        <f t="shared" si="4"/>
        <v>0</v>
      </c>
      <c r="BF92" s="190">
        <f t="shared" si="5"/>
        <v>0</v>
      </c>
      <c r="BG92" s="190">
        <f t="shared" si="6"/>
        <v>0</v>
      </c>
      <c r="BH92" s="190">
        <f t="shared" si="7"/>
        <v>0</v>
      </c>
      <c r="BI92" s="190">
        <f t="shared" si="8"/>
        <v>0</v>
      </c>
      <c r="BJ92" s="17" t="s">
        <v>81</v>
      </c>
      <c r="BK92" s="190">
        <f t="shared" si="9"/>
        <v>0</v>
      </c>
      <c r="BL92" s="17" t="s">
        <v>172</v>
      </c>
      <c r="BM92" s="189" t="s">
        <v>3061</v>
      </c>
    </row>
    <row r="93" spans="1:65" s="2" customFormat="1" ht="14.45" customHeight="1">
      <c r="A93" s="34"/>
      <c r="B93" s="35"/>
      <c r="C93" s="178" t="s">
        <v>427</v>
      </c>
      <c r="D93" s="178" t="s">
        <v>167</v>
      </c>
      <c r="E93" s="179" t="s">
        <v>2604</v>
      </c>
      <c r="F93" s="180" t="s">
        <v>3062</v>
      </c>
      <c r="G93" s="181" t="s">
        <v>318</v>
      </c>
      <c r="H93" s="182">
        <v>1</v>
      </c>
      <c r="I93" s="183"/>
      <c r="J93" s="184">
        <f t="shared" si="0"/>
        <v>0</v>
      </c>
      <c r="K93" s="180" t="s">
        <v>19</v>
      </c>
      <c r="L93" s="39"/>
      <c r="M93" s="185" t="s">
        <v>19</v>
      </c>
      <c r="N93" s="186" t="s">
        <v>45</v>
      </c>
      <c r="O93" s="64"/>
      <c r="P93" s="187">
        <f t="shared" si="1"/>
        <v>0</v>
      </c>
      <c r="Q93" s="187">
        <v>0</v>
      </c>
      <c r="R93" s="187">
        <f t="shared" si="2"/>
        <v>0</v>
      </c>
      <c r="S93" s="187">
        <v>0</v>
      </c>
      <c r="T93" s="188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172</v>
      </c>
      <c r="AT93" s="189" t="s">
        <v>167</v>
      </c>
      <c r="AU93" s="189" t="s">
        <v>81</v>
      </c>
      <c r="AY93" s="17" t="s">
        <v>164</v>
      </c>
      <c r="BE93" s="190">
        <f t="shared" si="4"/>
        <v>0</v>
      </c>
      <c r="BF93" s="190">
        <f t="shared" si="5"/>
        <v>0</v>
      </c>
      <c r="BG93" s="190">
        <f t="shared" si="6"/>
        <v>0</v>
      </c>
      <c r="BH93" s="190">
        <f t="shared" si="7"/>
        <v>0</v>
      </c>
      <c r="BI93" s="190">
        <f t="shared" si="8"/>
        <v>0</v>
      </c>
      <c r="BJ93" s="17" t="s">
        <v>81</v>
      </c>
      <c r="BK93" s="190">
        <f t="shared" si="9"/>
        <v>0</v>
      </c>
      <c r="BL93" s="17" t="s">
        <v>172</v>
      </c>
      <c r="BM93" s="189" t="s">
        <v>3063</v>
      </c>
    </row>
    <row r="94" spans="1:65" s="2" customFormat="1" ht="14.45" customHeight="1">
      <c r="A94" s="34"/>
      <c r="B94" s="35"/>
      <c r="C94" s="178" t="s">
        <v>420</v>
      </c>
      <c r="D94" s="178" t="s">
        <v>167</v>
      </c>
      <c r="E94" s="179" t="s">
        <v>2606</v>
      </c>
      <c r="F94" s="180" t="s">
        <v>3064</v>
      </c>
      <c r="G94" s="181" t="s">
        <v>3065</v>
      </c>
      <c r="H94" s="182">
        <v>3</v>
      </c>
      <c r="I94" s="183"/>
      <c r="J94" s="184">
        <f t="shared" si="0"/>
        <v>0</v>
      </c>
      <c r="K94" s="180" t="s">
        <v>19</v>
      </c>
      <c r="L94" s="39"/>
      <c r="M94" s="185" t="s">
        <v>19</v>
      </c>
      <c r="N94" s="186" t="s">
        <v>45</v>
      </c>
      <c r="O94" s="64"/>
      <c r="P94" s="187">
        <f t="shared" si="1"/>
        <v>0</v>
      </c>
      <c r="Q94" s="187">
        <v>0</v>
      </c>
      <c r="R94" s="187">
        <f t="shared" si="2"/>
        <v>0</v>
      </c>
      <c r="S94" s="187">
        <v>0</v>
      </c>
      <c r="T94" s="188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172</v>
      </c>
      <c r="AT94" s="189" t="s">
        <v>167</v>
      </c>
      <c r="AU94" s="189" t="s">
        <v>81</v>
      </c>
      <c r="AY94" s="17" t="s">
        <v>164</v>
      </c>
      <c r="BE94" s="190">
        <f t="shared" si="4"/>
        <v>0</v>
      </c>
      <c r="BF94" s="190">
        <f t="shared" si="5"/>
        <v>0</v>
      </c>
      <c r="BG94" s="190">
        <f t="shared" si="6"/>
        <v>0</v>
      </c>
      <c r="BH94" s="190">
        <f t="shared" si="7"/>
        <v>0</v>
      </c>
      <c r="BI94" s="190">
        <f t="shared" si="8"/>
        <v>0</v>
      </c>
      <c r="BJ94" s="17" t="s">
        <v>81</v>
      </c>
      <c r="BK94" s="190">
        <f t="shared" si="9"/>
        <v>0</v>
      </c>
      <c r="BL94" s="17" t="s">
        <v>172</v>
      </c>
      <c r="BM94" s="189" t="s">
        <v>3066</v>
      </c>
    </row>
    <row r="95" spans="1:65" s="2" customFormat="1" ht="14.45" customHeight="1">
      <c r="A95" s="34"/>
      <c r="B95" s="35"/>
      <c r="C95" s="178" t="s">
        <v>234</v>
      </c>
      <c r="D95" s="178" t="s">
        <v>167</v>
      </c>
      <c r="E95" s="179" t="s">
        <v>2610</v>
      </c>
      <c r="F95" s="180" t="s">
        <v>3067</v>
      </c>
      <c r="G95" s="181" t="s">
        <v>3065</v>
      </c>
      <c r="H95" s="182">
        <v>4</v>
      </c>
      <c r="I95" s="183"/>
      <c r="J95" s="184">
        <f t="shared" si="0"/>
        <v>0</v>
      </c>
      <c r="K95" s="180" t="s">
        <v>19</v>
      </c>
      <c r="L95" s="39"/>
      <c r="M95" s="185" t="s">
        <v>19</v>
      </c>
      <c r="N95" s="186" t="s">
        <v>45</v>
      </c>
      <c r="O95" s="64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172</v>
      </c>
      <c r="AT95" s="189" t="s">
        <v>167</v>
      </c>
      <c r="AU95" s="189" t="s">
        <v>81</v>
      </c>
      <c r="AY95" s="17" t="s">
        <v>164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17" t="s">
        <v>81</v>
      </c>
      <c r="BK95" s="190">
        <f t="shared" si="9"/>
        <v>0</v>
      </c>
      <c r="BL95" s="17" t="s">
        <v>172</v>
      </c>
      <c r="BM95" s="189" t="s">
        <v>3068</v>
      </c>
    </row>
    <row r="96" spans="1:65" s="2" customFormat="1" ht="14.45" customHeight="1">
      <c r="A96" s="34"/>
      <c r="B96" s="35"/>
      <c r="C96" s="178" t="s">
        <v>237</v>
      </c>
      <c r="D96" s="178" t="s">
        <v>167</v>
      </c>
      <c r="E96" s="179" t="s">
        <v>2612</v>
      </c>
      <c r="F96" s="180" t="s">
        <v>3069</v>
      </c>
      <c r="G96" s="181" t="s">
        <v>3065</v>
      </c>
      <c r="H96" s="182">
        <v>2</v>
      </c>
      <c r="I96" s="183"/>
      <c r="J96" s="184">
        <f t="shared" si="0"/>
        <v>0</v>
      </c>
      <c r="K96" s="180" t="s">
        <v>19</v>
      </c>
      <c r="L96" s="39"/>
      <c r="M96" s="185" t="s">
        <v>19</v>
      </c>
      <c r="N96" s="186" t="s">
        <v>45</v>
      </c>
      <c r="O96" s="64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172</v>
      </c>
      <c r="AT96" s="189" t="s">
        <v>167</v>
      </c>
      <c r="AU96" s="189" t="s">
        <v>81</v>
      </c>
      <c r="AY96" s="17" t="s">
        <v>164</v>
      </c>
      <c r="BE96" s="190">
        <f t="shared" si="4"/>
        <v>0</v>
      </c>
      <c r="BF96" s="190">
        <f t="shared" si="5"/>
        <v>0</v>
      </c>
      <c r="BG96" s="190">
        <f t="shared" si="6"/>
        <v>0</v>
      </c>
      <c r="BH96" s="190">
        <f t="shared" si="7"/>
        <v>0</v>
      </c>
      <c r="BI96" s="190">
        <f t="shared" si="8"/>
        <v>0</v>
      </c>
      <c r="BJ96" s="17" t="s">
        <v>81</v>
      </c>
      <c r="BK96" s="190">
        <f t="shared" si="9"/>
        <v>0</v>
      </c>
      <c r="BL96" s="17" t="s">
        <v>172</v>
      </c>
      <c r="BM96" s="189" t="s">
        <v>3070</v>
      </c>
    </row>
    <row r="97" spans="1:65" s="12" customFormat="1" ht="25.9" customHeight="1">
      <c r="B97" s="162"/>
      <c r="C97" s="163"/>
      <c r="D97" s="164" t="s">
        <v>73</v>
      </c>
      <c r="E97" s="165" t="s">
        <v>83</v>
      </c>
      <c r="F97" s="165" t="s">
        <v>3071</v>
      </c>
      <c r="G97" s="163"/>
      <c r="H97" s="163"/>
      <c r="I97" s="166"/>
      <c r="J97" s="167">
        <f>BK97</f>
        <v>0</v>
      </c>
      <c r="K97" s="163"/>
      <c r="L97" s="168"/>
      <c r="M97" s="169"/>
      <c r="N97" s="170"/>
      <c r="O97" s="170"/>
      <c r="P97" s="171">
        <f>SUM(P98:P100)</f>
        <v>0</v>
      </c>
      <c r="Q97" s="170"/>
      <c r="R97" s="171">
        <f>SUM(R98:R100)</f>
        <v>0</v>
      </c>
      <c r="S97" s="170"/>
      <c r="T97" s="172">
        <f>SUM(T98:T100)</f>
        <v>0</v>
      </c>
      <c r="AR97" s="173" t="s">
        <v>81</v>
      </c>
      <c r="AT97" s="174" t="s">
        <v>73</v>
      </c>
      <c r="AU97" s="174" t="s">
        <v>74</v>
      </c>
      <c r="AY97" s="173" t="s">
        <v>164</v>
      </c>
      <c r="BK97" s="175">
        <f>SUM(BK98:BK100)</f>
        <v>0</v>
      </c>
    </row>
    <row r="98" spans="1:65" s="2" customFormat="1" ht="24.2" customHeight="1">
      <c r="A98" s="34"/>
      <c r="B98" s="35"/>
      <c r="C98" s="178" t="s">
        <v>451</v>
      </c>
      <c r="D98" s="178" t="s">
        <v>167</v>
      </c>
      <c r="E98" s="179" t="s">
        <v>2622</v>
      </c>
      <c r="F98" s="180" t="s">
        <v>3072</v>
      </c>
      <c r="G98" s="181" t="s">
        <v>318</v>
      </c>
      <c r="H98" s="182">
        <v>2</v>
      </c>
      <c r="I98" s="183"/>
      <c r="J98" s="184">
        <f>ROUND(I98*H98,2)</f>
        <v>0</v>
      </c>
      <c r="K98" s="180" t="s">
        <v>19</v>
      </c>
      <c r="L98" s="39"/>
      <c r="M98" s="185" t="s">
        <v>19</v>
      </c>
      <c r="N98" s="186" t="s">
        <v>45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172</v>
      </c>
      <c r="AT98" s="189" t="s">
        <v>167</v>
      </c>
      <c r="AU98" s="189" t="s">
        <v>81</v>
      </c>
      <c r="AY98" s="17" t="s">
        <v>164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81</v>
      </c>
      <c r="BK98" s="190">
        <f>ROUND(I98*H98,2)</f>
        <v>0</v>
      </c>
      <c r="BL98" s="17" t="s">
        <v>172</v>
      </c>
      <c r="BM98" s="189" t="s">
        <v>3073</v>
      </c>
    </row>
    <row r="99" spans="1:65" s="2" customFormat="1" ht="14.45" customHeight="1">
      <c r="A99" s="34"/>
      <c r="B99" s="35"/>
      <c r="C99" s="178" t="s">
        <v>456</v>
      </c>
      <c r="D99" s="178" t="s">
        <v>167</v>
      </c>
      <c r="E99" s="179" t="s">
        <v>2624</v>
      </c>
      <c r="F99" s="180" t="s">
        <v>3074</v>
      </c>
      <c r="G99" s="181" t="s">
        <v>318</v>
      </c>
      <c r="H99" s="182">
        <v>2</v>
      </c>
      <c r="I99" s="183"/>
      <c r="J99" s="184">
        <f>ROUND(I99*H99,2)</f>
        <v>0</v>
      </c>
      <c r="K99" s="180" t="s">
        <v>19</v>
      </c>
      <c r="L99" s="39"/>
      <c r="M99" s="185" t="s">
        <v>19</v>
      </c>
      <c r="N99" s="186" t="s">
        <v>45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172</v>
      </c>
      <c r="AT99" s="189" t="s">
        <v>167</v>
      </c>
      <c r="AU99" s="189" t="s">
        <v>81</v>
      </c>
      <c r="AY99" s="17" t="s">
        <v>164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81</v>
      </c>
      <c r="BK99" s="190">
        <f>ROUND(I99*H99,2)</f>
        <v>0</v>
      </c>
      <c r="BL99" s="17" t="s">
        <v>172</v>
      </c>
      <c r="BM99" s="189" t="s">
        <v>3075</v>
      </c>
    </row>
    <row r="100" spans="1:65" s="2" customFormat="1" ht="14.45" customHeight="1">
      <c r="A100" s="34"/>
      <c r="B100" s="35"/>
      <c r="C100" s="178" t="s">
        <v>8</v>
      </c>
      <c r="D100" s="178" t="s">
        <v>167</v>
      </c>
      <c r="E100" s="179" t="s">
        <v>2610</v>
      </c>
      <c r="F100" s="180" t="s">
        <v>3067</v>
      </c>
      <c r="G100" s="181" t="s">
        <v>3065</v>
      </c>
      <c r="H100" s="182">
        <v>1</v>
      </c>
      <c r="I100" s="183"/>
      <c r="J100" s="184">
        <f>ROUND(I100*H100,2)</f>
        <v>0</v>
      </c>
      <c r="K100" s="180" t="s">
        <v>19</v>
      </c>
      <c r="L100" s="39"/>
      <c r="M100" s="185" t="s">
        <v>19</v>
      </c>
      <c r="N100" s="186" t="s">
        <v>45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172</v>
      </c>
      <c r="AT100" s="189" t="s">
        <v>167</v>
      </c>
      <c r="AU100" s="189" t="s">
        <v>81</v>
      </c>
      <c r="AY100" s="17" t="s">
        <v>164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81</v>
      </c>
      <c r="BK100" s="190">
        <f>ROUND(I100*H100,2)</f>
        <v>0</v>
      </c>
      <c r="BL100" s="17" t="s">
        <v>172</v>
      </c>
      <c r="BM100" s="189" t="s">
        <v>3076</v>
      </c>
    </row>
    <row r="101" spans="1:65" s="12" customFormat="1" ht="25.9" customHeight="1">
      <c r="B101" s="162"/>
      <c r="C101" s="163"/>
      <c r="D101" s="164" t="s">
        <v>73</v>
      </c>
      <c r="E101" s="165" t="s">
        <v>2590</v>
      </c>
      <c r="F101" s="165" t="s">
        <v>3077</v>
      </c>
      <c r="G101" s="163"/>
      <c r="H101" s="163"/>
      <c r="I101" s="166"/>
      <c r="J101" s="167">
        <f>BK101</f>
        <v>0</v>
      </c>
      <c r="K101" s="163"/>
      <c r="L101" s="168"/>
      <c r="M101" s="169"/>
      <c r="N101" s="170"/>
      <c r="O101" s="170"/>
      <c r="P101" s="171">
        <f>P102</f>
        <v>0</v>
      </c>
      <c r="Q101" s="170"/>
      <c r="R101" s="171">
        <f>R102</f>
        <v>0</v>
      </c>
      <c r="S101" s="170"/>
      <c r="T101" s="172">
        <f>T102</f>
        <v>0</v>
      </c>
      <c r="AR101" s="173" t="s">
        <v>81</v>
      </c>
      <c r="AT101" s="174" t="s">
        <v>73</v>
      </c>
      <c r="AU101" s="174" t="s">
        <v>74</v>
      </c>
      <c r="AY101" s="173" t="s">
        <v>164</v>
      </c>
      <c r="BK101" s="175">
        <f>BK102</f>
        <v>0</v>
      </c>
    </row>
    <row r="102" spans="1:65" s="2" customFormat="1" ht="14.45" customHeight="1">
      <c r="A102" s="34"/>
      <c r="B102" s="35"/>
      <c r="C102" s="178" t="s">
        <v>389</v>
      </c>
      <c r="D102" s="178" t="s">
        <v>167</v>
      </c>
      <c r="E102" s="179" t="s">
        <v>2626</v>
      </c>
      <c r="F102" s="180" t="s">
        <v>3078</v>
      </c>
      <c r="G102" s="181" t="s">
        <v>505</v>
      </c>
      <c r="H102" s="182">
        <v>3</v>
      </c>
      <c r="I102" s="183"/>
      <c r="J102" s="184">
        <f>ROUND(I102*H102,2)</f>
        <v>0</v>
      </c>
      <c r="K102" s="180" t="s">
        <v>19</v>
      </c>
      <c r="L102" s="39"/>
      <c r="M102" s="185" t="s">
        <v>19</v>
      </c>
      <c r="N102" s="186" t="s">
        <v>45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81</v>
      </c>
      <c r="AY102" s="17" t="s">
        <v>164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81</v>
      </c>
      <c r="BK102" s="190">
        <f>ROUND(I102*H102,2)</f>
        <v>0</v>
      </c>
      <c r="BL102" s="17" t="s">
        <v>172</v>
      </c>
      <c r="BM102" s="189" t="s">
        <v>3079</v>
      </c>
    </row>
    <row r="103" spans="1:65" s="12" customFormat="1" ht="25.9" customHeight="1">
      <c r="B103" s="162"/>
      <c r="C103" s="163"/>
      <c r="D103" s="164" t="s">
        <v>73</v>
      </c>
      <c r="E103" s="165" t="s">
        <v>2592</v>
      </c>
      <c r="F103" s="165" t="s">
        <v>3080</v>
      </c>
      <c r="G103" s="163"/>
      <c r="H103" s="163"/>
      <c r="I103" s="166"/>
      <c r="J103" s="167">
        <f>BK103</f>
        <v>0</v>
      </c>
      <c r="K103" s="163"/>
      <c r="L103" s="168"/>
      <c r="M103" s="169"/>
      <c r="N103" s="170"/>
      <c r="O103" s="170"/>
      <c r="P103" s="171">
        <f>SUM(P104:P106)</f>
        <v>0</v>
      </c>
      <c r="Q103" s="170"/>
      <c r="R103" s="171">
        <f>SUM(R104:R106)</f>
        <v>0</v>
      </c>
      <c r="S103" s="170"/>
      <c r="T103" s="172">
        <f>SUM(T104:T106)</f>
        <v>0</v>
      </c>
      <c r="AR103" s="173" t="s">
        <v>81</v>
      </c>
      <c r="AT103" s="174" t="s">
        <v>73</v>
      </c>
      <c r="AU103" s="174" t="s">
        <v>74</v>
      </c>
      <c r="AY103" s="173" t="s">
        <v>164</v>
      </c>
      <c r="BK103" s="175">
        <f>SUM(BK104:BK106)</f>
        <v>0</v>
      </c>
    </row>
    <row r="104" spans="1:65" s="2" customFormat="1" ht="14.45" customHeight="1">
      <c r="A104" s="34"/>
      <c r="B104" s="35"/>
      <c r="C104" s="178" t="s">
        <v>294</v>
      </c>
      <c r="D104" s="178" t="s">
        <v>167</v>
      </c>
      <c r="E104" s="179" t="s">
        <v>3081</v>
      </c>
      <c r="F104" s="180" t="s">
        <v>3082</v>
      </c>
      <c r="G104" s="181" t="s">
        <v>323</v>
      </c>
      <c r="H104" s="182">
        <v>1</v>
      </c>
      <c r="I104" s="183"/>
      <c r="J104" s="184">
        <f>ROUND(I104*H104,2)</f>
        <v>0</v>
      </c>
      <c r="K104" s="180" t="s">
        <v>19</v>
      </c>
      <c r="L104" s="39"/>
      <c r="M104" s="185" t="s">
        <v>19</v>
      </c>
      <c r="N104" s="186" t="s">
        <v>45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172</v>
      </c>
      <c r="AT104" s="189" t="s">
        <v>167</v>
      </c>
      <c r="AU104" s="189" t="s">
        <v>81</v>
      </c>
      <c r="AY104" s="17" t="s">
        <v>164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81</v>
      </c>
      <c r="BK104" s="190">
        <f>ROUND(I104*H104,2)</f>
        <v>0</v>
      </c>
      <c r="BL104" s="17" t="s">
        <v>172</v>
      </c>
      <c r="BM104" s="189" t="s">
        <v>3083</v>
      </c>
    </row>
    <row r="105" spans="1:65" s="2" customFormat="1" ht="14.45" customHeight="1">
      <c r="A105" s="34"/>
      <c r="B105" s="35"/>
      <c r="C105" s="178" t="s">
        <v>590</v>
      </c>
      <c r="D105" s="178" t="s">
        <v>167</v>
      </c>
      <c r="E105" s="179" t="s">
        <v>3084</v>
      </c>
      <c r="F105" s="180" t="s">
        <v>3085</v>
      </c>
      <c r="G105" s="181" t="s">
        <v>323</v>
      </c>
      <c r="H105" s="182">
        <v>1</v>
      </c>
      <c r="I105" s="183"/>
      <c r="J105" s="184">
        <f>ROUND(I105*H105,2)</f>
        <v>0</v>
      </c>
      <c r="K105" s="180" t="s">
        <v>19</v>
      </c>
      <c r="L105" s="39"/>
      <c r="M105" s="185" t="s">
        <v>19</v>
      </c>
      <c r="N105" s="186" t="s">
        <v>45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172</v>
      </c>
      <c r="AT105" s="189" t="s">
        <v>167</v>
      </c>
      <c r="AU105" s="189" t="s">
        <v>81</v>
      </c>
      <c r="AY105" s="17" t="s">
        <v>164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81</v>
      </c>
      <c r="BK105" s="190">
        <f>ROUND(I105*H105,2)</f>
        <v>0</v>
      </c>
      <c r="BL105" s="17" t="s">
        <v>172</v>
      </c>
      <c r="BM105" s="189" t="s">
        <v>3086</v>
      </c>
    </row>
    <row r="106" spans="1:65" s="2" customFormat="1" ht="14.45" customHeight="1">
      <c r="A106" s="34"/>
      <c r="B106" s="35"/>
      <c r="C106" s="178" t="s">
        <v>525</v>
      </c>
      <c r="D106" s="178" t="s">
        <v>167</v>
      </c>
      <c r="E106" s="179" t="s">
        <v>3087</v>
      </c>
      <c r="F106" s="180" t="s">
        <v>3088</v>
      </c>
      <c r="G106" s="181" t="s">
        <v>318</v>
      </c>
      <c r="H106" s="182">
        <v>1</v>
      </c>
      <c r="I106" s="183"/>
      <c r="J106" s="184">
        <f>ROUND(I106*H106,2)</f>
        <v>0</v>
      </c>
      <c r="K106" s="180" t="s">
        <v>19</v>
      </c>
      <c r="L106" s="39"/>
      <c r="M106" s="241" t="s">
        <v>19</v>
      </c>
      <c r="N106" s="242" t="s">
        <v>45</v>
      </c>
      <c r="O106" s="243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172</v>
      </c>
      <c r="AT106" s="189" t="s">
        <v>167</v>
      </c>
      <c r="AU106" s="189" t="s">
        <v>81</v>
      </c>
      <c r="AY106" s="17" t="s">
        <v>164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81</v>
      </c>
      <c r="BK106" s="190">
        <f>ROUND(I106*H106,2)</f>
        <v>0</v>
      </c>
      <c r="BL106" s="17" t="s">
        <v>172</v>
      </c>
      <c r="BM106" s="189" t="s">
        <v>3089</v>
      </c>
    </row>
    <row r="107" spans="1:65" s="2" customFormat="1" ht="6.95" customHeight="1">
      <c r="A107" s="34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9"/>
      <c r="M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</sheetData>
  <sheetProtection algorithmName="SHA-512" hashValue="pyclQhu/O0buK6TxlOTjwRg8NV2BXeKH+49IK8aSkxBkkCsDgBFCPXt/nzZXSOwEWgnyWYY/EegTL8kLRwbRxg==" saltValue="BHn3UIsjAwwdIJt7H3QremgfLb50ZkjLxcMYoOC3b7nzcEZWMrZIRP33WMDA0KToOIbotgktF8pdV7sqCX6q7g==" spinCount="100000" sheet="1" objects="1" scenarios="1" formatColumns="0" formatRows="0" autoFilter="0"/>
  <autoFilter ref="C82:K106" xr:uid="{00000000-0009-0000-0000-000009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2" customFormat="1" ht="12" customHeight="1">
      <c r="A8" s="34"/>
      <c r="B8" s="39"/>
      <c r="C8" s="34"/>
      <c r="D8" s="112" t="s">
        <v>121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3090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10. 5. 2021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7" t="str">
        <f>'Rekapitulace stavby'!E14</f>
        <v>Vyplň údaj</v>
      </c>
      <c r="F18" s="298"/>
      <c r="G18" s="298"/>
      <c r="H18" s="298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9" t="s">
        <v>19</v>
      </c>
      <c r="F27" s="299"/>
      <c r="G27" s="299"/>
      <c r="H27" s="29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ROUND(J88,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ROUND((SUM(BE88:BE129)),  2)</f>
        <v>0</v>
      </c>
      <c r="G33" s="34"/>
      <c r="H33" s="34"/>
      <c r="I33" s="124">
        <v>0.21</v>
      </c>
      <c r="J33" s="123">
        <f>ROUND(((SUM(BE88:BE129))*I33),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ROUND((SUM(BF88:BF129)),  2)</f>
        <v>0</v>
      </c>
      <c r="G34" s="34"/>
      <c r="H34" s="34"/>
      <c r="I34" s="124">
        <v>0.15</v>
      </c>
      <c r="J34" s="123">
        <f>ROUND(((SUM(BF88:BF129))*I34),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ROUND((SUM(BG88:BG129)),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ROUND((SUM(BH88:BH129)),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ROUND((SUM(BI88:BI129)),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125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hidden="1" customHeight="1">
      <c r="A48" s="34"/>
      <c r="B48" s="35"/>
      <c r="C48" s="36"/>
      <c r="D48" s="36"/>
      <c r="E48" s="300" t="str">
        <f>E7</f>
        <v>Střešní nástavba MŠ nad pavilonem č.2 a střešní nástavba zázemí ZŠ nad pavilonem č.3</v>
      </c>
      <c r="F48" s="301"/>
      <c r="G48" s="301"/>
      <c r="H48" s="301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121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54" t="str">
        <f>E9</f>
        <v>x - VRN</v>
      </c>
      <c r="F50" s="302"/>
      <c r="G50" s="302"/>
      <c r="H50" s="302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ZŠ a MŠ pro zrakově postižené</v>
      </c>
      <c r="G52" s="36"/>
      <c r="H52" s="36"/>
      <c r="I52" s="29" t="s">
        <v>23</v>
      </c>
      <c r="J52" s="59" t="str">
        <f>IF(J12="","",J12)</f>
        <v>10. 5. 2021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 xml:space="preserve">ZŠ a MŠ pro zrakově postižené a vady řeči </v>
      </c>
      <c r="G54" s="36"/>
      <c r="H54" s="36"/>
      <c r="I54" s="29" t="s">
        <v>32</v>
      </c>
      <c r="J54" s="32" t="str">
        <f>E21</f>
        <v>Ing.Arch. Pavel Šticha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6" t="s">
        <v>126</v>
      </c>
      <c r="D57" s="137"/>
      <c r="E57" s="137"/>
      <c r="F57" s="137"/>
      <c r="G57" s="137"/>
      <c r="H57" s="137"/>
      <c r="I57" s="137"/>
      <c r="J57" s="138" t="s">
        <v>127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9" t="s">
        <v>72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128</v>
      </c>
    </row>
    <row r="60" spans="1:47" s="9" customFormat="1" ht="24.95" hidden="1" customHeight="1">
      <c r="B60" s="140"/>
      <c r="C60" s="141"/>
      <c r="D60" s="142" t="s">
        <v>3091</v>
      </c>
      <c r="E60" s="143"/>
      <c r="F60" s="143"/>
      <c r="G60" s="143"/>
      <c r="H60" s="143"/>
      <c r="I60" s="143"/>
      <c r="J60" s="144">
        <f>J89</f>
        <v>0</v>
      </c>
      <c r="K60" s="141"/>
      <c r="L60" s="145"/>
    </row>
    <row r="61" spans="1:47" s="10" customFormat="1" ht="19.899999999999999" hidden="1" customHeight="1">
      <c r="B61" s="146"/>
      <c r="C61" s="97"/>
      <c r="D61" s="147" t="s">
        <v>3092</v>
      </c>
      <c r="E61" s="148"/>
      <c r="F61" s="148"/>
      <c r="G61" s="148"/>
      <c r="H61" s="148"/>
      <c r="I61" s="148"/>
      <c r="J61" s="149">
        <f>J90</f>
        <v>0</v>
      </c>
      <c r="K61" s="97"/>
      <c r="L61" s="150"/>
    </row>
    <row r="62" spans="1:47" s="10" customFormat="1" ht="19.899999999999999" hidden="1" customHeight="1">
      <c r="B62" s="146"/>
      <c r="C62" s="97"/>
      <c r="D62" s="147" t="s">
        <v>3093</v>
      </c>
      <c r="E62" s="148"/>
      <c r="F62" s="148"/>
      <c r="G62" s="148"/>
      <c r="H62" s="148"/>
      <c r="I62" s="148"/>
      <c r="J62" s="149">
        <f>J96</f>
        <v>0</v>
      </c>
      <c r="K62" s="97"/>
      <c r="L62" s="150"/>
    </row>
    <row r="63" spans="1:47" s="10" customFormat="1" ht="19.899999999999999" hidden="1" customHeight="1">
      <c r="B63" s="146"/>
      <c r="C63" s="97"/>
      <c r="D63" s="147" t="s">
        <v>3094</v>
      </c>
      <c r="E63" s="148"/>
      <c r="F63" s="148"/>
      <c r="G63" s="148"/>
      <c r="H63" s="148"/>
      <c r="I63" s="148"/>
      <c r="J63" s="149">
        <f>J104</f>
        <v>0</v>
      </c>
      <c r="K63" s="97"/>
      <c r="L63" s="150"/>
    </row>
    <row r="64" spans="1:47" s="10" customFormat="1" ht="19.899999999999999" hidden="1" customHeight="1">
      <c r="B64" s="146"/>
      <c r="C64" s="97"/>
      <c r="D64" s="147" t="s">
        <v>3095</v>
      </c>
      <c r="E64" s="148"/>
      <c r="F64" s="148"/>
      <c r="G64" s="148"/>
      <c r="H64" s="148"/>
      <c r="I64" s="148"/>
      <c r="J64" s="149">
        <f>J112</f>
        <v>0</v>
      </c>
      <c r="K64" s="97"/>
      <c r="L64" s="150"/>
    </row>
    <row r="65" spans="1:31" s="10" customFormat="1" ht="19.899999999999999" hidden="1" customHeight="1">
      <c r="B65" s="146"/>
      <c r="C65" s="97"/>
      <c r="D65" s="147" t="s">
        <v>3096</v>
      </c>
      <c r="E65" s="148"/>
      <c r="F65" s="148"/>
      <c r="G65" s="148"/>
      <c r="H65" s="148"/>
      <c r="I65" s="148"/>
      <c r="J65" s="149">
        <f>J117</f>
        <v>0</v>
      </c>
      <c r="K65" s="97"/>
      <c r="L65" s="150"/>
    </row>
    <row r="66" spans="1:31" s="10" customFormat="1" ht="19.899999999999999" hidden="1" customHeight="1">
      <c r="B66" s="146"/>
      <c r="C66" s="97"/>
      <c r="D66" s="147" t="s">
        <v>3097</v>
      </c>
      <c r="E66" s="148"/>
      <c r="F66" s="148"/>
      <c r="G66" s="148"/>
      <c r="H66" s="148"/>
      <c r="I66" s="148"/>
      <c r="J66" s="149">
        <f>J119</f>
        <v>0</v>
      </c>
      <c r="K66" s="97"/>
      <c r="L66" s="150"/>
    </row>
    <row r="67" spans="1:31" s="10" customFormat="1" ht="19.899999999999999" hidden="1" customHeight="1">
      <c r="B67" s="146"/>
      <c r="C67" s="97"/>
      <c r="D67" s="147" t="s">
        <v>3098</v>
      </c>
      <c r="E67" s="148"/>
      <c r="F67" s="148"/>
      <c r="G67" s="148"/>
      <c r="H67" s="148"/>
      <c r="I67" s="148"/>
      <c r="J67" s="149">
        <f>J123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3099</v>
      </c>
      <c r="E68" s="148"/>
      <c r="F68" s="148"/>
      <c r="G68" s="148"/>
      <c r="H68" s="148"/>
      <c r="I68" s="148"/>
      <c r="J68" s="149">
        <f>J125</f>
        <v>0</v>
      </c>
      <c r="K68" s="97"/>
      <c r="L68" s="150"/>
    </row>
    <row r="69" spans="1:31" s="2" customFormat="1" ht="21.75" hidden="1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hidden="1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ht="11.25" hidden="1"/>
    <row r="72" spans="1:31" ht="11.25" hidden="1"/>
    <row r="73" spans="1:31" ht="11.25" hidden="1"/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149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6.25" customHeight="1">
      <c r="A78" s="34"/>
      <c r="B78" s="35"/>
      <c r="C78" s="36"/>
      <c r="D78" s="36"/>
      <c r="E78" s="300" t="str">
        <f>E7</f>
        <v>Střešní nástavba MŠ nad pavilonem č.2 a střešní nástavba zázemí ZŠ nad pavilonem č.3</v>
      </c>
      <c r="F78" s="301"/>
      <c r="G78" s="301"/>
      <c r="H78" s="30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121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54" t="str">
        <f>E9</f>
        <v>x - VRN</v>
      </c>
      <c r="F80" s="302"/>
      <c r="G80" s="302"/>
      <c r="H80" s="302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>ZŠ a MŠ pro zrakově postižené</v>
      </c>
      <c r="G82" s="36"/>
      <c r="H82" s="36"/>
      <c r="I82" s="29" t="s">
        <v>23</v>
      </c>
      <c r="J82" s="59" t="str">
        <f>IF(J12="","",J12)</f>
        <v>10. 5. 2021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E15</f>
        <v xml:space="preserve">ZŠ a MŠ pro zrakově postižené a vady řeči </v>
      </c>
      <c r="G84" s="36"/>
      <c r="H84" s="36"/>
      <c r="I84" s="29" t="s">
        <v>32</v>
      </c>
      <c r="J84" s="32" t="str">
        <f>E21</f>
        <v>Ing.Arch. Pavel Šticha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30</v>
      </c>
      <c r="D85" s="36"/>
      <c r="E85" s="36"/>
      <c r="F85" s="27" t="str">
        <f>IF(E18="","",E18)</f>
        <v>Vyplň údaj</v>
      </c>
      <c r="G85" s="36"/>
      <c r="H85" s="36"/>
      <c r="I85" s="29" t="s">
        <v>36</v>
      </c>
      <c r="J85" s="32" t="str">
        <f>E24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150</v>
      </c>
      <c r="D87" s="154" t="s">
        <v>59</v>
      </c>
      <c r="E87" s="154" t="s">
        <v>55</v>
      </c>
      <c r="F87" s="154" t="s">
        <v>56</v>
      </c>
      <c r="G87" s="154" t="s">
        <v>151</v>
      </c>
      <c r="H87" s="154" t="s">
        <v>152</v>
      </c>
      <c r="I87" s="154" t="s">
        <v>153</v>
      </c>
      <c r="J87" s="154" t="s">
        <v>127</v>
      </c>
      <c r="K87" s="155" t="s">
        <v>154</v>
      </c>
      <c r="L87" s="156"/>
      <c r="M87" s="68" t="s">
        <v>19</v>
      </c>
      <c r="N87" s="69" t="s">
        <v>44</v>
      </c>
      <c r="O87" s="69" t="s">
        <v>155</v>
      </c>
      <c r="P87" s="69" t="s">
        <v>156</v>
      </c>
      <c r="Q87" s="69" t="s">
        <v>157</v>
      </c>
      <c r="R87" s="69" t="s">
        <v>158</v>
      </c>
      <c r="S87" s="69" t="s">
        <v>159</v>
      </c>
      <c r="T87" s="70" t="s">
        <v>160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161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73</v>
      </c>
      <c r="AU88" s="17" t="s">
        <v>128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73</v>
      </c>
      <c r="E89" s="165" t="s">
        <v>118</v>
      </c>
      <c r="F89" s="165" t="s">
        <v>3100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P90+P96+P104+P112+P117+P119+P123+P125</f>
        <v>0</v>
      </c>
      <c r="Q89" s="170"/>
      <c r="R89" s="171">
        <f>R90+R96+R104+R112+R117+R119+R123+R125</f>
        <v>0</v>
      </c>
      <c r="S89" s="170"/>
      <c r="T89" s="172">
        <f>T90+T96+T104+T112+T117+T119+T123+T125</f>
        <v>0</v>
      </c>
      <c r="AR89" s="173" t="s">
        <v>310</v>
      </c>
      <c r="AT89" s="174" t="s">
        <v>73</v>
      </c>
      <c r="AU89" s="174" t="s">
        <v>74</v>
      </c>
      <c r="AY89" s="173" t="s">
        <v>164</v>
      </c>
      <c r="BK89" s="175">
        <f>BK90+BK96+BK104+BK112+BK117+BK119+BK123+BK125</f>
        <v>0</v>
      </c>
    </row>
    <row r="90" spans="1:65" s="12" customFormat="1" ht="22.9" customHeight="1">
      <c r="B90" s="162"/>
      <c r="C90" s="163"/>
      <c r="D90" s="164" t="s">
        <v>73</v>
      </c>
      <c r="E90" s="176" t="s">
        <v>3101</v>
      </c>
      <c r="F90" s="176" t="s">
        <v>3102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SUM(P91:P95)</f>
        <v>0</v>
      </c>
      <c r="Q90" s="170"/>
      <c r="R90" s="171">
        <f>SUM(R91:R95)</f>
        <v>0</v>
      </c>
      <c r="S90" s="170"/>
      <c r="T90" s="172">
        <f>SUM(T91:T95)</f>
        <v>0</v>
      </c>
      <c r="AR90" s="173" t="s">
        <v>310</v>
      </c>
      <c r="AT90" s="174" t="s">
        <v>73</v>
      </c>
      <c r="AU90" s="174" t="s">
        <v>81</v>
      </c>
      <c r="AY90" s="173" t="s">
        <v>164</v>
      </c>
      <c r="BK90" s="175">
        <f>SUM(BK91:BK95)</f>
        <v>0</v>
      </c>
    </row>
    <row r="91" spans="1:65" s="2" customFormat="1" ht="14.45" customHeight="1">
      <c r="A91" s="34"/>
      <c r="B91" s="35"/>
      <c r="C91" s="178" t="s">
        <v>525</v>
      </c>
      <c r="D91" s="178" t="s">
        <v>167</v>
      </c>
      <c r="E91" s="179" t="s">
        <v>3103</v>
      </c>
      <c r="F91" s="180" t="s">
        <v>3104</v>
      </c>
      <c r="G91" s="181" t="s">
        <v>318</v>
      </c>
      <c r="H91" s="182">
        <v>1</v>
      </c>
      <c r="I91" s="183"/>
      <c r="J91" s="184">
        <f>ROUND(I91*H91,2)</f>
        <v>0</v>
      </c>
      <c r="K91" s="180" t="s">
        <v>171</v>
      </c>
      <c r="L91" s="39"/>
      <c r="M91" s="185" t="s">
        <v>19</v>
      </c>
      <c r="N91" s="186" t="s">
        <v>45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3105</v>
      </c>
      <c r="AT91" s="189" t="s">
        <v>167</v>
      </c>
      <c r="AU91" s="189" t="s">
        <v>83</v>
      </c>
      <c r="AY91" s="17" t="s">
        <v>164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81</v>
      </c>
      <c r="BK91" s="190">
        <f>ROUND(I91*H91,2)</f>
        <v>0</v>
      </c>
      <c r="BL91" s="17" t="s">
        <v>3105</v>
      </c>
      <c r="BM91" s="189" t="s">
        <v>3106</v>
      </c>
    </row>
    <row r="92" spans="1:65" s="2" customFormat="1" ht="14.45" customHeight="1">
      <c r="A92" s="34"/>
      <c r="B92" s="35"/>
      <c r="C92" s="178" t="s">
        <v>81</v>
      </c>
      <c r="D92" s="178" t="s">
        <v>167</v>
      </c>
      <c r="E92" s="179" t="s">
        <v>3107</v>
      </c>
      <c r="F92" s="180" t="s">
        <v>3108</v>
      </c>
      <c r="G92" s="181" t="s">
        <v>318</v>
      </c>
      <c r="H92" s="182">
        <v>1</v>
      </c>
      <c r="I92" s="183"/>
      <c r="J92" s="184">
        <f>ROUND(I92*H92,2)</f>
        <v>0</v>
      </c>
      <c r="K92" s="180" t="s">
        <v>19</v>
      </c>
      <c r="L92" s="39"/>
      <c r="M92" s="185" t="s">
        <v>19</v>
      </c>
      <c r="N92" s="186" t="s">
        <v>45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3105</v>
      </c>
      <c r="AT92" s="189" t="s">
        <v>167</v>
      </c>
      <c r="AU92" s="189" t="s">
        <v>83</v>
      </c>
      <c r="AY92" s="17" t="s">
        <v>164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81</v>
      </c>
      <c r="BK92" s="190">
        <f>ROUND(I92*H92,2)</f>
        <v>0</v>
      </c>
      <c r="BL92" s="17" t="s">
        <v>3105</v>
      </c>
      <c r="BM92" s="189" t="s">
        <v>3109</v>
      </c>
    </row>
    <row r="93" spans="1:65" s="2" customFormat="1" ht="29.25">
      <c r="A93" s="34"/>
      <c r="B93" s="35"/>
      <c r="C93" s="36"/>
      <c r="D93" s="193" t="s">
        <v>1810</v>
      </c>
      <c r="E93" s="36"/>
      <c r="F93" s="237" t="s">
        <v>3110</v>
      </c>
      <c r="G93" s="36"/>
      <c r="H93" s="36"/>
      <c r="I93" s="238"/>
      <c r="J93" s="36"/>
      <c r="K93" s="36"/>
      <c r="L93" s="39"/>
      <c r="M93" s="239"/>
      <c r="N93" s="24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1810</v>
      </c>
      <c r="AU93" s="17" t="s">
        <v>83</v>
      </c>
    </row>
    <row r="94" spans="1:65" s="2" customFormat="1" ht="14.45" customHeight="1">
      <c r="A94" s="34"/>
      <c r="B94" s="35"/>
      <c r="C94" s="178" t="s">
        <v>83</v>
      </c>
      <c r="D94" s="178" t="s">
        <v>167</v>
      </c>
      <c r="E94" s="179" t="s">
        <v>3111</v>
      </c>
      <c r="F94" s="180" t="s">
        <v>3112</v>
      </c>
      <c r="G94" s="181" t="s">
        <v>318</v>
      </c>
      <c r="H94" s="182">
        <v>1</v>
      </c>
      <c r="I94" s="183"/>
      <c r="J94" s="184">
        <f>ROUND(I94*H94,2)</f>
        <v>0</v>
      </c>
      <c r="K94" s="180" t="s">
        <v>19</v>
      </c>
      <c r="L94" s="39"/>
      <c r="M94" s="185" t="s">
        <v>19</v>
      </c>
      <c r="N94" s="186" t="s">
        <v>45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3105</v>
      </c>
      <c r="AT94" s="189" t="s">
        <v>167</v>
      </c>
      <c r="AU94" s="189" t="s">
        <v>83</v>
      </c>
      <c r="AY94" s="17" t="s">
        <v>164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81</v>
      </c>
      <c r="BK94" s="190">
        <f>ROUND(I94*H94,2)</f>
        <v>0</v>
      </c>
      <c r="BL94" s="17" t="s">
        <v>3105</v>
      </c>
      <c r="BM94" s="189" t="s">
        <v>3113</v>
      </c>
    </row>
    <row r="95" spans="1:65" s="2" customFormat="1" ht="29.25">
      <c r="A95" s="34"/>
      <c r="B95" s="35"/>
      <c r="C95" s="36"/>
      <c r="D95" s="193" t="s">
        <v>1810</v>
      </c>
      <c r="E95" s="36"/>
      <c r="F95" s="237" t="s">
        <v>3114</v>
      </c>
      <c r="G95" s="36"/>
      <c r="H95" s="36"/>
      <c r="I95" s="238"/>
      <c r="J95" s="36"/>
      <c r="K95" s="36"/>
      <c r="L95" s="39"/>
      <c r="M95" s="239"/>
      <c r="N95" s="24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1810</v>
      </c>
      <c r="AU95" s="17" t="s">
        <v>83</v>
      </c>
    </row>
    <row r="96" spans="1:65" s="12" customFormat="1" ht="22.9" customHeight="1">
      <c r="B96" s="162"/>
      <c r="C96" s="163"/>
      <c r="D96" s="164" t="s">
        <v>73</v>
      </c>
      <c r="E96" s="176" t="s">
        <v>3115</v>
      </c>
      <c r="F96" s="176" t="s">
        <v>3116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SUM(P97:P103)</f>
        <v>0</v>
      </c>
      <c r="Q96" s="170"/>
      <c r="R96" s="171">
        <f>SUM(R97:R103)</f>
        <v>0</v>
      </c>
      <c r="S96" s="170"/>
      <c r="T96" s="172">
        <f>SUM(T97:T103)</f>
        <v>0</v>
      </c>
      <c r="AR96" s="173" t="s">
        <v>310</v>
      </c>
      <c r="AT96" s="174" t="s">
        <v>73</v>
      </c>
      <c r="AU96" s="174" t="s">
        <v>81</v>
      </c>
      <c r="AY96" s="173" t="s">
        <v>164</v>
      </c>
      <c r="BK96" s="175">
        <f>SUM(BK97:BK103)</f>
        <v>0</v>
      </c>
    </row>
    <row r="97" spans="1:65" s="2" customFormat="1" ht="14.45" customHeight="1">
      <c r="A97" s="34"/>
      <c r="B97" s="35"/>
      <c r="C97" s="178" t="s">
        <v>224</v>
      </c>
      <c r="D97" s="178" t="s">
        <v>167</v>
      </c>
      <c r="E97" s="179" t="s">
        <v>3117</v>
      </c>
      <c r="F97" s="180" t="s">
        <v>3116</v>
      </c>
      <c r="G97" s="181" t="s">
        <v>318</v>
      </c>
      <c r="H97" s="182">
        <v>1</v>
      </c>
      <c r="I97" s="183"/>
      <c r="J97" s="184">
        <f>ROUND(I97*H97,2)</f>
        <v>0</v>
      </c>
      <c r="K97" s="180" t="s">
        <v>19</v>
      </c>
      <c r="L97" s="39"/>
      <c r="M97" s="185" t="s">
        <v>19</v>
      </c>
      <c r="N97" s="186" t="s">
        <v>45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3105</v>
      </c>
      <c r="AT97" s="189" t="s">
        <v>167</v>
      </c>
      <c r="AU97" s="189" t="s">
        <v>83</v>
      </c>
      <c r="AY97" s="17" t="s">
        <v>164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81</v>
      </c>
      <c r="BK97" s="190">
        <f>ROUND(I97*H97,2)</f>
        <v>0</v>
      </c>
      <c r="BL97" s="17" t="s">
        <v>3105</v>
      </c>
      <c r="BM97" s="189" t="s">
        <v>3118</v>
      </c>
    </row>
    <row r="98" spans="1:65" s="2" customFormat="1" ht="146.25">
      <c r="A98" s="34"/>
      <c r="B98" s="35"/>
      <c r="C98" s="36"/>
      <c r="D98" s="193" t="s">
        <v>1810</v>
      </c>
      <c r="E98" s="36"/>
      <c r="F98" s="237" t="s">
        <v>3119</v>
      </c>
      <c r="G98" s="36"/>
      <c r="H98" s="36"/>
      <c r="I98" s="238"/>
      <c r="J98" s="36"/>
      <c r="K98" s="36"/>
      <c r="L98" s="39"/>
      <c r="M98" s="239"/>
      <c r="N98" s="24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1810</v>
      </c>
      <c r="AU98" s="17" t="s">
        <v>83</v>
      </c>
    </row>
    <row r="99" spans="1:65" s="2" customFormat="1" ht="14.45" customHeight="1">
      <c r="A99" s="34"/>
      <c r="B99" s="35"/>
      <c r="C99" s="178" t="s">
        <v>405</v>
      </c>
      <c r="D99" s="178" t="s">
        <v>167</v>
      </c>
      <c r="E99" s="179" t="s">
        <v>3120</v>
      </c>
      <c r="F99" s="180" t="s">
        <v>3121</v>
      </c>
      <c r="G99" s="181" t="s">
        <v>318</v>
      </c>
      <c r="H99" s="182">
        <v>1</v>
      </c>
      <c r="I99" s="183"/>
      <c r="J99" s="184">
        <f>ROUND(I99*H99,2)</f>
        <v>0</v>
      </c>
      <c r="K99" s="180" t="s">
        <v>171</v>
      </c>
      <c r="L99" s="39"/>
      <c r="M99" s="185" t="s">
        <v>19</v>
      </c>
      <c r="N99" s="186" t="s">
        <v>45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3105</v>
      </c>
      <c r="AT99" s="189" t="s">
        <v>167</v>
      </c>
      <c r="AU99" s="189" t="s">
        <v>83</v>
      </c>
      <c r="AY99" s="17" t="s">
        <v>164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81</v>
      </c>
      <c r="BK99" s="190">
        <f>ROUND(I99*H99,2)</f>
        <v>0</v>
      </c>
      <c r="BL99" s="17" t="s">
        <v>3105</v>
      </c>
      <c r="BM99" s="189" t="s">
        <v>3122</v>
      </c>
    </row>
    <row r="100" spans="1:65" s="2" customFormat="1" ht="14.45" customHeight="1">
      <c r="A100" s="34"/>
      <c r="B100" s="35"/>
      <c r="C100" s="178" t="s">
        <v>389</v>
      </c>
      <c r="D100" s="178" t="s">
        <v>167</v>
      </c>
      <c r="E100" s="179" t="s">
        <v>3123</v>
      </c>
      <c r="F100" s="180" t="s">
        <v>3124</v>
      </c>
      <c r="G100" s="181" t="s">
        <v>318</v>
      </c>
      <c r="H100" s="182">
        <v>1</v>
      </c>
      <c r="I100" s="183"/>
      <c r="J100" s="184">
        <f>ROUND(I100*H100,2)</f>
        <v>0</v>
      </c>
      <c r="K100" s="180" t="s">
        <v>171</v>
      </c>
      <c r="L100" s="39"/>
      <c r="M100" s="185" t="s">
        <v>19</v>
      </c>
      <c r="N100" s="186" t="s">
        <v>45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3105</v>
      </c>
      <c r="AT100" s="189" t="s">
        <v>167</v>
      </c>
      <c r="AU100" s="189" t="s">
        <v>83</v>
      </c>
      <c r="AY100" s="17" t="s">
        <v>164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81</v>
      </c>
      <c r="BK100" s="190">
        <f>ROUND(I100*H100,2)</f>
        <v>0</v>
      </c>
      <c r="BL100" s="17" t="s">
        <v>3105</v>
      </c>
      <c r="BM100" s="189" t="s">
        <v>3125</v>
      </c>
    </row>
    <row r="101" spans="1:65" s="2" customFormat="1" ht="19.5">
      <c r="A101" s="34"/>
      <c r="B101" s="35"/>
      <c r="C101" s="36"/>
      <c r="D101" s="193" t="s">
        <v>1810</v>
      </c>
      <c r="E101" s="36"/>
      <c r="F101" s="237" t="s">
        <v>3126</v>
      </c>
      <c r="G101" s="36"/>
      <c r="H101" s="36"/>
      <c r="I101" s="238"/>
      <c r="J101" s="36"/>
      <c r="K101" s="36"/>
      <c r="L101" s="39"/>
      <c r="M101" s="239"/>
      <c r="N101" s="24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1810</v>
      </c>
      <c r="AU101" s="17" t="s">
        <v>83</v>
      </c>
    </row>
    <row r="102" spans="1:65" s="2" customFormat="1" ht="14.45" customHeight="1">
      <c r="A102" s="34"/>
      <c r="B102" s="35"/>
      <c r="C102" s="178" t="s">
        <v>172</v>
      </c>
      <c r="D102" s="178" t="s">
        <v>167</v>
      </c>
      <c r="E102" s="179" t="s">
        <v>3127</v>
      </c>
      <c r="F102" s="180" t="s">
        <v>3128</v>
      </c>
      <c r="G102" s="181" t="s">
        <v>318</v>
      </c>
      <c r="H102" s="182">
        <v>1</v>
      </c>
      <c r="I102" s="183"/>
      <c r="J102" s="184">
        <f>ROUND(I102*H102,2)</f>
        <v>0</v>
      </c>
      <c r="K102" s="180" t="s">
        <v>19</v>
      </c>
      <c r="L102" s="39"/>
      <c r="M102" s="185" t="s">
        <v>19</v>
      </c>
      <c r="N102" s="186" t="s">
        <v>45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3105</v>
      </c>
      <c r="AT102" s="189" t="s">
        <v>167</v>
      </c>
      <c r="AU102" s="189" t="s">
        <v>83</v>
      </c>
      <c r="AY102" s="17" t="s">
        <v>164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81</v>
      </c>
      <c r="BK102" s="190">
        <f>ROUND(I102*H102,2)</f>
        <v>0</v>
      </c>
      <c r="BL102" s="17" t="s">
        <v>3105</v>
      </c>
      <c r="BM102" s="189" t="s">
        <v>3129</v>
      </c>
    </row>
    <row r="103" spans="1:65" s="2" customFormat="1" ht="29.25">
      <c r="A103" s="34"/>
      <c r="B103" s="35"/>
      <c r="C103" s="36"/>
      <c r="D103" s="193" t="s">
        <v>1810</v>
      </c>
      <c r="E103" s="36"/>
      <c r="F103" s="237" t="s">
        <v>3130</v>
      </c>
      <c r="G103" s="36"/>
      <c r="H103" s="36"/>
      <c r="I103" s="238"/>
      <c r="J103" s="36"/>
      <c r="K103" s="36"/>
      <c r="L103" s="39"/>
      <c r="M103" s="239"/>
      <c r="N103" s="24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1810</v>
      </c>
      <c r="AU103" s="17" t="s">
        <v>83</v>
      </c>
    </row>
    <row r="104" spans="1:65" s="12" customFormat="1" ht="22.9" customHeight="1">
      <c r="B104" s="162"/>
      <c r="C104" s="163"/>
      <c r="D104" s="164" t="s">
        <v>73</v>
      </c>
      <c r="E104" s="176" t="s">
        <v>3131</v>
      </c>
      <c r="F104" s="176" t="s">
        <v>3132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SUM(P105:P111)</f>
        <v>0</v>
      </c>
      <c r="Q104" s="170"/>
      <c r="R104" s="171">
        <f>SUM(R105:R111)</f>
        <v>0</v>
      </c>
      <c r="S104" s="170"/>
      <c r="T104" s="172">
        <f>SUM(T105:T111)</f>
        <v>0</v>
      </c>
      <c r="AR104" s="173" t="s">
        <v>310</v>
      </c>
      <c r="AT104" s="174" t="s">
        <v>73</v>
      </c>
      <c r="AU104" s="174" t="s">
        <v>81</v>
      </c>
      <c r="AY104" s="173" t="s">
        <v>164</v>
      </c>
      <c r="BK104" s="175">
        <f>SUM(BK105:BK111)</f>
        <v>0</v>
      </c>
    </row>
    <row r="105" spans="1:65" s="2" customFormat="1" ht="14.45" customHeight="1">
      <c r="A105" s="34"/>
      <c r="B105" s="35"/>
      <c r="C105" s="178" t="s">
        <v>310</v>
      </c>
      <c r="D105" s="178" t="s">
        <v>167</v>
      </c>
      <c r="E105" s="179" t="s">
        <v>3133</v>
      </c>
      <c r="F105" s="180" t="s">
        <v>3134</v>
      </c>
      <c r="G105" s="181" t="s">
        <v>318</v>
      </c>
      <c r="H105" s="182">
        <v>1</v>
      </c>
      <c r="I105" s="183"/>
      <c r="J105" s="184">
        <f>ROUND(I105*H105,2)</f>
        <v>0</v>
      </c>
      <c r="K105" s="180" t="s">
        <v>19</v>
      </c>
      <c r="L105" s="39"/>
      <c r="M105" s="185" t="s">
        <v>19</v>
      </c>
      <c r="N105" s="186" t="s">
        <v>45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3105</v>
      </c>
      <c r="AT105" s="189" t="s">
        <v>167</v>
      </c>
      <c r="AU105" s="189" t="s">
        <v>83</v>
      </c>
      <c r="AY105" s="17" t="s">
        <v>164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81</v>
      </c>
      <c r="BK105" s="190">
        <f>ROUND(I105*H105,2)</f>
        <v>0</v>
      </c>
      <c r="BL105" s="17" t="s">
        <v>3105</v>
      </c>
      <c r="BM105" s="189" t="s">
        <v>3135</v>
      </c>
    </row>
    <row r="106" spans="1:65" s="2" customFormat="1" ht="29.25">
      <c r="A106" s="34"/>
      <c r="B106" s="35"/>
      <c r="C106" s="36"/>
      <c r="D106" s="193" t="s">
        <v>1810</v>
      </c>
      <c r="E106" s="36"/>
      <c r="F106" s="237" t="s">
        <v>3136</v>
      </c>
      <c r="G106" s="36"/>
      <c r="H106" s="36"/>
      <c r="I106" s="238"/>
      <c r="J106" s="36"/>
      <c r="K106" s="36"/>
      <c r="L106" s="39"/>
      <c r="M106" s="239"/>
      <c r="N106" s="24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1810</v>
      </c>
      <c r="AU106" s="17" t="s">
        <v>83</v>
      </c>
    </row>
    <row r="107" spans="1:65" s="2" customFormat="1" ht="14.45" customHeight="1">
      <c r="A107" s="34"/>
      <c r="B107" s="35"/>
      <c r="C107" s="178" t="s">
        <v>427</v>
      </c>
      <c r="D107" s="178" t="s">
        <v>167</v>
      </c>
      <c r="E107" s="179" t="s">
        <v>3137</v>
      </c>
      <c r="F107" s="180" t="s">
        <v>3138</v>
      </c>
      <c r="G107" s="181" t="s">
        <v>318</v>
      </c>
      <c r="H107" s="182">
        <v>1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45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3105</v>
      </c>
      <c r="AT107" s="189" t="s">
        <v>167</v>
      </c>
      <c r="AU107" s="189" t="s">
        <v>83</v>
      </c>
      <c r="AY107" s="17" t="s">
        <v>164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81</v>
      </c>
      <c r="BK107" s="190">
        <f>ROUND(I107*H107,2)</f>
        <v>0</v>
      </c>
      <c r="BL107" s="17" t="s">
        <v>3105</v>
      </c>
      <c r="BM107" s="189" t="s">
        <v>3139</v>
      </c>
    </row>
    <row r="108" spans="1:65" s="2" customFormat="1" ht="29.25">
      <c r="A108" s="34"/>
      <c r="B108" s="35"/>
      <c r="C108" s="36"/>
      <c r="D108" s="193" t="s">
        <v>1810</v>
      </c>
      <c r="E108" s="36"/>
      <c r="F108" s="237" t="s">
        <v>3140</v>
      </c>
      <c r="G108" s="36"/>
      <c r="H108" s="36"/>
      <c r="I108" s="238"/>
      <c r="J108" s="36"/>
      <c r="K108" s="36"/>
      <c r="L108" s="39"/>
      <c r="M108" s="239"/>
      <c r="N108" s="24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1810</v>
      </c>
      <c r="AU108" s="17" t="s">
        <v>83</v>
      </c>
    </row>
    <row r="109" spans="1:65" s="2" customFormat="1" ht="14.45" customHeight="1">
      <c r="A109" s="34"/>
      <c r="B109" s="35"/>
      <c r="C109" s="178" t="s">
        <v>420</v>
      </c>
      <c r="D109" s="178" t="s">
        <v>167</v>
      </c>
      <c r="E109" s="179" t="s">
        <v>3141</v>
      </c>
      <c r="F109" s="180" t="s">
        <v>3142</v>
      </c>
      <c r="G109" s="181" t="s">
        <v>318</v>
      </c>
      <c r="H109" s="182">
        <v>1</v>
      </c>
      <c r="I109" s="183"/>
      <c r="J109" s="184">
        <f>ROUND(I109*H109,2)</f>
        <v>0</v>
      </c>
      <c r="K109" s="180" t="s">
        <v>19</v>
      </c>
      <c r="L109" s="39"/>
      <c r="M109" s="185" t="s">
        <v>19</v>
      </c>
      <c r="N109" s="186" t="s">
        <v>45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3105</v>
      </c>
      <c r="AT109" s="189" t="s">
        <v>167</v>
      </c>
      <c r="AU109" s="189" t="s">
        <v>83</v>
      </c>
      <c r="AY109" s="17" t="s">
        <v>164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81</v>
      </c>
      <c r="BK109" s="190">
        <f>ROUND(I109*H109,2)</f>
        <v>0</v>
      </c>
      <c r="BL109" s="17" t="s">
        <v>3105</v>
      </c>
      <c r="BM109" s="189" t="s">
        <v>3143</v>
      </c>
    </row>
    <row r="110" spans="1:65" s="2" customFormat="1" ht="14.45" customHeight="1">
      <c r="A110" s="34"/>
      <c r="B110" s="35"/>
      <c r="C110" s="178" t="s">
        <v>7</v>
      </c>
      <c r="D110" s="178" t="s">
        <v>167</v>
      </c>
      <c r="E110" s="179" t="s">
        <v>3144</v>
      </c>
      <c r="F110" s="180" t="s">
        <v>3145</v>
      </c>
      <c r="G110" s="181" t="s">
        <v>318</v>
      </c>
      <c r="H110" s="182">
        <v>1</v>
      </c>
      <c r="I110" s="183"/>
      <c r="J110" s="184">
        <f>ROUND(I110*H110,2)</f>
        <v>0</v>
      </c>
      <c r="K110" s="180" t="s">
        <v>171</v>
      </c>
      <c r="L110" s="39"/>
      <c r="M110" s="185" t="s">
        <v>19</v>
      </c>
      <c r="N110" s="186" t="s">
        <v>45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3105</v>
      </c>
      <c r="AT110" s="189" t="s">
        <v>167</v>
      </c>
      <c r="AU110" s="189" t="s">
        <v>83</v>
      </c>
      <c r="AY110" s="17" t="s">
        <v>164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81</v>
      </c>
      <c r="BK110" s="190">
        <f>ROUND(I110*H110,2)</f>
        <v>0</v>
      </c>
      <c r="BL110" s="17" t="s">
        <v>3105</v>
      </c>
      <c r="BM110" s="189" t="s">
        <v>3146</v>
      </c>
    </row>
    <row r="111" spans="1:65" s="2" customFormat="1" ht="19.5">
      <c r="A111" s="34"/>
      <c r="B111" s="35"/>
      <c r="C111" s="36"/>
      <c r="D111" s="193" t="s">
        <v>1810</v>
      </c>
      <c r="E111" s="36"/>
      <c r="F111" s="237" t="s">
        <v>3147</v>
      </c>
      <c r="G111" s="36"/>
      <c r="H111" s="36"/>
      <c r="I111" s="238"/>
      <c r="J111" s="36"/>
      <c r="K111" s="36"/>
      <c r="L111" s="39"/>
      <c r="M111" s="239"/>
      <c r="N111" s="24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1810</v>
      </c>
      <c r="AU111" s="17" t="s">
        <v>83</v>
      </c>
    </row>
    <row r="112" spans="1:65" s="12" customFormat="1" ht="22.9" customHeight="1">
      <c r="B112" s="162"/>
      <c r="C112" s="163"/>
      <c r="D112" s="164" t="s">
        <v>73</v>
      </c>
      <c r="E112" s="176" t="s">
        <v>3148</v>
      </c>
      <c r="F112" s="176" t="s">
        <v>3149</v>
      </c>
      <c r="G112" s="163"/>
      <c r="H112" s="163"/>
      <c r="I112" s="166"/>
      <c r="J112" s="177">
        <f>BK112</f>
        <v>0</v>
      </c>
      <c r="K112" s="163"/>
      <c r="L112" s="168"/>
      <c r="M112" s="169"/>
      <c r="N112" s="170"/>
      <c r="O112" s="170"/>
      <c r="P112" s="171">
        <f>SUM(P113:P116)</f>
        <v>0</v>
      </c>
      <c r="Q112" s="170"/>
      <c r="R112" s="171">
        <f>SUM(R113:R116)</f>
        <v>0</v>
      </c>
      <c r="S112" s="170"/>
      <c r="T112" s="172">
        <f>SUM(T113:T116)</f>
        <v>0</v>
      </c>
      <c r="AR112" s="173" t="s">
        <v>310</v>
      </c>
      <c r="AT112" s="174" t="s">
        <v>73</v>
      </c>
      <c r="AU112" s="174" t="s">
        <v>81</v>
      </c>
      <c r="AY112" s="173" t="s">
        <v>164</v>
      </c>
      <c r="BK112" s="175">
        <f>SUM(BK113:BK116)</f>
        <v>0</v>
      </c>
    </row>
    <row r="113" spans="1:65" s="2" customFormat="1" ht="14.45" customHeight="1">
      <c r="A113" s="34"/>
      <c r="B113" s="35"/>
      <c r="C113" s="178" t="s">
        <v>166</v>
      </c>
      <c r="D113" s="178" t="s">
        <v>167</v>
      </c>
      <c r="E113" s="179" t="s">
        <v>3150</v>
      </c>
      <c r="F113" s="180" t="s">
        <v>3151</v>
      </c>
      <c r="G113" s="181" t="s">
        <v>318</v>
      </c>
      <c r="H113" s="182">
        <v>1</v>
      </c>
      <c r="I113" s="183"/>
      <c r="J113" s="184">
        <f>ROUND(I113*H113,2)</f>
        <v>0</v>
      </c>
      <c r="K113" s="180" t="s">
        <v>19</v>
      </c>
      <c r="L113" s="39"/>
      <c r="M113" s="185" t="s">
        <v>19</v>
      </c>
      <c r="N113" s="186" t="s">
        <v>45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3105</v>
      </c>
      <c r="AT113" s="189" t="s">
        <v>167</v>
      </c>
      <c r="AU113" s="189" t="s">
        <v>83</v>
      </c>
      <c r="AY113" s="17" t="s">
        <v>164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81</v>
      </c>
      <c r="BK113" s="190">
        <f>ROUND(I113*H113,2)</f>
        <v>0</v>
      </c>
      <c r="BL113" s="17" t="s">
        <v>3105</v>
      </c>
      <c r="BM113" s="189" t="s">
        <v>3152</v>
      </c>
    </row>
    <row r="114" spans="1:65" s="2" customFormat="1" ht="19.5">
      <c r="A114" s="34"/>
      <c r="B114" s="35"/>
      <c r="C114" s="36"/>
      <c r="D114" s="193" t="s">
        <v>1810</v>
      </c>
      <c r="E114" s="36"/>
      <c r="F114" s="237" t="s">
        <v>3153</v>
      </c>
      <c r="G114" s="36"/>
      <c r="H114" s="36"/>
      <c r="I114" s="238"/>
      <c r="J114" s="36"/>
      <c r="K114" s="36"/>
      <c r="L114" s="39"/>
      <c r="M114" s="239"/>
      <c r="N114" s="24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1810</v>
      </c>
      <c r="AU114" s="17" t="s">
        <v>83</v>
      </c>
    </row>
    <row r="115" spans="1:65" s="2" customFormat="1" ht="14.45" customHeight="1">
      <c r="A115" s="34"/>
      <c r="B115" s="35"/>
      <c r="C115" s="178" t="s">
        <v>289</v>
      </c>
      <c r="D115" s="178" t="s">
        <v>167</v>
      </c>
      <c r="E115" s="179" t="s">
        <v>3154</v>
      </c>
      <c r="F115" s="180" t="s">
        <v>3155</v>
      </c>
      <c r="G115" s="181" t="s">
        <v>318</v>
      </c>
      <c r="H115" s="182">
        <v>1</v>
      </c>
      <c r="I115" s="183"/>
      <c r="J115" s="184">
        <f>ROUND(I115*H115,2)</f>
        <v>0</v>
      </c>
      <c r="K115" s="180" t="s">
        <v>19</v>
      </c>
      <c r="L115" s="39"/>
      <c r="M115" s="185" t="s">
        <v>19</v>
      </c>
      <c r="N115" s="186" t="s">
        <v>45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3105</v>
      </c>
      <c r="AT115" s="189" t="s">
        <v>167</v>
      </c>
      <c r="AU115" s="189" t="s">
        <v>83</v>
      </c>
      <c r="AY115" s="17" t="s">
        <v>164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81</v>
      </c>
      <c r="BK115" s="190">
        <f>ROUND(I115*H115,2)</f>
        <v>0</v>
      </c>
      <c r="BL115" s="17" t="s">
        <v>3105</v>
      </c>
      <c r="BM115" s="189" t="s">
        <v>3156</v>
      </c>
    </row>
    <row r="116" spans="1:65" s="2" customFormat="1" ht="29.25">
      <c r="A116" s="34"/>
      <c r="B116" s="35"/>
      <c r="C116" s="36"/>
      <c r="D116" s="193" t="s">
        <v>1810</v>
      </c>
      <c r="E116" s="36"/>
      <c r="F116" s="237" t="s">
        <v>3157</v>
      </c>
      <c r="G116" s="36"/>
      <c r="H116" s="36"/>
      <c r="I116" s="238"/>
      <c r="J116" s="36"/>
      <c r="K116" s="36"/>
      <c r="L116" s="39"/>
      <c r="M116" s="239"/>
      <c r="N116" s="24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1810</v>
      </c>
      <c r="AU116" s="17" t="s">
        <v>83</v>
      </c>
    </row>
    <row r="117" spans="1:65" s="12" customFormat="1" ht="22.9" customHeight="1">
      <c r="B117" s="162"/>
      <c r="C117" s="163"/>
      <c r="D117" s="164" t="s">
        <v>73</v>
      </c>
      <c r="E117" s="176" t="s">
        <v>3158</v>
      </c>
      <c r="F117" s="176" t="s">
        <v>3159</v>
      </c>
      <c r="G117" s="163"/>
      <c r="H117" s="163"/>
      <c r="I117" s="166"/>
      <c r="J117" s="177">
        <f>BK117</f>
        <v>0</v>
      </c>
      <c r="K117" s="163"/>
      <c r="L117" s="168"/>
      <c r="M117" s="169"/>
      <c r="N117" s="170"/>
      <c r="O117" s="170"/>
      <c r="P117" s="171">
        <f>P118</f>
        <v>0</v>
      </c>
      <c r="Q117" s="170"/>
      <c r="R117" s="171">
        <f>R118</f>
        <v>0</v>
      </c>
      <c r="S117" s="170"/>
      <c r="T117" s="172">
        <f>T118</f>
        <v>0</v>
      </c>
      <c r="AR117" s="173" t="s">
        <v>310</v>
      </c>
      <c r="AT117" s="174" t="s">
        <v>73</v>
      </c>
      <c r="AU117" s="174" t="s">
        <v>81</v>
      </c>
      <c r="AY117" s="173" t="s">
        <v>164</v>
      </c>
      <c r="BK117" s="175">
        <f>BK118</f>
        <v>0</v>
      </c>
    </row>
    <row r="118" spans="1:65" s="2" customFormat="1" ht="14.45" customHeight="1">
      <c r="A118" s="34"/>
      <c r="B118" s="35"/>
      <c r="C118" s="178" t="s">
        <v>239</v>
      </c>
      <c r="D118" s="178" t="s">
        <v>167</v>
      </c>
      <c r="E118" s="179" t="s">
        <v>3160</v>
      </c>
      <c r="F118" s="180" t="s">
        <v>3161</v>
      </c>
      <c r="G118" s="181" t="s">
        <v>318</v>
      </c>
      <c r="H118" s="182">
        <v>1</v>
      </c>
      <c r="I118" s="183"/>
      <c r="J118" s="184">
        <f>ROUND(I118*H118,2)</f>
        <v>0</v>
      </c>
      <c r="K118" s="180" t="s">
        <v>19</v>
      </c>
      <c r="L118" s="39"/>
      <c r="M118" s="185" t="s">
        <v>19</v>
      </c>
      <c r="N118" s="186" t="s">
        <v>45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3105</v>
      </c>
      <c r="AT118" s="189" t="s">
        <v>167</v>
      </c>
      <c r="AU118" s="189" t="s">
        <v>83</v>
      </c>
      <c r="AY118" s="17" t="s">
        <v>164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81</v>
      </c>
      <c r="BK118" s="190">
        <f>ROUND(I118*H118,2)</f>
        <v>0</v>
      </c>
      <c r="BL118" s="17" t="s">
        <v>3105</v>
      </c>
      <c r="BM118" s="189" t="s">
        <v>3162</v>
      </c>
    </row>
    <row r="119" spans="1:65" s="12" customFormat="1" ht="22.9" customHeight="1">
      <c r="B119" s="162"/>
      <c r="C119" s="163"/>
      <c r="D119" s="164" t="s">
        <v>73</v>
      </c>
      <c r="E119" s="176" t="s">
        <v>3163</v>
      </c>
      <c r="F119" s="176" t="s">
        <v>3164</v>
      </c>
      <c r="G119" s="163"/>
      <c r="H119" s="163"/>
      <c r="I119" s="166"/>
      <c r="J119" s="177">
        <f>BK119</f>
        <v>0</v>
      </c>
      <c r="K119" s="163"/>
      <c r="L119" s="168"/>
      <c r="M119" s="169"/>
      <c r="N119" s="170"/>
      <c r="O119" s="170"/>
      <c r="P119" s="171">
        <f>SUM(P120:P122)</f>
        <v>0</v>
      </c>
      <c r="Q119" s="170"/>
      <c r="R119" s="171">
        <f>SUM(R120:R122)</f>
        <v>0</v>
      </c>
      <c r="S119" s="170"/>
      <c r="T119" s="172">
        <f>SUM(T120:T122)</f>
        <v>0</v>
      </c>
      <c r="AR119" s="173" t="s">
        <v>310</v>
      </c>
      <c r="AT119" s="174" t="s">
        <v>73</v>
      </c>
      <c r="AU119" s="174" t="s">
        <v>81</v>
      </c>
      <c r="AY119" s="173" t="s">
        <v>164</v>
      </c>
      <c r="BK119" s="175">
        <f>SUM(BK120:BK122)</f>
        <v>0</v>
      </c>
    </row>
    <row r="120" spans="1:65" s="2" customFormat="1" ht="14.45" customHeight="1">
      <c r="A120" s="34"/>
      <c r="B120" s="35"/>
      <c r="C120" s="178" t="s">
        <v>451</v>
      </c>
      <c r="D120" s="178" t="s">
        <v>167</v>
      </c>
      <c r="E120" s="179" t="s">
        <v>3165</v>
      </c>
      <c r="F120" s="180" t="s">
        <v>3166</v>
      </c>
      <c r="G120" s="181" t="s">
        <v>318</v>
      </c>
      <c r="H120" s="182">
        <v>1</v>
      </c>
      <c r="I120" s="183"/>
      <c r="J120" s="184">
        <f>ROUND(I120*H120,2)</f>
        <v>0</v>
      </c>
      <c r="K120" s="180" t="s">
        <v>19</v>
      </c>
      <c r="L120" s="39"/>
      <c r="M120" s="185" t="s">
        <v>19</v>
      </c>
      <c r="N120" s="186" t="s">
        <v>45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3105</v>
      </c>
      <c r="AT120" s="189" t="s">
        <v>167</v>
      </c>
      <c r="AU120" s="189" t="s">
        <v>83</v>
      </c>
      <c r="AY120" s="17" t="s">
        <v>164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81</v>
      </c>
      <c r="BK120" s="190">
        <f>ROUND(I120*H120,2)</f>
        <v>0</v>
      </c>
      <c r="BL120" s="17" t="s">
        <v>3105</v>
      </c>
      <c r="BM120" s="189" t="s">
        <v>3167</v>
      </c>
    </row>
    <row r="121" spans="1:65" s="2" customFormat="1" ht="19.5">
      <c r="A121" s="34"/>
      <c r="B121" s="35"/>
      <c r="C121" s="36"/>
      <c r="D121" s="193" t="s">
        <v>1810</v>
      </c>
      <c r="E121" s="36"/>
      <c r="F121" s="237" t="s">
        <v>3168</v>
      </c>
      <c r="G121" s="36"/>
      <c r="H121" s="36"/>
      <c r="I121" s="238"/>
      <c r="J121" s="36"/>
      <c r="K121" s="36"/>
      <c r="L121" s="39"/>
      <c r="M121" s="239"/>
      <c r="N121" s="24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1810</v>
      </c>
      <c r="AU121" s="17" t="s">
        <v>83</v>
      </c>
    </row>
    <row r="122" spans="1:65" s="2" customFormat="1" ht="14.45" customHeight="1">
      <c r="A122" s="34"/>
      <c r="B122" s="35"/>
      <c r="C122" s="178" t="s">
        <v>294</v>
      </c>
      <c r="D122" s="178" t="s">
        <v>167</v>
      </c>
      <c r="E122" s="179" t="s">
        <v>3169</v>
      </c>
      <c r="F122" s="180" t="s">
        <v>3170</v>
      </c>
      <c r="G122" s="181" t="s">
        <v>318</v>
      </c>
      <c r="H122" s="182">
        <v>1</v>
      </c>
      <c r="I122" s="183"/>
      <c r="J122" s="184">
        <f>ROUND(I122*H122,2)</f>
        <v>0</v>
      </c>
      <c r="K122" s="180" t="s">
        <v>171</v>
      </c>
      <c r="L122" s="39"/>
      <c r="M122" s="185" t="s">
        <v>19</v>
      </c>
      <c r="N122" s="186" t="s">
        <v>45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3105</v>
      </c>
      <c r="AT122" s="189" t="s">
        <v>167</v>
      </c>
      <c r="AU122" s="189" t="s">
        <v>83</v>
      </c>
      <c r="AY122" s="17" t="s">
        <v>164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81</v>
      </c>
      <c r="BK122" s="190">
        <f>ROUND(I122*H122,2)</f>
        <v>0</v>
      </c>
      <c r="BL122" s="17" t="s">
        <v>3105</v>
      </c>
      <c r="BM122" s="189" t="s">
        <v>3171</v>
      </c>
    </row>
    <row r="123" spans="1:65" s="12" customFormat="1" ht="22.9" customHeight="1">
      <c r="B123" s="162"/>
      <c r="C123" s="163"/>
      <c r="D123" s="164" t="s">
        <v>73</v>
      </c>
      <c r="E123" s="176" t="s">
        <v>3172</v>
      </c>
      <c r="F123" s="176" t="s">
        <v>3173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P124</f>
        <v>0</v>
      </c>
      <c r="Q123" s="170"/>
      <c r="R123" s="171">
        <f>R124</f>
        <v>0</v>
      </c>
      <c r="S123" s="170"/>
      <c r="T123" s="172">
        <f>T124</f>
        <v>0</v>
      </c>
      <c r="AR123" s="173" t="s">
        <v>310</v>
      </c>
      <c r="AT123" s="174" t="s">
        <v>73</v>
      </c>
      <c r="AU123" s="174" t="s">
        <v>81</v>
      </c>
      <c r="AY123" s="173" t="s">
        <v>164</v>
      </c>
      <c r="BK123" s="175">
        <f>BK124</f>
        <v>0</v>
      </c>
    </row>
    <row r="124" spans="1:65" s="2" customFormat="1" ht="14.45" customHeight="1">
      <c r="A124" s="34"/>
      <c r="B124" s="35"/>
      <c r="C124" s="178" t="s">
        <v>8</v>
      </c>
      <c r="D124" s="178" t="s">
        <v>167</v>
      </c>
      <c r="E124" s="179" t="s">
        <v>3174</v>
      </c>
      <c r="F124" s="180" t="s">
        <v>3175</v>
      </c>
      <c r="G124" s="181" t="s">
        <v>318</v>
      </c>
      <c r="H124" s="182">
        <v>1</v>
      </c>
      <c r="I124" s="183"/>
      <c r="J124" s="184">
        <f>ROUND(I124*H124,2)</f>
        <v>0</v>
      </c>
      <c r="K124" s="180" t="s">
        <v>19</v>
      </c>
      <c r="L124" s="39"/>
      <c r="M124" s="185" t="s">
        <v>19</v>
      </c>
      <c r="N124" s="186" t="s">
        <v>45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3105</v>
      </c>
      <c r="AT124" s="189" t="s">
        <v>167</v>
      </c>
      <c r="AU124" s="189" t="s">
        <v>83</v>
      </c>
      <c r="AY124" s="17" t="s">
        <v>164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81</v>
      </c>
      <c r="BK124" s="190">
        <f>ROUND(I124*H124,2)</f>
        <v>0</v>
      </c>
      <c r="BL124" s="17" t="s">
        <v>3105</v>
      </c>
      <c r="BM124" s="189" t="s">
        <v>3176</v>
      </c>
    </row>
    <row r="125" spans="1:65" s="12" customFormat="1" ht="22.9" customHeight="1">
      <c r="B125" s="162"/>
      <c r="C125" s="163"/>
      <c r="D125" s="164" t="s">
        <v>73</v>
      </c>
      <c r="E125" s="176" t="s">
        <v>3177</v>
      </c>
      <c r="F125" s="176" t="s">
        <v>3178</v>
      </c>
      <c r="G125" s="163"/>
      <c r="H125" s="163"/>
      <c r="I125" s="166"/>
      <c r="J125" s="177">
        <f>BK125</f>
        <v>0</v>
      </c>
      <c r="K125" s="163"/>
      <c r="L125" s="168"/>
      <c r="M125" s="169"/>
      <c r="N125" s="170"/>
      <c r="O125" s="170"/>
      <c r="P125" s="171">
        <f>SUM(P126:P129)</f>
        <v>0</v>
      </c>
      <c r="Q125" s="170"/>
      <c r="R125" s="171">
        <f>SUM(R126:R129)</f>
        <v>0</v>
      </c>
      <c r="S125" s="170"/>
      <c r="T125" s="172">
        <f>SUM(T126:T129)</f>
        <v>0</v>
      </c>
      <c r="AR125" s="173" t="s">
        <v>81</v>
      </c>
      <c r="AT125" s="174" t="s">
        <v>73</v>
      </c>
      <c r="AU125" s="174" t="s">
        <v>81</v>
      </c>
      <c r="AY125" s="173" t="s">
        <v>164</v>
      </c>
      <c r="BK125" s="175">
        <f>SUM(BK126:BK129)</f>
        <v>0</v>
      </c>
    </row>
    <row r="126" spans="1:65" s="2" customFormat="1" ht="49.15" customHeight="1">
      <c r="A126" s="34"/>
      <c r="B126" s="35"/>
      <c r="C126" s="178" t="s">
        <v>315</v>
      </c>
      <c r="D126" s="178" t="s">
        <v>167</v>
      </c>
      <c r="E126" s="179" t="s">
        <v>3179</v>
      </c>
      <c r="F126" s="180" t="s">
        <v>3180</v>
      </c>
      <c r="G126" s="181" t="s">
        <v>318</v>
      </c>
      <c r="H126" s="182">
        <v>1</v>
      </c>
      <c r="I126" s="183"/>
      <c r="J126" s="184">
        <f>ROUND(I126*H126,2)</f>
        <v>0</v>
      </c>
      <c r="K126" s="180" t="s">
        <v>19</v>
      </c>
      <c r="L126" s="39"/>
      <c r="M126" s="185" t="s">
        <v>19</v>
      </c>
      <c r="N126" s="186" t="s">
        <v>45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83</v>
      </c>
      <c r="AY126" s="17" t="s">
        <v>164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172</v>
      </c>
      <c r="BM126" s="189" t="s">
        <v>3181</v>
      </c>
    </row>
    <row r="127" spans="1:65" s="13" customFormat="1" ht="11.25">
      <c r="B127" s="191"/>
      <c r="C127" s="192"/>
      <c r="D127" s="193" t="s">
        <v>174</v>
      </c>
      <c r="E127" s="194" t="s">
        <v>19</v>
      </c>
      <c r="F127" s="195" t="s">
        <v>3182</v>
      </c>
      <c r="G127" s="192"/>
      <c r="H127" s="194" t="s">
        <v>19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174</v>
      </c>
      <c r="AU127" s="201" t="s">
        <v>83</v>
      </c>
      <c r="AV127" s="13" t="s">
        <v>81</v>
      </c>
      <c r="AW127" s="13" t="s">
        <v>35</v>
      </c>
      <c r="AX127" s="13" t="s">
        <v>74</v>
      </c>
      <c r="AY127" s="201" t="s">
        <v>164</v>
      </c>
    </row>
    <row r="128" spans="1:65" s="14" customFormat="1" ht="11.25">
      <c r="B128" s="202"/>
      <c r="C128" s="203"/>
      <c r="D128" s="193" t="s">
        <v>174</v>
      </c>
      <c r="E128" s="204" t="s">
        <v>19</v>
      </c>
      <c r="F128" s="205" t="s">
        <v>81</v>
      </c>
      <c r="G128" s="203"/>
      <c r="H128" s="206">
        <v>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174</v>
      </c>
      <c r="AU128" s="212" t="s">
        <v>83</v>
      </c>
      <c r="AV128" s="14" t="s">
        <v>83</v>
      </c>
      <c r="AW128" s="14" t="s">
        <v>35</v>
      </c>
      <c r="AX128" s="14" t="s">
        <v>74</v>
      </c>
      <c r="AY128" s="212" t="s">
        <v>164</v>
      </c>
    </row>
    <row r="129" spans="1:51" s="15" customFormat="1" ht="11.25">
      <c r="B129" s="223"/>
      <c r="C129" s="224"/>
      <c r="D129" s="193" t="s">
        <v>174</v>
      </c>
      <c r="E129" s="225" t="s">
        <v>19</v>
      </c>
      <c r="F129" s="226" t="s">
        <v>246</v>
      </c>
      <c r="G129" s="224"/>
      <c r="H129" s="227">
        <v>1</v>
      </c>
      <c r="I129" s="228"/>
      <c r="J129" s="224"/>
      <c r="K129" s="224"/>
      <c r="L129" s="229"/>
      <c r="M129" s="234"/>
      <c r="N129" s="235"/>
      <c r="O129" s="235"/>
      <c r="P129" s="235"/>
      <c r="Q129" s="235"/>
      <c r="R129" s="235"/>
      <c r="S129" s="235"/>
      <c r="T129" s="236"/>
      <c r="AT129" s="233" t="s">
        <v>174</v>
      </c>
      <c r="AU129" s="233" t="s">
        <v>83</v>
      </c>
      <c r="AV129" s="15" t="s">
        <v>172</v>
      </c>
      <c r="AW129" s="15" t="s">
        <v>35</v>
      </c>
      <c r="AX129" s="15" t="s">
        <v>81</v>
      </c>
      <c r="AY129" s="233" t="s">
        <v>164</v>
      </c>
    </row>
    <row r="130" spans="1:51" s="2" customFormat="1" ht="6.95" customHeight="1">
      <c r="A130" s="34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algorithmName="SHA-512" hashValue="gYeTp1C0DcYoge7zlV7Vc0/YLn63wzWANzBPeW+vXhRlb+SJrS3Zi5CNgAMAcfsoZvplrypPgTkpJq0JVVqGPA==" saltValue="eL/0UNmL5pKEIMVfWTOTN/4xBfOtJK0ZwZ4KhtTv2ev2jO+qufQ9bKFwoPVRH2FSFQTpC0/gv4GURnYoD4vrbg==" spinCount="100000" sheet="1" objects="1" scenarios="1" formatColumns="0" formatRows="0" autoFilter="0"/>
  <autoFilter ref="C87:K129" xr:uid="{00000000-0009-0000-0000-00000A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1" customFormat="1" ht="12" customHeight="1">
      <c r="B8" s="20"/>
      <c r="D8" s="112" t="s">
        <v>121</v>
      </c>
      <c r="L8" s="20"/>
    </row>
    <row r="9" spans="1:46" s="2" customFormat="1" ht="16.5" customHeight="1">
      <c r="A9" s="34"/>
      <c r="B9" s="39"/>
      <c r="C9" s="34"/>
      <c r="D9" s="34"/>
      <c r="E9" s="293" t="s">
        <v>122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6" t="s">
        <v>124</v>
      </c>
      <c r="F11" s="295"/>
      <c r="G11" s="295"/>
      <c r="H11" s="295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10. 5. 2021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7" t="str">
        <f>'Rekapitulace stavby'!E14</f>
        <v>Vyplň údaj</v>
      </c>
      <c r="F20" s="298"/>
      <c r="G20" s="298"/>
      <c r="H20" s="298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29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38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9" t="s">
        <v>19</v>
      </c>
      <c r="F29" s="299"/>
      <c r="G29" s="299"/>
      <c r="H29" s="299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40</v>
      </c>
      <c r="E32" s="34"/>
      <c r="F32" s="34"/>
      <c r="G32" s="34"/>
      <c r="H32" s="34"/>
      <c r="I32" s="34"/>
      <c r="J32" s="120">
        <f>ROUND(J105,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42</v>
      </c>
      <c r="G34" s="34"/>
      <c r="H34" s="34"/>
      <c r="I34" s="121" t="s">
        <v>41</v>
      </c>
      <c r="J34" s="121" t="s">
        <v>43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44</v>
      </c>
      <c r="E35" s="112" t="s">
        <v>45</v>
      </c>
      <c r="F35" s="123">
        <f>ROUND((SUM(BE105:BE268)),  2)</f>
        <v>0</v>
      </c>
      <c r="G35" s="34"/>
      <c r="H35" s="34"/>
      <c r="I35" s="124">
        <v>0.21</v>
      </c>
      <c r="J35" s="123">
        <f>ROUND(((SUM(BE105:BE268))*I35),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46</v>
      </c>
      <c r="F36" s="123">
        <f>ROUND((SUM(BF105:BF268)),  2)</f>
        <v>0</v>
      </c>
      <c r="G36" s="34"/>
      <c r="H36" s="34"/>
      <c r="I36" s="124">
        <v>0.15</v>
      </c>
      <c r="J36" s="123">
        <f>ROUND(((SUM(BF105:BF268))*I36),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ROUND((SUM(BG105:BG268)),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48</v>
      </c>
      <c r="F38" s="123">
        <f>ROUND((SUM(BH105:BH268)),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49</v>
      </c>
      <c r="F39" s="123">
        <f>ROUND((SUM(BI105:BI268)),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50</v>
      </c>
      <c r="E41" s="127"/>
      <c r="F41" s="127"/>
      <c r="G41" s="128" t="s">
        <v>51</v>
      </c>
      <c r="H41" s="129" t="s">
        <v>52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125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6.25" hidden="1" customHeight="1">
      <c r="A50" s="34"/>
      <c r="B50" s="35"/>
      <c r="C50" s="36"/>
      <c r="D50" s="36"/>
      <c r="E50" s="300" t="str">
        <f>E7</f>
        <v>Střešní nástavba MŠ nad pavilonem č.2 a střešní nástavba zázemí ZŠ nad pavilonem č.3</v>
      </c>
      <c r="F50" s="301"/>
      <c r="G50" s="301"/>
      <c r="H50" s="301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121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300" t="s">
        <v>122</v>
      </c>
      <c r="F52" s="302"/>
      <c r="G52" s="302"/>
      <c r="H52" s="302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54" t="str">
        <f>E11</f>
        <v>a1 - SO.01</v>
      </c>
      <c r="F54" s="302"/>
      <c r="G54" s="302"/>
      <c r="H54" s="302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ZŠ a MŠ pro zrakově postižené</v>
      </c>
      <c r="G56" s="36"/>
      <c r="H56" s="36"/>
      <c r="I56" s="29" t="s">
        <v>23</v>
      </c>
      <c r="J56" s="59" t="str">
        <f>IF(J14="","",J14)</f>
        <v>10. 5. 2021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 xml:space="preserve">ZŠ a MŠ pro zrakově postižené a vady řeči </v>
      </c>
      <c r="G58" s="36"/>
      <c r="H58" s="36"/>
      <c r="I58" s="29" t="s">
        <v>32</v>
      </c>
      <c r="J58" s="32" t="str">
        <f>E23</f>
        <v>Ing.Arch. Pavel Šticha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126</v>
      </c>
      <c r="D61" s="137"/>
      <c r="E61" s="137"/>
      <c r="F61" s="137"/>
      <c r="G61" s="137"/>
      <c r="H61" s="137"/>
      <c r="I61" s="137"/>
      <c r="J61" s="138" t="s">
        <v>127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72</v>
      </c>
      <c r="D63" s="36"/>
      <c r="E63" s="36"/>
      <c r="F63" s="36"/>
      <c r="G63" s="36"/>
      <c r="H63" s="36"/>
      <c r="I63" s="36"/>
      <c r="J63" s="77">
        <f>J105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128</v>
      </c>
    </row>
    <row r="64" spans="1:47" s="9" customFormat="1" ht="24.95" hidden="1" customHeight="1">
      <c r="B64" s="140"/>
      <c r="C64" s="141"/>
      <c r="D64" s="142" t="s">
        <v>129</v>
      </c>
      <c r="E64" s="143"/>
      <c r="F64" s="143"/>
      <c r="G64" s="143"/>
      <c r="H64" s="143"/>
      <c r="I64" s="143"/>
      <c r="J64" s="144">
        <f>J106</f>
        <v>0</v>
      </c>
      <c r="K64" s="141"/>
      <c r="L64" s="145"/>
    </row>
    <row r="65" spans="2:12" s="10" customFormat="1" ht="19.899999999999999" hidden="1" customHeight="1">
      <c r="B65" s="146"/>
      <c r="C65" s="97"/>
      <c r="D65" s="147" t="s">
        <v>130</v>
      </c>
      <c r="E65" s="148"/>
      <c r="F65" s="148"/>
      <c r="G65" s="148"/>
      <c r="H65" s="148"/>
      <c r="I65" s="148"/>
      <c r="J65" s="149">
        <f>J107</f>
        <v>0</v>
      </c>
      <c r="K65" s="97"/>
      <c r="L65" s="150"/>
    </row>
    <row r="66" spans="2:12" s="10" customFormat="1" ht="19.899999999999999" hidden="1" customHeight="1">
      <c r="B66" s="146"/>
      <c r="C66" s="97"/>
      <c r="D66" s="147" t="s">
        <v>131</v>
      </c>
      <c r="E66" s="148"/>
      <c r="F66" s="148"/>
      <c r="G66" s="148"/>
      <c r="H66" s="148"/>
      <c r="I66" s="148"/>
      <c r="J66" s="149">
        <f>J125</f>
        <v>0</v>
      </c>
      <c r="K66" s="97"/>
      <c r="L66" s="150"/>
    </row>
    <row r="67" spans="2:12" s="10" customFormat="1" ht="19.899999999999999" hidden="1" customHeight="1">
      <c r="B67" s="146"/>
      <c r="C67" s="97"/>
      <c r="D67" s="147" t="s">
        <v>132</v>
      </c>
      <c r="E67" s="148"/>
      <c r="F67" s="148"/>
      <c r="G67" s="148"/>
      <c r="H67" s="148"/>
      <c r="I67" s="148"/>
      <c r="J67" s="149">
        <f>J129</f>
        <v>0</v>
      </c>
      <c r="K67" s="97"/>
      <c r="L67" s="150"/>
    </row>
    <row r="68" spans="2:12" s="10" customFormat="1" ht="19.899999999999999" hidden="1" customHeight="1">
      <c r="B68" s="146"/>
      <c r="C68" s="97"/>
      <c r="D68" s="147" t="s">
        <v>133</v>
      </c>
      <c r="E68" s="148"/>
      <c r="F68" s="148"/>
      <c r="G68" s="148"/>
      <c r="H68" s="148"/>
      <c r="I68" s="148"/>
      <c r="J68" s="149">
        <f>J133</f>
        <v>0</v>
      </c>
      <c r="K68" s="97"/>
      <c r="L68" s="150"/>
    </row>
    <row r="69" spans="2:12" s="10" customFormat="1" ht="19.899999999999999" hidden="1" customHeight="1">
      <c r="B69" s="146"/>
      <c r="C69" s="97"/>
      <c r="D69" s="147" t="s">
        <v>134</v>
      </c>
      <c r="E69" s="148"/>
      <c r="F69" s="148"/>
      <c r="G69" s="148"/>
      <c r="H69" s="148"/>
      <c r="I69" s="148"/>
      <c r="J69" s="149">
        <f>J186</f>
        <v>0</v>
      </c>
      <c r="K69" s="97"/>
      <c r="L69" s="150"/>
    </row>
    <row r="70" spans="2:12" s="10" customFormat="1" ht="19.899999999999999" hidden="1" customHeight="1">
      <c r="B70" s="146"/>
      <c r="C70" s="97"/>
      <c r="D70" s="147" t="s">
        <v>135</v>
      </c>
      <c r="E70" s="148"/>
      <c r="F70" s="148"/>
      <c r="G70" s="148"/>
      <c r="H70" s="148"/>
      <c r="I70" s="148"/>
      <c r="J70" s="149">
        <f>J193</f>
        <v>0</v>
      </c>
      <c r="K70" s="97"/>
      <c r="L70" s="150"/>
    </row>
    <row r="71" spans="2:12" s="9" customFormat="1" ht="24.95" hidden="1" customHeight="1">
      <c r="B71" s="140"/>
      <c r="C71" s="141"/>
      <c r="D71" s="142" t="s">
        <v>136</v>
      </c>
      <c r="E71" s="143"/>
      <c r="F71" s="143"/>
      <c r="G71" s="143"/>
      <c r="H71" s="143"/>
      <c r="I71" s="143"/>
      <c r="J71" s="144">
        <f>J195</f>
        <v>0</v>
      </c>
      <c r="K71" s="141"/>
      <c r="L71" s="145"/>
    </row>
    <row r="72" spans="2:12" s="10" customFormat="1" ht="19.899999999999999" hidden="1" customHeight="1">
      <c r="B72" s="146"/>
      <c r="C72" s="97"/>
      <c r="D72" s="147" t="s">
        <v>137</v>
      </c>
      <c r="E72" s="148"/>
      <c r="F72" s="148"/>
      <c r="G72" s="148"/>
      <c r="H72" s="148"/>
      <c r="I72" s="148"/>
      <c r="J72" s="149">
        <f>J196</f>
        <v>0</v>
      </c>
      <c r="K72" s="97"/>
      <c r="L72" s="150"/>
    </row>
    <row r="73" spans="2:12" s="10" customFormat="1" ht="19.899999999999999" hidden="1" customHeight="1">
      <c r="B73" s="146"/>
      <c r="C73" s="97"/>
      <c r="D73" s="147" t="s">
        <v>138</v>
      </c>
      <c r="E73" s="148"/>
      <c r="F73" s="148"/>
      <c r="G73" s="148"/>
      <c r="H73" s="148"/>
      <c r="I73" s="148"/>
      <c r="J73" s="149">
        <f>J203</f>
        <v>0</v>
      </c>
      <c r="K73" s="97"/>
      <c r="L73" s="150"/>
    </row>
    <row r="74" spans="2:12" s="10" customFormat="1" ht="19.899999999999999" hidden="1" customHeight="1">
      <c r="B74" s="146"/>
      <c r="C74" s="97"/>
      <c r="D74" s="147" t="s">
        <v>139</v>
      </c>
      <c r="E74" s="148"/>
      <c r="F74" s="148"/>
      <c r="G74" s="148"/>
      <c r="H74" s="148"/>
      <c r="I74" s="148"/>
      <c r="J74" s="149">
        <f>J207</f>
        <v>0</v>
      </c>
      <c r="K74" s="97"/>
      <c r="L74" s="150"/>
    </row>
    <row r="75" spans="2:12" s="10" customFormat="1" ht="19.899999999999999" hidden="1" customHeight="1">
      <c r="B75" s="146"/>
      <c r="C75" s="97"/>
      <c r="D75" s="147" t="s">
        <v>140</v>
      </c>
      <c r="E75" s="148"/>
      <c r="F75" s="148"/>
      <c r="G75" s="148"/>
      <c r="H75" s="148"/>
      <c r="I75" s="148"/>
      <c r="J75" s="149">
        <f>J212</f>
        <v>0</v>
      </c>
      <c r="K75" s="97"/>
      <c r="L75" s="150"/>
    </row>
    <row r="76" spans="2:12" s="10" customFormat="1" ht="19.899999999999999" hidden="1" customHeight="1">
      <c r="B76" s="146"/>
      <c r="C76" s="97"/>
      <c r="D76" s="147" t="s">
        <v>141</v>
      </c>
      <c r="E76" s="148"/>
      <c r="F76" s="148"/>
      <c r="G76" s="148"/>
      <c r="H76" s="148"/>
      <c r="I76" s="148"/>
      <c r="J76" s="149">
        <f>J215</f>
        <v>0</v>
      </c>
      <c r="K76" s="97"/>
      <c r="L76" s="150"/>
    </row>
    <row r="77" spans="2:12" s="10" customFormat="1" ht="19.899999999999999" hidden="1" customHeight="1">
      <c r="B77" s="146"/>
      <c r="C77" s="97"/>
      <c r="D77" s="147" t="s">
        <v>142</v>
      </c>
      <c r="E77" s="148"/>
      <c r="F77" s="148"/>
      <c r="G77" s="148"/>
      <c r="H77" s="148"/>
      <c r="I77" s="148"/>
      <c r="J77" s="149">
        <f>J224</f>
        <v>0</v>
      </c>
      <c r="K77" s="97"/>
      <c r="L77" s="150"/>
    </row>
    <row r="78" spans="2:12" s="10" customFormat="1" ht="19.899999999999999" hidden="1" customHeight="1">
      <c r="B78" s="146"/>
      <c r="C78" s="97"/>
      <c r="D78" s="147" t="s">
        <v>143</v>
      </c>
      <c r="E78" s="148"/>
      <c r="F78" s="148"/>
      <c r="G78" s="148"/>
      <c r="H78" s="148"/>
      <c r="I78" s="148"/>
      <c r="J78" s="149">
        <f>J228</f>
        <v>0</v>
      </c>
      <c r="K78" s="97"/>
      <c r="L78" s="150"/>
    </row>
    <row r="79" spans="2:12" s="10" customFormat="1" ht="19.899999999999999" hidden="1" customHeight="1">
      <c r="B79" s="146"/>
      <c r="C79" s="97"/>
      <c r="D79" s="147" t="s">
        <v>144</v>
      </c>
      <c r="E79" s="148"/>
      <c r="F79" s="148"/>
      <c r="G79" s="148"/>
      <c r="H79" s="148"/>
      <c r="I79" s="148"/>
      <c r="J79" s="149">
        <f>J234</f>
        <v>0</v>
      </c>
      <c r="K79" s="97"/>
      <c r="L79" s="150"/>
    </row>
    <row r="80" spans="2:12" s="10" customFormat="1" ht="19.899999999999999" hidden="1" customHeight="1">
      <c r="B80" s="146"/>
      <c r="C80" s="97"/>
      <c r="D80" s="147" t="s">
        <v>145</v>
      </c>
      <c r="E80" s="148"/>
      <c r="F80" s="148"/>
      <c r="G80" s="148"/>
      <c r="H80" s="148"/>
      <c r="I80" s="148"/>
      <c r="J80" s="149">
        <f>J245</f>
        <v>0</v>
      </c>
      <c r="K80" s="97"/>
      <c r="L80" s="150"/>
    </row>
    <row r="81" spans="1:31" s="10" customFormat="1" ht="19.899999999999999" hidden="1" customHeight="1">
      <c r="B81" s="146"/>
      <c r="C81" s="97"/>
      <c r="D81" s="147" t="s">
        <v>146</v>
      </c>
      <c r="E81" s="148"/>
      <c r="F81" s="148"/>
      <c r="G81" s="148"/>
      <c r="H81" s="148"/>
      <c r="I81" s="148"/>
      <c r="J81" s="149">
        <f>J250</f>
        <v>0</v>
      </c>
      <c r="K81" s="97"/>
      <c r="L81" s="150"/>
    </row>
    <row r="82" spans="1:31" s="10" customFormat="1" ht="19.899999999999999" hidden="1" customHeight="1">
      <c r="B82" s="146"/>
      <c r="C82" s="97"/>
      <c r="D82" s="147" t="s">
        <v>147</v>
      </c>
      <c r="E82" s="148"/>
      <c r="F82" s="148"/>
      <c r="G82" s="148"/>
      <c r="H82" s="148"/>
      <c r="I82" s="148"/>
      <c r="J82" s="149">
        <f>J258</f>
        <v>0</v>
      </c>
      <c r="K82" s="97"/>
      <c r="L82" s="150"/>
    </row>
    <row r="83" spans="1:31" s="9" customFormat="1" ht="24.95" hidden="1" customHeight="1">
      <c r="B83" s="140"/>
      <c r="C83" s="141"/>
      <c r="D83" s="142" t="s">
        <v>148</v>
      </c>
      <c r="E83" s="143"/>
      <c r="F83" s="143"/>
      <c r="G83" s="143"/>
      <c r="H83" s="143"/>
      <c r="I83" s="143"/>
      <c r="J83" s="144">
        <f>J262</f>
        <v>0</v>
      </c>
      <c r="K83" s="141"/>
      <c r="L83" s="145"/>
    </row>
    <row r="84" spans="1:31" s="2" customFormat="1" ht="21.75" hidden="1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hidden="1" customHeight="1">
      <c r="A85" s="34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ht="11.25" hidden="1"/>
    <row r="87" spans="1:31" ht="11.25" hidden="1"/>
    <row r="88" spans="1:31" ht="11.25" hidden="1"/>
    <row r="89" spans="1:31" s="2" customFormat="1" ht="6.95" customHeight="1">
      <c r="A89" s="34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24.95" customHeight="1">
      <c r="A90" s="34"/>
      <c r="B90" s="35"/>
      <c r="C90" s="23" t="s">
        <v>149</v>
      </c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9" t="s">
        <v>16</v>
      </c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6.25" customHeight="1">
      <c r="A93" s="34"/>
      <c r="B93" s="35"/>
      <c r="C93" s="36"/>
      <c r="D93" s="36"/>
      <c r="E93" s="300" t="str">
        <f>E7</f>
        <v>Střešní nástavba MŠ nad pavilonem č.2 a střešní nástavba zázemí ZŠ nad pavilonem č.3</v>
      </c>
      <c r="F93" s="301"/>
      <c r="G93" s="301"/>
      <c r="H93" s="301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1" customFormat="1" ht="12" customHeight="1">
      <c r="B94" s="21"/>
      <c r="C94" s="29" t="s">
        <v>121</v>
      </c>
      <c r="D94" s="22"/>
      <c r="E94" s="22"/>
      <c r="F94" s="22"/>
      <c r="G94" s="22"/>
      <c r="H94" s="22"/>
      <c r="I94" s="22"/>
      <c r="J94" s="22"/>
      <c r="K94" s="22"/>
      <c r="L94" s="20"/>
    </row>
    <row r="95" spans="1:31" s="2" customFormat="1" ht="16.5" customHeight="1">
      <c r="A95" s="34"/>
      <c r="B95" s="35"/>
      <c r="C95" s="36"/>
      <c r="D95" s="36"/>
      <c r="E95" s="300" t="s">
        <v>122</v>
      </c>
      <c r="F95" s="302"/>
      <c r="G95" s="302"/>
      <c r="H95" s="302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9" t="s">
        <v>123</v>
      </c>
      <c r="D96" s="36"/>
      <c r="E96" s="36"/>
      <c r="F96" s="36"/>
      <c r="G96" s="36"/>
      <c r="H96" s="36"/>
      <c r="I96" s="36"/>
      <c r="J96" s="36"/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6.5" customHeight="1">
      <c r="A97" s="34"/>
      <c r="B97" s="35"/>
      <c r="C97" s="36"/>
      <c r="D97" s="36"/>
      <c r="E97" s="254" t="str">
        <f>E11</f>
        <v>a1 - SO.01</v>
      </c>
      <c r="F97" s="302"/>
      <c r="G97" s="302"/>
      <c r="H97" s="302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6.9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2" customHeight="1">
      <c r="A99" s="34"/>
      <c r="B99" s="35"/>
      <c r="C99" s="29" t="s">
        <v>21</v>
      </c>
      <c r="D99" s="36"/>
      <c r="E99" s="36"/>
      <c r="F99" s="27" t="str">
        <f>F14</f>
        <v>ZŠ a MŠ pro zrakově postižené</v>
      </c>
      <c r="G99" s="36"/>
      <c r="H99" s="36"/>
      <c r="I99" s="29" t="s">
        <v>23</v>
      </c>
      <c r="J99" s="59" t="str">
        <f>IF(J14="","",J14)</f>
        <v>10. 5. 2021</v>
      </c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5.2" customHeight="1">
      <c r="A101" s="34"/>
      <c r="B101" s="35"/>
      <c r="C101" s="29" t="s">
        <v>25</v>
      </c>
      <c r="D101" s="36"/>
      <c r="E101" s="36"/>
      <c r="F101" s="27" t="str">
        <f>E17</f>
        <v xml:space="preserve">ZŠ a MŠ pro zrakově postižené a vady řeči </v>
      </c>
      <c r="G101" s="36"/>
      <c r="H101" s="36"/>
      <c r="I101" s="29" t="s">
        <v>32</v>
      </c>
      <c r="J101" s="32" t="str">
        <f>E23</f>
        <v>Ing.Arch. Pavel Šticha</v>
      </c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15.2" customHeight="1">
      <c r="A102" s="34"/>
      <c r="B102" s="35"/>
      <c r="C102" s="29" t="s">
        <v>30</v>
      </c>
      <c r="D102" s="36"/>
      <c r="E102" s="36"/>
      <c r="F102" s="27" t="str">
        <f>IF(E20="","",E20)</f>
        <v>Vyplň údaj</v>
      </c>
      <c r="G102" s="36"/>
      <c r="H102" s="36"/>
      <c r="I102" s="29" t="s">
        <v>36</v>
      </c>
      <c r="J102" s="32" t="str">
        <f>E26</f>
        <v xml:space="preserve"> </v>
      </c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0.3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11" customFormat="1" ht="29.25" customHeight="1">
      <c r="A104" s="151"/>
      <c r="B104" s="152"/>
      <c r="C104" s="153" t="s">
        <v>150</v>
      </c>
      <c r="D104" s="154" t="s">
        <v>59</v>
      </c>
      <c r="E104" s="154" t="s">
        <v>55</v>
      </c>
      <c r="F104" s="154" t="s">
        <v>56</v>
      </c>
      <c r="G104" s="154" t="s">
        <v>151</v>
      </c>
      <c r="H104" s="154" t="s">
        <v>152</v>
      </c>
      <c r="I104" s="154" t="s">
        <v>153</v>
      </c>
      <c r="J104" s="154" t="s">
        <v>127</v>
      </c>
      <c r="K104" s="155" t="s">
        <v>154</v>
      </c>
      <c r="L104" s="156"/>
      <c r="M104" s="68" t="s">
        <v>19</v>
      </c>
      <c r="N104" s="69" t="s">
        <v>44</v>
      </c>
      <c r="O104" s="69" t="s">
        <v>155</v>
      </c>
      <c r="P104" s="69" t="s">
        <v>156</v>
      </c>
      <c r="Q104" s="69" t="s">
        <v>157</v>
      </c>
      <c r="R104" s="69" t="s">
        <v>158</v>
      </c>
      <c r="S104" s="69" t="s">
        <v>159</v>
      </c>
      <c r="T104" s="70" t="s">
        <v>160</v>
      </c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</row>
    <row r="105" spans="1:65" s="2" customFormat="1" ht="22.9" customHeight="1">
      <c r="A105" s="34"/>
      <c r="B105" s="35"/>
      <c r="C105" s="75" t="s">
        <v>161</v>
      </c>
      <c r="D105" s="36"/>
      <c r="E105" s="36"/>
      <c r="F105" s="36"/>
      <c r="G105" s="36"/>
      <c r="H105" s="36"/>
      <c r="I105" s="36"/>
      <c r="J105" s="157">
        <f>BK105</f>
        <v>0</v>
      </c>
      <c r="K105" s="36"/>
      <c r="L105" s="39"/>
      <c r="M105" s="71"/>
      <c r="N105" s="158"/>
      <c r="O105" s="72"/>
      <c r="P105" s="159">
        <f>P106+P195+P262</f>
        <v>0</v>
      </c>
      <c r="Q105" s="72"/>
      <c r="R105" s="159">
        <f>R106+R195+R262</f>
        <v>4.2097968899999998</v>
      </c>
      <c r="S105" s="72"/>
      <c r="T105" s="160">
        <f>T106+T195+T262</f>
        <v>120.35047366000001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73</v>
      </c>
      <c r="AU105" s="17" t="s">
        <v>128</v>
      </c>
      <c r="BK105" s="161">
        <f>BK106+BK195+BK262</f>
        <v>0</v>
      </c>
    </row>
    <row r="106" spans="1:65" s="12" customFormat="1" ht="25.9" customHeight="1">
      <c r="B106" s="162"/>
      <c r="C106" s="163"/>
      <c r="D106" s="164" t="s">
        <v>73</v>
      </c>
      <c r="E106" s="165" t="s">
        <v>162</v>
      </c>
      <c r="F106" s="165" t="s">
        <v>163</v>
      </c>
      <c r="G106" s="163"/>
      <c r="H106" s="163"/>
      <c r="I106" s="166"/>
      <c r="J106" s="167">
        <f>BK106</f>
        <v>0</v>
      </c>
      <c r="K106" s="163"/>
      <c r="L106" s="168"/>
      <c r="M106" s="169"/>
      <c r="N106" s="170"/>
      <c r="O106" s="170"/>
      <c r="P106" s="171">
        <f>P107+P125+P129+P133+P186+P193</f>
        <v>0</v>
      </c>
      <c r="Q106" s="170"/>
      <c r="R106" s="171">
        <f>R107+R125+R129+R133+R186+R193</f>
        <v>2.7484968900000002</v>
      </c>
      <c r="S106" s="170"/>
      <c r="T106" s="172">
        <f>T107+T125+T129+T133+T186+T193</f>
        <v>93.007385999999997</v>
      </c>
      <c r="AR106" s="173" t="s">
        <v>81</v>
      </c>
      <c r="AT106" s="174" t="s">
        <v>73</v>
      </c>
      <c r="AU106" s="174" t="s">
        <v>74</v>
      </c>
      <c r="AY106" s="173" t="s">
        <v>164</v>
      </c>
      <c r="BK106" s="175">
        <f>BK107+BK125+BK129+BK133+BK186+BK193</f>
        <v>0</v>
      </c>
    </row>
    <row r="107" spans="1:65" s="12" customFormat="1" ht="22.9" customHeight="1">
      <c r="B107" s="162"/>
      <c r="C107" s="163"/>
      <c r="D107" s="164" t="s">
        <v>73</v>
      </c>
      <c r="E107" s="176" t="s">
        <v>81</v>
      </c>
      <c r="F107" s="176" t="s">
        <v>165</v>
      </c>
      <c r="G107" s="163"/>
      <c r="H107" s="163"/>
      <c r="I107" s="166"/>
      <c r="J107" s="177">
        <f>BK107</f>
        <v>0</v>
      </c>
      <c r="K107" s="163"/>
      <c r="L107" s="168"/>
      <c r="M107" s="169"/>
      <c r="N107" s="170"/>
      <c r="O107" s="170"/>
      <c r="P107" s="171">
        <f>SUM(P108:P124)</f>
        <v>0</v>
      </c>
      <c r="Q107" s="170"/>
      <c r="R107" s="171">
        <f>SUM(R108:R124)</f>
        <v>0</v>
      </c>
      <c r="S107" s="170"/>
      <c r="T107" s="172">
        <f>SUM(T108:T124)</f>
        <v>8.9375</v>
      </c>
      <c r="AR107" s="173" t="s">
        <v>81</v>
      </c>
      <c r="AT107" s="174" t="s">
        <v>73</v>
      </c>
      <c r="AU107" s="174" t="s">
        <v>81</v>
      </c>
      <c r="AY107" s="173" t="s">
        <v>164</v>
      </c>
      <c r="BK107" s="175">
        <f>SUM(BK108:BK124)</f>
        <v>0</v>
      </c>
    </row>
    <row r="108" spans="1:65" s="2" customFormat="1" ht="62.65" customHeight="1">
      <c r="A108" s="34"/>
      <c r="B108" s="35"/>
      <c r="C108" s="178" t="s">
        <v>166</v>
      </c>
      <c r="D108" s="178" t="s">
        <v>167</v>
      </c>
      <c r="E108" s="179" t="s">
        <v>168</v>
      </c>
      <c r="F108" s="180" t="s">
        <v>169</v>
      </c>
      <c r="G108" s="181" t="s">
        <v>170</v>
      </c>
      <c r="H108" s="182">
        <v>27.5</v>
      </c>
      <c r="I108" s="183"/>
      <c r="J108" s="184">
        <f>ROUND(I108*H108,2)</f>
        <v>0</v>
      </c>
      <c r="K108" s="180" t="s">
        <v>171</v>
      </c>
      <c r="L108" s="39"/>
      <c r="M108" s="185" t="s">
        <v>19</v>
      </c>
      <c r="N108" s="186" t="s">
        <v>45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0.32500000000000001</v>
      </c>
      <c r="T108" s="188">
        <f>S108*H108</f>
        <v>8.9375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172</v>
      </c>
      <c r="AT108" s="189" t="s">
        <v>167</v>
      </c>
      <c r="AU108" s="189" t="s">
        <v>83</v>
      </c>
      <c r="AY108" s="17" t="s">
        <v>164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81</v>
      </c>
      <c r="BK108" s="190">
        <f>ROUND(I108*H108,2)</f>
        <v>0</v>
      </c>
      <c r="BL108" s="17" t="s">
        <v>172</v>
      </c>
      <c r="BM108" s="189" t="s">
        <v>173</v>
      </c>
    </row>
    <row r="109" spans="1:65" s="13" customFormat="1" ht="11.25">
      <c r="B109" s="191"/>
      <c r="C109" s="192"/>
      <c r="D109" s="193" t="s">
        <v>174</v>
      </c>
      <c r="E109" s="194" t="s">
        <v>19</v>
      </c>
      <c r="F109" s="195" t="s">
        <v>175</v>
      </c>
      <c r="G109" s="192"/>
      <c r="H109" s="194" t="s">
        <v>19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174</v>
      </c>
      <c r="AU109" s="201" t="s">
        <v>83</v>
      </c>
      <c r="AV109" s="13" t="s">
        <v>81</v>
      </c>
      <c r="AW109" s="13" t="s">
        <v>35</v>
      </c>
      <c r="AX109" s="13" t="s">
        <v>74</v>
      </c>
      <c r="AY109" s="201" t="s">
        <v>164</v>
      </c>
    </row>
    <row r="110" spans="1:65" s="14" customFormat="1" ht="11.25">
      <c r="B110" s="202"/>
      <c r="C110" s="203"/>
      <c r="D110" s="193" t="s">
        <v>174</v>
      </c>
      <c r="E110" s="204" t="s">
        <v>19</v>
      </c>
      <c r="F110" s="205" t="s">
        <v>176</v>
      </c>
      <c r="G110" s="203"/>
      <c r="H110" s="206">
        <v>27.5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174</v>
      </c>
      <c r="AU110" s="212" t="s">
        <v>83</v>
      </c>
      <c r="AV110" s="14" t="s">
        <v>83</v>
      </c>
      <c r="AW110" s="14" t="s">
        <v>35</v>
      </c>
      <c r="AX110" s="14" t="s">
        <v>81</v>
      </c>
      <c r="AY110" s="212" t="s">
        <v>164</v>
      </c>
    </row>
    <row r="111" spans="1:65" s="2" customFormat="1" ht="37.9" customHeight="1">
      <c r="A111" s="34"/>
      <c r="B111" s="35"/>
      <c r="C111" s="178" t="s">
        <v>177</v>
      </c>
      <c r="D111" s="178" t="s">
        <v>167</v>
      </c>
      <c r="E111" s="179" t="s">
        <v>178</v>
      </c>
      <c r="F111" s="180" t="s">
        <v>179</v>
      </c>
      <c r="G111" s="181" t="s">
        <v>180</v>
      </c>
      <c r="H111" s="182">
        <v>1.2</v>
      </c>
      <c r="I111" s="183"/>
      <c r="J111" s="184">
        <f>ROUND(I111*H111,2)</f>
        <v>0</v>
      </c>
      <c r="K111" s="180" t="s">
        <v>171</v>
      </c>
      <c r="L111" s="39"/>
      <c r="M111" s="185" t="s">
        <v>19</v>
      </c>
      <c r="N111" s="186" t="s">
        <v>45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172</v>
      </c>
      <c r="AT111" s="189" t="s">
        <v>167</v>
      </c>
      <c r="AU111" s="189" t="s">
        <v>83</v>
      </c>
      <c r="AY111" s="17" t="s">
        <v>164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81</v>
      </c>
      <c r="BK111" s="190">
        <f>ROUND(I111*H111,2)</f>
        <v>0</v>
      </c>
      <c r="BL111" s="17" t="s">
        <v>172</v>
      </c>
      <c r="BM111" s="189" t="s">
        <v>181</v>
      </c>
    </row>
    <row r="112" spans="1:65" s="13" customFormat="1" ht="11.25">
      <c r="B112" s="191"/>
      <c r="C112" s="192"/>
      <c r="D112" s="193" t="s">
        <v>174</v>
      </c>
      <c r="E112" s="194" t="s">
        <v>19</v>
      </c>
      <c r="F112" s="195" t="s">
        <v>182</v>
      </c>
      <c r="G112" s="192"/>
      <c r="H112" s="194" t="s">
        <v>19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174</v>
      </c>
      <c r="AU112" s="201" t="s">
        <v>83</v>
      </c>
      <c r="AV112" s="13" t="s">
        <v>81</v>
      </c>
      <c r="AW112" s="13" t="s">
        <v>35</v>
      </c>
      <c r="AX112" s="13" t="s">
        <v>74</v>
      </c>
      <c r="AY112" s="201" t="s">
        <v>164</v>
      </c>
    </row>
    <row r="113" spans="1:65" s="14" customFormat="1" ht="11.25">
      <c r="B113" s="202"/>
      <c r="C113" s="203"/>
      <c r="D113" s="193" t="s">
        <v>174</v>
      </c>
      <c r="E113" s="204" t="s">
        <v>19</v>
      </c>
      <c r="F113" s="205" t="s">
        <v>183</v>
      </c>
      <c r="G113" s="203"/>
      <c r="H113" s="206">
        <v>1.2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174</v>
      </c>
      <c r="AU113" s="212" t="s">
        <v>83</v>
      </c>
      <c r="AV113" s="14" t="s">
        <v>83</v>
      </c>
      <c r="AW113" s="14" t="s">
        <v>35</v>
      </c>
      <c r="AX113" s="14" t="s">
        <v>81</v>
      </c>
      <c r="AY113" s="212" t="s">
        <v>164</v>
      </c>
    </row>
    <row r="114" spans="1:65" s="2" customFormat="1" ht="49.15" customHeight="1">
      <c r="A114" s="34"/>
      <c r="B114" s="35"/>
      <c r="C114" s="178" t="s">
        <v>184</v>
      </c>
      <c r="D114" s="178" t="s">
        <v>167</v>
      </c>
      <c r="E114" s="179" t="s">
        <v>185</v>
      </c>
      <c r="F114" s="180" t="s">
        <v>186</v>
      </c>
      <c r="G114" s="181" t="s">
        <v>180</v>
      </c>
      <c r="H114" s="182">
        <v>45.738</v>
      </c>
      <c r="I114" s="183"/>
      <c r="J114" s="184">
        <f>ROUND(I114*H114,2)</f>
        <v>0</v>
      </c>
      <c r="K114" s="180" t="s">
        <v>171</v>
      </c>
      <c r="L114" s="39"/>
      <c r="M114" s="185" t="s">
        <v>19</v>
      </c>
      <c r="N114" s="186" t="s">
        <v>45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83</v>
      </c>
      <c r="AY114" s="17" t="s">
        <v>164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81</v>
      </c>
      <c r="BK114" s="190">
        <f>ROUND(I114*H114,2)</f>
        <v>0</v>
      </c>
      <c r="BL114" s="17" t="s">
        <v>172</v>
      </c>
      <c r="BM114" s="189" t="s">
        <v>187</v>
      </c>
    </row>
    <row r="115" spans="1:65" s="13" customFormat="1" ht="11.25">
      <c r="B115" s="191"/>
      <c r="C115" s="192"/>
      <c r="D115" s="193" t="s">
        <v>174</v>
      </c>
      <c r="E115" s="194" t="s">
        <v>19</v>
      </c>
      <c r="F115" s="195" t="s">
        <v>188</v>
      </c>
      <c r="G115" s="192"/>
      <c r="H115" s="194" t="s">
        <v>19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174</v>
      </c>
      <c r="AU115" s="201" t="s">
        <v>83</v>
      </c>
      <c r="AV115" s="13" t="s">
        <v>81</v>
      </c>
      <c r="AW115" s="13" t="s">
        <v>35</v>
      </c>
      <c r="AX115" s="13" t="s">
        <v>74</v>
      </c>
      <c r="AY115" s="201" t="s">
        <v>164</v>
      </c>
    </row>
    <row r="116" spans="1:65" s="14" customFormat="1" ht="22.5">
      <c r="B116" s="202"/>
      <c r="C116" s="203"/>
      <c r="D116" s="193" t="s">
        <v>174</v>
      </c>
      <c r="E116" s="204" t="s">
        <v>19</v>
      </c>
      <c r="F116" s="205" t="s">
        <v>189</v>
      </c>
      <c r="G116" s="203"/>
      <c r="H116" s="206">
        <v>45.738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174</v>
      </c>
      <c r="AU116" s="212" t="s">
        <v>83</v>
      </c>
      <c r="AV116" s="14" t="s">
        <v>83</v>
      </c>
      <c r="AW116" s="14" t="s">
        <v>35</v>
      </c>
      <c r="AX116" s="14" t="s">
        <v>81</v>
      </c>
      <c r="AY116" s="212" t="s">
        <v>164</v>
      </c>
    </row>
    <row r="117" spans="1:65" s="2" customFormat="1" ht="49.15" customHeight="1">
      <c r="A117" s="34"/>
      <c r="B117" s="35"/>
      <c r="C117" s="178" t="s">
        <v>190</v>
      </c>
      <c r="D117" s="178" t="s">
        <v>167</v>
      </c>
      <c r="E117" s="179" t="s">
        <v>191</v>
      </c>
      <c r="F117" s="180" t="s">
        <v>192</v>
      </c>
      <c r="G117" s="181" t="s">
        <v>180</v>
      </c>
      <c r="H117" s="182">
        <v>91.475999999999999</v>
      </c>
      <c r="I117" s="183"/>
      <c r="J117" s="184">
        <f>ROUND(I117*H117,2)</f>
        <v>0</v>
      </c>
      <c r="K117" s="180" t="s">
        <v>171</v>
      </c>
      <c r="L117" s="39"/>
      <c r="M117" s="185" t="s">
        <v>19</v>
      </c>
      <c r="N117" s="186" t="s">
        <v>45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83</v>
      </c>
      <c r="AY117" s="17" t="s">
        <v>164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81</v>
      </c>
      <c r="BK117" s="190">
        <f>ROUND(I117*H117,2)</f>
        <v>0</v>
      </c>
      <c r="BL117" s="17" t="s">
        <v>172</v>
      </c>
      <c r="BM117" s="189" t="s">
        <v>193</v>
      </c>
    </row>
    <row r="118" spans="1:65" s="14" customFormat="1" ht="11.25">
      <c r="B118" s="202"/>
      <c r="C118" s="203"/>
      <c r="D118" s="193" t="s">
        <v>174</v>
      </c>
      <c r="E118" s="204" t="s">
        <v>19</v>
      </c>
      <c r="F118" s="205" t="s">
        <v>194</v>
      </c>
      <c r="G118" s="203"/>
      <c r="H118" s="206">
        <v>91.475999999999999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174</v>
      </c>
      <c r="AU118" s="212" t="s">
        <v>83</v>
      </c>
      <c r="AV118" s="14" t="s">
        <v>83</v>
      </c>
      <c r="AW118" s="14" t="s">
        <v>35</v>
      </c>
      <c r="AX118" s="14" t="s">
        <v>81</v>
      </c>
      <c r="AY118" s="212" t="s">
        <v>164</v>
      </c>
    </row>
    <row r="119" spans="1:65" s="2" customFormat="1" ht="62.65" customHeight="1">
      <c r="A119" s="34"/>
      <c r="B119" s="35"/>
      <c r="C119" s="178" t="s">
        <v>195</v>
      </c>
      <c r="D119" s="178" t="s">
        <v>167</v>
      </c>
      <c r="E119" s="179" t="s">
        <v>196</v>
      </c>
      <c r="F119" s="180" t="s">
        <v>197</v>
      </c>
      <c r="G119" s="181" t="s">
        <v>180</v>
      </c>
      <c r="H119" s="182">
        <v>1.2</v>
      </c>
      <c r="I119" s="183"/>
      <c r="J119" s="184">
        <f>ROUND(I119*H119,2)</f>
        <v>0</v>
      </c>
      <c r="K119" s="180" t="s">
        <v>171</v>
      </c>
      <c r="L119" s="39"/>
      <c r="M119" s="185" t="s">
        <v>19</v>
      </c>
      <c r="N119" s="186" t="s">
        <v>45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172</v>
      </c>
      <c r="AT119" s="189" t="s">
        <v>167</v>
      </c>
      <c r="AU119" s="189" t="s">
        <v>83</v>
      </c>
      <c r="AY119" s="17" t="s">
        <v>164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81</v>
      </c>
      <c r="BK119" s="190">
        <f>ROUND(I119*H119,2)</f>
        <v>0</v>
      </c>
      <c r="BL119" s="17" t="s">
        <v>172</v>
      </c>
      <c r="BM119" s="189" t="s">
        <v>198</v>
      </c>
    </row>
    <row r="120" spans="1:65" s="2" customFormat="1" ht="62.65" customHeight="1">
      <c r="A120" s="34"/>
      <c r="B120" s="35"/>
      <c r="C120" s="178" t="s">
        <v>199</v>
      </c>
      <c r="D120" s="178" t="s">
        <v>167</v>
      </c>
      <c r="E120" s="179" t="s">
        <v>200</v>
      </c>
      <c r="F120" s="180" t="s">
        <v>201</v>
      </c>
      <c r="G120" s="181" t="s">
        <v>180</v>
      </c>
      <c r="H120" s="182">
        <v>6</v>
      </c>
      <c r="I120" s="183"/>
      <c r="J120" s="184">
        <f>ROUND(I120*H120,2)</f>
        <v>0</v>
      </c>
      <c r="K120" s="180" t="s">
        <v>171</v>
      </c>
      <c r="L120" s="39"/>
      <c r="M120" s="185" t="s">
        <v>19</v>
      </c>
      <c r="N120" s="186" t="s">
        <v>45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172</v>
      </c>
      <c r="AT120" s="189" t="s">
        <v>167</v>
      </c>
      <c r="AU120" s="189" t="s">
        <v>83</v>
      </c>
      <c r="AY120" s="17" t="s">
        <v>164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81</v>
      </c>
      <c r="BK120" s="190">
        <f>ROUND(I120*H120,2)</f>
        <v>0</v>
      </c>
      <c r="BL120" s="17" t="s">
        <v>172</v>
      </c>
      <c r="BM120" s="189" t="s">
        <v>202</v>
      </c>
    </row>
    <row r="121" spans="1:65" s="14" customFormat="1" ht="11.25">
      <c r="B121" s="202"/>
      <c r="C121" s="203"/>
      <c r="D121" s="193" t="s">
        <v>174</v>
      </c>
      <c r="E121" s="204" t="s">
        <v>19</v>
      </c>
      <c r="F121" s="205" t="s">
        <v>203</v>
      </c>
      <c r="G121" s="203"/>
      <c r="H121" s="206">
        <v>6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174</v>
      </c>
      <c r="AU121" s="212" t="s">
        <v>83</v>
      </c>
      <c r="AV121" s="14" t="s">
        <v>83</v>
      </c>
      <c r="AW121" s="14" t="s">
        <v>35</v>
      </c>
      <c r="AX121" s="14" t="s">
        <v>81</v>
      </c>
      <c r="AY121" s="212" t="s">
        <v>164</v>
      </c>
    </row>
    <row r="122" spans="1:65" s="2" customFormat="1" ht="37.9" customHeight="1">
      <c r="A122" s="34"/>
      <c r="B122" s="35"/>
      <c r="C122" s="178" t="s">
        <v>204</v>
      </c>
      <c r="D122" s="178" t="s">
        <v>167</v>
      </c>
      <c r="E122" s="179" t="s">
        <v>205</v>
      </c>
      <c r="F122" s="180" t="s">
        <v>206</v>
      </c>
      <c r="G122" s="181" t="s">
        <v>207</v>
      </c>
      <c r="H122" s="182">
        <v>1.2</v>
      </c>
      <c r="I122" s="183"/>
      <c r="J122" s="184">
        <f>ROUND(I122*H122,2)</f>
        <v>0</v>
      </c>
      <c r="K122" s="180" t="s">
        <v>171</v>
      </c>
      <c r="L122" s="39"/>
      <c r="M122" s="185" t="s">
        <v>19</v>
      </c>
      <c r="N122" s="186" t="s">
        <v>45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172</v>
      </c>
      <c r="AT122" s="189" t="s">
        <v>167</v>
      </c>
      <c r="AU122" s="189" t="s">
        <v>83</v>
      </c>
      <c r="AY122" s="17" t="s">
        <v>164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81</v>
      </c>
      <c r="BK122" s="190">
        <f>ROUND(I122*H122,2)</f>
        <v>0</v>
      </c>
      <c r="BL122" s="17" t="s">
        <v>172</v>
      </c>
      <c r="BM122" s="189" t="s">
        <v>208</v>
      </c>
    </row>
    <row r="123" spans="1:65" s="2" customFormat="1" ht="37.9" customHeight="1">
      <c r="A123" s="34"/>
      <c r="B123" s="35"/>
      <c r="C123" s="178" t="s">
        <v>209</v>
      </c>
      <c r="D123" s="178" t="s">
        <v>167</v>
      </c>
      <c r="E123" s="179" t="s">
        <v>210</v>
      </c>
      <c r="F123" s="180" t="s">
        <v>211</v>
      </c>
      <c r="G123" s="181" t="s">
        <v>180</v>
      </c>
      <c r="H123" s="182">
        <v>1.2</v>
      </c>
      <c r="I123" s="183"/>
      <c r="J123" s="184">
        <f>ROUND(I123*H123,2)</f>
        <v>0</v>
      </c>
      <c r="K123" s="180" t="s">
        <v>171</v>
      </c>
      <c r="L123" s="39"/>
      <c r="M123" s="185" t="s">
        <v>19</v>
      </c>
      <c r="N123" s="186" t="s">
        <v>45</v>
      </c>
      <c r="O123" s="64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172</v>
      </c>
      <c r="AT123" s="189" t="s">
        <v>167</v>
      </c>
      <c r="AU123" s="189" t="s">
        <v>83</v>
      </c>
      <c r="AY123" s="17" t="s">
        <v>164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81</v>
      </c>
      <c r="BK123" s="190">
        <f>ROUND(I123*H123,2)</f>
        <v>0</v>
      </c>
      <c r="BL123" s="17" t="s">
        <v>172</v>
      </c>
      <c r="BM123" s="189" t="s">
        <v>212</v>
      </c>
    </row>
    <row r="124" spans="1:65" s="2" customFormat="1" ht="37.9" customHeight="1">
      <c r="A124" s="34"/>
      <c r="B124" s="35"/>
      <c r="C124" s="178" t="s">
        <v>213</v>
      </c>
      <c r="D124" s="178" t="s">
        <v>167</v>
      </c>
      <c r="E124" s="179" t="s">
        <v>214</v>
      </c>
      <c r="F124" s="180" t="s">
        <v>215</v>
      </c>
      <c r="G124" s="181" t="s">
        <v>180</v>
      </c>
      <c r="H124" s="182">
        <v>45.738</v>
      </c>
      <c r="I124" s="183"/>
      <c r="J124" s="184">
        <f>ROUND(I124*H124,2)</f>
        <v>0</v>
      </c>
      <c r="K124" s="180" t="s">
        <v>171</v>
      </c>
      <c r="L124" s="39"/>
      <c r="M124" s="185" t="s">
        <v>19</v>
      </c>
      <c r="N124" s="186" t="s">
        <v>45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172</v>
      </c>
      <c r="AT124" s="189" t="s">
        <v>167</v>
      </c>
      <c r="AU124" s="189" t="s">
        <v>83</v>
      </c>
      <c r="AY124" s="17" t="s">
        <v>164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81</v>
      </c>
      <c r="BK124" s="190">
        <f>ROUND(I124*H124,2)</f>
        <v>0</v>
      </c>
      <c r="BL124" s="17" t="s">
        <v>172</v>
      </c>
      <c r="BM124" s="189" t="s">
        <v>216</v>
      </c>
    </row>
    <row r="125" spans="1:65" s="12" customFormat="1" ht="22.9" customHeight="1">
      <c r="B125" s="162"/>
      <c r="C125" s="163"/>
      <c r="D125" s="164" t="s">
        <v>73</v>
      </c>
      <c r="E125" s="176" t="s">
        <v>83</v>
      </c>
      <c r="F125" s="176" t="s">
        <v>217</v>
      </c>
      <c r="G125" s="163"/>
      <c r="H125" s="163"/>
      <c r="I125" s="166"/>
      <c r="J125" s="177">
        <f>BK125</f>
        <v>0</v>
      </c>
      <c r="K125" s="163"/>
      <c r="L125" s="168"/>
      <c r="M125" s="169"/>
      <c r="N125" s="170"/>
      <c r="O125" s="170"/>
      <c r="P125" s="171">
        <f>SUM(P126:P128)</f>
        <v>0</v>
      </c>
      <c r="Q125" s="170"/>
      <c r="R125" s="171">
        <f>SUM(R126:R128)</f>
        <v>2.18588139</v>
      </c>
      <c r="S125" s="170"/>
      <c r="T125" s="172">
        <f>SUM(T126:T128)</f>
        <v>0</v>
      </c>
      <c r="AR125" s="173" t="s">
        <v>81</v>
      </c>
      <c r="AT125" s="174" t="s">
        <v>73</v>
      </c>
      <c r="AU125" s="174" t="s">
        <v>81</v>
      </c>
      <c r="AY125" s="173" t="s">
        <v>164</v>
      </c>
      <c r="BK125" s="175">
        <f>SUM(BK126:BK128)</f>
        <v>0</v>
      </c>
    </row>
    <row r="126" spans="1:65" s="2" customFormat="1" ht="24.2" customHeight="1">
      <c r="A126" s="34"/>
      <c r="B126" s="35"/>
      <c r="C126" s="178" t="s">
        <v>218</v>
      </c>
      <c r="D126" s="178" t="s">
        <v>167</v>
      </c>
      <c r="E126" s="179" t="s">
        <v>219</v>
      </c>
      <c r="F126" s="180" t="s">
        <v>220</v>
      </c>
      <c r="G126" s="181" t="s">
        <v>180</v>
      </c>
      <c r="H126" s="182">
        <v>0.89100000000000001</v>
      </c>
      <c r="I126" s="183"/>
      <c r="J126" s="184">
        <f>ROUND(I126*H126,2)</f>
        <v>0</v>
      </c>
      <c r="K126" s="180" t="s">
        <v>171</v>
      </c>
      <c r="L126" s="39"/>
      <c r="M126" s="185" t="s">
        <v>19</v>
      </c>
      <c r="N126" s="186" t="s">
        <v>45</v>
      </c>
      <c r="O126" s="64"/>
      <c r="P126" s="187">
        <f>O126*H126</f>
        <v>0</v>
      </c>
      <c r="Q126" s="187">
        <v>2.45329</v>
      </c>
      <c r="R126" s="187">
        <f>Q126*H126</f>
        <v>2.18588139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83</v>
      </c>
      <c r="AY126" s="17" t="s">
        <v>164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172</v>
      </c>
      <c r="BM126" s="189" t="s">
        <v>221</v>
      </c>
    </row>
    <row r="127" spans="1:65" s="13" customFormat="1" ht="11.25">
      <c r="B127" s="191"/>
      <c r="C127" s="192"/>
      <c r="D127" s="193" t="s">
        <v>174</v>
      </c>
      <c r="E127" s="194" t="s">
        <v>19</v>
      </c>
      <c r="F127" s="195" t="s">
        <v>222</v>
      </c>
      <c r="G127" s="192"/>
      <c r="H127" s="194" t="s">
        <v>19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174</v>
      </c>
      <c r="AU127" s="201" t="s">
        <v>83</v>
      </c>
      <c r="AV127" s="13" t="s">
        <v>81</v>
      </c>
      <c r="AW127" s="13" t="s">
        <v>35</v>
      </c>
      <c r="AX127" s="13" t="s">
        <v>74</v>
      </c>
      <c r="AY127" s="201" t="s">
        <v>164</v>
      </c>
    </row>
    <row r="128" spans="1:65" s="14" customFormat="1" ht="11.25">
      <c r="B128" s="202"/>
      <c r="C128" s="203"/>
      <c r="D128" s="193" t="s">
        <v>174</v>
      </c>
      <c r="E128" s="204" t="s">
        <v>19</v>
      </c>
      <c r="F128" s="205" t="s">
        <v>223</v>
      </c>
      <c r="G128" s="203"/>
      <c r="H128" s="206">
        <v>0.89100000000000001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174</v>
      </c>
      <c r="AU128" s="212" t="s">
        <v>83</v>
      </c>
      <c r="AV128" s="14" t="s">
        <v>83</v>
      </c>
      <c r="AW128" s="14" t="s">
        <v>35</v>
      </c>
      <c r="AX128" s="14" t="s">
        <v>81</v>
      </c>
      <c r="AY128" s="212" t="s">
        <v>164</v>
      </c>
    </row>
    <row r="129" spans="1:65" s="12" customFormat="1" ht="22.9" customHeight="1">
      <c r="B129" s="162"/>
      <c r="C129" s="163"/>
      <c r="D129" s="164" t="s">
        <v>73</v>
      </c>
      <c r="E129" s="176" t="s">
        <v>224</v>
      </c>
      <c r="F129" s="176" t="s">
        <v>225</v>
      </c>
      <c r="G129" s="163"/>
      <c r="H129" s="163"/>
      <c r="I129" s="166"/>
      <c r="J129" s="177">
        <f>BK129</f>
        <v>0</v>
      </c>
      <c r="K129" s="163"/>
      <c r="L129" s="168"/>
      <c r="M129" s="169"/>
      <c r="N129" s="170"/>
      <c r="O129" s="170"/>
      <c r="P129" s="171">
        <f>SUM(P130:P132)</f>
        <v>0</v>
      </c>
      <c r="Q129" s="170"/>
      <c r="R129" s="171">
        <f>SUM(R130:R132)</f>
        <v>0.10658999999999999</v>
      </c>
      <c r="S129" s="170"/>
      <c r="T129" s="172">
        <f>SUM(T130:T132)</f>
        <v>0</v>
      </c>
      <c r="AR129" s="173" t="s">
        <v>81</v>
      </c>
      <c r="AT129" s="174" t="s">
        <v>73</v>
      </c>
      <c r="AU129" s="174" t="s">
        <v>81</v>
      </c>
      <c r="AY129" s="173" t="s">
        <v>164</v>
      </c>
      <c r="BK129" s="175">
        <f>SUM(BK130:BK132)</f>
        <v>0</v>
      </c>
    </row>
    <row r="130" spans="1:65" s="2" customFormat="1" ht="24.2" customHeight="1">
      <c r="A130" s="34"/>
      <c r="B130" s="35"/>
      <c r="C130" s="178" t="s">
        <v>226</v>
      </c>
      <c r="D130" s="178" t="s">
        <v>167</v>
      </c>
      <c r="E130" s="179" t="s">
        <v>227</v>
      </c>
      <c r="F130" s="180" t="s">
        <v>228</v>
      </c>
      <c r="G130" s="181" t="s">
        <v>207</v>
      </c>
      <c r="H130" s="182">
        <v>5.0999999999999997E-2</v>
      </c>
      <c r="I130" s="183"/>
      <c r="J130" s="184">
        <f>ROUND(I130*H130,2)</f>
        <v>0</v>
      </c>
      <c r="K130" s="180" t="s">
        <v>171</v>
      </c>
      <c r="L130" s="39"/>
      <c r="M130" s="185" t="s">
        <v>19</v>
      </c>
      <c r="N130" s="186" t="s">
        <v>45</v>
      </c>
      <c r="O130" s="64"/>
      <c r="P130" s="187">
        <f>O130*H130</f>
        <v>0</v>
      </c>
      <c r="Q130" s="187">
        <v>1.0900000000000001</v>
      </c>
      <c r="R130" s="187">
        <f>Q130*H130</f>
        <v>5.5590000000000001E-2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172</v>
      </c>
      <c r="AT130" s="189" t="s">
        <v>167</v>
      </c>
      <c r="AU130" s="189" t="s">
        <v>83</v>
      </c>
      <c r="AY130" s="17" t="s">
        <v>164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81</v>
      </c>
      <c r="BK130" s="190">
        <f>ROUND(I130*H130,2)</f>
        <v>0</v>
      </c>
      <c r="BL130" s="17" t="s">
        <v>172</v>
      </c>
      <c r="BM130" s="189" t="s">
        <v>229</v>
      </c>
    </row>
    <row r="131" spans="1:65" s="2" customFormat="1" ht="14.45" customHeight="1">
      <c r="A131" s="34"/>
      <c r="B131" s="35"/>
      <c r="C131" s="213" t="s">
        <v>230</v>
      </c>
      <c r="D131" s="213" t="s">
        <v>231</v>
      </c>
      <c r="E131" s="214" t="s">
        <v>232</v>
      </c>
      <c r="F131" s="215" t="s">
        <v>233</v>
      </c>
      <c r="G131" s="216" t="s">
        <v>207</v>
      </c>
      <c r="H131" s="217">
        <v>5.0999999999999997E-2</v>
      </c>
      <c r="I131" s="218"/>
      <c r="J131" s="219">
        <f>ROUND(I131*H131,2)</f>
        <v>0</v>
      </c>
      <c r="K131" s="215" t="s">
        <v>171</v>
      </c>
      <c r="L131" s="220"/>
      <c r="M131" s="221" t="s">
        <v>19</v>
      </c>
      <c r="N131" s="222" t="s">
        <v>45</v>
      </c>
      <c r="O131" s="64"/>
      <c r="P131" s="187">
        <f>O131*H131</f>
        <v>0</v>
      </c>
      <c r="Q131" s="187">
        <v>1</v>
      </c>
      <c r="R131" s="187">
        <f>Q131*H131</f>
        <v>5.0999999999999997E-2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234</v>
      </c>
      <c r="AT131" s="189" t="s">
        <v>231</v>
      </c>
      <c r="AU131" s="189" t="s">
        <v>83</v>
      </c>
      <c r="AY131" s="17" t="s">
        <v>164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81</v>
      </c>
      <c r="BK131" s="190">
        <f>ROUND(I131*H131,2)</f>
        <v>0</v>
      </c>
      <c r="BL131" s="17" t="s">
        <v>172</v>
      </c>
      <c r="BM131" s="189" t="s">
        <v>235</v>
      </c>
    </row>
    <row r="132" spans="1:65" s="14" customFormat="1" ht="11.25">
      <c r="B132" s="202"/>
      <c r="C132" s="203"/>
      <c r="D132" s="193" t="s">
        <v>174</v>
      </c>
      <c r="E132" s="204" t="s">
        <v>19</v>
      </c>
      <c r="F132" s="205" t="s">
        <v>236</v>
      </c>
      <c r="G132" s="203"/>
      <c r="H132" s="206">
        <v>5.0999999999999997E-2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174</v>
      </c>
      <c r="AU132" s="212" t="s">
        <v>83</v>
      </c>
      <c r="AV132" s="14" t="s">
        <v>83</v>
      </c>
      <c r="AW132" s="14" t="s">
        <v>35</v>
      </c>
      <c r="AX132" s="14" t="s">
        <v>81</v>
      </c>
      <c r="AY132" s="212" t="s">
        <v>164</v>
      </c>
    </row>
    <row r="133" spans="1:65" s="12" customFormat="1" ht="22.9" customHeight="1">
      <c r="B133" s="162"/>
      <c r="C133" s="163"/>
      <c r="D133" s="164" t="s">
        <v>73</v>
      </c>
      <c r="E133" s="176" t="s">
        <v>237</v>
      </c>
      <c r="F133" s="176" t="s">
        <v>238</v>
      </c>
      <c r="G133" s="163"/>
      <c r="H133" s="163"/>
      <c r="I133" s="166"/>
      <c r="J133" s="177">
        <f>BK133</f>
        <v>0</v>
      </c>
      <c r="K133" s="163"/>
      <c r="L133" s="168"/>
      <c r="M133" s="169"/>
      <c r="N133" s="170"/>
      <c r="O133" s="170"/>
      <c r="P133" s="171">
        <f>SUM(P134:P185)</f>
        <v>0</v>
      </c>
      <c r="Q133" s="170"/>
      <c r="R133" s="171">
        <f>SUM(R134:R185)</f>
        <v>0.45602549999999997</v>
      </c>
      <c r="S133" s="170"/>
      <c r="T133" s="172">
        <f>SUM(T134:T185)</f>
        <v>84.069885999999997</v>
      </c>
      <c r="AR133" s="173" t="s">
        <v>81</v>
      </c>
      <c r="AT133" s="174" t="s">
        <v>73</v>
      </c>
      <c r="AU133" s="174" t="s">
        <v>81</v>
      </c>
      <c r="AY133" s="173" t="s">
        <v>164</v>
      </c>
      <c r="BK133" s="175">
        <f>SUM(BK134:BK185)</f>
        <v>0</v>
      </c>
    </row>
    <row r="134" spans="1:65" s="2" customFormat="1" ht="14.45" customHeight="1">
      <c r="A134" s="34"/>
      <c r="B134" s="35"/>
      <c r="C134" s="178" t="s">
        <v>239</v>
      </c>
      <c r="D134" s="178" t="s">
        <v>167</v>
      </c>
      <c r="E134" s="179" t="s">
        <v>240</v>
      </c>
      <c r="F134" s="180" t="s">
        <v>241</v>
      </c>
      <c r="G134" s="181" t="s">
        <v>180</v>
      </c>
      <c r="H134" s="182">
        <v>0.441</v>
      </c>
      <c r="I134" s="183"/>
      <c r="J134" s="184">
        <f>ROUND(I134*H134,2)</f>
        <v>0</v>
      </c>
      <c r="K134" s="180" t="s">
        <v>171</v>
      </c>
      <c r="L134" s="39"/>
      <c r="M134" s="185" t="s">
        <v>19</v>
      </c>
      <c r="N134" s="186" t="s">
        <v>45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2.4</v>
      </c>
      <c r="T134" s="188">
        <f>S134*H134</f>
        <v>1.0584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172</v>
      </c>
      <c r="AT134" s="189" t="s">
        <v>167</v>
      </c>
      <c r="AU134" s="189" t="s">
        <v>83</v>
      </c>
      <c r="AY134" s="17" t="s">
        <v>164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81</v>
      </c>
      <c r="BK134" s="190">
        <f>ROUND(I134*H134,2)</f>
        <v>0</v>
      </c>
      <c r="BL134" s="17" t="s">
        <v>172</v>
      </c>
      <c r="BM134" s="189" t="s">
        <v>242</v>
      </c>
    </row>
    <row r="135" spans="1:65" s="13" customFormat="1" ht="11.25">
      <c r="B135" s="191"/>
      <c r="C135" s="192"/>
      <c r="D135" s="193" t="s">
        <v>174</v>
      </c>
      <c r="E135" s="194" t="s">
        <v>19</v>
      </c>
      <c r="F135" s="195" t="s">
        <v>243</v>
      </c>
      <c r="G135" s="192"/>
      <c r="H135" s="194" t="s">
        <v>19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174</v>
      </c>
      <c r="AU135" s="201" t="s">
        <v>83</v>
      </c>
      <c r="AV135" s="13" t="s">
        <v>81</v>
      </c>
      <c r="AW135" s="13" t="s">
        <v>35</v>
      </c>
      <c r="AX135" s="13" t="s">
        <v>74</v>
      </c>
      <c r="AY135" s="201" t="s">
        <v>164</v>
      </c>
    </row>
    <row r="136" spans="1:65" s="14" customFormat="1" ht="11.25">
      <c r="B136" s="202"/>
      <c r="C136" s="203"/>
      <c r="D136" s="193" t="s">
        <v>174</v>
      </c>
      <c r="E136" s="204" t="s">
        <v>19</v>
      </c>
      <c r="F136" s="205" t="s">
        <v>244</v>
      </c>
      <c r="G136" s="203"/>
      <c r="H136" s="206">
        <v>8.1000000000000003E-2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174</v>
      </c>
      <c r="AU136" s="212" t="s">
        <v>83</v>
      </c>
      <c r="AV136" s="14" t="s">
        <v>83</v>
      </c>
      <c r="AW136" s="14" t="s">
        <v>35</v>
      </c>
      <c r="AX136" s="14" t="s">
        <v>74</v>
      </c>
      <c r="AY136" s="212" t="s">
        <v>164</v>
      </c>
    </row>
    <row r="137" spans="1:65" s="14" customFormat="1" ht="11.25">
      <c r="B137" s="202"/>
      <c r="C137" s="203"/>
      <c r="D137" s="193" t="s">
        <v>174</v>
      </c>
      <c r="E137" s="204" t="s">
        <v>19</v>
      </c>
      <c r="F137" s="205" t="s">
        <v>245</v>
      </c>
      <c r="G137" s="203"/>
      <c r="H137" s="206">
        <v>0.36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174</v>
      </c>
      <c r="AU137" s="212" t="s">
        <v>83</v>
      </c>
      <c r="AV137" s="14" t="s">
        <v>83</v>
      </c>
      <c r="AW137" s="14" t="s">
        <v>35</v>
      </c>
      <c r="AX137" s="14" t="s">
        <v>74</v>
      </c>
      <c r="AY137" s="212" t="s">
        <v>164</v>
      </c>
    </row>
    <row r="138" spans="1:65" s="15" customFormat="1" ht="11.25">
      <c r="B138" s="223"/>
      <c r="C138" s="224"/>
      <c r="D138" s="193" t="s">
        <v>174</v>
      </c>
      <c r="E138" s="225" t="s">
        <v>19</v>
      </c>
      <c r="F138" s="226" t="s">
        <v>246</v>
      </c>
      <c r="G138" s="224"/>
      <c r="H138" s="227">
        <v>0.441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AT138" s="233" t="s">
        <v>174</v>
      </c>
      <c r="AU138" s="233" t="s">
        <v>83</v>
      </c>
      <c r="AV138" s="15" t="s">
        <v>172</v>
      </c>
      <c r="AW138" s="15" t="s">
        <v>35</v>
      </c>
      <c r="AX138" s="15" t="s">
        <v>81</v>
      </c>
      <c r="AY138" s="233" t="s">
        <v>164</v>
      </c>
    </row>
    <row r="139" spans="1:65" s="2" customFormat="1" ht="37.9" customHeight="1">
      <c r="A139" s="34"/>
      <c r="B139" s="35"/>
      <c r="C139" s="178" t="s">
        <v>247</v>
      </c>
      <c r="D139" s="178" t="s">
        <v>167</v>
      </c>
      <c r="E139" s="179" t="s">
        <v>248</v>
      </c>
      <c r="F139" s="180" t="s">
        <v>249</v>
      </c>
      <c r="G139" s="181" t="s">
        <v>170</v>
      </c>
      <c r="H139" s="182">
        <v>22.75</v>
      </c>
      <c r="I139" s="183"/>
      <c r="J139" s="184">
        <f>ROUND(I139*H139,2)</f>
        <v>0</v>
      </c>
      <c r="K139" s="180" t="s">
        <v>171</v>
      </c>
      <c r="L139" s="39"/>
      <c r="M139" s="185" t="s">
        <v>19</v>
      </c>
      <c r="N139" s="186" t="s">
        <v>45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0.26100000000000001</v>
      </c>
      <c r="T139" s="188">
        <f>S139*H139</f>
        <v>5.9377500000000003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83</v>
      </c>
      <c r="AY139" s="17" t="s">
        <v>164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81</v>
      </c>
      <c r="BK139" s="190">
        <f>ROUND(I139*H139,2)</f>
        <v>0</v>
      </c>
      <c r="BL139" s="17" t="s">
        <v>172</v>
      </c>
      <c r="BM139" s="189" t="s">
        <v>250</v>
      </c>
    </row>
    <row r="140" spans="1:65" s="14" customFormat="1" ht="11.25">
      <c r="B140" s="202"/>
      <c r="C140" s="203"/>
      <c r="D140" s="193" t="s">
        <v>174</v>
      </c>
      <c r="E140" s="204" t="s">
        <v>19</v>
      </c>
      <c r="F140" s="205" t="s">
        <v>251</v>
      </c>
      <c r="G140" s="203"/>
      <c r="H140" s="206">
        <v>18.75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174</v>
      </c>
      <c r="AU140" s="212" t="s">
        <v>83</v>
      </c>
      <c r="AV140" s="14" t="s">
        <v>83</v>
      </c>
      <c r="AW140" s="14" t="s">
        <v>35</v>
      </c>
      <c r="AX140" s="14" t="s">
        <v>74</v>
      </c>
      <c r="AY140" s="212" t="s">
        <v>164</v>
      </c>
    </row>
    <row r="141" spans="1:65" s="14" customFormat="1" ht="11.25">
      <c r="B141" s="202"/>
      <c r="C141" s="203"/>
      <c r="D141" s="193" t="s">
        <v>174</v>
      </c>
      <c r="E141" s="204" t="s">
        <v>19</v>
      </c>
      <c r="F141" s="205" t="s">
        <v>252</v>
      </c>
      <c r="G141" s="203"/>
      <c r="H141" s="206">
        <v>4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174</v>
      </c>
      <c r="AU141" s="212" t="s">
        <v>83</v>
      </c>
      <c r="AV141" s="14" t="s">
        <v>83</v>
      </c>
      <c r="AW141" s="14" t="s">
        <v>35</v>
      </c>
      <c r="AX141" s="14" t="s">
        <v>74</v>
      </c>
      <c r="AY141" s="212" t="s">
        <v>164</v>
      </c>
    </row>
    <row r="142" spans="1:65" s="15" customFormat="1" ht="11.25">
      <c r="B142" s="223"/>
      <c r="C142" s="224"/>
      <c r="D142" s="193" t="s">
        <v>174</v>
      </c>
      <c r="E142" s="225" t="s">
        <v>19</v>
      </c>
      <c r="F142" s="226" t="s">
        <v>246</v>
      </c>
      <c r="G142" s="224"/>
      <c r="H142" s="227">
        <v>22.75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174</v>
      </c>
      <c r="AU142" s="233" t="s">
        <v>83</v>
      </c>
      <c r="AV142" s="15" t="s">
        <v>172</v>
      </c>
      <c r="AW142" s="15" t="s">
        <v>35</v>
      </c>
      <c r="AX142" s="15" t="s">
        <v>81</v>
      </c>
      <c r="AY142" s="233" t="s">
        <v>164</v>
      </c>
    </row>
    <row r="143" spans="1:65" s="2" customFormat="1" ht="37.9" customHeight="1">
      <c r="A143" s="34"/>
      <c r="B143" s="35"/>
      <c r="C143" s="178" t="s">
        <v>253</v>
      </c>
      <c r="D143" s="178" t="s">
        <v>167</v>
      </c>
      <c r="E143" s="179" t="s">
        <v>254</v>
      </c>
      <c r="F143" s="180" t="s">
        <v>255</v>
      </c>
      <c r="G143" s="181" t="s">
        <v>170</v>
      </c>
      <c r="H143" s="182">
        <v>26.25</v>
      </c>
      <c r="I143" s="183"/>
      <c r="J143" s="184">
        <f>ROUND(I143*H143,2)</f>
        <v>0</v>
      </c>
      <c r="K143" s="180" t="s">
        <v>171</v>
      </c>
      <c r="L143" s="39"/>
      <c r="M143" s="185" t="s">
        <v>19</v>
      </c>
      <c r="N143" s="186" t="s">
        <v>45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0.11700000000000001</v>
      </c>
      <c r="T143" s="188">
        <f>S143*H143</f>
        <v>3.07125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83</v>
      </c>
      <c r="AY143" s="17" t="s">
        <v>164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172</v>
      </c>
      <c r="BM143" s="189" t="s">
        <v>256</v>
      </c>
    </row>
    <row r="144" spans="1:65" s="13" customFormat="1" ht="11.25">
      <c r="B144" s="191"/>
      <c r="C144" s="192"/>
      <c r="D144" s="193" t="s">
        <v>174</v>
      </c>
      <c r="E144" s="194" t="s">
        <v>19</v>
      </c>
      <c r="F144" s="195" t="s">
        <v>257</v>
      </c>
      <c r="G144" s="192"/>
      <c r="H144" s="194" t="s">
        <v>19</v>
      </c>
      <c r="I144" s="196"/>
      <c r="J144" s="192"/>
      <c r="K144" s="192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174</v>
      </c>
      <c r="AU144" s="201" t="s">
        <v>83</v>
      </c>
      <c r="AV144" s="13" t="s">
        <v>81</v>
      </c>
      <c r="AW144" s="13" t="s">
        <v>35</v>
      </c>
      <c r="AX144" s="13" t="s">
        <v>74</v>
      </c>
      <c r="AY144" s="201" t="s">
        <v>164</v>
      </c>
    </row>
    <row r="145" spans="1:65" s="14" customFormat="1" ht="11.25">
      <c r="B145" s="202"/>
      <c r="C145" s="203"/>
      <c r="D145" s="193" t="s">
        <v>174</v>
      </c>
      <c r="E145" s="204" t="s">
        <v>19</v>
      </c>
      <c r="F145" s="205" t="s">
        <v>258</v>
      </c>
      <c r="G145" s="203"/>
      <c r="H145" s="206">
        <v>26.25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174</v>
      </c>
      <c r="AU145" s="212" t="s">
        <v>83</v>
      </c>
      <c r="AV145" s="14" t="s">
        <v>83</v>
      </c>
      <c r="AW145" s="14" t="s">
        <v>35</v>
      </c>
      <c r="AX145" s="14" t="s">
        <v>81</v>
      </c>
      <c r="AY145" s="212" t="s">
        <v>164</v>
      </c>
    </row>
    <row r="146" spans="1:65" s="2" customFormat="1" ht="37.9" customHeight="1">
      <c r="A146" s="34"/>
      <c r="B146" s="35"/>
      <c r="C146" s="178" t="s">
        <v>259</v>
      </c>
      <c r="D146" s="178" t="s">
        <v>167</v>
      </c>
      <c r="E146" s="179" t="s">
        <v>260</v>
      </c>
      <c r="F146" s="180" t="s">
        <v>261</v>
      </c>
      <c r="G146" s="181" t="s">
        <v>180</v>
      </c>
      <c r="H146" s="182">
        <v>3.5070000000000001</v>
      </c>
      <c r="I146" s="183"/>
      <c r="J146" s="184">
        <f>ROUND(I146*H146,2)</f>
        <v>0</v>
      </c>
      <c r="K146" s="180" t="s">
        <v>171</v>
      </c>
      <c r="L146" s="39"/>
      <c r="M146" s="185" t="s">
        <v>19</v>
      </c>
      <c r="N146" s="186" t="s">
        <v>45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1.6</v>
      </c>
      <c r="T146" s="188">
        <f>S146*H146</f>
        <v>5.6112000000000002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172</v>
      </c>
      <c r="AT146" s="189" t="s">
        <v>167</v>
      </c>
      <c r="AU146" s="189" t="s">
        <v>83</v>
      </c>
      <c r="AY146" s="17" t="s">
        <v>164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81</v>
      </c>
      <c r="BK146" s="190">
        <f>ROUND(I146*H146,2)</f>
        <v>0</v>
      </c>
      <c r="BL146" s="17" t="s">
        <v>172</v>
      </c>
      <c r="BM146" s="189" t="s">
        <v>262</v>
      </c>
    </row>
    <row r="147" spans="1:65" s="13" customFormat="1" ht="11.25">
      <c r="B147" s="191"/>
      <c r="C147" s="192"/>
      <c r="D147" s="193" t="s">
        <v>174</v>
      </c>
      <c r="E147" s="194" t="s">
        <v>19</v>
      </c>
      <c r="F147" s="195" t="s">
        <v>263</v>
      </c>
      <c r="G147" s="192"/>
      <c r="H147" s="194" t="s">
        <v>19</v>
      </c>
      <c r="I147" s="196"/>
      <c r="J147" s="192"/>
      <c r="K147" s="192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174</v>
      </c>
      <c r="AU147" s="201" t="s">
        <v>83</v>
      </c>
      <c r="AV147" s="13" t="s">
        <v>81</v>
      </c>
      <c r="AW147" s="13" t="s">
        <v>35</v>
      </c>
      <c r="AX147" s="13" t="s">
        <v>74</v>
      </c>
      <c r="AY147" s="201" t="s">
        <v>164</v>
      </c>
    </row>
    <row r="148" spans="1:65" s="14" customFormat="1" ht="11.25">
      <c r="B148" s="202"/>
      <c r="C148" s="203"/>
      <c r="D148" s="193" t="s">
        <v>174</v>
      </c>
      <c r="E148" s="204" t="s">
        <v>19</v>
      </c>
      <c r="F148" s="205" t="s">
        <v>264</v>
      </c>
      <c r="G148" s="203"/>
      <c r="H148" s="206">
        <v>2.3780000000000001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174</v>
      </c>
      <c r="AU148" s="212" t="s">
        <v>83</v>
      </c>
      <c r="AV148" s="14" t="s">
        <v>83</v>
      </c>
      <c r="AW148" s="14" t="s">
        <v>35</v>
      </c>
      <c r="AX148" s="14" t="s">
        <v>74</v>
      </c>
      <c r="AY148" s="212" t="s">
        <v>164</v>
      </c>
    </row>
    <row r="149" spans="1:65" s="13" customFormat="1" ht="11.25">
      <c r="B149" s="191"/>
      <c r="C149" s="192"/>
      <c r="D149" s="193" t="s">
        <v>174</v>
      </c>
      <c r="E149" s="194" t="s">
        <v>19</v>
      </c>
      <c r="F149" s="195" t="s">
        <v>265</v>
      </c>
      <c r="G149" s="192"/>
      <c r="H149" s="194" t="s">
        <v>19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174</v>
      </c>
      <c r="AU149" s="201" t="s">
        <v>83</v>
      </c>
      <c r="AV149" s="13" t="s">
        <v>81</v>
      </c>
      <c r="AW149" s="13" t="s">
        <v>35</v>
      </c>
      <c r="AX149" s="13" t="s">
        <v>74</v>
      </c>
      <c r="AY149" s="201" t="s">
        <v>164</v>
      </c>
    </row>
    <row r="150" spans="1:65" s="14" customFormat="1" ht="11.25">
      <c r="B150" s="202"/>
      <c r="C150" s="203"/>
      <c r="D150" s="193" t="s">
        <v>174</v>
      </c>
      <c r="E150" s="204" t="s">
        <v>19</v>
      </c>
      <c r="F150" s="205" t="s">
        <v>266</v>
      </c>
      <c r="G150" s="203"/>
      <c r="H150" s="206">
        <v>1.129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174</v>
      </c>
      <c r="AU150" s="212" t="s">
        <v>83</v>
      </c>
      <c r="AV150" s="14" t="s">
        <v>83</v>
      </c>
      <c r="AW150" s="14" t="s">
        <v>35</v>
      </c>
      <c r="AX150" s="14" t="s">
        <v>74</v>
      </c>
      <c r="AY150" s="212" t="s">
        <v>164</v>
      </c>
    </row>
    <row r="151" spans="1:65" s="15" customFormat="1" ht="11.25">
      <c r="B151" s="223"/>
      <c r="C151" s="224"/>
      <c r="D151" s="193" t="s">
        <v>174</v>
      </c>
      <c r="E151" s="225" t="s">
        <v>19</v>
      </c>
      <c r="F151" s="226" t="s">
        <v>246</v>
      </c>
      <c r="G151" s="224"/>
      <c r="H151" s="227">
        <v>3.5070000000000001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174</v>
      </c>
      <c r="AU151" s="233" t="s">
        <v>83</v>
      </c>
      <c r="AV151" s="15" t="s">
        <v>172</v>
      </c>
      <c r="AW151" s="15" t="s">
        <v>35</v>
      </c>
      <c r="AX151" s="15" t="s">
        <v>81</v>
      </c>
      <c r="AY151" s="233" t="s">
        <v>164</v>
      </c>
    </row>
    <row r="152" spans="1:65" s="2" customFormat="1" ht="24.2" customHeight="1">
      <c r="A152" s="34"/>
      <c r="B152" s="35"/>
      <c r="C152" s="178" t="s">
        <v>7</v>
      </c>
      <c r="D152" s="178" t="s">
        <v>167</v>
      </c>
      <c r="E152" s="179" t="s">
        <v>267</v>
      </c>
      <c r="F152" s="180" t="s">
        <v>268</v>
      </c>
      <c r="G152" s="181" t="s">
        <v>180</v>
      </c>
      <c r="H152" s="182">
        <v>8.4649999999999999</v>
      </c>
      <c r="I152" s="183"/>
      <c r="J152" s="184">
        <f>ROUND(I152*H152,2)</f>
        <v>0</v>
      </c>
      <c r="K152" s="180" t="s">
        <v>171</v>
      </c>
      <c r="L152" s="39"/>
      <c r="M152" s="185" t="s">
        <v>19</v>
      </c>
      <c r="N152" s="186" t="s">
        <v>45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2.2000000000000002</v>
      </c>
      <c r="T152" s="188">
        <f>S152*H152</f>
        <v>18.623000000000001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172</v>
      </c>
      <c r="AT152" s="189" t="s">
        <v>167</v>
      </c>
      <c r="AU152" s="189" t="s">
        <v>83</v>
      </c>
      <c r="AY152" s="17" t="s">
        <v>164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81</v>
      </c>
      <c r="BK152" s="190">
        <f>ROUND(I152*H152,2)</f>
        <v>0</v>
      </c>
      <c r="BL152" s="17" t="s">
        <v>172</v>
      </c>
      <c r="BM152" s="189" t="s">
        <v>269</v>
      </c>
    </row>
    <row r="153" spans="1:65" s="14" customFormat="1" ht="11.25">
      <c r="B153" s="202"/>
      <c r="C153" s="203"/>
      <c r="D153" s="193" t="s">
        <v>174</v>
      </c>
      <c r="E153" s="204" t="s">
        <v>19</v>
      </c>
      <c r="F153" s="205" t="s">
        <v>270</v>
      </c>
      <c r="G153" s="203"/>
      <c r="H153" s="206">
        <v>0.315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174</v>
      </c>
      <c r="AU153" s="212" t="s">
        <v>83</v>
      </c>
      <c r="AV153" s="14" t="s">
        <v>83</v>
      </c>
      <c r="AW153" s="14" t="s">
        <v>35</v>
      </c>
      <c r="AX153" s="14" t="s">
        <v>74</v>
      </c>
      <c r="AY153" s="212" t="s">
        <v>164</v>
      </c>
    </row>
    <row r="154" spans="1:65" s="13" customFormat="1" ht="11.25">
      <c r="B154" s="191"/>
      <c r="C154" s="192"/>
      <c r="D154" s="193" t="s">
        <v>174</v>
      </c>
      <c r="E154" s="194" t="s">
        <v>19</v>
      </c>
      <c r="F154" s="195" t="s">
        <v>271</v>
      </c>
      <c r="G154" s="192"/>
      <c r="H154" s="194" t="s">
        <v>19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174</v>
      </c>
      <c r="AU154" s="201" t="s">
        <v>83</v>
      </c>
      <c r="AV154" s="13" t="s">
        <v>81</v>
      </c>
      <c r="AW154" s="13" t="s">
        <v>35</v>
      </c>
      <c r="AX154" s="13" t="s">
        <v>74</v>
      </c>
      <c r="AY154" s="201" t="s">
        <v>164</v>
      </c>
    </row>
    <row r="155" spans="1:65" s="14" customFormat="1" ht="11.25">
      <c r="B155" s="202"/>
      <c r="C155" s="203"/>
      <c r="D155" s="193" t="s">
        <v>174</v>
      </c>
      <c r="E155" s="204" t="s">
        <v>19</v>
      </c>
      <c r="F155" s="205" t="s">
        <v>272</v>
      </c>
      <c r="G155" s="203"/>
      <c r="H155" s="206">
        <v>8.15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174</v>
      </c>
      <c r="AU155" s="212" t="s">
        <v>83</v>
      </c>
      <c r="AV155" s="14" t="s">
        <v>83</v>
      </c>
      <c r="AW155" s="14" t="s">
        <v>35</v>
      </c>
      <c r="AX155" s="14" t="s">
        <v>74</v>
      </c>
      <c r="AY155" s="212" t="s">
        <v>164</v>
      </c>
    </row>
    <row r="156" spans="1:65" s="15" customFormat="1" ht="11.25">
      <c r="B156" s="223"/>
      <c r="C156" s="224"/>
      <c r="D156" s="193" t="s">
        <v>174</v>
      </c>
      <c r="E156" s="225" t="s">
        <v>19</v>
      </c>
      <c r="F156" s="226" t="s">
        <v>246</v>
      </c>
      <c r="G156" s="224"/>
      <c r="H156" s="227">
        <v>8.4649999999999999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174</v>
      </c>
      <c r="AU156" s="233" t="s">
        <v>83</v>
      </c>
      <c r="AV156" s="15" t="s">
        <v>172</v>
      </c>
      <c r="AW156" s="15" t="s">
        <v>35</v>
      </c>
      <c r="AX156" s="15" t="s">
        <v>81</v>
      </c>
      <c r="AY156" s="233" t="s">
        <v>164</v>
      </c>
    </row>
    <row r="157" spans="1:65" s="2" customFormat="1" ht="49.15" customHeight="1">
      <c r="A157" s="34"/>
      <c r="B157" s="35"/>
      <c r="C157" s="178" t="s">
        <v>273</v>
      </c>
      <c r="D157" s="178" t="s">
        <v>167</v>
      </c>
      <c r="E157" s="179" t="s">
        <v>274</v>
      </c>
      <c r="F157" s="180" t="s">
        <v>275</v>
      </c>
      <c r="G157" s="181" t="s">
        <v>170</v>
      </c>
      <c r="H157" s="182">
        <v>73.349999999999994</v>
      </c>
      <c r="I157" s="183"/>
      <c r="J157" s="184">
        <f>ROUND(I157*H157,2)</f>
        <v>0</v>
      </c>
      <c r="K157" s="180" t="s">
        <v>171</v>
      </c>
      <c r="L157" s="39"/>
      <c r="M157" s="185" t="s">
        <v>19</v>
      </c>
      <c r="N157" s="186" t="s">
        <v>45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0.19</v>
      </c>
      <c r="T157" s="188">
        <f>S157*H157</f>
        <v>13.936499999999999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83</v>
      </c>
      <c r="AY157" s="17" t="s">
        <v>164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81</v>
      </c>
      <c r="BK157" s="190">
        <f>ROUND(I157*H157,2)</f>
        <v>0</v>
      </c>
      <c r="BL157" s="17" t="s">
        <v>172</v>
      </c>
      <c r="BM157" s="189" t="s">
        <v>276</v>
      </c>
    </row>
    <row r="158" spans="1:65" s="14" customFormat="1" ht="11.25">
      <c r="B158" s="202"/>
      <c r="C158" s="203"/>
      <c r="D158" s="193" t="s">
        <v>174</v>
      </c>
      <c r="E158" s="204" t="s">
        <v>19</v>
      </c>
      <c r="F158" s="205" t="s">
        <v>277</v>
      </c>
      <c r="G158" s="203"/>
      <c r="H158" s="206">
        <v>73.349999999999994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174</v>
      </c>
      <c r="AU158" s="212" t="s">
        <v>83</v>
      </c>
      <c r="AV158" s="14" t="s">
        <v>83</v>
      </c>
      <c r="AW158" s="14" t="s">
        <v>35</v>
      </c>
      <c r="AX158" s="14" t="s">
        <v>81</v>
      </c>
      <c r="AY158" s="212" t="s">
        <v>164</v>
      </c>
    </row>
    <row r="159" spans="1:65" s="2" customFormat="1" ht="14.45" customHeight="1">
      <c r="A159" s="34"/>
      <c r="B159" s="35"/>
      <c r="C159" s="178" t="s">
        <v>278</v>
      </c>
      <c r="D159" s="178" t="s">
        <v>167</v>
      </c>
      <c r="E159" s="179" t="s">
        <v>279</v>
      </c>
      <c r="F159" s="180" t="s">
        <v>280</v>
      </c>
      <c r="G159" s="181" t="s">
        <v>170</v>
      </c>
      <c r="H159" s="182">
        <v>276.59399999999999</v>
      </c>
      <c r="I159" s="183"/>
      <c r="J159" s="184">
        <f>ROUND(I159*H159,2)</f>
        <v>0</v>
      </c>
      <c r="K159" s="180" t="s">
        <v>171</v>
      </c>
      <c r="L159" s="39"/>
      <c r="M159" s="185" t="s">
        <v>19</v>
      </c>
      <c r="N159" s="186" t="s">
        <v>45</v>
      </c>
      <c r="O159" s="64"/>
      <c r="P159" s="187">
        <f>O159*H159</f>
        <v>0</v>
      </c>
      <c r="Q159" s="187">
        <v>0</v>
      </c>
      <c r="R159" s="187">
        <f>Q159*H159</f>
        <v>0</v>
      </c>
      <c r="S159" s="187">
        <v>3.9E-2</v>
      </c>
      <c r="T159" s="188">
        <f>S159*H159</f>
        <v>10.787165999999999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172</v>
      </c>
      <c r="AT159" s="189" t="s">
        <v>167</v>
      </c>
      <c r="AU159" s="189" t="s">
        <v>83</v>
      </c>
      <c r="AY159" s="17" t="s">
        <v>164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81</v>
      </c>
      <c r="BK159" s="190">
        <f>ROUND(I159*H159,2)</f>
        <v>0</v>
      </c>
      <c r="BL159" s="17" t="s">
        <v>172</v>
      </c>
      <c r="BM159" s="189" t="s">
        <v>281</v>
      </c>
    </row>
    <row r="160" spans="1:65" s="13" customFormat="1" ht="11.25">
      <c r="B160" s="191"/>
      <c r="C160" s="192"/>
      <c r="D160" s="193" t="s">
        <v>174</v>
      </c>
      <c r="E160" s="194" t="s">
        <v>19</v>
      </c>
      <c r="F160" s="195" t="s">
        <v>282</v>
      </c>
      <c r="G160" s="192"/>
      <c r="H160" s="194" t="s">
        <v>19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174</v>
      </c>
      <c r="AU160" s="201" t="s">
        <v>83</v>
      </c>
      <c r="AV160" s="13" t="s">
        <v>81</v>
      </c>
      <c r="AW160" s="13" t="s">
        <v>35</v>
      </c>
      <c r="AX160" s="13" t="s">
        <v>74</v>
      </c>
      <c r="AY160" s="201" t="s">
        <v>164</v>
      </c>
    </row>
    <row r="161" spans="1:65" s="14" customFormat="1" ht="11.25">
      <c r="B161" s="202"/>
      <c r="C161" s="203"/>
      <c r="D161" s="193" t="s">
        <v>174</v>
      </c>
      <c r="E161" s="204" t="s">
        <v>19</v>
      </c>
      <c r="F161" s="205" t="s">
        <v>283</v>
      </c>
      <c r="G161" s="203"/>
      <c r="H161" s="206">
        <v>276.59399999999999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174</v>
      </c>
      <c r="AU161" s="212" t="s">
        <v>83</v>
      </c>
      <c r="AV161" s="14" t="s">
        <v>83</v>
      </c>
      <c r="AW161" s="14" t="s">
        <v>35</v>
      </c>
      <c r="AX161" s="14" t="s">
        <v>81</v>
      </c>
      <c r="AY161" s="212" t="s">
        <v>164</v>
      </c>
    </row>
    <row r="162" spans="1:65" s="2" customFormat="1" ht="24.2" customHeight="1">
      <c r="A162" s="34"/>
      <c r="B162" s="35"/>
      <c r="C162" s="178" t="s">
        <v>284</v>
      </c>
      <c r="D162" s="178" t="s">
        <v>167</v>
      </c>
      <c r="E162" s="179" t="s">
        <v>285</v>
      </c>
      <c r="F162" s="180" t="s">
        <v>286</v>
      </c>
      <c r="G162" s="181" t="s">
        <v>180</v>
      </c>
      <c r="H162" s="182">
        <v>13.83</v>
      </c>
      <c r="I162" s="183"/>
      <c r="J162" s="184">
        <f>ROUND(I162*H162,2)</f>
        <v>0</v>
      </c>
      <c r="K162" s="180" t="s">
        <v>171</v>
      </c>
      <c r="L162" s="39"/>
      <c r="M162" s="185" t="s">
        <v>19</v>
      </c>
      <c r="N162" s="186" t="s">
        <v>45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1.4</v>
      </c>
      <c r="T162" s="188">
        <f>S162*H162</f>
        <v>19.361999999999998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172</v>
      </c>
      <c r="AT162" s="189" t="s">
        <v>167</v>
      </c>
      <c r="AU162" s="189" t="s">
        <v>83</v>
      </c>
      <c r="AY162" s="17" t="s">
        <v>164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81</v>
      </c>
      <c r="BK162" s="190">
        <f>ROUND(I162*H162,2)</f>
        <v>0</v>
      </c>
      <c r="BL162" s="17" t="s">
        <v>172</v>
      </c>
      <c r="BM162" s="189" t="s">
        <v>287</v>
      </c>
    </row>
    <row r="163" spans="1:65" s="14" customFormat="1" ht="11.25">
      <c r="B163" s="202"/>
      <c r="C163" s="203"/>
      <c r="D163" s="193" t="s">
        <v>174</v>
      </c>
      <c r="E163" s="204" t="s">
        <v>19</v>
      </c>
      <c r="F163" s="205" t="s">
        <v>288</v>
      </c>
      <c r="G163" s="203"/>
      <c r="H163" s="206">
        <v>13.83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174</v>
      </c>
      <c r="AU163" s="212" t="s">
        <v>83</v>
      </c>
      <c r="AV163" s="14" t="s">
        <v>83</v>
      </c>
      <c r="AW163" s="14" t="s">
        <v>35</v>
      </c>
      <c r="AX163" s="14" t="s">
        <v>81</v>
      </c>
      <c r="AY163" s="212" t="s">
        <v>164</v>
      </c>
    </row>
    <row r="164" spans="1:65" s="2" customFormat="1" ht="49.15" customHeight="1">
      <c r="A164" s="34"/>
      <c r="B164" s="35"/>
      <c r="C164" s="178" t="s">
        <v>289</v>
      </c>
      <c r="D164" s="178" t="s">
        <v>167</v>
      </c>
      <c r="E164" s="179" t="s">
        <v>290</v>
      </c>
      <c r="F164" s="180" t="s">
        <v>291</v>
      </c>
      <c r="G164" s="181" t="s">
        <v>292</v>
      </c>
      <c r="H164" s="182">
        <v>36</v>
      </c>
      <c r="I164" s="183"/>
      <c r="J164" s="184">
        <f>ROUND(I164*H164,2)</f>
        <v>0</v>
      </c>
      <c r="K164" s="180" t="s">
        <v>171</v>
      </c>
      <c r="L164" s="39"/>
      <c r="M164" s="185" t="s">
        <v>19</v>
      </c>
      <c r="N164" s="186" t="s">
        <v>45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0.06</v>
      </c>
      <c r="T164" s="188">
        <f>S164*H164</f>
        <v>2.16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172</v>
      </c>
      <c r="AT164" s="189" t="s">
        <v>167</v>
      </c>
      <c r="AU164" s="189" t="s">
        <v>83</v>
      </c>
      <c r="AY164" s="17" t="s">
        <v>164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81</v>
      </c>
      <c r="BK164" s="190">
        <f>ROUND(I164*H164,2)</f>
        <v>0</v>
      </c>
      <c r="BL164" s="17" t="s">
        <v>172</v>
      </c>
      <c r="BM164" s="189" t="s">
        <v>293</v>
      </c>
    </row>
    <row r="165" spans="1:65" s="2" customFormat="1" ht="62.65" customHeight="1">
      <c r="A165" s="34"/>
      <c r="B165" s="35"/>
      <c r="C165" s="178" t="s">
        <v>294</v>
      </c>
      <c r="D165" s="178" t="s">
        <v>167</v>
      </c>
      <c r="E165" s="179" t="s">
        <v>295</v>
      </c>
      <c r="F165" s="180" t="s">
        <v>296</v>
      </c>
      <c r="G165" s="181" t="s">
        <v>292</v>
      </c>
      <c r="H165" s="182">
        <v>7</v>
      </c>
      <c r="I165" s="183"/>
      <c r="J165" s="184">
        <f>ROUND(I165*H165,2)</f>
        <v>0</v>
      </c>
      <c r="K165" s="180" t="s">
        <v>171</v>
      </c>
      <c r="L165" s="39"/>
      <c r="M165" s="185" t="s">
        <v>19</v>
      </c>
      <c r="N165" s="186" t="s">
        <v>45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0.25</v>
      </c>
      <c r="T165" s="188">
        <f>S165*H165</f>
        <v>1.75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172</v>
      </c>
      <c r="AT165" s="189" t="s">
        <v>167</v>
      </c>
      <c r="AU165" s="189" t="s">
        <v>83</v>
      </c>
      <c r="AY165" s="17" t="s">
        <v>164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81</v>
      </c>
      <c r="BK165" s="190">
        <f>ROUND(I165*H165,2)</f>
        <v>0</v>
      </c>
      <c r="BL165" s="17" t="s">
        <v>172</v>
      </c>
      <c r="BM165" s="189" t="s">
        <v>297</v>
      </c>
    </row>
    <row r="166" spans="1:65" s="2" customFormat="1" ht="37.9" customHeight="1">
      <c r="A166" s="34"/>
      <c r="B166" s="35"/>
      <c r="C166" s="178" t="s">
        <v>172</v>
      </c>
      <c r="D166" s="178" t="s">
        <v>167</v>
      </c>
      <c r="E166" s="179" t="s">
        <v>298</v>
      </c>
      <c r="F166" s="180" t="s">
        <v>299</v>
      </c>
      <c r="G166" s="181" t="s">
        <v>170</v>
      </c>
      <c r="H166" s="182">
        <v>6.4</v>
      </c>
      <c r="I166" s="183"/>
      <c r="J166" s="184">
        <f>ROUND(I166*H166,2)</f>
        <v>0</v>
      </c>
      <c r="K166" s="180" t="s">
        <v>171</v>
      </c>
      <c r="L166" s="39"/>
      <c r="M166" s="185" t="s">
        <v>19</v>
      </c>
      <c r="N166" s="186" t="s">
        <v>45</v>
      </c>
      <c r="O166" s="64"/>
      <c r="P166" s="187">
        <f>O166*H166</f>
        <v>0</v>
      </c>
      <c r="Q166" s="187">
        <v>0</v>
      </c>
      <c r="R166" s="187">
        <f>Q166*H166</f>
        <v>0</v>
      </c>
      <c r="S166" s="187">
        <v>7.5999999999999998E-2</v>
      </c>
      <c r="T166" s="188">
        <f>S166*H166</f>
        <v>0.4864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172</v>
      </c>
      <c r="AT166" s="189" t="s">
        <v>167</v>
      </c>
      <c r="AU166" s="189" t="s">
        <v>83</v>
      </c>
      <c r="AY166" s="17" t="s">
        <v>164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81</v>
      </c>
      <c r="BK166" s="190">
        <f>ROUND(I166*H166,2)</f>
        <v>0</v>
      </c>
      <c r="BL166" s="17" t="s">
        <v>172</v>
      </c>
      <c r="BM166" s="189" t="s">
        <v>300</v>
      </c>
    </row>
    <row r="167" spans="1:65" s="14" customFormat="1" ht="11.25">
      <c r="B167" s="202"/>
      <c r="C167" s="203"/>
      <c r="D167" s="193" t="s">
        <v>174</v>
      </c>
      <c r="E167" s="204" t="s">
        <v>19</v>
      </c>
      <c r="F167" s="205" t="s">
        <v>301</v>
      </c>
      <c r="G167" s="203"/>
      <c r="H167" s="206">
        <v>6.4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174</v>
      </c>
      <c r="AU167" s="212" t="s">
        <v>83</v>
      </c>
      <c r="AV167" s="14" t="s">
        <v>83</v>
      </c>
      <c r="AW167" s="14" t="s">
        <v>35</v>
      </c>
      <c r="AX167" s="14" t="s">
        <v>81</v>
      </c>
      <c r="AY167" s="212" t="s">
        <v>164</v>
      </c>
    </row>
    <row r="168" spans="1:65" s="2" customFormat="1" ht="24.2" customHeight="1">
      <c r="A168" s="34"/>
      <c r="B168" s="35"/>
      <c r="C168" s="178" t="s">
        <v>224</v>
      </c>
      <c r="D168" s="178" t="s">
        <v>167</v>
      </c>
      <c r="E168" s="179" t="s">
        <v>302</v>
      </c>
      <c r="F168" s="180" t="s">
        <v>303</v>
      </c>
      <c r="G168" s="181" t="s">
        <v>170</v>
      </c>
      <c r="H168" s="182">
        <v>2.16</v>
      </c>
      <c r="I168" s="183"/>
      <c r="J168" s="184">
        <f>ROUND(I168*H168,2)</f>
        <v>0</v>
      </c>
      <c r="K168" s="180" t="s">
        <v>171</v>
      </c>
      <c r="L168" s="39"/>
      <c r="M168" s="185" t="s">
        <v>19</v>
      </c>
      <c r="N168" s="186" t="s">
        <v>45</v>
      </c>
      <c r="O168" s="64"/>
      <c r="P168" s="187">
        <f>O168*H168</f>
        <v>0</v>
      </c>
      <c r="Q168" s="187">
        <v>0</v>
      </c>
      <c r="R168" s="187">
        <f>Q168*H168</f>
        <v>0</v>
      </c>
      <c r="S168" s="187">
        <v>7.2999999999999995E-2</v>
      </c>
      <c r="T168" s="188">
        <f>S168*H168</f>
        <v>0.15767999999999999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172</v>
      </c>
      <c r="AT168" s="189" t="s">
        <v>167</v>
      </c>
      <c r="AU168" s="189" t="s">
        <v>83</v>
      </c>
      <c r="AY168" s="17" t="s">
        <v>164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81</v>
      </c>
      <c r="BK168" s="190">
        <f>ROUND(I168*H168,2)</f>
        <v>0</v>
      </c>
      <c r="BL168" s="17" t="s">
        <v>172</v>
      </c>
      <c r="BM168" s="189" t="s">
        <v>304</v>
      </c>
    </row>
    <row r="169" spans="1:65" s="14" customFormat="1" ht="11.25">
      <c r="B169" s="202"/>
      <c r="C169" s="203"/>
      <c r="D169" s="193" t="s">
        <v>174</v>
      </c>
      <c r="E169" s="204" t="s">
        <v>19</v>
      </c>
      <c r="F169" s="205" t="s">
        <v>305</v>
      </c>
      <c r="G169" s="203"/>
      <c r="H169" s="206">
        <v>2.16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174</v>
      </c>
      <c r="AU169" s="212" t="s">
        <v>83</v>
      </c>
      <c r="AV169" s="14" t="s">
        <v>83</v>
      </c>
      <c r="AW169" s="14" t="s">
        <v>35</v>
      </c>
      <c r="AX169" s="14" t="s">
        <v>81</v>
      </c>
      <c r="AY169" s="212" t="s">
        <v>164</v>
      </c>
    </row>
    <row r="170" spans="1:65" s="2" customFormat="1" ht="24.2" customHeight="1">
      <c r="A170" s="34"/>
      <c r="B170" s="35"/>
      <c r="C170" s="178" t="s">
        <v>83</v>
      </c>
      <c r="D170" s="178" t="s">
        <v>167</v>
      </c>
      <c r="E170" s="179" t="s">
        <v>306</v>
      </c>
      <c r="F170" s="180" t="s">
        <v>307</v>
      </c>
      <c r="G170" s="181" t="s">
        <v>170</v>
      </c>
      <c r="H170" s="182">
        <v>3.24</v>
      </c>
      <c r="I170" s="183"/>
      <c r="J170" s="184">
        <f>ROUND(I170*H170,2)</f>
        <v>0</v>
      </c>
      <c r="K170" s="180" t="s">
        <v>171</v>
      </c>
      <c r="L170" s="39"/>
      <c r="M170" s="185" t="s">
        <v>19</v>
      </c>
      <c r="N170" s="186" t="s">
        <v>45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5.8999999999999997E-2</v>
      </c>
      <c r="T170" s="188">
        <f>S170*H170</f>
        <v>0.19116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172</v>
      </c>
      <c r="AT170" s="189" t="s">
        <v>167</v>
      </c>
      <c r="AU170" s="189" t="s">
        <v>83</v>
      </c>
      <c r="AY170" s="17" t="s">
        <v>164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81</v>
      </c>
      <c r="BK170" s="190">
        <f>ROUND(I170*H170,2)</f>
        <v>0</v>
      </c>
      <c r="BL170" s="17" t="s">
        <v>172</v>
      </c>
      <c r="BM170" s="189" t="s">
        <v>308</v>
      </c>
    </row>
    <row r="171" spans="1:65" s="14" customFormat="1" ht="11.25">
      <c r="B171" s="202"/>
      <c r="C171" s="203"/>
      <c r="D171" s="193" t="s">
        <v>174</v>
      </c>
      <c r="E171" s="204" t="s">
        <v>19</v>
      </c>
      <c r="F171" s="205" t="s">
        <v>309</v>
      </c>
      <c r="G171" s="203"/>
      <c r="H171" s="206">
        <v>3.24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174</v>
      </c>
      <c r="AU171" s="212" t="s">
        <v>83</v>
      </c>
      <c r="AV171" s="14" t="s">
        <v>83</v>
      </c>
      <c r="AW171" s="14" t="s">
        <v>35</v>
      </c>
      <c r="AX171" s="14" t="s">
        <v>81</v>
      </c>
      <c r="AY171" s="212" t="s">
        <v>164</v>
      </c>
    </row>
    <row r="172" spans="1:65" s="2" customFormat="1" ht="24.2" customHeight="1">
      <c r="A172" s="34"/>
      <c r="B172" s="35"/>
      <c r="C172" s="178" t="s">
        <v>310</v>
      </c>
      <c r="D172" s="178" t="s">
        <v>167</v>
      </c>
      <c r="E172" s="179" t="s">
        <v>311</v>
      </c>
      <c r="F172" s="180" t="s">
        <v>312</v>
      </c>
      <c r="G172" s="181" t="s">
        <v>170</v>
      </c>
      <c r="H172" s="182">
        <v>3.57</v>
      </c>
      <c r="I172" s="183"/>
      <c r="J172" s="184">
        <f>ROUND(I172*H172,2)</f>
        <v>0</v>
      </c>
      <c r="K172" s="180" t="s">
        <v>171</v>
      </c>
      <c r="L172" s="39"/>
      <c r="M172" s="185" t="s">
        <v>19</v>
      </c>
      <c r="N172" s="186" t="s">
        <v>45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6.2E-2</v>
      </c>
      <c r="T172" s="188">
        <f>S172*H172</f>
        <v>0.22133999999999998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172</v>
      </c>
      <c r="AT172" s="189" t="s">
        <v>167</v>
      </c>
      <c r="AU172" s="189" t="s">
        <v>83</v>
      </c>
      <c r="AY172" s="17" t="s">
        <v>164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81</v>
      </c>
      <c r="BK172" s="190">
        <f>ROUND(I172*H172,2)</f>
        <v>0</v>
      </c>
      <c r="BL172" s="17" t="s">
        <v>172</v>
      </c>
      <c r="BM172" s="189" t="s">
        <v>313</v>
      </c>
    </row>
    <row r="173" spans="1:65" s="14" customFormat="1" ht="11.25">
      <c r="B173" s="202"/>
      <c r="C173" s="203"/>
      <c r="D173" s="193" t="s">
        <v>174</v>
      </c>
      <c r="E173" s="204" t="s">
        <v>19</v>
      </c>
      <c r="F173" s="205" t="s">
        <v>314</v>
      </c>
      <c r="G173" s="203"/>
      <c r="H173" s="206">
        <v>3.57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174</v>
      </c>
      <c r="AU173" s="212" t="s">
        <v>83</v>
      </c>
      <c r="AV173" s="14" t="s">
        <v>83</v>
      </c>
      <c r="AW173" s="14" t="s">
        <v>35</v>
      </c>
      <c r="AX173" s="14" t="s">
        <v>81</v>
      </c>
      <c r="AY173" s="212" t="s">
        <v>164</v>
      </c>
    </row>
    <row r="174" spans="1:65" s="2" customFormat="1" ht="14.45" customHeight="1">
      <c r="A174" s="34"/>
      <c r="B174" s="35"/>
      <c r="C174" s="178" t="s">
        <v>315</v>
      </c>
      <c r="D174" s="178" t="s">
        <v>167</v>
      </c>
      <c r="E174" s="179" t="s">
        <v>316</v>
      </c>
      <c r="F174" s="180" t="s">
        <v>317</v>
      </c>
      <c r="G174" s="181" t="s">
        <v>318</v>
      </c>
      <c r="H174" s="182">
        <v>4</v>
      </c>
      <c r="I174" s="183"/>
      <c r="J174" s="184">
        <f>ROUND(I174*H174,2)</f>
        <v>0</v>
      </c>
      <c r="K174" s="180" t="s">
        <v>19</v>
      </c>
      <c r="L174" s="39"/>
      <c r="M174" s="185" t="s">
        <v>19</v>
      </c>
      <c r="N174" s="186" t="s">
        <v>45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172</v>
      </c>
      <c r="AT174" s="189" t="s">
        <v>167</v>
      </c>
      <c r="AU174" s="189" t="s">
        <v>83</v>
      </c>
      <c r="AY174" s="17" t="s">
        <v>164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81</v>
      </c>
      <c r="BK174" s="190">
        <f>ROUND(I174*H174,2)</f>
        <v>0</v>
      </c>
      <c r="BL174" s="17" t="s">
        <v>172</v>
      </c>
      <c r="BM174" s="189" t="s">
        <v>319</v>
      </c>
    </row>
    <row r="175" spans="1:65" s="2" customFormat="1" ht="14.45" customHeight="1">
      <c r="A175" s="34"/>
      <c r="B175" s="35"/>
      <c r="C175" s="178" t="s">
        <v>320</v>
      </c>
      <c r="D175" s="178" t="s">
        <v>167</v>
      </c>
      <c r="E175" s="179" t="s">
        <v>321</v>
      </c>
      <c r="F175" s="180" t="s">
        <v>322</v>
      </c>
      <c r="G175" s="181" t="s">
        <v>323</v>
      </c>
      <c r="H175" s="182">
        <v>1</v>
      </c>
      <c r="I175" s="183"/>
      <c r="J175" s="184">
        <f>ROUND(I175*H175,2)</f>
        <v>0</v>
      </c>
      <c r="K175" s="180" t="s">
        <v>19</v>
      </c>
      <c r="L175" s="39"/>
      <c r="M175" s="185" t="s">
        <v>19</v>
      </c>
      <c r="N175" s="186" t="s">
        <v>45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83</v>
      </c>
      <c r="AY175" s="17" t="s">
        <v>164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81</v>
      </c>
      <c r="BK175" s="190">
        <f>ROUND(I175*H175,2)</f>
        <v>0</v>
      </c>
      <c r="BL175" s="17" t="s">
        <v>172</v>
      </c>
      <c r="BM175" s="189" t="s">
        <v>324</v>
      </c>
    </row>
    <row r="176" spans="1:65" s="2" customFormat="1" ht="14.45" customHeight="1">
      <c r="A176" s="34"/>
      <c r="B176" s="35"/>
      <c r="C176" s="178" t="s">
        <v>325</v>
      </c>
      <c r="D176" s="178" t="s">
        <v>167</v>
      </c>
      <c r="E176" s="179" t="s">
        <v>326</v>
      </c>
      <c r="F176" s="180" t="s">
        <v>327</v>
      </c>
      <c r="G176" s="181" t="s">
        <v>323</v>
      </c>
      <c r="H176" s="182">
        <v>1</v>
      </c>
      <c r="I176" s="183"/>
      <c r="J176" s="184">
        <f>ROUND(I176*H176,2)</f>
        <v>0</v>
      </c>
      <c r="K176" s="180" t="s">
        <v>19</v>
      </c>
      <c r="L176" s="39"/>
      <c r="M176" s="185" t="s">
        <v>19</v>
      </c>
      <c r="N176" s="186" t="s">
        <v>45</v>
      </c>
      <c r="O176" s="64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172</v>
      </c>
      <c r="AT176" s="189" t="s">
        <v>167</v>
      </c>
      <c r="AU176" s="189" t="s">
        <v>83</v>
      </c>
      <c r="AY176" s="17" t="s">
        <v>164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81</v>
      </c>
      <c r="BK176" s="190">
        <f>ROUND(I176*H176,2)</f>
        <v>0</v>
      </c>
      <c r="BL176" s="17" t="s">
        <v>172</v>
      </c>
      <c r="BM176" s="189" t="s">
        <v>328</v>
      </c>
    </row>
    <row r="177" spans="1:65" s="2" customFormat="1" ht="49.15" customHeight="1">
      <c r="A177" s="34"/>
      <c r="B177" s="35"/>
      <c r="C177" s="178" t="s">
        <v>329</v>
      </c>
      <c r="D177" s="178" t="s">
        <v>167</v>
      </c>
      <c r="E177" s="179" t="s">
        <v>330</v>
      </c>
      <c r="F177" s="180" t="s">
        <v>331</v>
      </c>
      <c r="G177" s="181" t="s">
        <v>170</v>
      </c>
      <c r="H177" s="182">
        <v>1.8180000000000001</v>
      </c>
      <c r="I177" s="183"/>
      <c r="J177" s="184">
        <f>ROUND(I177*H177,2)</f>
        <v>0</v>
      </c>
      <c r="K177" s="180" t="s">
        <v>171</v>
      </c>
      <c r="L177" s="39"/>
      <c r="M177" s="185" t="s">
        <v>19</v>
      </c>
      <c r="N177" s="186" t="s">
        <v>45</v>
      </c>
      <c r="O177" s="64"/>
      <c r="P177" s="187">
        <f>O177*H177</f>
        <v>0</v>
      </c>
      <c r="Q177" s="187">
        <v>0</v>
      </c>
      <c r="R177" s="187">
        <f>Q177*H177</f>
        <v>0</v>
      </c>
      <c r="S177" s="187">
        <v>0.18</v>
      </c>
      <c r="T177" s="188">
        <f>S177*H177</f>
        <v>0.32723999999999998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172</v>
      </c>
      <c r="AT177" s="189" t="s">
        <v>167</v>
      </c>
      <c r="AU177" s="189" t="s">
        <v>83</v>
      </c>
      <c r="AY177" s="17" t="s">
        <v>164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81</v>
      </c>
      <c r="BK177" s="190">
        <f>ROUND(I177*H177,2)</f>
        <v>0</v>
      </c>
      <c r="BL177" s="17" t="s">
        <v>172</v>
      </c>
      <c r="BM177" s="189" t="s">
        <v>332</v>
      </c>
    </row>
    <row r="178" spans="1:65" s="14" customFormat="1" ht="11.25">
      <c r="B178" s="202"/>
      <c r="C178" s="203"/>
      <c r="D178" s="193" t="s">
        <v>174</v>
      </c>
      <c r="E178" s="204" t="s">
        <v>19</v>
      </c>
      <c r="F178" s="205" t="s">
        <v>333</v>
      </c>
      <c r="G178" s="203"/>
      <c r="H178" s="206">
        <v>1.8180000000000001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174</v>
      </c>
      <c r="AU178" s="212" t="s">
        <v>83</v>
      </c>
      <c r="AV178" s="14" t="s">
        <v>83</v>
      </c>
      <c r="AW178" s="14" t="s">
        <v>35</v>
      </c>
      <c r="AX178" s="14" t="s">
        <v>81</v>
      </c>
      <c r="AY178" s="212" t="s">
        <v>164</v>
      </c>
    </row>
    <row r="179" spans="1:65" s="2" customFormat="1" ht="37.9" customHeight="1">
      <c r="A179" s="34"/>
      <c r="B179" s="35"/>
      <c r="C179" s="178" t="s">
        <v>334</v>
      </c>
      <c r="D179" s="178" t="s">
        <v>167</v>
      </c>
      <c r="E179" s="179" t="s">
        <v>335</v>
      </c>
      <c r="F179" s="180" t="s">
        <v>336</v>
      </c>
      <c r="G179" s="181" t="s">
        <v>180</v>
      </c>
      <c r="H179" s="182">
        <v>0.216</v>
      </c>
      <c r="I179" s="183"/>
      <c r="J179" s="184">
        <f>ROUND(I179*H179,2)</f>
        <v>0</v>
      </c>
      <c r="K179" s="180" t="s">
        <v>171</v>
      </c>
      <c r="L179" s="39"/>
      <c r="M179" s="185" t="s">
        <v>19</v>
      </c>
      <c r="N179" s="186" t="s">
        <v>45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1.8</v>
      </c>
      <c r="T179" s="188">
        <f>S179*H179</f>
        <v>0.38879999999999998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172</v>
      </c>
      <c r="AT179" s="189" t="s">
        <v>167</v>
      </c>
      <c r="AU179" s="189" t="s">
        <v>83</v>
      </c>
      <c r="AY179" s="17" t="s">
        <v>164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81</v>
      </c>
      <c r="BK179" s="190">
        <f>ROUND(I179*H179,2)</f>
        <v>0</v>
      </c>
      <c r="BL179" s="17" t="s">
        <v>172</v>
      </c>
      <c r="BM179" s="189" t="s">
        <v>337</v>
      </c>
    </row>
    <row r="180" spans="1:65" s="14" customFormat="1" ht="11.25">
      <c r="B180" s="202"/>
      <c r="C180" s="203"/>
      <c r="D180" s="193" t="s">
        <v>174</v>
      </c>
      <c r="E180" s="204" t="s">
        <v>19</v>
      </c>
      <c r="F180" s="205" t="s">
        <v>338</v>
      </c>
      <c r="G180" s="203"/>
      <c r="H180" s="206">
        <v>0.216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174</v>
      </c>
      <c r="AU180" s="212" t="s">
        <v>83</v>
      </c>
      <c r="AV180" s="14" t="s">
        <v>83</v>
      </c>
      <c r="AW180" s="14" t="s">
        <v>35</v>
      </c>
      <c r="AX180" s="14" t="s">
        <v>81</v>
      </c>
      <c r="AY180" s="212" t="s">
        <v>164</v>
      </c>
    </row>
    <row r="181" spans="1:65" s="2" customFormat="1" ht="37.9" customHeight="1">
      <c r="A181" s="34"/>
      <c r="B181" s="35"/>
      <c r="C181" s="178" t="s">
        <v>339</v>
      </c>
      <c r="D181" s="178" t="s">
        <v>167</v>
      </c>
      <c r="E181" s="179" t="s">
        <v>340</v>
      </c>
      <c r="F181" s="180" t="s">
        <v>341</v>
      </c>
      <c r="G181" s="181" t="s">
        <v>292</v>
      </c>
      <c r="H181" s="182">
        <v>16.274999999999999</v>
      </c>
      <c r="I181" s="183"/>
      <c r="J181" s="184">
        <f>ROUND(I181*H181,2)</f>
        <v>0</v>
      </c>
      <c r="K181" s="180" t="s">
        <v>171</v>
      </c>
      <c r="L181" s="39"/>
      <c r="M181" s="185" t="s">
        <v>19</v>
      </c>
      <c r="N181" s="186" t="s">
        <v>45</v>
      </c>
      <c r="O181" s="64"/>
      <c r="P181" s="187">
        <f>O181*H181</f>
        <v>0</v>
      </c>
      <c r="Q181" s="187">
        <v>2.3619999999999999E-2</v>
      </c>
      <c r="R181" s="187">
        <f>Q181*H181</f>
        <v>0.38441549999999997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172</v>
      </c>
      <c r="AT181" s="189" t="s">
        <v>167</v>
      </c>
      <c r="AU181" s="189" t="s">
        <v>83</v>
      </c>
      <c r="AY181" s="17" t="s">
        <v>164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81</v>
      </c>
      <c r="BK181" s="190">
        <f>ROUND(I181*H181,2)</f>
        <v>0</v>
      </c>
      <c r="BL181" s="17" t="s">
        <v>172</v>
      </c>
      <c r="BM181" s="189" t="s">
        <v>342</v>
      </c>
    </row>
    <row r="182" spans="1:65" s="14" customFormat="1" ht="11.25">
      <c r="B182" s="202"/>
      <c r="C182" s="203"/>
      <c r="D182" s="193" t="s">
        <v>174</v>
      </c>
      <c r="E182" s="204" t="s">
        <v>19</v>
      </c>
      <c r="F182" s="205" t="s">
        <v>343</v>
      </c>
      <c r="G182" s="203"/>
      <c r="H182" s="206">
        <v>16.274999999999999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174</v>
      </c>
      <c r="AU182" s="212" t="s">
        <v>83</v>
      </c>
      <c r="AV182" s="14" t="s">
        <v>83</v>
      </c>
      <c r="AW182" s="14" t="s">
        <v>35</v>
      </c>
      <c r="AX182" s="14" t="s">
        <v>81</v>
      </c>
      <c r="AY182" s="212" t="s">
        <v>164</v>
      </c>
    </row>
    <row r="183" spans="1:65" s="2" customFormat="1" ht="49.15" customHeight="1">
      <c r="A183" s="34"/>
      <c r="B183" s="35"/>
      <c r="C183" s="178" t="s">
        <v>344</v>
      </c>
      <c r="D183" s="178" t="s">
        <v>167</v>
      </c>
      <c r="E183" s="179" t="s">
        <v>345</v>
      </c>
      <c r="F183" s="180" t="s">
        <v>346</v>
      </c>
      <c r="G183" s="181" t="s">
        <v>292</v>
      </c>
      <c r="H183" s="182">
        <v>16.274999999999999</v>
      </c>
      <c r="I183" s="183"/>
      <c r="J183" s="184">
        <f>ROUND(I183*H183,2)</f>
        <v>0</v>
      </c>
      <c r="K183" s="180" t="s">
        <v>171</v>
      </c>
      <c r="L183" s="39"/>
      <c r="M183" s="185" t="s">
        <v>19</v>
      </c>
      <c r="N183" s="186" t="s">
        <v>45</v>
      </c>
      <c r="O183" s="64"/>
      <c r="P183" s="187">
        <f>O183*H183</f>
        <v>0</v>
      </c>
      <c r="Q183" s="187">
        <v>4.4000000000000003E-3</v>
      </c>
      <c r="R183" s="187">
        <f>Q183*H183</f>
        <v>7.1609999999999993E-2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172</v>
      </c>
      <c r="AT183" s="189" t="s">
        <v>167</v>
      </c>
      <c r="AU183" s="189" t="s">
        <v>83</v>
      </c>
      <c r="AY183" s="17" t="s">
        <v>164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81</v>
      </c>
      <c r="BK183" s="190">
        <f>ROUND(I183*H183,2)</f>
        <v>0</v>
      </c>
      <c r="BL183" s="17" t="s">
        <v>172</v>
      </c>
      <c r="BM183" s="189" t="s">
        <v>347</v>
      </c>
    </row>
    <row r="184" spans="1:65" s="2" customFormat="1" ht="24.2" customHeight="1">
      <c r="A184" s="34"/>
      <c r="B184" s="35"/>
      <c r="C184" s="178" t="s">
        <v>348</v>
      </c>
      <c r="D184" s="178" t="s">
        <v>167</v>
      </c>
      <c r="E184" s="179" t="s">
        <v>349</v>
      </c>
      <c r="F184" s="180" t="s">
        <v>350</v>
      </c>
      <c r="G184" s="181" t="s">
        <v>292</v>
      </c>
      <c r="H184" s="182">
        <v>2.4</v>
      </c>
      <c r="I184" s="183"/>
      <c r="J184" s="184">
        <f>ROUND(I184*H184,2)</f>
        <v>0</v>
      </c>
      <c r="K184" s="180" t="s">
        <v>171</v>
      </c>
      <c r="L184" s="39"/>
      <c r="M184" s="185" t="s">
        <v>19</v>
      </c>
      <c r="N184" s="186" t="s">
        <v>45</v>
      </c>
      <c r="O184" s="64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172</v>
      </c>
      <c r="AT184" s="189" t="s">
        <v>167</v>
      </c>
      <c r="AU184" s="189" t="s">
        <v>83</v>
      </c>
      <c r="AY184" s="17" t="s">
        <v>164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81</v>
      </c>
      <c r="BK184" s="190">
        <f>ROUND(I184*H184,2)</f>
        <v>0</v>
      </c>
      <c r="BL184" s="17" t="s">
        <v>172</v>
      </c>
      <c r="BM184" s="189" t="s">
        <v>351</v>
      </c>
    </row>
    <row r="185" spans="1:65" s="14" customFormat="1" ht="11.25">
      <c r="B185" s="202"/>
      <c r="C185" s="203"/>
      <c r="D185" s="193" t="s">
        <v>174</v>
      </c>
      <c r="E185" s="204" t="s">
        <v>19</v>
      </c>
      <c r="F185" s="205" t="s">
        <v>352</v>
      </c>
      <c r="G185" s="203"/>
      <c r="H185" s="206">
        <v>2.4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174</v>
      </c>
      <c r="AU185" s="212" t="s">
        <v>83</v>
      </c>
      <c r="AV185" s="14" t="s">
        <v>83</v>
      </c>
      <c r="AW185" s="14" t="s">
        <v>35</v>
      </c>
      <c r="AX185" s="14" t="s">
        <v>81</v>
      </c>
      <c r="AY185" s="212" t="s">
        <v>164</v>
      </c>
    </row>
    <row r="186" spans="1:65" s="12" customFormat="1" ht="22.9" customHeight="1">
      <c r="B186" s="162"/>
      <c r="C186" s="163"/>
      <c r="D186" s="164" t="s">
        <v>73</v>
      </c>
      <c r="E186" s="176" t="s">
        <v>353</v>
      </c>
      <c r="F186" s="176" t="s">
        <v>354</v>
      </c>
      <c r="G186" s="163"/>
      <c r="H186" s="163"/>
      <c r="I186" s="166"/>
      <c r="J186" s="177">
        <f>BK186</f>
        <v>0</v>
      </c>
      <c r="K186" s="163"/>
      <c r="L186" s="168"/>
      <c r="M186" s="169"/>
      <c r="N186" s="170"/>
      <c r="O186" s="170"/>
      <c r="P186" s="171">
        <f>SUM(P187:P192)</f>
        <v>0</v>
      </c>
      <c r="Q186" s="170"/>
      <c r="R186" s="171">
        <f>SUM(R187:R192)</f>
        <v>0</v>
      </c>
      <c r="S186" s="170"/>
      <c r="T186" s="172">
        <f>SUM(T187:T192)</f>
        <v>0</v>
      </c>
      <c r="AR186" s="173" t="s">
        <v>81</v>
      </c>
      <c r="AT186" s="174" t="s">
        <v>73</v>
      </c>
      <c r="AU186" s="174" t="s">
        <v>81</v>
      </c>
      <c r="AY186" s="173" t="s">
        <v>164</v>
      </c>
      <c r="BK186" s="175">
        <f>SUM(BK187:BK192)</f>
        <v>0</v>
      </c>
    </row>
    <row r="187" spans="1:65" s="2" customFormat="1" ht="37.9" customHeight="1">
      <c r="A187" s="34"/>
      <c r="B187" s="35"/>
      <c r="C187" s="178" t="s">
        <v>355</v>
      </c>
      <c r="D187" s="178" t="s">
        <v>167</v>
      </c>
      <c r="E187" s="179" t="s">
        <v>356</v>
      </c>
      <c r="F187" s="180" t="s">
        <v>357</v>
      </c>
      <c r="G187" s="181" t="s">
        <v>207</v>
      </c>
      <c r="H187" s="182">
        <v>120.35</v>
      </c>
      <c r="I187" s="183"/>
      <c r="J187" s="184">
        <f>ROUND(I187*H187,2)</f>
        <v>0</v>
      </c>
      <c r="K187" s="180" t="s">
        <v>171</v>
      </c>
      <c r="L187" s="39"/>
      <c r="M187" s="185" t="s">
        <v>19</v>
      </c>
      <c r="N187" s="186" t="s">
        <v>45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172</v>
      </c>
      <c r="AT187" s="189" t="s">
        <v>167</v>
      </c>
      <c r="AU187" s="189" t="s">
        <v>83</v>
      </c>
      <c r="AY187" s="17" t="s">
        <v>164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81</v>
      </c>
      <c r="BK187" s="190">
        <f>ROUND(I187*H187,2)</f>
        <v>0</v>
      </c>
      <c r="BL187" s="17" t="s">
        <v>172</v>
      </c>
      <c r="BM187" s="189" t="s">
        <v>358</v>
      </c>
    </row>
    <row r="188" spans="1:65" s="2" customFormat="1" ht="24.2" customHeight="1">
      <c r="A188" s="34"/>
      <c r="B188" s="35"/>
      <c r="C188" s="178" t="s">
        <v>359</v>
      </c>
      <c r="D188" s="178" t="s">
        <v>167</v>
      </c>
      <c r="E188" s="179" t="s">
        <v>360</v>
      </c>
      <c r="F188" s="180" t="s">
        <v>361</v>
      </c>
      <c r="G188" s="181" t="s">
        <v>207</v>
      </c>
      <c r="H188" s="182">
        <v>120.35</v>
      </c>
      <c r="I188" s="183"/>
      <c r="J188" s="184">
        <f>ROUND(I188*H188,2)</f>
        <v>0</v>
      </c>
      <c r="K188" s="180" t="s">
        <v>171</v>
      </c>
      <c r="L188" s="39"/>
      <c r="M188" s="185" t="s">
        <v>19</v>
      </c>
      <c r="N188" s="186" t="s">
        <v>45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83</v>
      </c>
      <c r="AY188" s="17" t="s">
        <v>164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81</v>
      </c>
      <c r="BK188" s="190">
        <f>ROUND(I188*H188,2)</f>
        <v>0</v>
      </c>
      <c r="BL188" s="17" t="s">
        <v>172</v>
      </c>
      <c r="BM188" s="189" t="s">
        <v>362</v>
      </c>
    </row>
    <row r="189" spans="1:65" s="2" customFormat="1" ht="37.9" customHeight="1">
      <c r="A189" s="34"/>
      <c r="B189" s="35"/>
      <c r="C189" s="178" t="s">
        <v>363</v>
      </c>
      <c r="D189" s="178" t="s">
        <v>167</v>
      </c>
      <c r="E189" s="179" t="s">
        <v>364</v>
      </c>
      <c r="F189" s="180" t="s">
        <v>365</v>
      </c>
      <c r="G189" s="181" t="s">
        <v>207</v>
      </c>
      <c r="H189" s="182">
        <v>1684.9</v>
      </c>
      <c r="I189" s="183"/>
      <c r="J189" s="184">
        <f>ROUND(I189*H189,2)</f>
        <v>0</v>
      </c>
      <c r="K189" s="180" t="s">
        <v>171</v>
      </c>
      <c r="L189" s="39"/>
      <c r="M189" s="185" t="s">
        <v>19</v>
      </c>
      <c r="N189" s="186" t="s">
        <v>45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172</v>
      </c>
      <c r="AT189" s="189" t="s">
        <v>167</v>
      </c>
      <c r="AU189" s="189" t="s">
        <v>83</v>
      </c>
      <c r="AY189" s="17" t="s">
        <v>164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81</v>
      </c>
      <c r="BK189" s="190">
        <f>ROUND(I189*H189,2)</f>
        <v>0</v>
      </c>
      <c r="BL189" s="17" t="s">
        <v>172</v>
      </c>
      <c r="BM189" s="189" t="s">
        <v>366</v>
      </c>
    </row>
    <row r="190" spans="1:65" s="14" customFormat="1" ht="11.25">
      <c r="B190" s="202"/>
      <c r="C190" s="203"/>
      <c r="D190" s="193" t="s">
        <v>174</v>
      </c>
      <c r="E190" s="204" t="s">
        <v>19</v>
      </c>
      <c r="F190" s="205" t="s">
        <v>367</v>
      </c>
      <c r="G190" s="203"/>
      <c r="H190" s="206">
        <v>1684.9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174</v>
      </c>
      <c r="AU190" s="212" t="s">
        <v>83</v>
      </c>
      <c r="AV190" s="14" t="s">
        <v>83</v>
      </c>
      <c r="AW190" s="14" t="s">
        <v>35</v>
      </c>
      <c r="AX190" s="14" t="s">
        <v>81</v>
      </c>
      <c r="AY190" s="212" t="s">
        <v>164</v>
      </c>
    </row>
    <row r="191" spans="1:65" s="2" customFormat="1" ht="37.9" customHeight="1">
      <c r="A191" s="34"/>
      <c r="B191" s="35"/>
      <c r="C191" s="178" t="s">
        <v>368</v>
      </c>
      <c r="D191" s="178" t="s">
        <v>167</v>
      </c>
      <c r="E191" s="179" t="s">
        <v>369</v>
      </c>
      <c r="F191" s="180" t="s">
        <v>370</v>
      </c>
      <c r="G191" s="181" t="s">
        <v>207</v>
      </c>
      <c r="H191" s="182">
        <v>111.764</v>
      </c>
      <c r="I191" s="183"/>
      <c r="J191" s="184">
        <f>ROUND(I191*H191,2)</f>
        <v>0</v>
      </c>
      <c r="K191" s="180" t="s">
        <v>171</v>
      </c>
      <c r="L191" s="39"/>
      <c r="M191" s="185" t="s">
        <v>19</v>
      </c>
      <c r="N191" s="186" t="s">
        <v>45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172</v>
      </c>
      <c r="AT191" s="189" t="s">
        <v>167</v>
      </c>
      <c r="AU191" s="189" t="s">
        <v>83</v>
      </c>
      <c r="AY191" s="17" t="s">
        <v>164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81</v>
      </c>
      <c r="BK191" s="190">
        <f>ROUND(I191*H191,2)</f>
        <v>0</v>
      </c>
      <c r="BL191" s="17" t="s">
        <v>172</v>
      </c>
      <c r="BM191" s="189" t="s">
        <v>371</v>
      </c>
    </row>
    <row r="192" spans="1:65" s="2" customFormat="1" ht="49.15" customHeight="1">
      <c r="A192" s="34"/>
      <c r="B192" s="35"/>
      <c r="C192" s="178" t="s">
        <v>372</v>
      </c>
      <c r="D192" s="178" t="s">
        <v>167</v>
      </c>
      <c r="E192" s="179" t="s">
        <v>373</v>
      </c>
      <c r="F192" s="180" t="s">
        <v>374</v>
      </c>
      <c r="G192" s="181" t="s">
        <v>207</v>
      </c>
      <c r="H192" s="182">
        <v>8.5860000000000003</v>
      </c>
      <c r="I192" s="183"/>
      <c r="J192" s="184">
        <f>ROUND(I192*H192,2)</f>
        <v>0</v>
      </c>
      <c r="K192" s="180" t="s">
        <v>171</v>
      </c>
      <c r="L192" s="39"/>
      <c r="M192" s="185" t="s">
        <v>19</v>
      </c>
      <c r="N192" s="186" t="s">
        <v>45</v>
      </c>
      <c r="O192" s="64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172</v>
      </c>
      <c r="AT192" s="189" t="s">
        <v>167</v>
      </c>
      <c r="AU192" s="189" t="s">
        <v>83</v>
      </c>
      <c r="AY192" s="17" t="s">
        <v>164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81</v>
      </c>
      <c r="BK192" s="190">
        <f>ROUND(I192*H192,2)</f>
        <v>0</v>
      </c>
      <c r="BL192" s="17" t="s">
        <v>172</v>
      </c>
      <c r="BM192" s="189" t="s">
        <v>375</v>
      </c>
    </row>
    <row r="193" spans="1:65" s="12" customFormat="1" ht="22.9" customHeight="1">
      <c r="B193" s="162"/>
      <c r="C193" s="163"/>
      <c r="D193" s="164" t="s">
        <v>73</v>
      </c>
      <c r="E193" s="176" t="s">
        <v>376</v>
      </c>
      <c r="F193" s="176" t="s">
        <v>377</v>
      </c>
      <c r="G193" s="163"/>
      <c r="H193" s="163"/>
      <c r="I193" s="166"/>
      <c r="J193" s="177">
        <f>BK193</f>
        <v>0</v>
      </c>
      <c r="K193" s="163"/>
      <c r="L193" s="168"/>
      <c r="M193" s="169"/>
      <c r="N193" s="170"/>
      <c r="O193" s="170"/>
      <c r="P193" s="171">
        <f>P194</f>
        <v>0</v>
      </c>
      <c r="Q193" s="170"/>
      <c r="R193" s="171">
        <f>R194</f>
        <v>0</v>
      </c>
      <c r="S193" s="170"/>
      <c r="T193" s="172">
        <f>T194</f>
        <v>0</v>
      </c>
      <c r="AR193" s="173" t="s">
        <v>81</v>
      </c>
      <c r="AT193" s="174" t="s">
        <v>73</v>
      </c>
      <c r="AU193" s="174" t="s">
        <v>81</v>
      </c>
      <c r="AY193" s="173" t="s">
        <v>164</v>
      </c>
      <c r="BK193" s="175">
        <f>BK194</f>
        <v>0</v>
      </c>
    </row>
    <row r="194" spans="1:65" s="2" customFormat="1" ht="49.15" customHeight="1">
      <c r="A194" s="34"/>
      <c r="B194" s="35"/>
      <c r="C194" s="178" t="s">
        <v>378</v>
      </c>
      <c r="D194" s="178" t="s">
        <v>167</v>
      </c>
      <c r="E194" s="179" t="s">
        <v>379</v>
      </c>
      <c r="F194" s="180" t="s">
        <v>380</v>
      </c>
      <c r="G194" s="181" t="s">
        <v>207</v>
      </c>
      <c r="H194" s="182">
        <v>4.21</v>
      </c>
      <c r="I194" s="183"/>
      <c r="J194" s="184">
        <f>ROUND(I194*H194,2)</f>
        <v>0</v>
      </c>
      <c r="K194" s="180" t="s">
        <v>171</v>
      </c>
      <c r="L194" s="39"/>
      <c r="M194" s="185" t="s">
        <v>19</v>
      </c>
      <c r="N194" s="186" t="s">
        <v>45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172</v>
      </c>
      <c r="AT194" s="189" t="s">
        <v>167</v>
      </c>
      <c r="AU194" s="189" t="s">
        <v>83</v>
      </c>
      <c r="AY194" s="17" t="s">
        <v>164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81</v>
      </c>
      <c r="BK194" s="190">
        <f>ROUND(I194*H194,2)</f>
        <v>0</v>
      </c>
      <c r="BL194" s="17" t="s">
        <v>172</v>
      </c>
      <c r="BM194" s="189" t="s">
        <v>381</v>
      </c>
    </row>
    <row r="195" spans="1:65" s="12" customFormat="1" ht="25.9" customHeight="1">
      <c r="B195" s="162"/>
      <c r="C195" s="163"/>
      <c r="D195" s="164" t="s">
        <v>73</v>
      </c>
      <c r="E195" s="165" t="s">
        <v>382</v>
      </c>
      <c r="F195" s="165" t="s">
        <v>383</v>
      </c>
      <c r="G195" s="163"/>
      <c r="H195" s="163"/>
      <c r="I195" s="166"/>
      <c r="J195" s="167">
        <f>BK195</f>
        <v>0</v>
      </c>
      <c r="K195" s="163"/>
      <c r="L195" s="168"/>
      <c r="M195" s="169"/>
      <c r="N195" s="170"/>
      <c r="O195" s="170"/>
      <c r="P195" s="171">
        <f>P196+P203+P207+P212+P215+P224+P228+P234+P245+P250+P258</f>
        <v>0</v>
      </c>
      <c r="Q195" s="170"/>
      <c r="R195" s="171">
        <f>R196+R203+R207+R212+R215+R224+R228+R234+R245+R250+R258</f>
        <v>1.4613</v>
      </c>
      <c r="S195" s="170"/>
      <c r="T195" s="172">
        <f>T196+T203+T207+T212+T215+T224+T228+T234+T245+T250+T258</f>
        <v>27.343087660000002</v>
      </c>
      <c r="AR195" s="173" t="s">
        <v>83</v>
      </c>
      <c r="AT195" s="174" t="s">
        <v>73</v>
      </c>
      <c r="AU195" s="174" t="s">
        <v>74</v>
      </c>
      <c r="AY195" s="173" t="s">
        <v>164</v>
      </c>
      <c r="BK195" s="175">
        <f>BK196+BK203+BK207+BK212+BK215+BK224+BK228+BK234+BK245+BK250+BK258</f>
        <v>0</v>
      </c>
    </row>
    <row r="196" spans="1:65" s="12" customFormat="1" ht="22.9" customHeight="1">
      <c r="B196" s="162"/>
      <c r="C196" s="163"/>
      <c r="D196" s="164" t="s">
        <v>73</v>
      </c>
      <c r="E196" s="176" t="s">
        <v>384</v>
      </c>
      <c r="F196" s="176" t="s">
        <v>385</v>
      </c>
      <c r="G196" s="163"/>
      <c r="H196" s="163"/>
      <c r="I196" s="166"/>
      <c r="J196" s="177">
        <f>BK196</f>
        <v>0</v>
      </c>
      <c r="K196" s="163"/>
      <c r="L196" s="168"/>
      <c r="M196" s="169"/>
      <c r="N196" s="170"/>
      <c r="O196" s="170"/>
      <c r="P196" s="171">
        <f>SUM(P197:P202)</f>
        <v>0</v>
      </c>
      <c r="Q196" s="170"/>
      <c r="R196" s="171">
        <f>SUM(R197:R202)</f>
        <v>0</v>
      </c>
      <c r="S196" s="170"/>
      <c r="T196" s="172">
        <f>SUM(T197:T202)</f>
        <v>2.7674400000000001</v>
      </c>
      <c r="AR196" s="173" t="s">
        <v>83</v>
      </c>
      <c r="AT196" s="174" t="s">
        <v>73</v>
      </c>
      <c r="AU196" s="174" t="s">
        <v>81</v>
      </c>
      <c r="AY196" s="173" t="s">
        <v>164</v>
      </c>
      <c r="BK196" s="175">
        <f>SUM(BK197:BK202)</f>
        <v>0</v>
      </c>
    </row>
    <row r="197" spans="1:65" s="2" customFormat="1" ht="24.2" customHeight="1">
      <c r="A197" s="34"/>
      <c r="B197" s="35"/>
      <c r="C197" s="178" t="s">
        <v>386</v>
      </c>
      <c r="D197" s="178" t="s">
        <v>167</v>
      </c>
      <c r="E197" s="179" t="s">
        <v>387</v>
      </c>
      <c r="F197" s="180" t="s">
        <v>388</v>
      </c>
      <c r="G197" s="181" t="s">
        <v>170</v>
      </c>
      <c r="H197" s="182">
        <v>276.59399999999999</v>
      </c>
      <c r="I197" s="183"/>
      <c r="J197" s="184">
        <f>ROUND(I197*H197,2)</f>
        <v>0</v>
      </c>
      <c r="K197" s="180" t="s">
        <v>171</v>
      </c>
      <c r="L197" s="39"/>
      <c r="M197" s="185" t="s">
        <v>19</v>
      </c>
      <c r="N197" s="186" t="s">
        <v>45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6.0000000000000001E-3</v>
      </c>
      <c r="T197" s="188">
        <f>S197*H197</f>
        <v>1.659564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389</v>
      </c>
      <c r="AT197" s="189" t="s">
        <v>167</v>
      </c>
      <c r="AU197" s="189" t="s">
        <v>83</v>
      </c>
      <c r="AY197" s="17" t="s">
        <v>164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81</v>
      </c>
      <c r="BK197" s="190">
        <f>ROUND(I197*H197,2)</f>
        <v>0</v>
      </c>
      <c r="BL197" s="17" t="s">
        <v>389</v>
      </c>
      <c r="BM197" s="189" t="s">
        <v>390</v>
      </c>
    </row>
    <row r="198" spans="1:65" s="14" customFormat="1" ht="11.25">
      <c r="B198" s="202"/>
      <c r="C198" s="203"/>
      <c r="D198" s="193" t="s">
        <v>174</v>
      </c>
      <c r="E198" s="204" t="s">
        <v>19</v>
      </c>
      <c r="F198" s="205" t="s">
        <v>391</v>
      </c>
      <c r="G198" s="203"/>
      <c r="H198" s="206">
        <v>276.59399999999999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174</v>
      </c>
      <c r="AU198" s="212" t="s">
        <v>83</v>
      </c>
      <c r="AV198" s="14" t="s">
        <v>83</v>
      </c>
      <c r="AW198" s="14" t="s">
        <v>35</v>
      </c>
      <c r="AX198" s="14" t="s">
        <v>81</v>
      </c>
      <c r="AY198" s="212" t="s">
        <v>164</v>
      </c>
    </row>
    <row r="199" spans="1:65" s="2" customFormat="1" ht="24.2" customHeight="1">
      <c r="A199" s="34"/>
      <c r="B199" s="35"/>
      <c r="C199" s="178" t="s">
        <v>392</v>
      </c>
      <c r="D199" s="178" t="s">
        <v>167</v>
      </c>
      <c r="E199" s="179" t="s">
        <v>393</v>
      </c>
      <c r="F199" s="180" t="s">
        <v>394</v>
      </c>
      <c r="G199" s="181" t="s">
        <v>170</v>
      </c>
      <c r="H199" s="182">
        <v>553.18799999999999</v>
      </c>
      <c r="I199" s="183"/>
      <c r="J199" s="184">
        <f>ROUND(I199*H199,2)</f>
        <v>0</v>
      </c>
      <c r="K199" s="180" t="s">
        <v>171</v>
      </c>
      <c r="L199" s="39"/>
      <c r="M199" s="185" t="s">
        <v>19</v>
      </c>
      <c r="N199" s="186" t="s">
        <v>45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2E-3</v>
      </c>
      <c r="T199" s="188">
        <f>S199*H199</f>
        <v>1.106376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389</v>
      </c>
      <c r="AT199" s="189" t="s">
        <v>167</v>
      </c>
      <c r="AU199" s="189" t="s">
        <v>83</v>
      </c>
      <c r="AY199" s="17" t="s">
        <v>164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81</v>
      </c>
      <c r="BK199" s="190">
        <f>ROUND(I199*H199,2)</f>
        <v>0</v>
      </c>
      <c r="BL199" s="17" t="s">
        <v>389</v>
      </c>
      <c r="BM199" s="189" t="s">
        <v>395</v>
      </c>
    </row>
    <row r="200" spans="1:65" s="13" customFormat="1" ht="11.25">
      <c r="B200" s="191"/>
      <c r="C200" s="192"/>
      <c r="D200" s="193" t="s">
        <v>174</v>
      </c>
      <c r="E200" s="194" t="s">
        <v>19</v>
      </c>
      <c r="F200" s="195" t="s">
        <v>396</v>
      </c>
      <c r="G200" s="192"/>
      <c r="H200" s="194" t="s">
        <v>19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174</v>
      </c>
      <c r="AU200" s="201" t="s">
        <v>83</v>
      </c>
      <c r="AV200" s="13" t="s">
        <v>81</v>
      </c>
      <c r="AW200" s="13" t="s">
        <v>35</v>
      </c>
      <c r="AX200" s="13" t="s">
        <v>74</v>
      </c>
      <c r="AY200" s="201" t="s">
        <v>164</v>
      </c>
    </row>
    <row r="201" spans="1:65" s="14" customFormat="1" ht="11.25">
      <c r="B201" s="202"/>
      <c r="C201" s="203"/>
      <c r="D201" s="193" t="s">
        <v>174</v>
      </c>
      <c r="E201" s="204" t="s">
        <v>19</v>
      </c>
      <c r="F201" s="205" t="s">
        <v>397</v>
      </c>
      <c r="G201" s="203"/>
      <c r="H201" s="206">
        <v>553.18799999999999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174</v>
      </c>
      <c r="AU201" s="212" t="s">
        <v>83</v>
      </c>
      <c r="AV201" s="14" t="s">
        <v>83</v>
      </c>
      <c r="AW201" s="14" t="s">
        <v>35</v>
      </c>
      <c r="AX201" s="14" t="s">
        <v>81</v>
      </c>
      <c r="AY201" s="212" t="s">
        <v>164</v>
      </c>
    </row>
    <row r="202" spans="1:65" s="2" customFormat="1" ht="24.2" customHeight="1">
      <c r="A202" s="34"/>
      <c r="B202" s="35"/>
      <c r="C202" s="178" t="s">
        <v>398</v>
      </c>
      <c r="D202" s="178" t="s">
        <v>167</v>
      </c>
      <c r="E202" s="179" t="s">
        <v>399</v>
      </c>
      <c r="F202" s="180" t="s">
        <v>400</v>
      </c>
      <c r="G202" s="181" t="s">
        <v>401</v>
      </c>
      <c r="H202" s="182">
        <v>5</v>
      </c>
      <c r="I202" s="183"/>
      <c r="J202" s="184">
        <f>ROUND(I202*H202,2)</f>
        <v>0</v>
      </c>
      <c r="K202" s="180" t="s">
        <v>171</v>
      </c>
      <c r="L202" s="39"/>
      <c r="M202" s="185" t="s">
        <v>19</v>
      </c>
      <c r="N202" s="186" t="s">
        <v>45</v>
      </c>
      <c r="O202" s="64"/>
      <c r="P202" s="187">
        <f>O202*H202</f>
        <v>0</v>
      </c>
      <c r="Q202" s="187">
        <v>0</v>
      </c>
      <c r="R202" s="187">
        <f>Q202*H202</f>
        <v>0</v>
      </c>
      <c r="S202" s="187">
        <v>2.9999999999999997E-4</v>
      </c>
      <c r="T202" s="188">
        <f>S202*H202</f>
        <v>1.4999999999999998E-3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389</v>
      </c>
      <c r="AT202" s="189" t="s">
        <v>167</v>
      </c>
      <c r="AU202" s="189" t="s">
        <v>83</v>
      </c>
      <c r="AY202" s="17" t="s">
        <v>164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81</v>
      </c>
      <c r="BK202" s="190">
        <f>ROUND(I202*H202,2)</f>
        <v>0</v>
      </c>
      <c r="BL202" s="17" t="s">
        <v>389</v>
      </c>
      <c r="BM202" s="189" t="s">
        <v>402</v>
      </c>
    </row>
    <row r="203" spans="1:65" s="12" customFormat="1" ht="22.9" customHeight="1">
      <c r="B203" s="162"/>
      <c r="C203" s="163"/>
      <c r="D203" s="164" t="s">
        <v>73</v>
      </c>
      <c r="E203" s="176" t="s">
        <v>403</v>
      </c>
      <c r="F203" s="176" t="s">
        <v>404</v>
      </c>
      <c r="G203" s="163"/>
      <c r="H203" s="163"/>
      <c r="I203" s="166"/>
      <c r="J203" s="177">
        <f>BK203</f>
        <v>0</v>
      </c>
      <c r="K203" s="163"/>
      <c r="L203" s="168"/>
      <c r="M203" s="169"/>
      <c r="N203" s="170"/>
      <c r="O203" s="170"/>
      <c r="P203" s="171">
        <f>SUM(P204:P206)</f>
        <v>0</v>
      </c>
      <c r="Q203" s="170"/>
      <c r="R203" s="171">
        <f>SUM(R204:R206)</f>
        <v>0</v>
      </c>
      <c r="S203" s="170"/>
      <c r="T203" s="172">
        <f>SUM(T204:T206)</f>
        <v>1.46726994</v>
      </c>
      <c r="AR203" s="173" t="s">
        <v>83</v>
      </c>
      <c r="AT203" s="174" t="s">
        <v>73</v>
      </c>
      <c r="AU203" s="174" t="s">
        <v>81</v>
      </c>
      <c r="AY203" s="173" t="s">
        <v>164</v>
      </c>
      <c r="BK203" s="175">
        <f>SUM(BK204:BK206)</f>
        <v>0</v>
      </c>
    </row>
    <row r="204" spans="1:65" s="2" customFormat="1" ht="49.15" customHeight="1">
      <c r="A204" s="34"/>
      <c r="B204" s="35"/>
      <c r="C204" s="178" t="s">
        <v>405</v>
      </c>
      <c r="D204" s="178" t="s">
        <v>167</v>
      </c>
      <c r="E204" s="179" t="s">
        <v>406</v>
      </c>
      <c r="F204" s="180" t="s">
        <v>407</v>
      </c>
      <c r="G204" s="181" t="s">
        <v>170</v>
      </c>
      <c r="H204" s="182">
        <v>3.1469999999999998</v>
      </c>
      <c r="I204" s="183"/>
      <c r="J204" s="184">
        <f>ROUND(I204*H204,2)</f>
        <v>0</v>
      </c>
      <c r="K204" s="180" t="s">
        <v>171</v>
      </c>
      <c r="L204" s="39"/>
      <c r="M204" s="185" t="s">
        <v>19</v>
      </c>
      <c r="N204" s="186" t="s">
        <v>45</v>
      </c>
      <c r="O204" s="64"/>
      <c r="P204" s="187">
        <f>O204*H204</f>
        <v>0</v>
      </c>
      <c r="Q204" s="187">
        <v>0</v>
      </c>
      <c r="R204" s="187">
        <f>Q204*H204</f>
        <v>0</v>
      </c>
      <c r="S204" s="187">
        <v>4.2000000000000002E-4</v>
      </c>
      <c r="T204" s="188">
        <f>S204*H204</f>
        <v>1.3217400000000001E-3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389</v>
      </c>
      <c r="AT204" s="189" t="s">
        <v>167</v>
      </c>
      <c r="AU204" s="189" t="s">
        <v>83</v>
      </c>
      <c r="AY204" s="17" t="s">
        <v>164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81</v>
      </c>
      <c r="BK204" s="190">
        <f>ROUND(I204*H204,2)</f>
        <v>0</v>
      </c>
      <c r="BL204" s="17" t="s">
        <v>389</v>
      </c>
      <c r="BM204" s="189" t="s">
        <v>408</v>
      </c>
    </row>
    <row r="205" spans="1:65" s="14" customFormat="1" ht="11.25">
      <c r="B205" s="202"/>
      <c r="C205" s="203"/>
      <c r="D205" s="193" t="s">
        <v>174</v>
      </c>
      <c r="E205" s="204" t="s">
        <v>19</v>
      </c>
      <c r="F205" s="205" t="s">
        <v>409</v>
      </c>
      <c r="G205" s="203"/>
      <c r="H205" s="206">
        <v>3.1469999999999998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174</v>
      </c>
      <c r="AU205" s="212" t="s">
        <v>83</v>
      </c>
      <c r="AV205" s="14" t="s">
        <v>83</v>
      </c>
      <c r="AW205" s="14" t="s">
        <v>35</v>
      </c>
      <c r="AX205" s="14" t="s">
        <v>81</v>
      </c>
      <c r="AY205" s="212" t="s">
        <v>164</v>
      </c>
    </row>
    <row r="206" spans="1:65" s="2" customFormat="1" ht="49.15" customHeight="1">
      <c r="A206" s="34"/>
      <c r="B206" s="35"/>
      <c r="C206" s="178" t="s">
        <v>410</v>
      </c>
      <c r="D206" s="178" t="s">
        <v>167</v>
      </c>
      <c r="E206" s="179" t="s">
        <v>411</v>
      </c>
      <c r="F206" s="180" t="s">
        <v>412</v>
      </c>
      <c r="G206" s="181" t="s">
        <v>170</v>
      </c>
      <c r="H206" s="182">
        <v>276.59399999999999</v>
      </c>
      <c r="I206" s="183"/>
      <c r="J206" s="184">
        <f>ROUND(I206*H206,2)</f>
        <v>0</v>
      </c>
      <c r="K206" s="180" t="s">
        <v>171</v>
      </c>
      <c r="L206" s="39"/>
      <c r="M206" s="185" t="s">
        <v>19</v>
      </c>
      <c r="N206" s="186" t="s">
        <v>45</v>
      </c>
      <c r="O206" s="64"/>
      <c r="P206" s="187">
        <f>O206*H206</f>
        <v>0</v>
      </c>
      <c r="Q206" s="187">
        <v>0</v>
      </c>
      <c r="R206" s="187">
        <f>Q206*H206</f>
        <v>0</v>
      </c>
      <c r="S206" s="187">
        <v>5.3E-3</v>
      </c>
      <c r="T206" s="188">
        <f>S206*H206</f>
        <v>1.4659481999999999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389</v>
      </c>
      <c r="AT206" s="189" t="s">
        <v>167</v>
      </c>
      <c r="AU206" s="189" t="s">
        <v>83</v>
      </c>
      <c r="AY206" s="17" t="s">
        <v>164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81</v>
      </c>
      <c r="BK206" s="190">
        <f>ROUND(I206*H206,2)</f>
        <v>0</v>
      </c>
      <c r="BL206" s="17" t="s">
        <v>389</v>
      </c>
      <c r="BM206" s="189" t="s">
        <v>413</v>
      </c>
    </row>
    <row r="207" spans="1:65" s="12" customFormat="1" ht="22.9" customHeight="1">
      <c r="B207" s="162"/>
      <c r="C207" s="163"/>
      <c r="D207" s="164" t="s">
        <v>73</v>
      </c>
      <c r="E207" s="176" t="s">
        <v>414</v>
      </c>
      <c r="F207" s="176" t="s">
        <v>415</v>
      </c>
      <c r="G207" s="163"/>
      <c r="H207" s="163"/>
      <c r="I207" s="166"/>
      <c r="J207" s="177">
        <f>BK207</f>
        <v>0</v>
      </c>
      <c r="K207" s="163"/>
      <c r="L207" s="168"/>
      <c r="M207" s="169"/>
      <c r="N207" s="170"/>
      <c r="O207" s="170"/>
      <c r="P207" s="171">
        <f>SUM(P208:P211)</f>
        <v>0</v>
      </c>
      <c r="Q207" s="170"/>
      <c r="R207" s="171">
        <f>SUM(R208:R211)</f>
        <v>0</v>
      </c>
      <c r="S207" s="170"/>
      <c r="T207" s="172">
        <f>SUM(T208:T211)</f>
        <v>0.14559000000000002</v>
      </c>
      <c r="AR207" s="173" t="s">
        <v>83</v>
      </c>
      <c r="AT207" s="174" t="s">
        <v>73</v>
      </c>
      <c r="AU207" s="174" t="s">
        <v>81</v>
      </c>
      <c r="AY207" s="173" t="s">
        <v>164</v>
      </c>
      <c r="BK207" s="175">
        <f>SUM(BK208:BK211)</f>
        <v>0</v>
      </c>
    </row>
    <row r="208" spans="1:65" s="2" customFormat="1" ht="24.2" customHeight="1">
      <c r="A208" s="34"/>
      <c r="B208" s="35"/>
      <c r="C208" s="178" t="s">
        <v>234</v>
      </c>
      <c r="D208" s="178" t="s">
        <v>167</v>
      </c>
      <c r="E208" s="179" t="s">
        <v>416</v>
      </c>
      <c r="F208" s="180" t="s">
        <v>417</v>
      </c>
      <c r="G208" s="181" t="s">
        <v>418</v>
      </c>
      <c r="H208" s="182">
        <v>1</v>
      </c>
      <c r="I208" s="183"/>
      <c r="J208" s="184">
        <f>ROUND(I208*H208,2)</f>
        <v>0</v>
      </c>
      <c r="K208" s="180" t="s">
        <v>171</v>
      </c>
      <c r="L208" s="39"/>
      <c r="M208" s="185" t="s">
        <v>19</v>
      </c>
      <c r="N208" s="186" t="s">
        <v>45</v>
      </c>
      <c r="O208" s="64"/>
      <c r="P208" s="187">
        <f>O208*H208</f>
        <v>0</v>
      </c>
      <c r="Q208" s="187">
        <v>0</v>
      </c>
      <c r="R208" s="187">
        <f>Q208*H208</f>
        <v>0</v>
      </c>
      <c r="S208" s="187">
        <v>1.933E-2</v>
      </c>
      <c r="T208" s="188">
        <f>S208*H208</f>
        <v>1.933E-2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389</v>
      </c>
      <c r="AT208" s="189" t="s">
        <v>167</v>
      </c>
      <c r="AU208" s="189" t="s">
        <v>83</v>
      </c>
      <c r="AY208" s="17" t="s">
        <v>164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81</v>
      </c>
      <c r="BK208" s="190">
        <f>ROUND(I208*H208,2)</f>
        <v>0</v>
      </c>
      <c r="BL208" s="17" t="s">
        <v>389</v>
      </c>
      <c r="BM208" s="189" t="s">
        <v>419</v>
      </c>
    </row>
    <row r="209" spans="1:65" s="2" customFormat="1" ht="14.45" customHeight="1">
      <c r="A209" s="34"/>
      <c r="B209" s="35"/>
      <c r="C209" s="178" t="s">
        <v>420</v>
      </c>
      <c r="D209" s="178" t="s">
        <v>167</v>
      </c>
      <c r="E209" s="179" t="s">
        <v>421</v>
      </c>
      <c r="F209" s="180" t="s">
        <v>422</v>
      </c>
      <c r="G209" s="181" t="s">
        <v>418</v>
      </c>
      <c r="H209" s="182">
        <v>1</v>
      </c>
      <c r="I209" s="183"/>
      <c r="J209" s="184">
        <f>ROUND(I209*H209,2)</f>
        <v>0</v>
      </c>
      <c r="K209" s="180" t="s">
        <v>171</v>
      </c>
      <c r="L209" s="39"/>
      <c r="M209" s="185" t="s">
        <v>19</v>
      </c>
      <c r="N209" s="186" t="s">
        <v>45</v>
      </c>
      <c r="O209" s="64"/>
      <c r="P209" s="187">
        <f>O209*H209</f>
        <v>0</v>
      </c>
      <c r="Q209" s="187">
        <v>0</v>
      </c>
      <c r="R209" s="187">
        <f>Q209*H209</f>
        <v>0</v>
      </c>
      <c r="S209" s="187">
        <v>1.9460000000000002E-2</v>
      </c>
      <c r="T209" s="188">
        <f>S209*H209</f>
        <v>1.9460000000000002E-2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389</v>
      </c>
      <c r="AT209" s="189" t="s">
        <v>167</v>
      </c>
      <c r="AU209" s="189" t="s">
        <v>83</v>
      </c>
      <c r="AY209" s="17" t="s">
        <v>164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81</v>
      </c>
      <c r="BK209" s="190">
        <f>ROUND(I209*H209,2)</f>
        <v>0</v>
      </c>
      <c r="BL209" s="17" t="s">
        <v>389</v>
      </c>
      <c r="BM209" s="189" t="s">
        <v>423</v>
      </c>
    </row>
    <row r="210" spans="1:65" s="2" customFormat="1" ht="24.2" customHeight="1">
      <c r="A210" s="34"/>
      <c r="B210" s="35"/>
      <c r="C210" s="178" t="s">
        <v>237</v>
      </c>
      <c r="D210" s="178" t="s">
        <v>167</v>
      </c>
      <c r="E210" s="179" t="s">
        <v>424</v>
      </c>
      <c r="F210" s="180" t="s">
        <v>425</v>
      </c>
      <c r="G210" s="181" t="s">
        <v>418</v>
      </c>
      <c r="H210" s="182">
        <v>1</v>
      </c>
      <c r="I210" s="183"/>
      <c r="J210" s="184">
        <f>ROUND(I210*H210,2)</f>
        <v>0</v>
      </c>
      <c r="K210" s="180" t="s">
        <v>171</v>
      </c>
      <c r="L210" s="39"/>
      <c r="M210" s="185" t="s">
        <v>19</v>
      </c>
      <c r="N210" s="186" t="s">
        <v>45</v>
      </c>
      <c r="O210" s="64"/>
      <c r="P210" s="187">
        <f>O210*H210</f>
        <v>0</v>
      </c>
      <c r="Q210" s="187">
        <v>0</v>
      </c>
      <c r="R210" s="187">
        <f>Q210*H210</f>
        <v>0</v>
      </c>
      <c r="S210" s="187">
        <v>8.7999999999999995E-2</v>
      </c>
      <c r="T210" s="188">
        <f>S210*H210</f>
        <v>8.7999999999999995E-2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389</v>
      </c>
      <c r="AT210" s="189" t="s">
        <v>167</v>
      </c>
      <c r="AU210" s="189" t="s">
        <v>83</v>
      </c>
      <c r="AY210" s="17" t="s">
        <v>164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81</v>
      </c>
      <c r="BK210" s="190">
        <f>ROUND(I210*H210,2)</f>
        <v>0</v>
      </c>
      <c r="BL210" s="17" t="s">
        <v>389</v>
      </c>
      <c r="BM210" s="189" t="s">
        <v>426</v>
      </c>
    </row>
    <row r="211" spans="1:65" s="2" customFormat="1" ht="24.2" customHeight="1">
      <c r="A211" s="34"/>
      <c r="B211" s="35"/>
      <c r="C211" s="178" t="s">
        <v>427</v>
      </c>
      <c r="D211" s="178" t="s">
        <v>167</v>
      </c>
      <c r="E211" s="179" t="s">
        <v>428</v>
      </c>
      <c r="F211" s="180" t="s">
        <v>429</v>
      </c>
      <c r="G211" s="181" t="s">
        <v>418</v>
      </c>
      <c r="H211" s="182">
        <v>1</v>
      </c>
      <c r="I211" s="183"/>
      <c r="J211" s="184">
        <f>ROUND(I211*H211,2)</f>
        <v>0</v>
      </c>
      <c r="K211" s="180" t="s">
        <v>171</v>
      </c>
      <c r="L211" s="39"/>
      <c r="M211" s="185" t="s">
        <v>19</v>
      </c>
      <c r="N211" s="186" t="s">
        <v>45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1.8800000000000001E-2</v>
      </c>
      <c r="T211" s="188">
        <f>S211*H211</f>
        <v>1.8800000000000001E-2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389</v>
      </c>
      <c r="AT211" s="189" t="s">
        <v>167</v>
      </c>
      <c r="AU211" s="189" t="s">
        <v>83</v>
      </c>
      <c r="AY211" s="17" t="s">
        <v>164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81</v>
      </c>
      <c r="BK211" s="190">
        <f>ROUND(I211*H211,2)</f>
        <v>0</v>
      </c>
      <c r="BL211" s="17" t="s">
        <v>389</v>
      </c>
      <c r="BM211" s="189" t="s">
        <v>430</v>
      </c>
    </row>
    <row r="212" spans="1:65" s="12" customFormat="1" ht="22.9" customHeight="1">
      <c r="B212" s="162"/>
      <c r="C212" s="163"/>
      <c r="D212" s="164" t="s">
        <v>73</v>
      </c>
      <c r="E212" s="176" t="s">
        <v>431</v>
      </c>
      <c r="F212" s="176" t="s">
        <v>432</v>
      </c>
      <c r="G212" s="163"/>
      <c r="H212" s="163"/>
      <c r="I212" s="166"/>
      <c r="J212" s="177">
        <f>BK212</f>
        <v>0</v>
      </c>
      <c r="K212" s="163"/>
      <c r="L212" s="168"/>
      <c r="M212" s="169"/>
      <c r="N212" s="170"/>
      <c r="O212" s="170"/>
      <c r="P212" s="171">
        <f>SUM(P213:P214)</f>
        <v>0</v>
      </c>
      <c r="Q212" s="170"/>
      <c r="R212" s="171">
        <f>SUM(R213:R214)</f>
        <v>0</v>
      </c>
      <c r="S212" s="170"/>
      <c r="T212" s="172">
        <f>SUM(T213:T214)</f>
        <v>0</v>
      </c>
      <c r="AR212" s="173" t="s">
        <v>83</v>
      </c>
      <c r="AT212" s="174" t="s">
        <v>73</v>
      </c>
      <c r="AU212" s="174" t="s">
        <v>81</v>
      </c>
      <c r="AY212" s="173" t="s">
        <v>164</v>
      </c>
      <c r="BK212" s="175">
        <f>SUM(BK213:BK214)</f>
        <v>0</v>
      </c>
    </row>
    <row r="213" spans="1:65" s="2" customFormat="1" ht="14.45" customHeight="1">
      <c r="A213" s="34"/>
      <c r="B213" s="35"/>
      <c r="C213" s="178" t="s">
        <v>433</v>
      </c>
      <c r="D213" s="178" t="s">
        <v>167</v>
      </c>
      <c r="E213" s="179" t="s">
        <v>434</v>
      </c>
      <c r="F213" s="180" t="s">
        <v>435</v>
      </c>
      <c r="G213" s="181" t="s">
        <v>318</v>
      </c>
      <c r="H213" s="182">
        <v>1</v>
      </c>
      <c r="I213" s="183"/>
      <c r="J213" s="184">
        <f>ROUND(I213*H213,2)</f>
        <v>0</v>
      </c>
      <c r="K213" s="180" t="s">
        <v>19</v>
      </c>
      <c r="L213" s="39"/>
      <c r="M213" s="185" t="s">
        <v>19</v>
      </c>
      <c r="N213" s="186" t="s">
        <v>45</v>
      </c>
      <c r="O213" s="64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389</v>
      </c>
      <c r="AT213" s="189" t="s">
        <v>167</v>
      </c>
      <c r="AU213" s="189" t="s">
        <v>83</v>
      </c>
      <c r="AY213" s="17" t="s">
        <v>164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81</v>
      </c>
      <c r="BK213" s="190">
        <f>ROUND(I213*H213,2)</f>
        <v>0</v>
      </c>
      <c r="BL213" s="17" t="s">
        <v>389</v>
      </c>
      <c r="BM213" s="189" t="s">
        <v>436</v>
      </c>
    </row>
    <row r="214" spans="1:65" s="2" customFormat="1" ht="14.45" customHeight="1">
      <c r="A214" s="34"/>
      <c r="B214" s="35"/>
      <c r="C214" s="178" t="s">
        <v>437</v>
      </c>
      <c r="D214" s="178" t="s">
        <v>167</v>
      </c>
      <c r="E214" s="179" t="s">
        <v>438</v>
      </c>
      <c r="F214" s="180" t="s">
        <v>439</v>
      </c>
      <c r="G214" s="181" t="s">
        <v>318</v>
      </c>
      <c r="H214" s="182">
        <v>1</v>
      </c>
      <c r="I214" s="183"/>
      <c r="J214" s="184">
        <f>ROUND(I214*H214,2)</f>
        <v>0</v>
      </c>
      <c r="K214" s="180" t="s">
        <v>19</v>
      </c>
      <c r="L214" s="39"/>
      <c r="M214" s="185" t="s">
        <v>19</v>
      </c>
      <c r="N214" s="186" t="s">
        <v>45</v>
      </c>
      <c r="O214" s="64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389</v>
      </c>
      <c r="AT214" s="189" t="s">
        <v>167</v>
      </c>
      <c r="AU214" s="189" t="s">
        <v>83</v>
      </c>
      <c r="AY214" s="17" t="s">
        <v>164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81</v>
      </c>
      <c r="BK214" s="190">
        <f>ROUND(I214*H214,2)</f>
        <v>0</v>
      </c>
      <c r="BL214" s="17" t="s">
        <v>389</v>
      </c>
      <c r="BM214" s="189" t="s">
        <v>440</v>
      </c>
    </row>
    <row r="215" spans="1:65" s="12" customFormat="1" ht="22.9" customHeight="1">
      <c r="B215" s="162"/>
      <c r="C215" s="163"/>
      <c r="D215" s="164" t="s">
        <v>73</v>
      </c>
      <c r="E215" s="176" t="s">
        <v>441</v>
      </c>
      <c r="F215" s="176" t="s">
        <v>442</v>
      </c>
      <c r="G215" s="163"/>
      <c r="H215" s="163"/>
      <c r="I215" s="166"/>
      <c r="J215" s="177">
        <f>BK215</f>
        <v>0</v>
      </c>
      <c r="K215" s="163"/>
      <c r="L215" s="168"/>
      <c r="M215" s="169"/>
      <c r="N215" s="170"/>
      <c r="O215" s="170"/>
      <c r="P215" s="171">
        <f>SUM(P216:P223)</f>
        <v>0</v>
      </c>
      <c r="Q215" s="170"/>
      <c r="R215" s="171">
        <f>SUM(R216:R223)</f>
        <v>0</v>
      </c>
      <c r="S215" s="170"/>
      <c r="T215" s="172">
        <f>SUM(T216:T223)</f>
        <v>0.18117349999999999</v>
      </c>
      <c r="AR215" s="173" t="s">
        <v>83</v>
      </c>
      <c r="AT215" s="174" t="s">
        <v>73</v>
      </c>
      <c r="AU215" s="174" t="s">
        <v>81</v>
      </c>
      <c r="AY215" s="173" t="s">
        <v>164</v>
      </c>
      <c r="BK215" s="175">
        <f>SUM(BK216:BK223)</f>
        <v>0</v>
      </c>
    </row>
    <row r="216" spans="1:65" s="2" customFormat="1" ht="24.2" customHeight="1">
      <c r="A216" s="34"/>
      <c r="B216" s="35"/>
      <c r="C216" s="178" t="s">
        <v>443</v>
      </c>
      <c r="D216" s="178" t="s">
        <v>167</v>
      </c>
      <c r="E216" s="179" t="s">
        <v>444</v>
      </c>
      <c r="F216" s="180" t="s">
        <v>445</v>
      </c>
      <c r="G216" s="181" t="s">
        <v>401</v>
      </c>
      <c r="H216" s="182">
        <v>1</v>
      </c>
      <c r="I216" s="183"/>
      <c r="J216" s="184">
        <f>ROUND(I216*H216,2)</f>
        <v>0</v>
      </c>
      <c r="K216" s="180" t="s">
        <v>171</v>
      </c>
      <c r="L216" s="39"/>
      <c r="M216" s="185" t="s">
        <v>19</v>
      </c>
      <c r="N216" s="186" t="s">
        <v>45</v>
      </c>
      <c r="O216" s="64"/>
      <c r="P216" s="187">
        <f>O216*H216</f>
        <v>0</v>
      </c>
      <c r="Q216" s="187">
        <v>0</v>
      </c>
      <c r="R216" s="187">
        <f>Q216*H216</f>
        <v>0</v>
      </c>
      <c r="S216" s="187">
        <v>0.1</v>
      </c>
      <c r="T216" s="188">
        <f>S216*H216</f>
        <v>0.1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389</v>
      </c>
      <c r="AT216" s="189" t="s">
        <v>167</v>
      </c>
      <c r="AU216" s="189" t="s">
        <v>83</v>
      </c>
      <c r="AY216" s="17" t="s">
        <v>164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81</v>
      </c>
      <c r="BK216" s="190">
        <f>ROUND(I216*H216,2)</f>
        <v>0</v>
      </c>
      <c r="BL216" s="17" t="s">
        <v>389</v>
      </c>
      <c r="BM216" s="189" t="s">
        <v>446</v>
      </c>
    </row>
    <row r="217" spans="1:65" s="2" customFormat="1" ht="24.2" customHeight="1">
      <c r="A217" s="34"/>
      <c r="B217" s="35"/>
      <c r="C217" s="178" t="s">
        <v>447</v>
      </c>
      <c r="D217" s="178" t="s">
        <v>167</v>
      </c>
      <c r="E217" s="179" t="s">
        <v>448</v>
      </c>
      <c r="F217" s="180" t="s">
        <v>449</v>
      </c>
      <c r="G217" s="181" t="s">
        <v>401</v>
      </c>
      <c r="H217" s="182">
        <v>15</v>
      </c>
      <c r="I217" s="183"/>
      <c r="J217" s="184">
        <f>ROUND(I217*H217,2)</f>
        <v>0</v>
      </c>
      <c r="K217" s="180" t="s">
        <v>171</v>
      </c>
      <c r="L217" s="39"/>
      <c r="M217" s="185" t="s">
        <v>19</v>
      </c>
      <c r="N217" s="186" t="s">
        <v>45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6.3000000000000003E-4</v>
      </c>
      <c r="T217" s="188">
        <f>S217*H217</f>
        <v>9.4500000000000001E-3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389</v>
      </c>
      <c r="AT217" s="189" t="s">
        <v>167</v>
      </c>
      <c r="AU217" s="189" t="s">
        <v>83</v>
      </c>
      <c r="AY217" s="17" t="s">
        <v>164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81</v>
      </c>
      <c r="BK217" s="190">
        <f>ROUND(I217*H217,2)</f>
        <v>0</v>
      </c>
      <c r="BL217" s="17" t="s">
        <v>389</v>
      </c>
      <c r="BM217" s="189" t="s">
        <v>450</v>
      </c>
    </row>
    <row r="218" spans="1:65" s="2" customFormat="1" ht="37.9" customHeight="1">
      <c r="A218" s="34"/>
      <c r="B218" s="35"/>
      <c r="C218" s="178" t="s">
        <v>451</v>
      </c>
      <c r="D218" s="178" t="s">
        <v>167</v>
      </c>
      <c r="E218" s="179" t="s">
        <v>452</v>
      </c>
      <c r="F218" s="180" t="s">
        <v>453</v>
      </c>
      <c r="G218" s="181" t="s">
        <v>292</v>
      </c>
      <c r="H218" s="182">
        <v>14.2</v>
      </c>
      <c r="I218" s="183"/>
      <c r="J218" s="184">
        <f>ROUND(I218*H218,2)</f>
        <v>0</v>
      </c>
      <c r="K218" s="180" t="s">
        <v>171</v>
      </c>
      <c r="L218" s="39"/>
      <c r="M218" s="185" t="s">
        <v>19</v>
      </c>
      <c r="N218" s="186" t="s">
        <v>45</v>
      </c>
      <c r="O218" s="64"/>
      <c r="P218" s="187">
        <f>O218*H218</f>
        <v>0</v>
      </c>
      <c r="Q218" s="187">
        <v>0</v>
      </c>
      <c r="R218" s="187">
        <f>Q218*H218</f>
        <v>0</v>
      </c>
      <c r="S218" s="187">
        <v>6.2E-4</v>
      </c>
      <c r="T218" s="188">
        <f>S218*H218</f>
        <v>8.8039999999999993E-3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389</v>
      </c>
      <c r="AT218" s="189" t="s">
        <v>167</v>
      </c>
      <c r="AU218" s="189" t="s">
        <v>83</v>
      </c>
      <c r="AY218" s="17" t="s">
        <v>164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81</v>
      </c>
      <c r="BK218" s="190">
        <f>ROUND(I218*H218,2)</f>
        <v>0</v>
      </c>
      <c r="BL218" s="17" t="s">
        <v>389</v>
      </c>
      <c r="BM218" s="189" t="s">
        <v>454</v>
      </c>
    </row>
    <row r="219" spans="1:65" s="14" customFormat="1" ht="11.25">
      <c r="B219" s="202"/>
      <c r="C219" s="203"/>
      <c r="D219" s="193" t="s">
        <v>174</v>
      </c>
      <c r="E219" s="204" t="s">
        <v>19</v>
      </c>
      <c r="F219" s="205" t="s">
        <v>455</v>
      </c>
      <c r="G219" s="203"/>
      <c r="H219" s="206">
        <v>14.2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174</v>
      </c>
      <c r="AU219" s="212" t="s">
        <v>83</v>
      </c>
      <c r="AV219" s="14" t="s">
        <v>83</v>
      </c>
      <c r="AW219" s="14" t="s">
        <v>35</v>
      </c>
      <c r="AX219" s="14" t="s">
        <v>81</v>
      </c>
      <c r="AY219" s="212" t="s">
        <v>164</v>
      </c>
    </row>
    <row r="220" spans="1:65" s="2" customFormat="1" ht="37.9" customHeight="1">
      <c r="A220" s="34"/>
      <c r="B220" s="35"/>
      <c r="C220" s="178" t="s">
        <v>456</v>
      </c>
      <c r="D220" s="178" t="s">
        <v>167</v>
      </c>
      <c r="E220" s="179" t="s">
        <v>457</v>
      </c>
      <c r="F220" s="180" t="s">
        <v>458</v>
      </c>
      <c r="G220" s="181" t="s">
        <v>292</v>
      </c>
      <c r="H220" s="182">
        <v>77.224999999999994</v>
      </c>
      <c r="I220" s="183"/>
      <c r="J220" s="184">
        <f>ROUND(I220*H220,2)</f>
        <v>0</v>
      </c>
      <c r="K220" s="180" t="s">
        <v>171</v>
      </c>
      <c r="L220" s="39"/>
      <c r="M220" s="185" t="s">
        <v>19</v>
      </c>
      <c r="N220" s="186" t="s">
        <v>45</v>
      </c>
      <c r="O220" s="64"/>
      <c r="P220" s="187">
        <f>O220*H220</f>
        <v>0</v>
      </c>
      <c r="Q220" s="187">
        <v>0</v>
      </c>
      <c r="R220" s="187">
        <f>Q220*H220</f>
        <v>0</v>
      </c>
      <c r="S220" s="187">
        <v>6.2E-4</v>
      </c>
      <c r="T220" s="188">
        <f>S220*H220</f>
        <v>4.7879499999999998E-2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389</v>
      </c>
      <c r="AT220" s="189" t="s">
        <v>167</v>
      </c>
      <c r="AU220" s="189" t="s">
        <v>83</v>
      </c>
      <c r="AY220" s="17" t="s">
        <v>164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81</v>
      </c>
      <c r="BK220" s="190">
        <f>ROUND(I220*H220,2)</f>
        <v>0</v>
      </c>
      <c r="BL220" s="17" t="s">
        <v>389</v>
      </c>
      <c r="BM220" s="189" t="s">
        <v>459</v>
      </c>
    </row>
    <row r="221" spans="1:65" s="14" customFormat="1" ht="11.25">
      <c r="B221" s="202"/>
      <c r="C221" s="203"/>
      <c r="D221" s="193" t="s">
        <v>174</v>
      </c>
      <c r="E221" s="204" t="s">
        <v>19</v>
      </c>
      <c r="F221" s="205" t="s">
        <v>460</v>
      </c>
      <c r="G221" s="203"/>
      <c r="H221" s="206">
        <v>77.224999999999994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174</v>
      </c>
      <c r="AU221" s="212" t="s">
        <v>83</v>
      </c>
      <c r="AV221" s="14" t="s">
        <v>83</v>
      </c>
      <c r="AW221" s="14" t="s">
        <v>35</v>
      </c>
      <c r="AX221" s="14" t="s">
        <v>81</v>
      </c>
      <c r="AY221" s="212" t="s">
        <v>164</v>
      </c>
    </row>
    <row r="222" spans="1:65" s="2" customFormat="1" ht="24.2" customHeight="1">
      <c r="A222" s="34"/>
      <c r="B222" s="35"/>
      <c r="C222" s="178" t="s">
        <v>8</v>
      </c>
      <c r="D222" s="178" t="s">
        <v>167</v>
      </c>
      <c r="E222" s="179" t="s">
        <v>461</v>
      </c>
      <c r="F222" s="180" t="s">
        <v>462</v>
      </c>
      <c r="G222" s="181" t="s">
        <v>401</v>
      </c>
      <c r="H222" s="182">
        <v>12</v>
      </c>
      <c r="I222" s="183"/>
      <c r="J222" s="184">
        <f>ROUND(I222*H222,2)</f>
        <v>0</v>
      </c>
      <c r="K222" s="180" t="s">
        <v>171</v>
      </c>
      <c r="L222" s="39"/>
      <c r="M222" s="185" t="s">
        <v>19</v>
      </c>
      <c r="N222" s="186" t="s">
        <v>45</v>
      </c>
      <c r="O222" s="64"/>
      <c r="P222" s="187">
        <f>O222*H222</f>
        <v>0</v>
      </c>
      <c r="Q222" s="187">
        <v>0</v>
      </c>
      <c r="R222" s="187">
        <f>Q222*H222</f>
        <v>0</v>
      </c>
      <c r="S222" s="187">
        <v>2.5000000000000001E-4</v>
      </c>
      <c r="T222" s="188">
        <f>S222*H222</f>
        <v>3.0000000000000001E-3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389</v>
      </c>
      <c r="AT222" s="189" t="s">
        <v>167</v>
      </c>
      <c r="AU222" s="189" t="s">
        <v>83</v>
      </c>
      <c r="AY222" s="17" t="s">
        <v>164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81</v>
      </c>
      <c r="BK222" s="190">
        <f>ROUND(I222*H222,2)</f>
        <v>0</v>
      </c>
      <c r="BL222" s="17" t="s">
        <v>389</v>
      </c>
      <c r="BM222" s="189" t="s">
        <v>463</v>
      </c>
    </row>
    <row r="223" spans="1:65" s="2" customFormat="1" ht="24.2" customHeight="1">
      <c r="A223" s="34"/>
      <c r="B223" s="35"/>
      <c r="C223" s="178" t="s">
        <v>389</v>
      </c>
      <c r="D223" s="178" t="s">
        <v>167</v>
      </c>
      <c r="E223" s="179" t="s">
        <v>464</v>
      </c>
      <c r="F223" s="180" t="s">
        <v>465</v>
      </c>
      <c r="G223" s="181" t="s">
        <v>401</v>
      </c>
      <c r="H223" s="182">
        <v>43</v>
      </c>
      <c r="I223" s="183"/>
      <c r="J223" s="184">
        <f>ROUND(I223*H223,2)</f>
        <v>0</v>
      </c>
      <c r="K223" s="180" t="s">
        <v>171</v>
      </c>
      <c r="L223" s="39"/>
      <c r="M223" s="185" t="s">
        <v>19</v>
      </c>
      <c r="N223" s="186" t="s">
        <v>45</v>
      </c>
      <c r="O223" s="64"/>
      <c r="P223" s="187">
        <f>O223*H223</f>
        <v>0</v>
      </c>
      <c r="Q223" s="187">
        <v>0</v>
      </c>
      <c r="R223" s="187">
        <f>Q223*H223</f>
        <v>0</v>
      </c>
      <c r="S223" s="187">
        <v>2.7999999999999998E-4</v>
      </c>
      <c r="T223" s="188">
        <f>S223*H223</f>
        <v>1.2039999999999999E-2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389</v>
      </c>
      <c r="AT223" s="189" t="s">
        <v>167</v>
      </c>
      <c r="AU223" s="189" t="s">
        <v>83</v>
      </c>
      <c r="AY223" s="17" t="s">
        <v>164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81</v>
      </c>
      <c r="BK223" s="190">
        <f>ROUND(I223*H223,2)</f>
        <v>0</v>
      </c>
      <c r="BL223" s="17" t="s">
        <v>389</v>
      </c>
      <c r="BM223" s="189" t="s">
        <v>466</v>
      </c>
    </row>
    <row r="224" spans="1:65" s="12" customFormat="1" ht="22.9" customHeight="1">
      <c r="B224" s="162"/>
      <c r="C224" s="163"/>
      <c r="D224" s="164" t="s">
        <v>73</v>
      </c>
      <c r="E224" s="176" t="s">
        <v>467</v>
      </c>
      <c r="F224" s="176" t="s">
        <v>468</v>
      </c>
      <c r="G224" s="163"/>
      <c r="H224" s="163"/>
      <c r="I224" s="166"/>
      <c r="J224" s="177">
        <f>BK224</f>
        <v>0</v>
      </c>
      <c r="K224" s="163"/>
      <c r="L224" s="168"/>
      <c r="M224" s="169"/>
      <c r="N224" s="170"/>
      <c r="O224" s="170"/>
      <c r="P224" s="171">
        <f>SUM(P225:P227)</f>
        <v>0</v>
      </c>
      <c r="Q224" s="170"/>
      <c r="R224" s="171">
        <f>SUM(R225:R227)</f>
        <v>0</v>
      </c>
      <c r="S224" s="170"/>
      <c r="T224" s="172">
        <f>SUM(T225:T227)</f>
        <v>8.5855739999999994</v>
      </c>
      <c r="AR224" s="173" t="s">
        <v>83</v>
      </c>
      <c r="AT224" s="174" t="s">
        <v>73</v>
      </c>
      <c r="AU224" s="174" t="s">
        <v>81</v>
      </c>
      <c r="AY224" s="173" t="s">
        <v>164</v>
      </c>
      <c r="BK224" s="175">
        <f>SUM(BK225:BK227)</f>
        <v>0</v>
      </c>
    </row>
    <row r="225" spans="1:65" s="2" customFormat="1" ht="37.9" customHeight="1">
      <c r="A225" s="34"/>
      <c r="B225" s="35"/>
      <c r="C225" s="178" t="s">
        <v>469</v>
      </c>
      <c r="D225" s="178" t="s">
        <v>167</v>
      </c>
      <c r="E225" s="179" t="s">
        <v>470</v>
      </c>
      <c r="F225" s="180" t="s">
        <v>471</v>
      </c>
      <c r="G225" s="181" t="s">
        <v>170</v>
      </c>
      <c r="H225" s="182">
        <v>276.95400000000001</v>
      </c>
      <c r="I225" s="183"/>
      <c r="J225" s="184">
        <f>ROUND(I225*H225,2)</f>
        <v>0</v>
      </c>
      <c r="K225" s="180" t="s">
        <v>171</v>
      </c>
      <c r="L225" s="39"/>
      <c r="M225" s="185" t="s">
        <v>19</v>
      </c>
      <c r="N225" s="186" t="s">
        <v>45</v>
      </c>
      <c r="O225" s="64"/>
      <c r="P225" s="187">
        <f>O225*H225</f>
        <v>0</v>
      </c>
      <c r="Q225" s="187">
        <v>0</v>
      </c>
      <c r="R225" s="187">
        <f>Q225*H225</f>
        <v>0</v>
      </c>
      <c r="S225" s="187">
        <v>3.1E-2</v>
      </c>
      <c r="T225" s="188">
        <f>S225*H225</f>
        <v>8.5855739999999994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389</v>
      </c>
      <c r="AT225" s="189" t="s">
        <v>167</v>
      </c>
      <c r="AU225" s="189" t="s">
        <v>83</v>
      </c>
      <c r="AY225" s="17" t="s">
        <v>164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81</v>
      </c>
      <c r="BK225" s="190">
        <f>ROUND(I225*H225,2)</f>
        <v>0</v>
      </c>
      <c r="BL225" s="17" t="s">
        <v>389</v>
      </c>
      <c r="BM225" s="189" t="s">
        <v>472</v>
      </c>
    </row>
    <row r="226" spans="1:65" s="13" customFormat="1" ht="11.25">
      <c r="B226" s="191"/>
      <c r="C226" s="192"/>
      <c r="D226" s="193" t="s">
        <v>174</v>
      </c>
      <c r="E226" s="194" t="s">
        <v>19</v>
      </c>
      <c r="F226" s="195" t="s">
        <v>473</v>
      </c>
      <c r="G226" s="192"/>
      <c r="H226" s="194" t="s">
        <v>19</v>
      </c>
      <c r="I226" s="196"/>
      <c r="J226" s="192"/>
      <c r="K226" s="192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174</v>
      </c>
      <c r="AU226" s="201" t="s">
        <v>83</v>
      </c>
      <c r="AV226" s="13" t="s">
        <v>81</v>
      </c>
      <c r="AW226" s="13" t="s">
        <v>35</v>
      </c>
      <c r="AX226" s="13" t="s">
        <v>74</v>
      </c>
      <c r="AY226" s="201" t="s">
        <v>164</v>
      </c>
    </row>
    <row r="227" spans="1:65" s="14" customFormat="1" ht="11.25">
      <c r="B227" s="202"/>
      <c r="C227" s="203"/>
      <c r="D227" s="193" t="s">
        <v>174</v>
      </c>
      <c r="E227" s="204" t="s">
        <v>19</v>
      </c>
      <c r="F227" s="205" t="s">
        <v>474</v>
      </c>
      <c r="G227" s="203"/>
      <c r="H227" s="206">
        <v>276.95400000000001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174</v>
      </c>
      <c r="AU227" s="212" t="s">
        <v>83</v>
      </c>
      <c r="AV227" s="14" t="s">
        <v>83</v>
      </c>
      <c r="AW227" s="14" t="s">
        <v>35</v>
      </c>
      <c r="AX227" s="14" t="s">
        <v>81</v>
      </c>
      <c r="AY227" s="212" t="s">
        <v>164</v>
      </c>
    </row>
    <row r="228" spans="1:65" s="12" customFormat="1" ht="22.9" customHeight="1">
      <c r="B228" s="162"/>
      <c r="C228" s="163"/>
      <c r="D228" s="164" t="s">
        <v>73</v>
      </c>
      <c r="E228" s="176" t="s">
        <v>475</v>
      </c>
      <c r="F228" s="176" t="s">
        <v>476</v>
      </c>
      <c r="G228" s="163"/>
      <c r="H228" s="163"/>
      <c r="I228" s="166"/>
      <c r="J228" s="177">
        <f>BK228</f>
        <v>0</v>
      </c>
      <c r="K228" s="163"/>
      <c r="L228" s="168"/>
      <c r="M228" s="169"/>
      <c r="N228" s="170"/>
      <c r="O228" s="170"/>
      <c r="P228" s="171">
        <f>SUM(P229:P233)</f>
        <v>0</v>
      </c>
      <c r="Q228" s="170"/>
      <c r="R228" s="171">
        <f>SUM(R229:R233)</f>
        <v>0</v>
      </c>
      <c r="S228" s="170"/>
      <c r="T228" s="172">
        <f>SUM(T229:T233)</f>
        <v>0.18411099999999997</v>
      </c>
      <c r="AR228" s="173" t="s">
        <v>83</v>
      </c>
      <c r="AT228" s="174" t="s">
        <v>73</v>
      </c>
      <c r="AU228" s="174" t="s">
        <v>81</v>
      </c>
      <c r="AY228" s="173" t="s">
        <v>164</v>
      </c>
      <c r="BK228" s="175">
        <f>SUM(BK229:BK233)</f>
        <v>0</v>
      </c>
    </row>
    <row r="229" spans="1:65" s="2" customFormat="1" ht="24.2" customHeight="1">
      <c r="A229" s="34"/>
      <c r="B229" s="35"/>
      <c r="C229" s="178" t="s">
        <v>477</v>
      </c>
      <c r="D229" s="178" t="s">
        <v>167</v>
      </c>
      <c r="E229" s="179" t="s">
        <v>478</v>
      </c>
      <c r="F229" s="180" t="s">
        <v>479</v>
      </c>
      <c r="G229" s="181" t="s">
        <v>292</v>
      </c>
      <c r="H229" s="182">
        <v>75</v>
      </c>
      <c r="I229" s="183"/>
      <c r="J229" s="184">
        <f>ROUND(I229*H229,2)</f>
        <v>0</v>
      </c>
      <c r="K229" s="180" t="s">
        <v>171</v>
      </c>
      <c r="L229" s="39"/>
      <c r="M229" s="185" t="s">
        <v>19</v>
      </c>
      <c r="N229" s="186" t="s">
        <v>45</v>
      </c>
      <c r="O229" s="64"/>
      <c r="P229" s="187">
        <f>O229*H229</f>
        <v>0</v>
      </c>
      <c r="Q229" s="187">
        <v>0</v>
      </c>
      <c r="R229" s="187">
        <f>Q229*H229</f>
        <v>0</v>
      </c>
      <c r="S229" s="187">
        <v>1.91E-3</v>
      </c>
      <c r="T229" s="188">
        <f>S229*H229</f>
        <v>0.14324999999999999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389</v>
      </c>
      <c r="AT229" s="189" t="s">
        <v>167</v>
      </c>
      <c r="AU229" s="189" t="s">
        <v>83</v>
      </c>
      <c r="AY229" s="17" t="s">
        <v>164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81</v>
      </c>
      <c r="BK229" s="190">
        <f>ROUND(I229*H229,2)</f>
        <v>0</v>
      </c>
      <c r="BL229" s="17" t="s">
        <v>389</v>
      </c>
      <c r="BM229" s="189" t="s">
        <v>480</v>
      </c>
    </row>
    <row r="230" spans="1:65" s="14" customFormat="1" ht="11.25">
      <c r="B230" s="202"/>
      <c r="C230" s="203"/>
      <c r="D230" s="193" t="s">
        <v>174</v>
      </c>
      <c r="E230" s="204" t="s">
        <v>19</v>
      </c>
      <c r="F230" s="205" t="s">
        <v>481</v>
      </c>
      <c r="G230" s="203"/>
      <c r="H230" s="206">
        <v>75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174</v>
      </c>
      <c r="AU230" s="212" t="s">
        <v>83</v>
      </c>
      <c r="AV230" s="14" t="s">
        <v>83</v>
      </c>
      <c r="AW230" s="14" t="s">
        <v>35</v>
      </c>
      <c r="AX230" s="14" t="s">
        <v>81</v>
      </c>
      <c r="AY230" s="212" t="s">
        <v>164</v>
      </c>
    </row>
    <row r="231" spans="1:65" s="2" customFormat="1" ht="24.2" customHeight="1">
      <c r="A231" s="34"/>
      <c r="B231" s="35"/>
      <c r="C231" s="178" t="s">
        <v>482</v>
      </c>
      <c r="D231" s="178" t="s">
        <v>167</v>
      </c>
      <c r="E231" s="179" t="s">
        <v>483</v>
      </c>
      <c r="F231" s="180" t="s">
        <v>484</v>
      </c>
      <c r="G231" s="181" t="s">
        <v>292</v>
      </c>
      <c r="H231" s="182">
        <v>20.8</v>
      </c>
      <c r="I231" s="183"/>
      <c r="J231" s="184">
        <f>ROUND(I231*H231,2)</f>
        <v>0</v>
      </c>
      <c r="K231" s="180" t="s">
        <v>171</v>
      </c>
      <c r="L231" s="39"/>
      <c r="M231" s="185" t="s">
        <v>19</v>
      </c>
      <c r="N231" s="186" t="s">
        <v>45</v>
      </c>
      <c r="O231" s="64"/>
      <c r="P231" s="187">
        <f>O231*H231</f>
        <v>0</v>
      </c>
      <c r="Q231" s="187">
        <v>0</v>
      </c>
      <c r="R231" s="187">
        <f>Q231*H231</f>
        <v>0</v>
      </c>
      <c r="S231" s="187">
        <v>1.67E-3</v>
      </c>
      <c r="T231" s="188">
        <f>S231*H231</f>
        <v>3.4736000000000003E-2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389</v>
      </c>
      <c r="AT231" s="189" t="s">
        <v>167</v>
      </c>
      <c r="AU231" s="189" t="s">
        <v>83</v>
      </c>
      <c r="AY231" s="17" t="s">
        <v>164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81</v>
      </c>
      <c r="BK231" s="190">
        <f>ROUND(I231*H231,2)</f>
        <v>0</v>
      </c>
      <c r="BL231" s="17" t="s">
        <v>389</v>
      </c>
      <c r="BM231" s="189" t="s">
        <v>485</v>
      </c>
    </row>
    <row r="232" spans="1:65" s="14" customFormat="1" ht="11.25">
      <c r="B232" s="202"/>
      <c r="C232" s="203"/>
      <c r="D232" s="193" t="s">
        <v>174</v>
      </c>
      <c r="E232" s="204" t="s">
        <v>19</v>
      </c>
      <c r="F232" s="205" t="s">
        <v>486</v>
      </c>
      <c r="G232" s="203"/>
      <c r="H232" s="206">
        <v>20.8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174</v>
      </c>
      <c r="AU232" s="212" t="s">
        <v>83</v>
      </c>
      <c r="AV232" s="14" t="s">
        <v>83</v>
      </c>
      <c r="AW232" s="14" t="s">
        <v>35</v>
      </c>
      <c r="AX232" s="14" t="s">
        <v>81</v>
      </c>
      <c r="AY232" s="212" t="s">
        <v>164</v>
      </c>
    </row>
    <row r="233" spans="1:65" s="2" customFormat="1" ht="14.45" customHeight="1">
      <c r="A233" s="34"/>
      <c r="B233" s="35"/>
      <c r="C233" s="178" t="s">
        <v>487</v>
      </c>
      <c r="D233" s="178" t="s">
        <v>167</v>
      </c>
      <c r="E233" s="179" t="s">
        <v>488</v>
      </c>
      <c r="F233" s="180" t="s">
        <v>489</v>
      </c>
      <c r="G233" s="181" t="s">
        <v>292</v>
      </c>
      <c r="H233" s="182">
        <v>3.5</v>
      </c>
      <c r="I233" s="183"/>
      <c r="J233" s="184">
        <f>ROUND(I233*H233,2)</f>
        <v>0</v>
      </c>
      <c r="K233" s="180" t="s">
        <v>171</v>
      </c>
      <c r="L233" s="39"/>
      <c r="M233" s="185" t="s">
        <v>19</v>
      </c>
      <c r="N233" s="186" t="s">
        <v>45</v>
      </c>
      <c r="O233" s="64"/>
      <c r="P233" s="187">
        <f>O233*H233</f>
        <v>0</v>
      </c>
      <c r="Q233" s="187">
        <v>0</v>
      </c>
      <c r="R233" s="187">
        <f>Q233*H233</f>
        <v>0</v>
      </c>
      <c r="S233" s="187">
        <v>1.75E-3</v>
      </c>
      <c r="T233" s="188">
        <f>S233*H233</f>
        <v>6.1250000000000002E-3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172</v>
      </c>
      <c r="AT233" s="189" t="s">
        <v>167</v>
      </c>
      <c r="AU233" s="189" t="s">
        <v>83</v>
      </c>
      <c r="AY233" s="17" t="s">
        <v>164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81</v>
      </c>
      <c r="BK233" s="190">
        <f>ROUND(I233*H233,2)</f>
        <v>0</v>
      </c>
      <c r="BL233" s="17" t="s">
        <v>172</v>
      </c>
      <c r="BM233" s="189" t="s">
        <v>490</v>
      </c>
    </row>
    <row r="234" spans="1:65" s="12" customFormat="1" ht="22.9" customHeight="1">
      <c r="B234" s="162"/>
      <c r="C234" s="163"/>
      <c r="D234" s="164" t="s">
        <v>73</v>
      </c>
      <c r="E234" s="176" t="s">
        <v>491</v>
      </c>
      <c r="F234" s="176" t="s">
        <v>492</v>
      </c>
      <c r="G234" s="163"/>
      <c r="H234" s="163"/>
      <c r="I234" s="166"/>
      <c r="J234" s="177">
        <f>BK234</f>
        <v>0</v>
      </c>
      <c r="K234" s="163"/>
      <c r="L234" s="168"/>
      <c r="M234" s="169"/>
      <c r="N234" s="170"/>
      <c r="O234" s="170"/>
      <c r="P234" s="171">
        <f>SUM(P235:P244)</f>
        <v>0</v>
      </c>
      <c r="Q234" s="170"/>
      <c r="R234" s="171">
        <f>SUM(R235:R244)</f>
        <v>1.4613</v>
      </c>
      <c r="S234" s="170"/>
      <c r="T234" s="172">
        <f>SUM(T235:T244)</f>
        <v>0.73299999999999998</v>
      </c>
      <c r="AR234" s="173" t="s">
        <v>83</v>
      </c>
      <c r="AT234" s="174" t="s">
        <v>73</v>
      </c>
      <c r="AU234" s="174" t="s">
        <v>81</v>
      </c>
      <c r="AY234" s="173" t="s">
        <v>164</v>
      </c>
      <c r="BK234" s="175">
        <f>SUM(BK235:BK244)</f>
        <v>0</v>
      </c>
    </row>
    <row r="235" spans="1:65" s="2" customFormat="1" ht="14.45" customHeight="1">
      <c r="A235" s="34"/>
      <c r="B235" s="35"/>
      <c r="C235" s="178" t="s">
        <v>81</v>
      </c>
      <c r="D235" s="178" t="s">
        <v>167</v>
      </c>
      <c r="E235" s="179" t="s">
        <v>493</v>
      </c>
      <c r="F235" s="180" t="s">
        <v>494</v>
      </c>
      <c r="G235" s="181" t="s">
        <v>170</v>
      </c>
      <c r="H235" s="182">
        <v>27.9</v>
      </c>
      <c r="I235" s="183"/>
      <c r="J235" s="184">
        <f>ROUND(I235*H235,2)</f>
        <v>0</v>
      </c>
      <c r="K235" s="180" t="s">
        <v>171</v>
      </c>
      <c r="L235" s="39"/>
      <c r="M235" s="185" t="s">
        <v>19</v>
      </c>
      <c r="N235" s="186" t="s">
        <v>45</v>
      </c>
      <c r="O235" s="64"/>
      <c r="P235" s="187">
        <f>O235*H235</f>
        <v>0</v>
      </c>
      <c r="Q235" s="187">
        <v>0</v>
      </c>
      <c r="R235" s="187">
        <f>Q235*H235</f>
        <v>0</v>
      </c>
      <c r="S235" s="187">
        <v>0.02</v>
      </c>
      <c r="T235" s="188">
        <f>S235*H235</f>
        <v>0.55799999999999994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389</v>
      </c>
      <c r="AT235" s="189" t="s">
        <v>167</v>
      </c>
      <c r="AU235" s="189" t="s">
        <v>83</v>
      </c>
      <c r="AY235" s="17" t="s">
        <v>164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81</v>
      </c>
      <c r="BK235" s="190">
        <f>ROUND(I235*H235,2)</f>
        <v>0</v>
      </c>
      <c r="BL235" s="17" t="s">
        <v>389</v>
      </c>
      <c r="BM235" s="189" t="s">
        <v>495</v>
      </c>
    </row>
    <row r="236" spans="1:65" s="14" customFormat="1" ht="11.25">
      <c r="B236" s="202"/>
      <c r="C236" s="203"/>
      <c r="D236" s="193" t="s">
        <v>174</v>
      </c>
      <c r="E236" s="204" t="s">
        <v>19</v>
      </c>
      <c r="F236" s="205" t="s">
        <v>496</v>
      </c>
      <c r="G236" s="203"/>
      <c r="H236" s="206">
        <v>24.3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174</v>
      </c>
      <c r="AU236" s="212" t="s">
        <v>83</v>
      </c>
      <c r="AV236" s="14" t="s">
        <v>83</v>
      </c>
      <c r="AW236" s="14" t="s">
        <v>35</v>
      </c>
      <c r="AX236" s="14" t="s">
        <v>74</v>
      </c>
      <c r="AY236" s="212" t="s">
        <v>164</v>
      </c>
    </row>
    <row r="237" spans="1:65" s="14" customFormat="1" ht="11.25">
      <c r="B237" s="202"/>
      <c r="C237" s="203"/>
      <c r="D237" s="193" t="s">
        <v>174</v>
      </c>
      <c r="E237" s="204" t="s">
        <v>19</v>
      </c>
      <c r="F237" s="205" t="s">
        <v>497</v>
      </c>
      <c r="G237" s="203"/>
      <c r="H237" s="206">
        <v>3.6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174</v>
      </c>
      <c r="AU237" s="212" t="s">
        <v>83</v>
      </c>
      <c r="AV237" s="14" t="s">
        <v>83</v>
      </c>
      <c r="AW237" s="14" t="s">
        <v>35</v>
      </c>
      <c r="AX237" s="14" t="s">
        <v>74</v>
      </c>
      <c r="AY237" s="212" t="s">
        <v>164</v>
      </c>
    </row>
    <row r="238" spans="1:65" s="15" customFormat="1" ht="11.25">
      <c r="B238" s="223"/>
      <c r="C238" s="224"/>
      <c r="D238" s="193" t="s">
        <v>174</v>
      </c>
      <c r="E238" s="225" t="s">
        <v>19</v>
      </c>
      <c r="F238" s="226" t="s">
        <v>246</v>
      </c>
      <c r="G238" s="224"/>
      <c r="H238" s="227">
        <v>27.900000000000002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AT238" s="233" t="s">
        <v>174</v>
      </c>
      <c r="AU238" s="233" t="s">
        <v>83</v>
      </c>
      <c r="AV238" s="15" t="s">
        <v>172</v>
      </c>
      <c r="AW238" s="15" t="s">
        <v>35</v>
      </c>
      <c r="AX238" s="15" t="s">
        <v>81</v>
      </c>
      <c r="AY238" s="233" t="s">
        <v>164</v>
      </c>
    </row>
    <row r="239" spans="1:65" s="2" customFormat="1" ht="24.2" customHeight="1">
      <c r="A239" s="34"/>
      <c r="B239" s="35"/>
      <c r="C239" s="178" t="s">
        <v>498</v>
      </c>
      <c r="D239" s="178" t="s">
        <v>167</v>
      </c>
      <c r="E239" s="179" t="s">
        <v>499</v>
      </c>
      <c r="F239" s="180" t="s">
        <v>500</v>
      </c>
      <c r="G239" s="181" t="s">
        <v>292</v>
      </c>
      <c r="H239" s="182">
        <v>3.5</v>
      </c>
      <c r="I239" s="183"/>
      <c r="J239" s="184">
        <f t="shared" ref="J239:J244" si="0">ROUND(I239*H239,2)</f>
        <v>0</v>
      </c>
      <c r="K239" s="180" t="s">
        <v>171</v>
      </c>
      <c r="L239" s="39"/>
      <c r="M239" s="185" t="s">
        <v>19</v>
      </c>
      <c r="N239" s="186" t="s">
        <v>45</v>
      </c>
      <c r="O239" s="64"/>
      <c r="P239" s="187">
        <f t="shared" ref="P239:P244" si="1">O239*H239</f>
        <v>0</v>
      </c>
      <c r="Q239" s="187">
        <v>0</v>
      </c>
      <c r="R239" s="187">
        <f t="shared" ref="R239:R244" si="2">Q239*H239</f>
        <v>0</v>
      </c>
      <c r="S239" s="187">
        <v>0.05</v>
      </c>
      <c r="T239" s="188">
        <f t="shared" ref="T239:T244" si="3">S239*H239</f>
        <v>0.17500000000000002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389</v>
      </c>
      <c r="AT239" s="189" t="s">
        <v>167</v>
      </c>
      <c r="AU239" s="189" t="s">
        <v>83</v>
      </c>
      <c r="AY239" s="17" t="s">
        <v>164</v>
      </c>
      <c r="BE239" s="190">
        <f t="shared" ref="BE239:BE244" si="4">IF(N239="základní",J239,0)</f>
        <v>0</v>
      </c>
      <c r="BF239" s="190">
        <f t="shared" ref="BF239:BF244" si="5">IF(N239="snížená",J239,0)</f>
        <v>0</v>
      </c>
      <c r="BG239" s="190">
        <f t="shared" ref="BG239:BG244" si="6">IF(N239="zákl. přenesená",J239,0)</f>
        <v>0</v>
      </c>
      <c r="BH239" s="190">
        <f t="shared" ref="BH239:BH244" si="7">IF(N239="sníž. přenesená",J239,0)</f>
        <v>0</v>
      </c>
      <c r="BI239" s="190">
        <f t="shared" ref="BI239:BI244" si="8">IF(N239="nulová",J239,0)</f>
        <v>0</v>
      </c>
      <c r="BJ239" s="17" t="s">
        <v>81</v>
      </c>
      <c r="BK239" s="190">
        <f t="shared" ref="BK239:BK244" si="9">ROUND(I239*H239,2)</f>
        <v>0</v>
      </c>
      <c r="BL239" s="17" t="s">
        <v>389</v>
      </c>
      <c r="BM239" s="189" t="s">
        <v>501</v>
      </c>
    </row>
    <row r="240" spans="1:65" s="2" customFormat="1" ht="24.2" customHeight="1">
      <c r="A240" s="34"/>
      <c r="B240" s="35"/>
      <c r="C240" s="178" t="s">
        <v>502</v>
      </c>
      <c r="D240" s="178" t="s">
        <v>167</v>
      </c>
      <c r="E240" s="179" t="s">
        <v>503</v>
      </c>
      <c r="F240" s="180" t="s">
        <v>504</v>
      </c>
      <c r="G240" s="181" t="s">
        <v>505</v>
      </c>
      <c r="H240" s="182">
        <v>946</v>
      </c>
      <c r="I240" s="183"/>
      <c r="J240" s="184">
        <f t="shared" si="0"/>
        <v>0</v>
      </c>
      <c r="K240" s="180" t="s">
        <v>171</v>
      </c>
      <c r="L240" s="39"/>
      <c r="M240" s="185" t="s">
        <v>19</v>
      </c>
      <c r="N240" s="186" t="s">
        <v>45</v>
      </c>
      <c r="O240" s="64"/>
      <c r="P240" s="187">
        <f t="shared" si="1"/>
        <v>0</v>
      </c>
      <c r="Q240" s="187">
        <v>5.0000000000000002E-5</v>
      </c>
      <c r="R240" s="187">
        <f t="shared" si="2"/>
        <v>4.7300000000000002E-2</v>
      </c>
      <c r="S240" s="187">
        <v>0</v>
      </c>
      <c r="T240" s="188">
        <f t="shared" si="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389</v>
      </c>
      <c r="AT240" s="189" t="s">
        <v>167</v>
      </c>
      <c r="AU240" s="189" t="s">
        <v>83</v>
      </c>
      <c r="AY240" s="17" t="s">
        <v>164</v>
      </c>
      <c r="BE240" s="190">
        <f t="shared" si="4"/>
        <v>0</v>
      </c>
      <c r="BF240" s="190">
        <f t="shared" si="5"/>
        <v>0</v>
      </c>
      <c r="BG240" s="190">
        <f t="shared" si="6"/>
        <v>0</v>
      </c>
      <c r="BH240" s="190">
        <f t="shared" si="7"/>
        <v>0</v>
      </c>
      <c r="BI240" s="190">
        <f t="shared" si="8"/>
        <v>0</v>
      </c>
      <c r="BJ240" s="17" t="s">
        <v>81</v>
      </c>
      <c r="BK240" s="190">
        <f t="shared" si="9"/>
        <v>0</v>
      </c>
      <c r="BL240" s="17" t="s">
        <v>389</v>
      </c>
      <c r="BM240" s="189" t="s">
        <v>506</v>
      </c>
    </row>
    <row r="241" spans="1:65" s="2" customFormat="1" ht="14.45" customHeight="1">
      <c r="A241" s="34"/>
      <c r="B241" s="35"/>
      <c r="C241" s="213" t="s">
        <v>507</v>
      </c>
      <c r="D241" s="213" t="s">
        <v>231</v>
      </c>
      <c r="E241" s="214" t="s">
        <v>508</v>
      </c>
      <c r="F241" s="215" t="s">
        <v>509</v>
      </c>
      <c r="G241" s="216" t="s">
        <v>207</v>
      </c>
      <c r="H241" s="217">
        <v>0.94599999999999995</v>
      </c>
      <c r="I241" s="218"/>
      <c r="J241" s="219">
        <f t="shared" si="0"/>
        <v>0</v>
      </c>
      <c r="K241" s="215" t="s">
        <v>171</v>
      </c>
      <c r="L241" s="220"/>
      <c r="M241" s="221" t="s">
        <v>19</v>
      </c>
      <c r="N241" s="222" t="s">
        <v>45</v>
      </c>
      <c r="O241" s="64"/>
      <c r="P241" s="187">
        <f t="shared" si="1"/>
        <v>0</v>
      </c>
      <c r="Q241" s="187">
        <v>1</v>
      </c>
      <c r="R241" s="187">
        <f t="shared" si="2"/>
        <v>0.94599999999999995</v>
      </c>
      <c r="S241" s="187">
        <v>0</v>
      </c>
      <c r="T241" s="188">
        <f t="shared" si="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348</v>
      </c>
      <c r="AT241" s="189" t="s">
        <v>231</v>
      </c>
      <c r="AU241" s="189" t="s">
        <v>83</v>
      </c>
      <c r="AY241" s="17" t="s">
        <v>164</v>
      </c>
      <c r="BE241" s="190">
        <f t="shared" si="4"/>
        <v>0</v>
      </c>
      <c r="BF241" s="190">
        <f t="shared" si="5"/>
        <v>0</v>
      </c>
      <c r="BG241" s="190">
        <f t="shared" si="6"/>
        <v>0</v>
      </c>
      <c r="BH241" s="190">
        <f t="shared" si="7"/>
        <v>0</v>
      </c>
      <c r="BI241" s="190">
        <f t="shared" si="8"/>
        <v>0</v>
      </c>
      <c r="BJ241" s="17" t="s">
        <v>81</v>
      </c>
      <c r="BK241" s="190">
        <f t="shared" si="9"/>
        <v>0</v>
      </c>
      <c r="BL241" s="17" t="s">
        <v>389</v>
      </c>
      <c r="BM241" s="189" t="s">
        <v>510</v>
      </c>
    </row>
    <row r="242" spans="1:65" s="2" customFormat="1" ht="14.45" customHeight="1">
      <c r="A242" s="34"/>
      <c r="B242" s="35"/>
      <c r="C242" s="213" t="s">
        <v>511</v>
      </c>
      <c r="D242" s="213" t="s">
        <v>231</v>
      </c>
      <c r="E242" s="214" t="s">
        <v>512</v>
      </c>
      <c r="F242" s="215" t="s">
        <v>513</v>
      </c>
      <c r="G242" s="216" t="s">
        <v>207</v>
      </c>
      <c r="H242" s="217">
        <v>0.46800000000000003</v>
      </c>
      <c r="I242" s="218"/>
      <c r="J242" s="219">
        <f t="shared" si="0"/>
        <v>0</v>
      </c>
      <c r="K242" s="215" t="s">
        <v>171</v>
      </c>
      <c r="L242" s="220"/>
      <c r="M242" s="221" t="s">
        <v>19</v>
      </c>
      <c r="N242" s="222" t="s">
        <v>45</v>
      </c>
      <c r="O242" s="64"/>
      <c r="P242" s="187">
        <f t="shared" si="1"/>
        <v>0</v>
      </c>
      <c r="Q242" s="187">
        <v>1</v>
      </c>
      <c r="R242" s="187">
        <f t="shared" si="2"/>
        <v>0.46800000000000003</v>
      </c>
      <c r="S242" s="187">
        <v>0</v>
      </c>
      <c r="T242" s="188">
        <f t="shared" si="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348</v>
      </c>
      <c r="AT242" s="189" t="s">
        <v>231</v>
      </c>
      <c r="AU242" s="189" t="s">
        <v>83</v>
      </c>
      <c r="AY242" s="17" t="s">
        <v>164</v>
      </c>
      <c r="BE242" s="190">
        <f t="shared" si="4"/>
        <v>0</v>
      </c>
      <c r="BF242" s="190">
        <f t="shared" si="5"/>
        <v>0</v>
      </c>
      <c r="BG242" s="190">
        <f t="shared" si="6"/>
        <v>0</v>
      </c>
      <c r="BH242" s="190">
        <f t="shared" si="7"/>
        <v>0</v>
      </c>
      <c r="BI242" s="190">
        <f t="shared" si="8"/>
        <v>0</v>
      </c>
      <c r="BJ242" s="17" t="s">
        <v>81</v>
      </c>
      <c r="BK242" s="190">
        <f t="shared" si="9"/>
        <v>0</v>
      </c>
      <c r="BL242" s="17" t="s">
        <v>389</v>
      </c>
      <c r="BM242" s="189" t="s">
        <v>514</v>
      </c>
    </row>
    <row r="243" spans="1:65" s="2" customFormat="1" ht="14.45" customHeight="1">
      <c r="A243" s="34"/>
      <c r="B243" s="35"/>
      <c r="C243" s="178" t="s">
        <v>515</v>
      </c>
      <c r="D243" s="178" t="s">
        <v>167</v>
      </c>
      <c r="E243" s="179" t="s">
        <v>516</v>
      </c>
      <c r="F243" s="180" t="s">
        <v>517</v>
      </c>
      <c r="G243" s="181" t="s">
        <v>318</v>
      </c>
      <c r="H243" s="182">
        <v>3</v>
      </c>
      <c r="I243" s="183"/>
      <c r="J243" s="184">
        <f t="shared" si="0"/>
        <v>0</v>
      </c>
      <c r="K243" s="180" t="s">
        <v>19</v>
      </c>
      <c r="L243" s="39"/>
      <c r="M243" s="185" t="s">
        <v>19</v>
      </c>
      <c r="N243" s="186" t="s">
        <v>45</v>
      </c>
      <c r="O243" s="64"/>
      <c r="P243" s="187">
        <f t="shared" si="1"/>
        <v>0</v>
      </c>
      <c r="Q243" s="187">
        <v>0</v>
      </c>
      <c r="R243" s="187">
        <f t="shared" si="2"/>
        <v>0</v>
      </c>
      <c r="S243" s="187">
        <v>0</v>
      </c>
      <c r="T243" s="188">
        <f t="shared" si="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389</v>
      </c>
      <c r="AT243" s="189" t="s">
        <v>167</v>
      </c>
      <c r="AU243" s="189" t="s">
        <v>83</v>
      </c>
      <c r="AY243" s="17" t="s">
        <v>164</v>
      </c>
      <c r="BE243" s="190">
        <f t="shared" si="4"/>
        <v>0</v>
      </c>
      <c r="BF243" s="190">
        <f t="shared" si="5"/>
        <v>0</v>
      </c>
      <c r="BG243" s="190">
        <f t="shared" si="6"/>
        <v>0</v>
      </c>
      <c r="BH243" s="190">
        <f t="shared" si="7"/>
        <v>0</v>
      </c>
      <c r="BI243" s="190">
        <f t="shared" si="8"/>
        <v>0</v>
      </c>
      <c r="BJ243" s="17" t="s">
        <v>81</v>
      </c>
      <c r="BK243" s="190">
        <f t="shared" si="9"/>
        <v>0</v>
      </c>
      <c r="BL243" s="17" t="s">
        <v>389</v>
      </c>
      <c r="BM243" s="189" t="s">
        <v>518</v>
      </c>
    </row>
    <row r="244" spans="1:65" s="2" customFormat="1" ht="49.15" customHeight="1">
      <c r="A244" s="34"/>
      <c r="B244" s="35"/>
      <c r="C244" s="178" t="s">
        <v>519</v>
      </c>
      <c r="D244" s="178" t="s">
        <v>167</v>
      </c>
      <c r="E244" s="179" t="s">
        <v>520</v>
      </c>
      <c r="F244" s="180" t="s">
        <v>521</v>
      </c>
      <c r="G244" s="181" t="s">
        <v>207</v>
      </c>
      <c r="H244" s="182">
        <v>1.4610000000000001</v>
      </c>
      <c r="I244" s="183"/>
      <c r="J244" s="184">
        <f t="shared" si="0"/>
        <v>0</v>
      </c>
      <c r="K244" s="180" t="s">
        <v>171</v>
      </c>
      <c r="L244" s="39"/>
      <c r="M244" s="185" t="s">
        <v>19</v>
      </c>
      <c r="N244" s="186" t="s">
        <v>45</v>
      </c>
      <c r="O244" s="64"/>
      <c r="P244" s="187">
        <f t="shared" si="1"/>
        <v>0</v>
      </c>
      <c r="Q244" s="187">
        <v>0</v>
      </c>
      <c r="R244" s="187">
        <f t="shared" si="2"/>
        <v>0</v>
      </c>
      <c r="S244" s="187">
        <v>0</v>
      </c>
      <c r="T244" s="188">
        <f t="shared" si="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389</v>
      </c>
      <c r="AT244" s="189" t="s">
        <v>167</v>
      </c>
      <c r="AU244" s="189" t="s">
        <v>83</v>
      </c>
      <c r="AY244" s="17" t="s">
        <v>164</v>
      </c>
      <c r="BE244" s="190">
        <f t="shared" si="4"/>
        <v>0</v>
      </c>
      <c r="BF244" s="190">
        <f t="shared" si="5"/>
        <v>0</v>
      </c>
      <c r="BG244" s="190">
        <f t="shared" si="6"/>
        <v>0</v>
      </c>
      <c r="BH244" s="190">
        <f t="shared" si="7"/>
        <v>0</v>
      </c>
      <c r="BI244" s="190">
        <f t="shared" si="8"/>
        <v>0</v>
      </c>
      <c r="BJ244" s="17" t="s">
        <v>81</v>
      </c>
      <c r="BK244" s="190">
        <f t="shared" si="9"/>
        <v>0</v>
      </c>
      <c r="BL244" s="17" t="s">
        <v>389</v>
      </c>
      <c r="BM244" s="189" t="s">
        <v>522</v>
      </c>
    </row>
    <row r="245" spans="1:65" s="12" customFormat="1" ht="22.9" customHeight="1">
      <c r="B245" s="162"/>
      <c r="C245" s="163"/>
      <c r="D245" s="164" t="s">
        <v>73</v>
      </c>
      <c r="E245" s="176" t="s">
        <v>523</v>
      </c>
      <c r="F245" s="176" t="s">
        <v>524</v>
      </c>
      <c r="G245" s="163"/>
      <c r="H245" s="163"/>
      <c r="I245" s="166"/>
      <c r="J245" s="177">
        <f>BK245</f>
        <v>0</v>
      </c>
      <c r="K245" s="163"/>
      <c r="L245" s="168"/>
      <c r="M245" s="169"/>
      <c r="N245" s="170"/>
      <c r="O245" s="170"/>
      <c r="P245" s="171">
        <f>SUM(P246:P249)</f>
        <v>0</v>
      </c>
      <c r="Q245" s="170"/>
      <c r="R245" s="171">
        <f>SUM(R246:R249)</f>
        <v>0</v>
      </c>
      <c r="S245" s="170"/>
      <c r="T245" s="172">
        <f>SUM(T246:T249)</f>
        <v>4.12240422</v>
      </c>
      <c r="AR245" s="173" t="s">
        <v>83</v>
      </c>
      <c r="AT245" s="174" t="s">
        <v>73</v>
      </c>
      <c r="AU245" s="174" t="s">
        <v>81</v>
      </c>
      <c r="AY245" s="173" t="s">
        <v>164</v>
      </c>
      <c r="BK245" s="175">
        <f>SUM(BK246:BK249)</f>
        <v>0</v>
      </c>
    </row>
    <row r="246" spans="1:65" s="2" customFormat="1" ht="24.2" customHeight="1">
      <c r="A246" s="34"/>
      <c r="B246" s="35"/>
      <c r="C246" s="178" t="s">
        <v>525</v>
      </c>
      <c r="D246" s="178" t="s">
        <v>167</v>
      </c>
      <c r="E246" s="179" t="s">
        <v>526</v>
      </c>
      <c r="F246" s="180" t="s">
        <v>527</v>
      </c>
      <c r="G246" s="181" t="s">
        <v>170</v>
      </c>
      <c r="H246" s="182">
        <v>49.566000000000003</v>
      </c>
      <c r="I246" s="183"/>
      <c r="J246" s="184">
        <f>ROUND(I246*H246,2)</f>
        <v>0</v>
      </c>
      <c r="K246" s="180" t="s">
        <v>171</v>
      </c>
      <c r="L246" s="39"/>
      <c r="M246" s="185" t="s">
        <v>19</v>
      </c>
      <c r="N246" s="186" t="s">
        <v>45</v>
      </c>
      <c r="O246" s="64"/>
      <c r="P246" s="187">
        <f>O246*H246</f>
        <v>0</v>
      </c>
      <c r="Q246" s="187">
        <v>0</v>
      </c>
      <c r="R246" s="187">
        <f>Q246*H246</f>
        <v>0</v>
      </c>
      <c r="S246" s="187">
        <v>8.3169999999999994E-2</v>
      </c>
      <c r="T246" s="188">
        <f>S246*H246</f>
        <v>4.12240422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389</v>
      </c>
      <c r="AT246" s="189" t="s">
        <v>167</v>
      </c>
      <c r="AU246" s="189" t="s">
        <v>83</v>
      </c>
      <c r="AY246" s="17" t="s">
        <v>164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81</v>
      </c>
      <c r="BK246" s="190">
        <f>ROUND(I246*H246,2)</f>
        <v>0</v>
      </c>
      <c r="BL246" s="17" t="s">
        <v>389</v>
      </c>
      <c r="BM246" s="189" t="s">
        <v>528</v>
      </c>
    </row>
    <row r="247" spans="1:65" s="14" customFormat="1" ht="11.25">
      <c r="B247" s="202"/>
      <c r="C247" s="203"/>
      <c r="D247" s="193" t="s">
        <v>174</v>
      </c>
      <c r="E247" s="204" t="s">
        <v>19</v>
      </c>
      <c r="F247" s="205" t="s">
        <v>409</v>
      </c>
      <c r="G247" s="203"/>
      <c r="H247" s="206">
        <v>3.1469999999999998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174</v>
      </c>
      <c r="AU247" s="212" t="s">
        <v>83</v>
      </c>
      <c r="AV247" s="14" t="s">
        <v>83</v>
      </c>
      <c r="AW247" s="14" t="s">
        <v>35</v>
      </c>
      <c r="AX247" s="14" t="s">
        <v>74</v>
      </c>
      <c r="AY247" s="212" t="s">
        <v>164</v>
      </c>
    </row>
    <row r="248" spans="1:65" s="14" customFormat="1" ht="11.25">
      <c r="B248" s="202"/>
      <c r="C248" s="203"/>
      <c r="D248" s="193" t="s">
        <v>174</v>
      </c>
      <c r="E248" s="204" t="s">
        <v>19</v>
      </c>
      <c r="F248" s="205" t="s">
        <v>529</v>
      </c>
      <c r="G248" s="203"/>
      <c r="H248" s="206">
        <v>46.418999999999997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174</v>
      </c>
      <c r="AU248" s="212" t="s">
        <v>83</v>
      </c>
      <c r="AV248" s="14" t="s">
        <v>83</v>
      </c>
      <c r="AW248" s="14" t="s">
        <v>35</v>
      </c>
      <c r="AX248" s="14" t="s">
        <v>74</v>
      </c>
      <c r="AY248" s="212" t="s">
        <v>164</v>
      </c>
    </row>
    <row r="249" spans="1:65" s="15" customFormat="1" ht="11.25">
      <c r="B249" s="223"/>
      <c r="C249" s="224"/>
      <c r="D249" s="193" t="s">
        <v>174</v>
      </c>
      <c r="E249" s="225" t="s">
        <v>19</v>
      </c>
      <c r="F249" s="226" t="s">
        <v>246</v>
      </c>
      <c r="G249" s="224"/>
      <c r="H249" s="227">
        <v>49.565999999999995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AT249" s="233" t="s">
        <v>174</v>
      </c>
      <c r="AU249" s="233" t="s">
        <v>83</v>
      </c>
      <c r="AV249" s="15" t="s">
        <v>172</v>
      </c>
      <c r="AW249" s="15" t="s">
        <v>35</v>
      </c>
      <c r="AX249" s="15" t="s">
        <v>81</v>
      </c>
      <c r="AY249" s="233" t="s">
        <v>164</v>
      </c>
    </row>
    <row r="250" spans="1:65" s="12" customFormat="1" ht="22.9" customHeight="1">
      <c r="B250" s="162"/>
      <c r="C250" s="163"/>
      <c r="D250" s="164" t="s">
        <v>73</v>
      </c>
      <c r="E250" s="176" t="s">
        <v>530</v>
      </c>
      <c r="F250" s="176" t="s">
        <v>531</v>
      </c>
      <c r="G250" s="163"/>
      <c r="H250" s="163"/>
      <c r="I250" s="166"/>
      <c r="J250" s="177">
        <f>BK250</f>
        <v>0</v>
      </c>
      <c r="K250" s="163"/>
      <c r="L250" s="168"/>
      <c r="M250" s="169"/>
      <c r="N250" s="170"/>
      <c r="O250" s="170"/>
      <c r="P250" s="171">
        <f>SUM(P251:P257)</f>
        <v>0</v>
      </c>
      <c r="Q250" s="170"/>
      <c r="R250" s="171">
        <f>SUM(R251:R257)</f>
        <v>0</v>
      </c>
      <c r="S250" s="170"/>
      <c r="T250" s="172">
        <f>SUM(T251:T257)</f>
        <v>9.1565250000000002</v>
      </c>
      <c r="AR250" s="173" t="s">
        <v>83</v>
      </c>
      <c r="AT250" s="174" t="s">
        <v>73</v>
      </c>
      <c r="AU250" s="174" t="s">
        <v>81</v>
      </c>
      <c r="AY250" s="173" t="s">
        <v>164</v>
      </c>
      <c r="BK250" s="175">
        <f>SUM(BK251:BK257)</f>
        <v>0</v>
      </c>
    </row>
    <row r="251" spans="1:65" s="2" customFormat="1" ht="24.2" customHeight="1">
      <c r="A251" s="34"/>
      <c r="B251" s="35"/>
      <c r="C251" s="178" t="s">
        <v>532</v>
      </c>
      <c r="D251" s="178" t="s">
        <v>167</v>
      </c>
      <c r="E251" s="179" t="s">
        <v>533</v>
      </c>
      <c r="F251" s="180" t="s">
        <v>534</v>
      </c>
      <c r="G251" s="181" t="s">
        <v>170</v>
      </c>
      <c r="H251" s="182">
        <v>112.35</v>
      </c>
      <c r="I251" s="183"/>
      <c r="J251" s="184">
        <f>ROUND(I251*H251,2)</f>
        <v>0</v>
      </c>
      <c r="K251" s="180" t="s">
        <v>171</v>
      </c>
      <c r="L251" s="39"/>
      <c r="M251" s="185" t="s">
        <v>19</v>
      </c>
      <c r="N251" s="186" t="s">
        <v>45</v>
      </c>
      <c r="O251" s="64"/>
      <c r="P251" s="187">
        <f>O251*H251</f>
        <v>0</v>
      </c>
      <c r="Q251" s="187">
        <v>0</v>
      </c>
      <c r="R251" s="187">
        <f>Q251*H251</f>
        <v>0</v>
      </c>
      <c r="S251" s="187">
        <v>8.1500000000000003E-2</v>
      </c>
      <c r="T251" s="188">
        <f>S251*H251</f>
        <v>9.1565250000000002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389</v>
      </c>
      <c r="AT251" s="189" t="s">
        <v>167</v>
      </c>
      <c r="AU251" s="189" t="s">
        <v>83</v>
      </c>
      <c r="AY251" s="17" t="s">
        <v>164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81</v>
      </c>
      <c r="BK251" s="190">
        <f>ROUND(I251*H251,2)</f>
        <v>0</v>
      </c>
      <c r="BL251" s="17" t="s">
        <v>389</v>
      </c>
      <c r="BM251" s="189" t="s">
        <v>535</v>
      </c>
    </row>
    <row r="252" spans="1:65" s="13" customFormat="1" ht="11.25">
      <c r="B252" s="191"/>
      <c r="C252" s="192"/>
      <c r="D252" s="193" t="s">
        <v>174</v>
      </c>
      <c r="E252" s="194" t="s">
        <v>19</v>
      </c>
      <c r="F252" s="195" t="s">
        <v>536</v>
      </c>
      <c r="G252" s="192"/>
      <c r="H252" s="194" t="s">
        <v>19</v>
      </c>
      <c r="I252" s="196"/>
      <c r="J252" s="192"/>
      <c r="K252" s="192"/>
      <c r="L252" s="197"/>
      <c r="M252" s="198"/>
      <c r="N252" s="199"/>
      <c r="O252" s="199"/>
      <c r="P252" s="199"/>
      <c r="Q252" s="199"/>
      <c r="R252" s="199"/>
      <c r="S252" s="199"/>
      <c r="T252" s="200"/>
      <c r="AT252" s="201" t="s">
        <v>174</v>
      </c>
      <c r="AU252" s="201" t="s">
        <v>83</v>
      </c>
      <c r="AV252" s="13" t="s">
        <v>81</v>
      </c>
      <c r="AW252" s="13" t="s">
        <v>35</v>
      </c>
      <c r="AX252" s="13" t="s">
        <v>74</v>
      </c>
      <c r="AY252" s="201" t="s">
        <v>164</v>
      </c>
    </row>
    <row r="253" spans="1:65" s="14" customFormat="1" ht="11.25">
      <c r="B253" s="202"/>
      <c r="C253" s="203"/>
      <c r="D253" s="193" t="s">
        <v>174</v>
      </c>
      <c r="E253" s="204" t="s">
        <v>19</v>
      </c>
      <c r="F253" s="205" t="s">
        <v>537</v>
      </c>
      <c r="G253" s="203"/>
      <c r="H253" s="206">
        <v>39.4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174</v>
      </c>
      <c r="AU253" s="212" t="s">
        <v>83</v>
      </c>
      <c r="AV253" s="14" t="s">
        <v>83</v>
      </c>
      <c r="AW253" s="14" t="s">
        <v>35</v>
      </c>
      <c r="AX253" s="14" t="s">
        <v>74</v>
      </c>
      <c r="AY253" s="212" t="s">
        <v>164</v>
      </c>
    </row>
    <row r="254" spans="1:65" s="13" customFormat="1" ht="11.25">
      <c r="B254" s="191"/>
      <c r="C254" s="192"/>
      <c r="D254" s="193" t="s">
        <v>174</v>
      </c>
      <c r="E254" s="194" t="s">
        <v>19</v>
      </c>
      <c r="F254" s="195" t="s">
        <v>538</v>
      </c>
      <c r="G254" s="192"/>
      <c r="H254" s="194" t="s">
        <v>19</v>
      </c>
      <c r="I254" s="196"/>
      <c r="J254" s="192"/>
      <c r="K254" s="192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174</v>
      </c>
      <c r="AU254" s="201" t="s">
        <v>83</v>
      </c>
      <c r="AV254" s="13" t="s">
        <v>81</v>
      </c>
      <c r="AW254" s="13" t="s">
        <v>35</v>
      </c>
      <c r="AX254" s="13" t="s">
        <v>74</v>
      </c>
      <c r="AY254" s="201" t="s">
        <v>164</v>
      </c>
    </row>
    <row r="255" spans="1:65" s="14" customFormat="1" ht="11.25">
      <c r="B255" s="202"/>
      <c r="C255" s="203"/>
      <c r="D255" s="193" t="s">
        <v>174</v>
      </c>
      <c r="E255" s="204" t="s">
        <v>19</v>
      </c>
      <c r="F255" s="205" t="s">
        <v>539</v>
      </c>
      <c r="G255" s="203"/>
      <c r="H255" s="206">
        <v>24.6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174</v>
      </c>
      <c r="AU255" s="212" t="s">
        <v>83</v>
      </c>
      <c r="AV255" s="14" t="s">
        <v>83</v>
      </c>
      <c r="AW255" s="14" t="s">
        <v>35</v>
      </c>
      <c r="AX255" s="14" t="s">
        <v>74</v>
      </c>
      <c r="AY255" s="212" t="s">
        <v>164</v>
      </c>
    </row>
    <row r="256" spans="1:65" s="14" customFormat="1" ht="11.25">
      <c r="B256" s="202"/>
      <c r="C256" s="203"/>
      <c r="D256" s="193" t="s">
        <v>174</v>
      </c>
      <c r="E256" s="204" t="s">
        <v>19</v>
      </c>
      <c r="F256" s="205" t="s">
        <v>540</v>
      </c>
      <c r="G256" s="203"/>
      <c r="H256" s="206">
        <v>48.35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174</v>
      </c>
      <c r="AU256" s="212" t="s">
        <v>83</v>
      </c>
      <c r="AV256" s="14" t="s">
        <v>83</v>
      </c>
      <c r="AW256" s="14" t="s">
        <v>35</v>
      </c>
      <c r="AX256" s="14" t="s">
        <v>74</v>
      </c>
      <c r="AY256" s="212" t="s">
        <v>164</v>
      </c>
    </row>
    <row r="257" spans="1:65" s="15" customFormat="1" ht="11.25">
      <c r="B257" s="223"/>
      <c r="C257" s="224"/>
      <c r="D257" s="193" t="s">
        <v>174</v>
      </c>
      <c r="E257" s="225" t="s">
        <v>19</v>
      </c>
      <c r="F257" s="226" t="s">
        <v>246</v>
      </c>
      <c r="G257" s="224"/>
      <c r="H257" s="227">
        <v>112.35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AT257" s="233" t="s">
        <v>174</v>
      </c>
      <c r="AU257" s="233" t="s">
        <v>83</v>
      </c>
      <c r="AV257" s="15" t="s">
        <v>172</v>
      </c>
      <c r="AW257" s="15" t="s">
        <v>35</v>
      </c>
      <c r="AX257" s="15" t="s">
        <v>81</v>
      </c>
      <c r="AY257" s="233" t="s">
        <v>164</v>
      </c>
    </row>
    <row r="258" spans="1:65" s="12" customFormat="1" ht="22.9" customHeight="1">
      <c r="B258" s="162"/>
      <c r="C258" s="163"/>
      <c r="D258" s="164" t="s">
        <v>73</v>
      </c>
      <c r="E258" s="176" t="s">
        <v>541</v>
      </c>
      <c r="F258" s="176" t="s">
        <v>542</v>
      </c>
      <c r="G258" s="163"/>
      <c r="H258" s="163"/>
      <c r="I258" s="166"/>
      <c r="J258" s="177">
        <f>BK258</f>
        <v>0</v>
      </c>
      <c r="K258" s="163"/>
      <c r="L258" s="168"/>
      <c r="M258" s="169"/>
      <c r="N258" s="170"/>
      <c r="O258" s="170"/>
      <c r="P258" s="171">
        <f>SUM(P259:P261)</f>
        <v>0</v>
      </c>
      <c r="Q258" s="170"/>
      <c r="R258" s="171">
        <f>SUM(R259:R261)</f>
        <v>0</v>
      </c>
      <c r="S258" s="170"/>
      <c r="T258" s="172">
        <f>SUM(T259:T261)</f>
        <v>0</v>
      </c>
      <c r="AR258" s="173" t="s">
        <v>83</v>
      </c>
      <c r="AT258" s="174" t="s">
        <v>73</v>
      </c>
      <c r="AU258" s="174" t="s">
        <v>81</v>
      </c>
      <c r="AY258" s="173" t="s">
        <v>164</v>
      </c>
      <c r="BK258" s="175">
        <f>SUM(BK259:BK261)</f>
        <v>0</v>
      </c>
    </row>
    <row r="259" spans="1:65" s="2" customFormat="1" ht="24.2" customHeight="1">
      <c r="A259" s="34"/>
      <c r="B259" s="35"/>
      <c r="C259" s="178" t="s">
        <v>543</v>
      </c>
      <c r="D259" s="178" t="s">
        <v>167</v>
      </c>
      <c r="E259" s="179" t="s">
        <v>544</v>
      </c>
      <c r="F259" s="180" t="s">
        <v>545</v>
      </c>
      <c r="G259" s="181" t="s">
        <v>170</v>
      </c>
      <c r="H259" s="182">
        <v>315.06299999999999</v>
      </c>
      <c r="I259" s="183"/>
      <c r="J259" s="184">
        <f>ROUND(I259*H259,2)</f>
        <v>0</v>
      </c>
      <c r="K259" s="180" t="s">
        <v>171</v>
      </c>
      <c r="L259" s="39"/>
      <c r="M259" s="185" t="s">
        <v>19</v>
      </c>
      <c r="N259" s="186" t="s">
        <v>45</v>
      </c>
      <c r="O259" s="64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389</v>
      </c>
      <c r="AT259" s="189" t="s">
        <v>167</v>
      </c>
      <c r="AU259" s="189" t="s">
        <v>83</v>
      </c>
      <c r="AY259" s="17" t="s">
        <v>164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81</v>
      </c>
      <c r="BK259" s="190">
        <f>ROUND(I259*H259,2)</f>
        <v>0</v>
      </c>
      <c r="BL259" s="17" t="s">
        <v>389</v>
      </c>
      <c r="BM259" s="189" t="s">
        <v>546</v>
      </c>
    </row>
    <row r="260" spans="1:65" s="14" customFormat="1" ht="22.5">
      <c r="B260" s="202"/>
      <c r="C260" s="203"/>
      <c r="D260" s="193" t="s">
        <v>174</v>
      </c>
      <c r="E260" s="204" t="s">
        <v>19</v>
      </c>
      <c r="F260" s="205" t="s">
        <v>547</v>
      </c>
      <c r="G260" s="203"/>
      <c r="H260" s="206">
        <v>315.06299999999999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174</v>
      </c>
      <c r="AU260" s="212" t="s">
        <v>83</v>
      </c>
      <c r="AV260" s="14" t="s">
        <v>83</v>
      </c>
      <c r="AW260" s="14" t="s">
        <v>35</v>
      </c>
      <c r="AX260" s="14" t="s">
        <v>81</v>
      </c>
      <c r="AY260" s="212" t="s">
        <v>164</v>
      </c>
    </row>
    <row r="261" spans="1:65" s="2" customFormat="1" ht="14.45" customHeight="1">
      <c r="A261" s="34"/>
      <c r="B261" s="35"/>
      <c r="C261" s="178" t="s">
        <v>548</v>
      </c>
      <c r="D261" s="178" t="s">
        <v>167</v>
      </c>
      <c r="E261" s="179" t="s">
        <v>549</v>
      </c>
      <c r="F261" s="180" t="s">
        <v>550</v>
      </c>
      <c r="G261" s="181" t="s">
        <v>323</v>
      </c>
      <c r="H261" s="182">
        <v>1</v>
      </c>
      <c r="I261" s="183"/>
      <c r="J261" s="184">
        <f>ROUND(I261*H261,2)</f>
        <v>0</v>
      </c>
      <c r="K261" s="180" t="s">
        <v>19</v>
      </c>
      <c r="L261" s="39"/>
      <c r="M261" s="185" t="s">
        <v>19</v>
      </c>
      <c r="N261" s="186" t="s">
        <v>45</v>
      </c>
      <c r="O261" s="64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389</v>
      </c>
      <c r="AT261" s="189" t="s">
        <v>167</v>
      </c>
      <c r="AU261" s="189" t="s">
        <v>83</v>
      </c>
      <c r="AY261" s="17" t="s">
        <v>164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81</v>
      </c>
      <c r="BK261" s="190">
        <f>ROUND(I261*H261,2)</f>
        <v>0</v>
      </c>
      <c r="BL261" s="17" t="s">
        <v>389</v>
      </c>
      <c r="BM261" s="189" t="s">
        <v>551</v>
      </c>
    </row>
    <row r="262" spans="1:65" s="12" customFormat="1" ht="25.9" customHeight="1">
      <c r="B262" s="162"/>
      <c r="C262" s="163"/>
      <c r="D262" s="164" t="s">
        <v>73</v>
      </c>
      <c r="E262" s="165" t="s">
        <v>552</v>
      </c>
      <c r="F262" s="165" t="s">
        <v>553</v>
      </c>
      <c r="G262" s="163"/>
      <c r="H262" s="163"/>
      <c r="I262" s="166"/>
      <c r="J262" s="167">
        <f>BK262</f>
        <v>0</v>
      </c>
      <c r="K262" s="163"/>
      <c r="L262" s="168"/>
      <c r="M262" s="169"/>
      <c r="N262" s="170"/>
      <c r="O262" s="170"/>
      <c r="P262" s="171">
        <f>SUM(P263:P268)</f>
        <v>0</v>
      </c>
      <c r="Q262" s="170"/>
      <c r="R262" s="171">
        <f>SUM(R263:R268)</f>
        <v>0</v>
      </c>
      <c r="S262" s="170"/>
      <c r="T262" s="172">
        <f>SUM(T263:T268)</f>
        <v>0</v>
      </c>
      <c r="AR262" s="173" t="s">
        <v>172</v>
      </c>
      <c r="AT262" s="174" t="s">
        <v>73</v>
      </c>
      <c r="AU262" s="174" t="s">
        <v>74</v>
      </c>
      <c r="AY262" s="173" t="s">
        <v>164</v>
      </c>
      <c r="BK262" s="175">
        <f>SUM(BK263:BK268)</f>
        <v>0</v>
      </c>
    </row>
    <row r="263" spans="1:65" s="2" customFormat="1" ht="24.2" customHeight="1">
      <c r="A263" s="34"/>
      <c r="B263" s="35"/>
      <c r="C263" s="178" t="s">
        <v>554</v>
      </c>
      <c r="D263" s="178" t="s">
        <v>167</v>
      </c>
      <c r="E263" s="179" t="s">
        <v>555</v>
      </c>
      <c r="F263" s="180" t="s">
        <v>556</v>
      </c>
      <c r="G263" s="181" t="s">
        <v>557</v>
      </c>
      <c r="H263" s="182">
        <v>380</v>
      </c>
      <c r="I263" s="183"/>
      <c r="J263" s="184">
        <f>ROUND(I263*H263,2)</f>
        <v>0</v>
      </c>
      <c r="K263" s="180" t="s">
        <v>171</v>
      </c>
      <c r="L263" s="39"/>
      <c r="M263" s="185" t="s">
        <v>19</v>
      </c>
      <c r="N263" s="186" t="s">
        <v>45</v>
      </c>
      <c r="O263" s="64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558</v>
      </c>
      <c r="AT263" s="189" t="s">
        <v>167</v>
      </c>
      <c r="AU263" s="189" t="s">
        <v>81</v>
      </c>
      <c r="AY263" s="17" t="s">
        <v>164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81</v>
      </c>
      <c r="BK263" s="190">
        <f>ROUND(I263*H263,2)</f>
        <v>0</v>
      </c>
      <c r="BL263" s="17" t="s">
        <v>558</v>
      </c>
      <c r="BM263" s="189" t="s">
        <v>559</v>
      </c>
    </row>
    <row r="264" spans="1:65" s="13" customFormat="1" ht="11.25">
      <c r="B264" s="191"/>
      <c r="C264" s="192"/>
      <c r="D264" s="193" t="s">
        <v>174</v>
      </c>
      <c r="E264" s="194" t="s">
        <v>19</v>
      </c>
      <c r="F264" s="195" t="s">
        <v>560</v>
      </c>
      <c r="G264" s="192"/>
      <c r="H264" s="194" t="s">
        <v>19</v>
      </c>
      <c r="I264" s="196"/>
      <c r="J264" s="192"/>
      <c r="K264" s="192"/>
      <c r="L264" s="197"/>
      <c r="M264" s="198"/>
      <c r="N264" s="199"/>
      <c r="O264" s="199"/>
      <c r="P264" s="199"/>
      <c r="Q264" s="199"/>
      <c r="R264" s="199"/>
      <c r="S264" s="199"/>
      <c r="T264" s="200"/>
      <c r="AT264" s="201" t="s">
        <v>174</v>
      </c>
      <c r="AU264" s="201" t="s">
        <v>81</v>
      </c>
      <c r="AV264" s="13" t="s">
        <v>81</v>
      </c>
      <c r="AW264" s="13" t="s">
        <v>35</v>
      </c>
      <c r="AX264" s="13" t="s">
        <v>74</v>
      </c>
      <c r="AY264" s="201" t="s">
        <v>164</v>
      </c>
    </row>
    <row r="265" spans="1:65" s="14" customFormat="1" ht="11.25">
      <c r="B265" s="202"/>
      <c r="C265" s="203"/>
      <c r="D265" s="193" t="s">
        <v>174</v>
      </c>
      <c r="E265" s="204" t="s">
        <v>19</v>
      </c>
      <c r="F265" s="205" t="s">
        <v>561</v>
      </c>
      <c r="G265" s="203"/>
      <c r="H265" s="206">
        <v>320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174</v>
      </c>
      <c r="AU265" s="212" t="s">
        <v>81</v>
      </c>
      <c r="AV265" s="14" t="s">
        <v>83</v>
      </c>
      <c r="AW265" s="14" t="s">
        <v>35</v>
      </c>
      <c r="AX265" s="14" t="s">
        <v>74</v>
      </c>
      <c r="AY265" s="212" t="s">
        <v>164</v>
      </c>
    </row>
    <row r="266" spans="1:65" s="13" customFormat="1" ht="11.25">
      <c r="B266" s="191"/>
      <c r="C266" s="192"/>
      <c r="D266" s="193" t="s">
        <v>174</v>
      </c>
      <c r="E266" s="194" t="s">
        <v>19</v>
      </c>
      <c r="F266" s="195" t="s">
        <v>562</v>
      </c>
      <c r="G266" s="192"/>
      <c r="H266" s="194" t="s">
        <v>19</v>
      </c>
      <c r="I266" s="196"/>
      <c r="J266" s="192"/>
      <c r="K266" s="192"/>
      <c r="L266" s="197"/>
      <c r="M266" s="198"/>
      <c r="N266" s="199"/>
      <c r="O266" s="199"/>
      <c r="P266" s="199"/>
      <c r="Q266" s="199"/>
      <c r="R266" s="199"/>
      <c r="S266" s="199"/>
      <c r="T266" s="200"/>
      <c r="AT266" s="201" t="s">
        <v>174</v>
      </c>
      <c r="AU266" s="201" t="s">
        <v>81</v>
      </c>
      <c r="AV266" s="13" t="s">
        <v>81</v>
      </c>
      <c r="AW266" s="13" t="s">
        <v>35</v>
      </c>
      <c r="AX266" s="13" t="s">
        <v>74</v>
      </c>
      <c r="AY266" s="201" t="s">
        <v>164</v>
      </c>
    </row>
    <row r="267" spans="1:65" s="14" customFormat="1" ht="11.25">
      <c r="B267" s="202"/>
      <c r="C267" s="203"/>
      <c r="D267" s="193" t="s">
        <v>174</v>
      </c>
      <c r="E267" s="204" t="s">
        <v>19</v>
      </c>
      <c r="F267" s="205" t="s">
        <v>368</v>
      </c>
      <c r="G267" s="203"/>
      <c r="H267" s="206">
        <v>60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174</v>
      </c>
      <c r="AU267" s="212" t="s">
        <v>81</v>
      </c>
      <c r="AV267" s="14" t="s">
        <v>83</v>
      </c>
      <c r="AW267" s="14" t="s">
        <v>35</v>
      </c>
      <c r="AX267" s="14" t="s">
        <v>74</v>
      </c>
      <c r="AY267" s="212" t="s">
        <v>164</v>
      </c>
    </row>
    <row r="268" spans="1:65" s="15" customFormat="1" ht="11.25">
      <c r="B268" s="223"/>
      <c r="C268" s="224"/>
      <c r="D268" s="193" t="s">
        <v>174</v>
      </c>
      <c r="E268" s="225" t="s">
        <v>19</v>
      </c>
      <c r="F268" s="226" t="s">
        <v>246</v>
      </c>
      <c r="G268" s="224"/>
      <c r="H268" s="227">
        <v>380</v>
      </c>
      <c r="I268" s="228"/>
      <c r="J268" s="224"/>
      <c r="K268" s="224"/>
      <c r="L268" s="229"/>
      <c r="M268" s="234"/>
      <c r="N268" s="235"/>
      <c r="O268" s="235"/>
      <c r="P268" s="235"/>
      <c r="Q268" s="235"/>
      <c r="R268" s="235"/>
      <c r="S268" s="235"/>
      <c r="T268" s="236"/>
      <c r="AT268" s="233" t="s">
        <v>174</v>
      </c>
      <c r="AU268" s="233" t="s">
        <v>81</v>
      </c>
      <c r="AV268" s="15" t="s">
        <v>172</v>
      </c>
      <c r="AW268" s="15" t="s">
        <v>35</v>
      </c>
      <c r="AX268" s="15" t="s">
        <v>81</v>
      </c>
      <c r="AY268" s="233" t="s">
        <v>164</v>
      </c>
    </row>
    <row r="269" spans="1:65" s="2" customFormat="1" ht="6.95" customHeight="1">
      <c r="A269" s="34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39"/>
      <c r="M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</row>
  </sheetData>
  <sheetProtection algorithmName="SHA-512" hashValue="zwF8M/TaO16Efxnr9kIvEsCnZxMePfeIMoDZx6pNEF18kFmzjqyZLuoy41gWfp3STr/Q9qsSMoDGTZ5Gs6z+fg==" saltValue="zUKtXDyoxJmLXy3ykpgbedqUFY2YzhtZXELDVrn8l7pRkc6G37EPRThG0fof1+hP2z+ud1E7ZroMMEw+eu/qQA==" spinCount="100000" sheet="1" objects="1" scenarios="1" formatColumns="0" formatRows="0" autoFilter="0"/>
  <autoFilter ref="C104:K268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1" customFormat="1" ht="12" customHeight="1">
      <c r="B8" s="20"/>
      <c r="D8" s="112" t="s">
        <v>121</v>
      </c>
      <c r="L8" s="20"/>
    </row>
    <row r="9" spans="1:46" s="2" customFormat="1" ht="16.5" customHeight="1">
      <c r="A9" s="34"/>
      <c r="B9" s="39"/>
      <c r="C9" s="34"/>
      <c r="D9" s="34"/>
      <c r="E9" s="293" t="s">
        <v>122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6" t="s">
        <v>563</v>
      </c>
      <c r="F11" s="295"/>
      <c r="G11" s="295"/>
      <c r="H11" s="295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10. 5. 2021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7" t="str">
        <f>'Rekapitulace stavby'!E14</f>
        <v>Vyplň údaj</v>
      </c>
      <c r="F20" s="298"/>
      <c r="G20" s="298"/>
      <c r="H20" s="298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29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38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9" t="s">
        <v>19</v>
      </c>
      <c r="F29" s="299"/>
      <c r="G29" s="299"/>
      <c r="H29" s="299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40</v>
      </c>
      <c r="E32" s="34"/>
      <c r="F32" s="34"/>
      <c r="G32" s="34"/>
      <c r="H32" s="34"/>
      <c r="I32" s="34"/>
      <c r="J32" s="120">
        <f>ROUND(J99,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42</v>
      </c>
      <c r="G34" s="34"/>
      <c r="H34" s="34"/>
      <c r="I34" s="121" t="s">
        <v>41</v>
      </c>
      <c r="J34" s="121" t="s">
        <v>43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44</v>
      </c>
      <c r="E35" s="112" t="s">
        <v>45</v>
      </c>
      <c r="F35" s="123">
        <f>ROUND((SUM(BE99:BE169)),  2)</f>
        <v>0</v>
      </c>
      <c r="G35" s="34"/>
      <c r="H35" s="34"/>
      <c r="I35" s="124">
        <v>0.21</v>
      </c>
      <c r="J35" s="123">
        <f>ROUND(((SUM(BE99:BE169))*I35),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46</v>
      </c>
      <c r="F36" s="123">
        <f>ROUND((SUM(BF99:BF169)),  2)</f>
        <v>0</v>
      </c>
      <c r="G36" s="34"/>
      <c r="H36" s="34"/>
      <c r="I36" s="124">
        <v>0.15</v>
      </c>
      <c r="J36" s="123">
        <f>ROUND(((SUM(BF99:BF169))*I36),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ROUND((SUM(BG99:BG169)),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48</v>
      </c>
      <c r="F38" s="123">
        <f>ROUND((SUM(BH99:BH169)),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49</v>
      </c>
      <c r="F39" s="123">
        <f>ROUND((SUM(BI99:BI169)),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50</v>
      </c>
      <c r="E41" s="127"/>
      <c r="F41" s="127"/>
      <c r="G41" s="128" t="s">
        <v>51</v>
      </c>
      <c r="H41" s="129" t="s">
        <v>52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125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6.25" hidden="1" customHeight="1">
      <c r="A50" s="34"/>
      <c r="B50" s="35"/>
      <c r="C50" s="36"/>
      <c r="D50" s="36"/>
      <c r="E50" s="300" t="str">
        <f>E7</f>
        <v>Střešní nástavba MŠ nad pavilonem č.2 a střešní nástavba zázemí ZŠ nad pavilonem č.3</v>
      </c>
      <c r="F50" s="301"/>
      <c r="G50" s="301"/>
      <c r="H50" s="301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121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300" t="s">
        <v>122</v>
      </c>
      <c r="F52" s="302"/>
      <c r="G52" s="302"/>
      <c r="H52" s="302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54" t="str">
        <f>E11</f>
        <v>a2 - SO.02</v>
      </c>
      <c r="F54" s="302"/>
      <c r="G54" s="302"/>
      <c r="H54" s="302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ZŠ a MŠ pro zrakově postižené</v>
      </c>
      <c r="G56" s="36"/>
      <c r="H56" s="36"/>
      <c r="I56" s="29" t="s">
        <v>23</v>
      </c>
      <c r="J56" s="59" t="str">
        <f>IF(J14="","",J14)</f>
        <v>10. 5. 2021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 xml:space="preserve">ZŠ a MŠ pro zrakově postižené a vady řeči </v>
      </c>
      <c r="G58" s="36"/>
      <c r="H58" s="36"/>
      <c r="I58" s="29" t="s">
        <v>32</v>
      </c>
      <c r="J58" s="32" t="str">
        <f>E23</f>
        <v>Ing.Arch. Pavel Šticha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126</v>
      </c>
      <c r="D61" s="137"/>
      <c r="E61" s="137"/>
      <c r="F61" s="137"/>
      <c r="G61" s="137"/>
      <c r="H61" s="137"/>
      <c r="I61" s="137"/>
      <c r="J61" s="138" t="s">
        <v>127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72</v>
      </c>
      <c r="D63" s="36"/>
      <c r="E63" s="36"/>
      <c r="F63" s="36"/>
      <c r="G63" s="36"/>
      <c r="H63" s="36"/>
      <c r="I63" s="36"/>
      <c r="J63" s="77">
        <f>J99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128</v>
      </c>
    </row>
    <row r="64" spans="1:47" s="9" customFormat="1" ht="24.95" hidden="1" customHeight="1">
      <c r="B64" s="140"/>
      <c r="C64" s="141"/>
      <c r="D64" s="142" t="s">
        <v>129</v>
      </c>
      <c r="E64" s="143"/>
      <c r="F64" s="143"/>
      <c r="G64" s="143"/>
      <c r="H64" s="143"/>
      <c r="I64" s="143"/>
      <c r="J64" s="144">
        <f>J100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132</v>
      </c>
      <c r="E65" s="148"/>
      <c r="F65" s="148"/>
      <c r="G65" s="148"/>
      <c r="H65" s="148"/>
      <c r="I65" s="148"/>
      <c r="J65" s="149">
        <f>J101</f>
        <v>0</v>
      </c>
      <c r="K65" s="97"/>
      <c r="L65" s="150"/>
    </row>
    <row r="66" spans="1:31" s="10" customFormat="1" ht="19.899999999999999" hidden="1" customHeight="1">
      <c r="B66" s="146"/>
      <c r="C66" s="97"/>
      <c r="D66" s="147" t="s">
        <v>133</v>
      </c>
      <c r="E66" s="148"/>
      <c r="F66" s="148"/>
      <c r="G66" s="148"/>
      <c r="H66" s="148"/>
      <c r="I66" s="148"/>
      <c r="J66" s="149">
        <f>J105</f>
        <v>0</v>
      </c>
      <c r="K66" s="97"/>
      <c r="L66" s="150"/>
    </row>
    <row r="67" spans="1:31" s="10" customFormat="1" ht="19.899999999999999" hidden="1" customHeight="1">
      <c r="B67" s="146"/>
      <c r="C67" s="97"/>
      <c r="D67" s="147" t="s">
        <v>134</v>
      </c>
      <c r="E67" s="148"/>
      <c r="F67" s="148"/>
      <c r="G67" s="148"/>
      <c r="H67" s="148"/>
      <c r="I67" s="148"/>
      <c r="J67" s="149">
        <f>J123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135</v>
      </c>
      <c r="E68" s="148"/>
      <c r="F68" s="148"/>
      <c r="G68" s="148"/>
      <c r="H68" s="148"/>
      <c r="I68" s="148"/>
      <c r="J68" s="149">
        <f>J130</f>
        <v>0</v>
      </c>
      <c r="K68" s="97"/>
      <c r="L68" s="150"/>
    </row>
    <row r="69" spans="1:31" s="9" customFormat="1" ht="24.95" hidden="1" customHeight="1">
      <c r="B69" s="140"/>
      <c r="C69" s="141"/>
      <c r="D69" s="142" t="s">
        <v>136</v>
      </c>
      <c r="E69" s="143"/>
      <c r="F69" s="143"/>
      <c r="G69" s="143"/>
      <c r="H69" s="143"/>
      <c r="I69" s="143"/>
      <c r="J69" s="144">
        <f>J132</f>
        <v>0</v>
      </c>
      <c r="K69" s="141"/>
      <c r="L69" s="145"/>
    </row>
    <row r="70" spans="1:31" s="10" customFormat="1" ht="19.899999999999999" hidden="1" customHeight="1">
      <c r="B70" s="146"/>
      <c r="C70" s="97"/>
      <c r="D70" s="147" t="s">
        <v>137</v>
      </c>
      <c r="E70" s="148"/>
      <c r="F70" s="148"/>
      <c r="G70" s="148"/>
      <c r="H70" s="148"/>
      <c r="I70" s="148"/>
      <c r="J70" s="149">
        <f>J133</f>
        <v>0</v>
      </c>
      <c r="K70" s="97"/>
      <c r="L70" s="150"/>
    </row>
    <row r="71" spans="1:31" s="10" customFormat="1" ht="19.899999999999999" hidden="1" customHeight="1">
      <c r="B71" s="146"/>
      <c r="C71" s="97"/>
      <c r="D71" s="147" t="s">
        <v>138</v>
      </c>
      <c r="E71" s="148"/>
      <c r="F71" s="148"/>
      <c r="G71" s="148"/>
      <c r="H71" s="148"/>
      <c r="I71" s="148"/>
      <c r="J71" s="149">
        <f>J140</f>
        <v>0</v>
      </c>
      <c r="K71" s="97"/>
      <c r="L71" s="150"/>
    </row>
    <row r="72" spans="1:31" s="10" customFormat="1" ht="19.899999999999999" hidden="1" customHeight="1">
      <c r="B72" s="146"/>
      <c r="C72" s="97"/>
      <c r="D72" s="147" t="s">
        <v>564</v>
      </c>
      <c r="E72" s="148"/>
      <c r="F72" s="148"/>
      <c r="G72" s="148"/>
      <c r="H72" s="148"/>
      <c r="I72" s="148"/>
      <c r="J72" s="149">
        <f>J142</f>
        <v>0</v>
      </c>
      <c r="K72" s="97"/>
      <c r="L72" s="150"/>
    </row>
    <row r="73" spans="1:31" s="10" customFormat="1" ht="19.899999999999999" hidden="1" customHeight="1">
      <c r="B73" s="146"/>
      <c r="C73" s="97"/>
      <c r="D73" s="147" t="s">
        <v>565</v>
      </c>
      <c r="E73" s="148"/>
      <c r="F73" s="148"/>
      <c r="G73" s="148"/>
      <c r="H73" s="148"/>
      <c r="I73" s="148"/>
      <c r="J73" s="149">
        <f>J147</f>
        <v>0</v>
      </c>
      <c r="K73" s="97"/>
      <c r="L73" s="150"/>
    </row>
    <row r="74" spans="1:31" s="10" customFormat="1" ht="19.899999999999999" hidden="1" customHeight="1">
      <c r="B74" s="146"/>
      <c r="C74" s="97"/>
      <c r="D74" s="147" t="s">
        <v>142</v>
      </c>
      <c r="E74" s="148"/>
      <c r="F74" s="148"/>
      <c r="G74" s="148"/>
      <c r="H74" s="148"/>
      <c r="I74" s="148"/>
      <c r="J74" s="149">
        <f>J149</f>
        <v>0</v>
      </c>
      <c r="K74" s="97"/>
      <c r="L74" s="150"/>
    </row>
    <row r="75" spans="1:31" s="10" customFormat="1" ht="19.899999999999999" hidden="1" customHeight="1">
      <c r="B75" s="146"/>
      <c r="C75" s="97"/>
      <c r="D75" s="147" t="s">
        <v>143</v>
      </c>
      <c r="E75" s="148"/>
      <c r="F75" s="148"/>
      <c r="G75" s="148"/>
      <c r="H75" s="148"/>
      <c r="I75" s="148"/>
      <c r="J75" s="149">
        <f>J153</f>
        <v>0</v>
      </c>
      <c r="K75" s="97"/>
      <c r="L75" s="150"/>
    </row>
    <row r="76" spans="1:31" s="10" customFormat="1" ht="19.899999999999999" hidden="1" customHeight="1">
      <c r="B76" s="146"/>
      <c r="C76" s="97"/>
      <c r="D76" s="147" t="s">
        <v>144</v>
      </c>
      <c r="E76" s="148"/>
      <c r="F76" s="148"/>
      <c r="G76" s="148"/>
      <c r="H76" s="148"/>
      <c r="I76" s="148"/>
      <c r="J76" s="149">
        <f>J159</f>
        <v>0</v>
      </c>
      <c r="K76" s="97"/>
      <c r="L76" s="150"/>
    </row>
    <row r="77" spans="1:31" s="9" customFormat="1" ht="24.95" hidden="1" customHeight="1">
      <c r="B77" s="140"/>
      <c r="C77" s="141"/>
      <c r="D77" s="142" t="s">
        <v>148</v>
      </c>
      <c r="E77" s="143"/>
      <c r="F77" s="143"/>
      <c r="G77" s="143"/>
      <c r="H77" s="143"/>
      <c r="I77" s="143"/>
      <c r="J77" s="144">
        <f>J163</f>
        <v>0</v>
      </c>
      <c r="K77" s="141"/>
      <c r="L77" s="145"/>
    </row>
    <row r="78" spans="1:31" s="2" customFormat="1" ht="21.75" hidden="1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hidden="1" customHeight="1">
      <c r="A79" s="34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ht="11.25" hidden="1"/>
    <row r="81" spans="1:31" ht="11.25" hidden="1"/>
    <row r="82" spans="1:31" ht="11.25" hidden="1"/>
    <row r="83" spans="1:31" s="2" customFormat="1" ht="6.95" customHeight="1">
      <c r="A83" s="34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24.95" customHeight="1">
      <c r="A84" s="34"/>
      <c r="B84" s="35"/>
      <c r="C84" s="23" t="s">
        <v>149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2" customHeight="1">
      <c r="A86" s="34"/>
      <c r="B86" s="35"/>
      <c r="C86" s="29" t="s">
        <v>16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26.25" customHeight="1">
      <c r="A87" s="34"/>
      <c r="B87" s="35"/>
      <c r="C87" s="36"/>
      <c r="D87" s="36"/>
      <c r="E87" s="300" t="str">
        <f>E7</f>
        <v>Střešní nástavba MŠ nad pavilonem č.2 a střešní nástavba zázemí ZŠ nad pavilonem č.3</v>
      </c>
      <c r="F87" s="301"/>
      <c r="G87" s="301"/>
      <c r="H87" s="301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1" customFormat="1" ht="12" customHeight="1">
      <c r="B88" s="21"/>
      <c r="C88" s="29" t="s">
        <v>121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0" t="s">
        <v>122</v>
      </c>
      <c r="F89" s="302"/>
      <c r="G89" s="302"/>
      <c r="H89" s="302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123</v>
      </c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54" t="str">
        <f>E11</f>
        <v>a2 - SO.02</v>
      </c>
      <c r="F91" s="302"/>
      <c r="G91" s="302"/>
      <c r="H91" s="302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F14</f>
        <v>ZŠ a MŠ pro zrakově postižené</v>
      </c>
      <c r="G93" s="36"/>
      <c r="H93" s="36"/>
      <c r="I93" s="29" t="s">
        <v>23</v>
      </c>
      <c r="J93" s="59" t="str">
        <f>IF(J14="","",J14)</f>
        <v>10. 5. 2021</v>
      </c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25</v>
      </c>
      <c r="D95" s="36"/>
      <c r="E95" s="36"/>
      <c r="F95" s="27" t="str">
        <f>E17</f>
        <v xml:space="preserve">ZŠ a MŠ pro zrakově postižené a vady řeči </v>
      </c>
      <c r="G95" s="36"/>
      <c r="H95" s="36"/>
      <c r="I95" s="29" t="s">
        <v>32</v>
      </c>
      <c r="J95" s="32" t="str">
        <f>E23</f>
        <v>Ing.Arch. Pavel Šticha</v>
      </c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IF(E20="","",E20)</f>
        <v>Vyplň údaj</v>
      </c>
      <c r="G96" s="36"/>
      <c r="H96" s="36"/>
      <c r="I96" s="29" t="s">
        <v>36</v>
      </c>
      <c r="J96" s="32" t="str">
        <f>E26</f>
        <v xml:space="preserve"> </v>
      </c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11" customFormat="1" ht="29.25" customHeight="1">
      <c r="A98" s="151"/>
      <c r="B98" s="152"/>
      <c r="C98" s="153" t="s">
        <v>150</v>
      </c>
      <c r="D98" s="154" t="s">
        <v>59</v>
      </c>
      <c r="E98" s="154" t="s">
        <v>55</v>
      </c>
      <c r="F98" s="154" t="s">
        <v>56</v>
      </c>
      <c r="G98" s="154" t="s">
        <v>151</v>
      </c>
      <c r="H98" s="154" t="s">
        <v>152</v>
      </c>
      <c r="I98" s="154" t="s">
        <v>153</v>
      </c>
      <c r="J98" s="154" t="s">
        <v>127</v>
      </c>
      <c r="K98" s="155" t="s">
        <v>154</v>
      </c>
      <c r="L98" s="156"/>
      <c r="M98" s="68" t="s">
        <v>19</v>
      </c>
      <c r="N98" s="69" t="s">
        <v>44</v>
      </c>
      <c r="O98" s="69" t="s">
        <v>155</v>
      </c>
      <c r="P98" s="69" t="s">
        <v>156</v>
      </c>
      <c r="Q98" s="69" t="s">
        <v>157</v>
      </c>
      <c r="R98" s="69" t="s">
        <v>158</v>
      </c>
      <c r="S98" s="69" t="s">
        <v>159</v>
      </c>
      <c r="T98" s="70" t="s">
        <v>160</v>
      </c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</row>
    <row r="99" spans="1:65" s="2" customFormat="1" ht="22.9" customHeight="1">
      <c r="A99" s="34"/>
      <c r="B99" s="35"/>
      <c r="C99" s="75" t="s">
        <v>161</v>
      </c>
      <c r="D99" s="36"/>
      <c r="E99" s="36"/>
      <c r="F99" s="36"/>
      <c r="G99" s="36"/>
      <c r="H99" s="36"/>
      <c r="I99" s="36"/>
      <c r="J99" s="157">
        <f>BK99</f>
        <v>0</v>
      </c>
      <c r="K99" s="36"/>
      <c r="L99" s="39"/>
      <c r="M99" s="71"/>
      <c r="N99" s="158"/>
      <c r="O99" s="72"/>
      <c r="P99" s="159">
        <f>P100+P132+P163</f>
        <v>0</v>
      </c>
      <c r="Q99" s="72"/>
      <c r="R99" s="159">
        <f>R100+R132+R163</f>
        <v>0.11502999999999999</v>
      </c>
      <c r="S99" s="72"/>
      <c r="T99" s="160">
        <f>T100+T132+T163</f>
        <v>9.7137819999999984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73</v>
      </c>
      <c r="AU99" s="17" t="s">
        <v>128</v>
      </c>
      <c r="BK99" s="161">
        <f>BK100+BK132+BK163</f>
        <v>0</v>
      </c>
    </row>
    <row r="100" spans="1:65" s="12" customFormat="1" ht="25.9" customHeight="1">
      <c r="B100" s="162"/>
      <c r="C100" s="163"/>
      <c r="D100" s="164" t="s">
        <v>73</v>
      </c>
      <c r="E100" s="165" t="s">
        <v>162</v>
      </c>
      <c r="F100" s="165" t="s">
        <v>163</v>
      </c>
      <c r="G100" s="163"/>
      <c r="H100" s="163"/>
      <c r="I100" s="166"/>
      <c r="J100" s="167">
        <f>BK100</f>
        <v>0</v>
      </c>
      <c r="K100" s="163"/>
      <c r="L100" s="168"/>
      <c r="M100" s="169"/>
      <c r="N100" s="170"/>
      <c r="O100" s="170"/>
      <c r="P100" s="171">
        <f>P101+P105+P123+P130</f>
        <v>0</v>
      </c>
      <c r="Q100" s="170"/>
      <c r="R100" s="171">
        <f>R101+R105+R123+R130</f>
        <v>0.11495</v>
      </c>
      <c r="S100" s="170"/>
      <c r="T100" s="172">
        <f>T101+T105+T123+T130</f>
        <v>7.632509999999999</v>
      </c>
      <c r="AR100" s="173" t="s">
        <v>81</v>
      </c>
      <c r="AT100" s="174" t="s">
        <v>73</v>
      </c>
      <c r="AU100" s="174" t="s">
        <v>74</v>
      </c>
      <c r="AY100" s="173" t="s">
        <v>164</v>
      </c>
      <c r="BK100" s="175">
        <f>BK101+BK105+BK123+BK130</f>
        <v>0</v>
      </c>
    </row>
    <row r="101" spans="1:65" s="12" customFormat="1" ht="22.9" customHeight="1">
      <c r="B101" s="162"/>
      <c r="C101" s="163"/>
      <c r="D101" s="164" t="s">
        <v>73</v>
      </c>
      <c r="E101" s="176" t="s">
        <v>224</v>
      </c>
      <c r="F101" s="176" t="s">
        <v>225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SUM(P102:P104)</f>
        <v>0</v>
      </c>
      <c r="Q101" s="170"/>
      <c r="R101" s="171">
        <f>SUM(R102:R104)</f>
        <v>0.11495</v>
      </c>
      <c r="S101" s="170"/>
      <c r="T101" s="172">
        <f>SUM(T102:T104)</f>
        <v>0</v>
      </c>
      <c r="AR101" s="173" t="s">
        <v>81</v>
      </c>
      <c r="AT101" s="174" t="s">
        <v>73</v>
      </c>
      <c r="AU101" s="174" t="s">
        <v>81</v>
      </c>
      <c r="AY101" s="173" t="s">
        <v>164</v>
      </c>
      <c r="BK101" s="175">
        <f>SUM(BK102:BK104)</f>
        <v>0</v>
      </c>
    </row>
    <row r="102" spans="1:65" s="2" customFormat="1" ht="24.2" customHeight="1">
      <c r="A102" s="34"/>
      <c r="B102" s="35"/>
      <c r="C102" s="178" t="s">
        <v>310</v>
      </c>
      <c r="D102" s="178" t="s">
        <v>167</v>
      </c>
      <c r="E102" s="179" t="s">
        <v>227</v>
      </c>
      <c r="F102" s="180" t="s">
        <v>228</v>
      </c>
      <c r="G102" s="181" t="s">
        <v>207</v>
      </c>
      <c r="H102" s="182">
        <v>5.5E-2</v>
      </c>
      <c r="I102" s="183"/>
      <c r="J102" s="184">
        <f>ROUND(I102*H102,2)</f>
        <v>0</v>
      </c>
      <c r="K102" s="180" t="s">
        <v>171</v>
      </c>
      <c r="L102" s="39"/>
      <c r="M102" s="185" t="s">
        <v>19</v>
      </c>
      <c r="N102" s="186" t="s">
        <v>45</v>
      </c>
      <c r="O102" s="64"/>
      <c r="P102" s="187">
        <f>O102*H102</f>
        <v>0</v>
      </c>
      <c r="Q102" s="187">
        <v>1.0900000000000001</v>
      </c>
      <c r="R102" s="187">
        <f>Q102*H102</f>
        <v>5.9950000000000003E-2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83</v>
      </c>
      <c r="AY102" s="17" t="s">
        <v>164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81</v>
      </c>
      <c r="BK102" s="190">
        <f>ROUND(I102*H102,2)</f>
        <v>0</v>
      </c>
      <c r="BL102" s="17" t="s">
        <v>172</v>
      </c>
      <c r="BM102" s="189" t="s">
        <v>566</v>
      </c>
    </row>
    <row r="103" spans="1:65" s="2" customFormat="1" ht="14.45" customHeight="1">
      <c r="A103" s="34"/>
      <c r="B103" s="35"/>
      <c r="C103" s="213" t="s">
        <v>427</v>
      </c>
      <c r="D103" s="213" t="s">
        <v>231</v>
      </c>
      <c r="E103" s="214" t="s">
        <v>232</v>
      </c>
      <c r="F103" s="215" t="s">
        <v>233</v>
      </c>
      <c r="G103" s="216" t="s">
        <v>207</v>
      </c>
      <c r="H103" s="217">
        <v>5.5E-2</v>
      </c>
      <c r="I103" s="218"/>
      <c r="J103" s="219">
        <f>ROUND(I103*H103,2)</f>
        <v>0</v>
      </c>
      <c r="K103" s="215" t="s">
        <v>171</v>
      </c>
      <c r="L103" s="220"/>
      <c r="M103" s="221" t="s">
        <v>19</v>
      </c>
      <c r="N103" s="222" t="s">
        <v>45</v>
      </c>
      <c r="O103" s="64"/>
      <c r="P103" s="187">
        <f>O103*H103</f>
        <v>0</v>
      </c>
      <c r="Q103" s="187">
        <v>1</v>
      </c>
      <c r="R103" s="187">
        <f>Q103*H103</f>
        <v>5.5E-2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234</v>
      </c>
      <c r="AT103" s="189" t="s">
        <v>231</v>
      </c>
      <c r="AU103" s="189" t="s">
        <v>83</v>
      </c>
      <c r="AY103" s="17" t="s">
        <v>164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81</v>
      </c>
      <c r="BK103" s="190">
        <f>ROUND(I103*H103,2)</f>
        <v>0</v>
      </c>
      <c r="BL103" s="17" t="s">
        <v>172</v>
      </c>
      <c r="BM103" s="189" t="s">
        <v>567</v>
      </c>
    </row>
    <row r="104" spans="1:65" s="14" customFormat="1" ht="11.25">
      <c r="B104" s="202"/>
      <c r="C104" s="203"/>
      <c r="D104" s="193" t="s">
        <v>174</v>
      </c>
      <c r="E104" s="204" t="s">
        <v>19</v>
      </c>
      <c r="F104" s="205" t="s">
        <v>568</v>
      </c>
      <c r="G104" s="203"/>
      <c r="H104" s="206">
        <v>5.5E-2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174</v>
      </c>
      <c r="AU104" s="212" t="s">
        <v>83</v>
      </c>
      <c r="AV104" s="14" t="s">
        <v>83</v>
      </c>
      <c r="AW104" s="14" t="s">
        <v>35</v>
      </c>
      <c r="AX104" s="14" t="s">
        <v>81</v>
      </c>
      <c r="AY104" s="212" t="s">
        <v>164</v>
      </c>
    </row>
    <row r="105" spans="1:65" s="12" customFormat="1" ht="22.9" customHeight="1">
      <c r="B105" s="162"/>
      <c r="C105" s="163"/>
      <c r="D105" s="164" t="s">
        <v>73</v>
      </c>
      <c r="E105" s="176" t="s">
        <v>237</v>
      </c>
      <c r="F105" s="176" t="s">
        <v>238</v>
      </c>
      <c r="G105" s="163"/>
      <c r="H105" s="163"/>
      <c r="I105" s="166"/>
      <c r="J105" s="177">
        <f>BK105</f>
        <v>0</v>
      </c>
      <c r="K105" s="163"/>
      <c r="L105" s="168"/>
      <c r="M105" s="169"/>
      <c r="N105" s="170"/>
      <c r="O105" s="170"/>
      <c r="P105" s="171">
        <f>SUM(P106:P122)</f>
        <v>0</v>
      </c>
      <c r="Q105" s="170"/>
      <c r="R105" s="171">
        <f>SUM(R106:R122)</f>
        <v>0</v>
      </c>
      <c r="S105" s="170"/>
      <c r="T105" s="172">
        <f>SUM(T106:T122)</f>
        <v>7.632509999999999</v>
      </c>
      <c r="AR105" s="173" t="s">
        <v>81</v>
      </c>
      <c r="AT105" s="174" t="s">
        <v>73</v>
      </c>
      <c r="AU105" s="174" t="s">
        <v>81</v>
      </c>
      <c r="AY105" s="173" t="s">
        <v>164</v>
      </c>
      <c r="BK105" s="175">
        <f>SUM(BK106:BK122)</f>
        <v>0</v>
      </c>
    </row>
    <row r="106" spans="1:65" s="2" customFormat="1" ht="14.45" customHeight="1">
      <c r="A106" s="34"/>
      <c r="B106" s="35"/>
      <c r="C106" s="178" t="s">
        <v>315</v>
      </c>
      <c r="D106" s="178" t="s">
        <v>167</v>
      </c>
      <c r="E106" s="179" t="s">
        <v>316</v>
      </c>
      <c r="F106" s="180" t="s">
        <v>569</v>
      </c>
      <c r="G106" s="181" t="s">
        <v>292</v>
      </c>
      <c r="H106" s="182">
        <v>2.2000000000000002</v>
      </c>
      <c r="I106" s="183"/>
      <c r="J106" s="184">
        <f>ROUND(I106*H106,2)</f>
        <v>0</v>
      </c>
      <c r="K106" s="180" t="s">
        <v>19</v>
      </c>
      <c r="L106" s="39"/>
      <c r="M106" s="185" t="s">
        <v>19</v>
      </c>
      <c r="N106" s="186" t="s">
        <v>45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172</v>
      </c>
      <c r="AT106" s="189" t="s">
        <v>167</v>
      </c>
      <c r="AU106" s="189" t="s">
        <v>83</v>
      </c>
      <c r="AY106" s="17" t="s">
        <v>164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81</v>
      </c>
      <c r="BK106" s="190">
        <f>ROUND(I106*H106,2)</f>
        <v>0</v>
      </c>
      <c r="BL106" s="17" t="s">
        <v>172</v>
      </c>
      <c r="BM106" s="189" t="s">
        <v>570</v>
      </c>
    </row>
    <row r="107" spans="1:65" s="2" customFormat="1" ht="37.9" customHeight="1">
      <c r="A107" s="34"/>
      <c r="B107" s="35"/>
      <c r="C107" s="178" t="s">
        <v>226</v>
      </c>
      <c r="D107" s="178" t="s">
        <v>167</v>
      </c>
      <c r="E107" s="179" t="s">
        <v>254</v>
      </c>
      <c r="F107" s="180" t="s">
        <v>255</v>
      </c>
      <c r="G107" s="181" t="s">
        <v>170</v>
      </c>
      <c r="H107" s="182">
        <v>6.37</v>
      </c>
      <c r="I107" s="183"/>
      <c r="J107" s="184">
        <f>ROUND(I107*H107,2)</f>
        <v>0</v>
      </c>
      <c r="K107" s="180" t="s">
        <v>171</v>
      </c>
      <c r="L107" s="39"/>
      <c r="M107" s="185" t="s">
        <v>19</v>
      </c>
      <c r="N107" s="186" t="s">
        <v>45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0.11700000000000001</v>
      </c>
      <c r="T107" s="188">
        <f>S107*H107</f>
        <v>0.74529000000000001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172</v>
      </c>
      <c r="AT107" s="189" t="s">
        <v>167</v>
      </c>
      <c r="AU107" s="189" t="s">
        <v>83</v>
      </c>
      <c r="AY107" s="17" t="s">
        <v>164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81</v>
      </c>
      <c r="BK107" s="190">
        <f>ROUND(I107*H107,2)</f>
        <v>0</v>
      </c>
      <c r="BL107" s="17" t="s">
        <v>172</v>
      </c>
      <c r="BM107" s="189" t="s">
        <v>571</v>
      </c>
    </row>
    <row r="108" spans="1:65" s="13" customFormat="1" ht="11.25">
      <c r="B108" s="191"/>
      <c r="C108" s="192"/>
      <c r="D108" s="193" t="s">
        <v>174</v>
      </c>
      <c r="E108" s="194" t="s">
        <v>19</v>
      </c>
      <c r="F108" s="195" t="s">
        <v>257</v>
      </c>
      <c r="G108" s="192"/>
      <c r="H108" s="194" t="s">
        <v>19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174</v>
      </c>
      <c r="AU108" s="201" t="s">
        <v>83</v>
      </c>
      <c r="AV108" s="13" t="s">
        <v>81</v>
      </c>
      <c r="AW108" s="13" t="s">
        <v>35</v>
      </c>
      <c r="AX108" s="13" t="s">
        <v>74</v>
      </c>
      <c r="AY108" s="201" t="s">
        <v>164</v>
      </c>
    </row>
    <row r="109" spans="1:65" s="14" customFormat="1" ht="11.25">
      <c r="B109" s="202"/>
      <c r="C109" s="203"/>
      <c r="D109" s="193" t="s">
        <v>174</v>
      </c>
      <c r="E109" s="204" t="s">
        <v>19</v>
      </c>
      <c r="F109" s="205" t="s">
        <v>572</v>
      </c>
      <c r="G109" s="203"/>
      <c r="H109" s="206">
        <v>6.37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174</v>
      </c>
      <c r="AU109" s="212" t="s">
        <v>83</v>
      </c>
      <c r="AV109" s="14" t="s">
        <v>83</v>
      </c>
      <c r="AW109" s="14" t="s">
        <v>35</v>
      </c>
      <c r="AX109" s="14" t="s">
        <v>81</v>
      </c>
      <c r="AY109" s="212" t="s">
        <v>164</v>
      </c>
    </row>
    <row r="110" spans="1:65" s="2" customFormat="1" ht="37.9" customHeight="1">
      <c r="A110" s="34"/>
      <c r="B110" s="35"/>
      <c r="C110" s="178" t="s">
        <v>172</v>
      </c>
      <c r="D110" s="178" t="s">
        <v>167</v>
      </c>
      <c r="E110" s="179" t="s">
        <v>573</v>
      </c>
      <c r="F110" s="180" t="s">
        <v>574</v>
      </c>
      <c r="G110" s="181" t="s">
        <v>180</v>
      </c>
      <c r="H110" s="182">
        <v>1.0349999999999999</v>
      </c>
      <c r="I110" s="183"/>
      <c r="J110" s="184">
        <f>ROUND(I110*H110,2)</f>
        <v>0</v>
      </c>
      <c r="K110" s="180" t="s">
        <v>171</v>
      </c>
      <c r="L110" s="39"/>
      <c r="M110" s="185" t="s">
        <v>19</v>
      </c>
      <c r="N110" s="186" t="s">
        <v>45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1.8</v>
      </c>
      <c r="T110" s="188">
        <f>S110*H110</f>
        <v>1.863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172</v>
      </c>
      <c r="AT110" s="189" t="s">
        <v>167</v>
      </c>
      <c r="AU110" s="189" t="s">
        <v>83</v>
      </c>
      <c r="AY110" s="17" t="s">
        <v>164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81</v>
      </c>
      <c r="BK110" s="190">
        <f>ROUND(I110*H110,2)</f>
        <v>0</v>
      </c>
      <c r="BL110" s="17" t="s">
        <v>172</v>
      </c>
      <c r="BM110" s="189" t="s">
        <v>575</v>
      </c>
    </row>
    <row r="111" spans="1:65" s="14" customFormat="1" ht="11.25">
      <c r="B111" s="202"/>
      <c r="C111" s="203"/>
      <c r="D111" s="193" t="s">
        <v>174</v>
      </c>
      <c r="E111" s="204" t="s">
        <v>19</v>
      </c>
      <c r="F111" s="205" t="s">
        <v>576</v>
      </c>
      <c r="G111" s="203"/>
      <c r="H111" s="206">
        <v>1.0349999999999999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174</v>
      </c>
      <c r="AU111" s="212" t="s">
        <v>83</v>
      </c>
      <c r="AV111" s="14" t="s">
        <v>83</v>
      </c>
      <c r="AW111" s="14" t="s">
        <v>35</v>
      </c>
      <c r="AX111" s="14" t="s">
        <v>81</v>
      </c>
      <c r="AY111" s="212" t="s">
        <v>164</v>
      </c>
    </row>
    <row r="112" spans="1:65" s="2" customFormat="1" ht="14.45" customHeight="1">
      <c r="A112" s="34"/>
      <c r="B112" s="35"/>
      <c r="C112" s="178" t="s">
        <v>166</v>
      </c>
      <c r="D112" s="178" t="s">
        <v>167</v>
      </c>
      <c r="E112" s="179" t="s">
        <v>279</v>
      </c>
      <c r="F112" s="180" t="s">
        <v>280</v>
      </c>
      <c r="G112" s="181" t="s">
        <v>170</v>
      </c>
      <c r="H112" s="182">
        <v>41.28</v>
      </c>
      <c r="I112" s="183"/>
      <c r="J112" s="184">
        <f>ROUND(I112*H112,2)</f>
        <v>0</v>
      </c>
      <c r="K112" s="180" t="s">
        <v>171</v>
      </c>
      <c r="L112" s="39"/>
      <c r="M112" s="185" t="s">
        <v>19</v>
      </c>
      <c r="N112" s="186" t="s">
        <v>45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3.9E-2</v>
      </c>
      <c r="T112" s="188">
        <f>S112*H112</f>
        <v>1.60992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172</v>
      </c>
      <c r="AT112" s="189" t="s">
        <v>167</v>
      </c>
      <c r="AU112" s="189" t="s">
        <v>83</v>
      </c>
      <c r="AY112" s="17" t="s">
        <v>164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81</v>
      </c>
      <c r="BK112" s="190">
        <f>ROUND(I112*H112,2)</f>
        <v>0</v>
      </c>
      <c r="BL112" s="17" t="s">
        <v>172</v>
      </c>
      <c r="BM112" s="189" t="s">
        <v>577</v>
      </c>
    </row>
    <row r="113" spans="1:65" s="13" customFormat="1" ht="11.25">
      <c r="B113" s="191"/>
      <c r="C113" s="192"/>
      <c r="D113" s="193" t="s">
        <v>174</v>
      </c>
      <c r="E113" s="194" t="s">
        <v>19</v>
      </c>
      <c r="F113" s="195" t="s">
        <v>282</v>
      </c>
      <c r="G113" s="192"/>
      <c r="H113" s="194" t="s">
        <v>19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174</v>
      </c>
      <c r="AU113" s="201" t="s">
        <v>83</v>
      </c>
      <c r="AV113" s="13" t="s">
        <v>81</v>
      </c>
      <c r="AW113" s="13" t="s">
        <v>35</v>
      </c>
      <c r="AX113" s="13" t="s">
        <v>74</v>
      </c>
      <c r="AY113" s="201" t="s">
        <v>164</v>
      </c>
    </row>
    <row r="114" spans="1:65" s="14" customFormat="1" ht="11.25">
      <c r="B114" s="202"/>
      <c r="C114" s="203"/>
      <c r="D114" s="193" t="s">
        <v>174</v>
      </c>
      <c r="E114" s="204" t="s">
        <v>19</v>
      </c>
      <c r="F114" s="205" t="s">
        <v>578</v>
      </c>
      <c r="G114" s="203"/>
      <c r="H114" s="206">
        <v>41.28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174</v>
      </c>
      <c r="AU114" s="212" t="s">
        <v>83</v>
      </c>
      <c r="AV114" s="14" t="s">
        <v>83</v>
      </c>
      <c r="AW114" s="14" t="s">
        <v>35</v>
      </c>
      <c r="AX114" s="14" t="s">
        <v>81</v>
      </c>
      <c r="AY114" s="212" t="s">
        <v>164</v>
      </c>
    </row>
    <row r="115" spans="1:65" s="2" customFormat="1" ht="24.2" customHeight="1">
      <c r="A115" s="34"/>
      <c r="B115" s="35"/>
      <c r="C115" s="178" t="s">
        <v>289</v>
      </c>
      <c r="D115" s="178" t="s">
        <v>167</v>
      </c>
      <c r="E115" s="179" t="s">
        <v>285</v>
      </c>
      <c r="F115" s="180" t="s">
        <v>286</v>
      </c>
      <c r="G115" s="181" t="s">
        <v>180</v>
      </c>
      <c r="H115" s="182">
        <v>2.0640000000000001</v>
      </c>
      <c r="I115" s="183"/>
      <c r="J115" s="184">
        <f>ROUND(I115*H115,2)</f>
        <v>0</v>
      </c>
      <c r="K115" s="180" t="s">
        <v>171</v>
      </c>
      <c r="L115" s="39"/>
      <c r="M115" s="185" t="s">
        <v>19</v>
      </c>
      <c r="N115" s="186" t="s">
        <v>45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1.4</v>
      </c>
      <c r="T115" s="188">
        <f>S115*H115</f>
        <v>2.8895999999999997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172</v>
      </c>
      <c r="AT115" s="189" t="s">
        <v>167</v>
      </c>
      <c r="AU115" s="189" t="s">
        <v>83</v>
      </c>
      <c r="AY115" s="17" t="s">
        <v>164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81</v>
      </c>
      <c r="BK115" s="190">
        <f>ROUND(I115*H115,2)</f>
        <v>0</v>
      </c>
      <c r="BL115" s="17" t="s">
        <v>172</v>
      </c>
      <c r="BM115" s="189" t="s">
        <v>579</v>
      </c>
    </row>
    <row r="116" spans="1:65" s="14" customFormat="1" ht="11.25">
      <c r="B116" s="202"/>
      <c r="C116" s="203"/>
      <c r="D116" s="193" t="s">
        <v>174</v>
      </c>
      <c r="E116" s="204" t="s">
        <v>19</v>
      </c>
      <c r="F116" s="205" t="s">
        <v>580</v>
      </c>
      <c r="G116" s="203"/>
      <c r="H116" s="206">
        <v>2.0640000000000001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174</v>
      </c>
      <c r="AU116" s="212" t="s">
        <v>83</v>
      </c>
      <c r="AV116" s="14" t="s">
        <v>83</v>
      </c>
      <c r="AW116" s="14" t="s">
        <v>35</v>
      </c>
      <c r="AX116" s="14" t="s">
        <v>81</v>
      </c>
      <c r="AY116" s="212" t="s">
        <v>164</v>
      </c>
    </row>
    <row r="117" spans="1:65" s="2" customFormat="1" ht="24.2" customHeight="1">
      <c r="A117" s="34"/>
      <c r="B117" s="35"/>
      <c r="C117" s="178" t="s">
        <v>81</v>
      </c>
      <c r="D117" s="178" t="s">
        <v>167</v>
      </c>
      <c r="E117" s="179" t="s">
        <v>302</v>
      </c>
      <c r="F117" s="180" t="s">
        <v>303</v>
      </c>
      <c r="G117" s="181" t="s">
        <v>170</v>
      </c>
      <c r="H117" s="182">
        <v>0.9</v>
      </c>
      <c r="I117" s="183"/>
      <c r="J117" s="184">
        <f>ROUND(I117*H117,2)</f>
        <v>0</v>
      </c>
      <c r="K117" s="180" t="s">
        <v>171</v>
      </c>
      <c r="L117" s="39"/>
      <c r="M117" s="185" t="s">
        <v>19</v>
      </c>
      <c r="N117" s="186" t="s">
        <v>45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7.2999999999999995E-2</v>
      </c>
      <c r="T117" s="188">
        <f>S117*H117</f>
        <v>6.5699999999999995E-2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83</v>
      </c>
      <c r="AY117" s="17" t="s">
        <v>164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81</v>
      </c>
      <c r="BK117" s="190">
        <f>ROUND(I117*H117,2)</f>
        <v>0</v>
      </c>
      <c r="BL117" s="17" t="s">
        <v>172</v>
      </c>
      <c r="BM117" s="189" t="s">
        <v>581</v>
      </c>
    </row>
    <row r="118" spans="1:65" s="14" customFormat="1" ht="11.25">
      <c r="B118" s="202"/>
      <c r="C118" s="203"/>
      <c r="D118" s="193" t="s">
        <v>174</v>
      </c>
      <c r="E118" s="204" t="s">
        <v>19</v>
      </c>
      <c r="F118" s="205" t="s">
        <v>582</v>
      </c>
      <c r="G118" s="203"/>
      <c r="H118" s="206">
        <v>0.9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174</v>
      </c>
      <c r="AU118" s="212" t="s">
        <v>83</v>
      </c>
      <c r="AV118" s="14" t="s">
        <v>83</v>
      </c>
      <c r="AW118" s="14" t="s">
        <v>35</v>
      </c>
      <c r="AX118" s="14" t="s">
        <v>81</v>
      </c>
      <c r="AY118" s="212" t="s">
        <v>164</v>
      </c>
    </row>
    <row r="119" spans="1:65" s="2" customFormat="1" ht="24.2" customHeight="1">
      <c r="A119" s="34"/>
      <c r="B119" s="35"/>
      <c r="C119" s="178" t="s">
        <v>83</v>
      </c>
      <c r="D119" s="178" t="s">
        <v>167</v>
      </c>
      <c r="E119" s="179" t="s">
        <v>306</v>
      </c>
      <c r="F119" s="180" t="s">
        <v>307</v>
      </c>
      <c r="G119" s="181" t="s">
        <v>170</v>
      </c>
      <c r="H119" s="182">
        <v>3.24</v>
      </c>
      <c r="I119" s="183"/>
      <c r="J119" s="184">
        <f>ROUND(I119*H119,2)</f>
        <v>0</v>
      </c>
      <c r="K119" s="180" t="s">
        <v>171</v>
      </c>
      <c r="L119" s="39"/>
      <c r="M119" s="185" t="s">
        <v>19</v>
      </c>
      <c r="N119" s="186" t="s">
        <v>45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5.8999999999999997E-2</v>
      </c>
      <c r="T119" s="188">
        <f>S119*H119</f>
        <v>0.19116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172</v>
      </c>
      <c r="AT119" s="189" t="s">
        <v>167</v>
      </c>
      <c r="AU119" s="189" t="s">
        <v>83</v>
      </c>
      <c r="AY119" s="17" t="s">
        <v>164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81</v>
      </c>
      <c r="BK119" s="190">
        <f>ROUND(I119*H119,2)</f>
        <v>0</v>
      </c>
      <c r="BL119" s="17" t="s">
        <v>172</v>
      </c>
      <c r="BM119" s="189" t="s">
        <v>583</v>
      </c>
    </row>
    <row r="120" spans="1:65" s="14" customFormat="1" ht="11.25">
      <c r="B120" s="202"/>
      <c r="C120" s="203"/>
      <c r="D120" s="193" t="s">
        <v>174</v>
      </c>
      <c r="E120" s="204" t="s">
        <v>19</v>
      </c>
      <c r="F120" s="205" t="s">
        <v>309</v>
      </c>
      <c r="G120" s="203"/>
      <c r="H120" s="206">
        <v>3.24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174</v>
      </c>
      <c r="AU120" s="212" t="s">
        <v>83</v>
      </c>
      <c r="AV120" s="14" t="s">
        <v>83</v>
      </c>
      <c r="AW120" s="14" t="s">
        <v>35</v>
      </c>
      <c r="AX120" s="14" t="s">
        <v>81</v>
      </c>
      <c r="AY120" s="212" t="s">
        <v>164</v>
      </c>
    </row>
    <row r="121" spans="1:65" s="2" customFormat="1" ht="24.2" customHeight="1">
      <c r="A121" s="34"/>
      <c r="B121" s="35"/>
      <c r="C121" s="178" t="s">
        <v>224</v>
      </c>
      <c r="D121" s="178" t="s">
        <v>167</v>
      </c>
      <c r="E121" s="179" t="s">
        <v>311</v>
      </c>
      <c r="F121" s="180" t="s">
        <v>312</v>
      </c>
      <c r="G121" s="181" t="s">
        <v>170</v>
      </c>
      <c r="H121" s="182">
        <v>4.32</v>
      </c>
      <c r="I121" s="183"/>
      <c r="J121" s="184">
        <f>ROUND(I121*H121,2)</f>
        <v>0</v>
      </c>
      <c r="K121" s="180" t="s">
        <v>171</v>
      </c>
      <c r="L121" s="39"/>
      <c r="M121" s="185" t="s">
        <v>19</v>
      </c>
      <c r="N121" s="186" t="s">
        <v>45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6.2E-2</v>
      </c>
      <c r="T121" s="188">
        <f>S121*H121</f>
        <v>0.26784000000000002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172</v>
      </c>
      <c r="AT121" s="189" t="s">
        <v>167</v>
      </c>
      <c r="AU121" s="189" t="s">
        <v>83</v>
      </c>
      <c r="AY121" s="17" t="s">
        <v>164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81</v>
      </c>
      <c r="BK121" s="190">
        <f>ROUND(I121*H121,2)</f>
        <v>0</v>
      </c>
      <c r="BL121" s="17" t="s">
        <v>172</v>
      </c>
      <c r="BM121" s="189" t="s">
        <v>584</v>
      </c>
    </row>
    <row r="122" spans="1:65" s="14" customFormat="1" ht="11.25">
      <c r="B122" s="202"/>
      <c r="C122" s="203"/>
      <c r="D122" s="193" t="s">
        <v>174</v>
      </c>
      <c r="E122" s="204" t="s">
        <v>19</v>
      </c>
      <c r="F122" s="205" t="s">
        <v>585</v>
      </c>
      <c r="G122" s="203"/>
      <c r="H122" s="206">
        <v>4.32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174</v>
      </c>
      <c r="AU122" s="212" t="s">
        <v>83</v>
      </c>
      <c r="AV122" s="14" t="s">
        <v>83</v>
      </c>
      <c r="AW122" s="14" t="s">
        <v>35</v>
      </c>
      <c r="AX122" s="14" t="s">
        <v>81</v>
      </c>
      <c r="AY122" s="212" t="s">
        <v>164</v>
      </c>
    </row>
    <row r="123" spans="1:65" s="12" customFormat="1" ht="22.9" customHeight="1">
      <c r="B123" s="162"/>
      <c r="C123" s="163"/>
      <c r="D123" s="164" t="s">
        <v>73</v>
      </c>
      <c r="E123" s="176" t="s">
        <v>353</v>
      </c>
      <c r="F123" s="176" t="s">
        <v>354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SUM(P124:P129)</f>
        <v>0</v>
      </c>
      <c r="Q123" s="170"/>
      <c r="R123" s="171">
        <f>SUM(R124:R129)</f>
        <v>0</v>
      </c>
      <c r="S123" s="170"/>
      <c r="T123" s="172">
        <f>SUM(T124:T129)</f>
        <v>0</v>
      </c>
      <c r="AR123" s="173" t="s">
        <v>81</v>
      </c>
      <c r="AT123" s="174" t="s">
        <v>73</v>
      </c>
      <c r="AU123" s="174" t="s">
        <v>81</v>
      </c>
      <c r="AY123" s="173" t="s">
        <v>164</v>
      </c>
      <c r="BK123" s="175">
        <f>SUM(BK124:BK129)</f>
        <v>0</v>
      </c>
    </row>
    <row r="124" spans="1:65" s="2" customFormat="1" ht="37.9" customHeight="1">
      <c r="A124" s="34"/>
      <c r="B124" s="35"/>
      <c r="C124" s="178" t="s">
        <v>8</v>
      </c>
      <c r="D124" s="178" t="s">
        <v>167</v>
      </c>
      <c r="E124" s="179" t="s">
        <v>356</v>
      </c>
      <c r="F124" s="180" t="s">
        <v>357</v>
      </c>
      <c r="G124" s="181" t="s">
        <v>207</v>
      </c>
      <c r="H124" s="182">
        <v>9.7140000000000004</v>
      </c>
      <c r="I124" s="183"/>
      <c r="J124" s="184">
        <f>ROUND(I124*H124,2)</f>
        <v>0</v>
      </c>
      <c r="K124" s="180" t="s">
        <v>171</v>
      </c>
      <c r="L124" s="39"/>
      <c r="M124" s="185" t="s">
        <v>19</v>
      </c>
      <c r="N124" s="186" t="s">
        <v>45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172</v>
      </c>
      <c r="AT124" s="189" t="s">
        <v>167</v>
      </c>
      <c r="AU124" s="189" t="s">
        <v>83</v>
      </c>
      <c r="AY124" s="17" t="s">
        <v>164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81</v>
      </c>
      <c r="BK124" s="190">
        <f>ROUND(I124*H124,2)</f>
        <v>0</v>
      </c>
      <c r="BL124" s="17" t="s">
        <v>172</v>
      </c>
      <c r="BM124" s="189" t="s">
        <v>586</v>
      </c>
    </row>
    <row r="125" spans="1:65" s="2" customFormat="1" ht="24.2" customHeight="1">
      <c r="A125" s="34"/>
      <c r="B125" s="35"/>
      <c r="C125" s="178" t="s">
        <v>389</v>
      </c>
      <c r="D125" s="178" t="s">
        <v>167</v>
      </c>
      <c r="E125" s="179" t="s">
        <v>360</v>
      </c>
      <c r="F125" s="180" t="s">
        <v>361</v>
      </c>
      <c r="G125" s="181" t="s">
        <v>207</v>
      </c>
      <c r="H125" s="182">
        <v>9.7140000000000004</v>
      </c>
      <c r="I125" s="183"/>
      <c r="J125" s="184">
        <f>ROUND(I125*H125,2)</f>
        <v>0</v>
      </c>
      <c r="K125" s="180" t="s">
        <v>171</v>
      </c>
      <c r="L125" s="39"/>
      <c r="M125" s="185" t="s">
        <v>19</v>
      </c>
      <c r="N125" s="186" t="s">
        <v>45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172</v>
      </c>
      <c r="AT125" s="189" t="s">
        <v>167</v>
      </c>
      <c r="AU125" s="189" t="s">
        <v>83</v>
      </c>
      <c r="AY125" s="17" t="s">
        <v>164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81</v>
      </c>
      <c r="BK125" s="190">
        <f>ROUND(I125*H125,2)</f>
        <v>0</v>
      </c>
      <c r="BL125" s="17" t="s">
        <v>172</v>
      </c>
      <c r="BM125" s="189" t="s">
        <v>587</v>
      </c>
    </row>
    <row r="126" spans="1:65" s="2" customFormat="1" ht="37.9" customHeight="1">
      <c r="A126" s="34"/>
      <c r="B126" s="35"/>
      <c r="C126" s="178" t="s">
        <v>294</v>
      </c>
      <c r="D126" s="178" t="s">
        <v>167</v>
      </c>
      <c r="E126" s="179" t="s">
        <v>364</v>
      </c>
      <c r="F126" s="180" t="s">
        <v>365</v>
      </c>
      <c r="G126" s="181" t="s">
        <v>207</v>
      </c>
      <c r="H126" s="182">
        <v>135.99600000000001</v>
      </c>
      <c r="I126" s="183"/>
      <c r="J126" s="184">
        <f>ROUND(I126*H126,2)</f>
        <v>0</v>
      </c>
      <c r="K126" s="180" t="s">
        <v>171</v>
      </c>
      <c r="L126" s="39"/>
      <c r="M126" s="185" t="s">
        <v>19</v>
      </c>
      <c r="N126" s="186" t="s">
        <v>45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83</v>
      </c>
      <c r="AY126" s="17" t="s">
        <v>164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172</v>
      </c>
      <c r="BM126" s="189" t="s">
        <v>588</v>
      </c>
    </row>
    <row r="127" spans="1:65" s="14" customFormat="1" ht="11.25">
      <c r="B127" s="202"/>
      <c r="C127" s="203"/>
      <c r="D127" s="193" t="s">
        <v>174</v>
      </c>
      <c r="E127" s="204" t="s">
        <v>19</v>
      </c>
      <c r="F127" s="205" t="s">
        <v>589</v>
      </c>
      <c r="G127" s="203"/>
      <c r="H127" s="206">
        <v>135.99600000000001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174</v>
      </c>
      <c r="AU127" s="212" t="s">
        <v>83</v>
      </c>
      <c r="AV127" s="14" t="s">
        <v>83</v>
      </c>
      <c r="AW127" s="14" t="s">
        <v>35</v>
      </c>
      <c r="AX127" s="14" t="s">
        <v>81</v>
      </c>
      <c r="AY127" s="212" t="s">
        <v>164</v>
      </c>
    </row>
    <row r="128" spans="1:65" s="2" customFormat="1" ht="37.9" customHeight="1">
      <c r="A128" s="34"/>
      <c r="B128" s="35"/>
      <c r="C128" s="178" t="s">
        <v>590</v>
      </c>
      <c r="D128" s="178" t="s">
        <v>167</v>
      </c>
      <c r="E128" s="179" t="s">
        <v>369</v>
      </c>
      <c r="F128" s="180" t="s">
        <v>370</v>
      </c>
      <c r="G128" s="181" t="s">
        <v>207</v>
      </c>
      <c r="H128" s="182">
        <v>9.5990000000000002</v>
      </c>
      <c r="I128" s="183"/>
      <c r="J128" s="184">
        <f>ROUND(I128*H128,2)</f>
        <v>0</v>
      </c>
      <c r="K128" s="180" t="s">
        <v>171</v>
      </c>
      <c r="L128" s="39"/>
      <c r="M128" s="185" t="s">
        <v>19</v>
      </c>
      <c r="N128" s="186" t="s">
        <v>45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172</v>
      </c>
      <c r="AT128" s="189" t="s">
        <v>167</v>
      </c>
      <c r="AU128" s="189" t="s">
        <v>83</v>
      </c>
      <c r="AY128" s="17" t="s">
        <v>164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81</v>
      </c>
      <c r="BK128" s="190">
        <f>ROUND(I128*H128,2)</f>
        <v>0</v>
      </c>
      <c r="BL128" s="17" t="s">
        <v>172</v>
      </c>
      <c r="BM128" s="189" t="s">
        <v>591</v>
      </c>
    </row>
    <row r="129" spans="1:65" s="2" customFormat="1" ht="49.15" customHeight="1">
      <c r="A129" s="34"/>
      <c r="B129" s="35"/>
      <c r="C129" s="178" t="s">
        <v>525</v>
      </c>
      <c r="D129" s="178" t="s">
        <v>167</v>
      </c>
      <c r="E129" s="179" t="s">
        <v>373</v>
      </c>
      <c r="F129" s="180" t="s">
        <v>374</v>
      </c>
      <c r="G129" s="181" t="s">
        <v>207</v>
      </c>
      <c r="H129" s="182">
        <v>1.28</v>
      </c>
      <c r="I129" s="183"/>
      <c r="J129" s="184">
        <f>ROUND(I129*H129,2)</f>
        <v>0</v>
      </c>
      <c r="K129" s="180" t="s">
        <v>171</v>
      </c>
      <c r="L129" s="39"/>
      <c r="M129" s="185" t="s">
        <v>19</v>
      </c>
      <c r="N129" s="186" t="s">
        <v>45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172</v>
      </c>
      <c r="AT129" s="189" t="s">
        <v>167</v>
      </c>
      <c r="AU129" s="189" t="s">
        <v>83</v>
      </c>
      <c r="AY129" s="17" t="s">
        <v>164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81</v>
      </c>
      <c r="BK129" s="190">
        <f>ROUND(I129*H129,2)</f>
        <v>0</v>
      </c>
      <c r="BL129" s="17" t="s">
        <v>172</v>
      </c>
      <c r="BM129" s="189" t="s">
        <v>592</v>
      </c>
    </row>
    <row r="130" spans="1:65" s="12" customFormat="1" ht="22.9" customHeight="1">
      <c r="B130" s="162"/>
      <c r="C130" s="163"/>
      <c r="D130" s="164" t="s">
        <v>73</v>
      </c>
      <c r="E130" s="176" t="s">
        <v>376</v>
      </c>
      <c r="F130" s="176" t="s">
        <v>377</v>
      </c>
      <c r="G130" s="163"/>
      <c r="H130" s="163"/>
      <c r="I130" s="166"/>
      <c r="J130" s="177">
        <f>BK130</f>
        <v>0</v>
      </c>
      <c r="K130" s="163"/>
      <c r="L130" s="168"/>
      <c r="M130" s="169"/>
      <c r="N130" s="170"/>
      <c r="O130" s="170"/>
      <c r="P130" s="171">
        <f>P131</f>
        <v>0</v>
      </c>
      <c r="Q130" s="170"/>
      <c r="R130" s="171">
        <f>R131</f>
        <v>0</v>
      </c>
      <c r="S130" s="170"/>
      <c r="T130" s="172">
        <f>T131</f>
        <v>0</v>
      </c>
      <c r="AR130" s="173" t="s">
        <v>81</v>
      </c>
      <c r="AT130" s="174" t="s">
        <v>73</v>
      </c>
      <c r="AU130" s="174" t="s">
        <v>81</v>
      </c>
      <c r="AY130" s="173" t="s">
        <v>164</v>
      </c>
      <c r="BK130" s="175">
        <f>BK131</f>
        <v>0</v>
      </c>
    </row>
    <row r="131" spans="1:65" s="2" customFormat="1" ht="49.15" customHeight="1">
      <c r="A131" s="34"/>
      <c r="B131" s="35"/>
      <c r="C131" s="178" t="s">
        <v>405</v>
      </c>
      <c r="D131" s="178" t="s">
        <v>167</v>
      </c>
      <c r="E131" s="179" t="s">
        <v>379</v>
      </c>
      <c r="F131" s="180" t="s">
        <v>380</v>
      </c>
      <c r="G131" s="181" t="s">
        <v>207</v>
      </c>
      <c r="H131" s="182">
        <v>0.115</v>
      </c>
      <c r="I131" s="183"/>
      <c r="J131" s="184">
        <f>ROUND(I131*H131,2)</f>
        <v>0</v>
      </c>
      <c r="K131" s="180" t="s">
        <v>171</v>
      </c>
      <c r="L131" s="39"/>
      <c r="M131" s="185" t="s">
        <v>19</v>
      </c>
      <c r="N131" s="186" t="s">
        <v>45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172</v>
      </c>
      <c r="AT131" s="189" t="s">
        <v>167</v>
      </c>
      <c r="AU131" s="189" t="s">
        <v>83</v>
      </c>
      <c r="AY131" s="17" t="s">
        <v>164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81</v>
      </c>
      <c r="BK131" s="190">
        <f>ROUND(I131*H131,2)</f>
        <v>0</v>
      </c>
      <c r="BL131" s="17" t="s">
        <v>172</v>
      </c>
      <c r="BM131" s="189" t="s">
        <v>593</v>
      </c>
    </row>
    <row r="132" spans="1:65" s="12" customFormat="1" ht="25.9" customHeight="1">
      <c r="B132" s="162"/>
      <c r="C132" s="163"/>
      <c r="D132" s="164" t="s">
        <v>73</v>
      </c>
      <c r="E132" s="165" t="s">
        <v>382</v>
      </c>
      <c r="F132" s="165" t="s">
        <v>383</v>
      </c>
      <c r="G132" s="163"/>
      <c r="H132" s="163"/>
      <c r="I132" s="166"/>
      <c r="J132" s="167">
        <f>BK132</f>
        <v>0</v>
      </c>
      <c r="K132" s="163"/>
      <c r="L132" s="168"/>
      <c r="M132" s="169"/>
      <c r="N132" s="170"/>
      <c r="O132" s="170"/>
      <c r="P132" s="171">
        <f>P133+P140+P142+P147+P149+P153+P159</f>
        <v>0</v>
      </c>
      <c r="Q132" s="170"/>
      <c r="R132" s="171">
        <f>R133+R140+R142+R147+R149+R153+R159</f>
        <v>8.0000000000000007E-5</v>
      </c>
      <c r="S132" s="170"/>
      <c r="T132" s="172">
        <f>T133+T140+T142+T147+T149+T153+T159</f>
        <v>2.0812720000000002</v>
      </c>
      <c r="AR132" s="173" t="s">
        <v>83</v>
      </c>
      <c r="AT132" s="174" t="s">
        <v>73</v>
      </c>
      <c r="AU132" s="174" t="s">
        <v>74</v>
      </c>
      <c r="AY132" s="173" t="s">
        <v>164</v>
      </c>
      <c r="BK132" s="175">
        <f>BK133+BK140+BK142+BK147+BK149+BK153+BK159</f>
        <v>0</v>
      </c>
    </row>
    <row r="133" spans="1:65" s="12" customFormat="1" ht="22.9" customHeight="1">
      <c r="B133" s="162"/>
      <c r="C133" s="163"/>
      <c r="D133" s="164" t="s">
        <v>73</v>
      </c>
      <c r="E133" s="176" t="s">
        <v>384</v>
      </c>
      <c r="F133" s="176" t="s">
        <v>385</v>
      </c>
      <c r="G133" s="163"/>
      <c r="H133" s="163"/>
      <c r="I133" s="166"/>
      <c r="J133" s="177">
        <f>BK133</f>
        <v>0</v>
      </c>
      <c r="K133" s="163"/>
      <c r="L133" s="168"/>
      <c r="M133" s="169"/>
      <c r="N133" s="170"/>
      <c r="O133" s="170"/>
      <c r="P133" s="171">
        <f>SUM(P134:P139)</f>
        <v>0</v>
      </c>
      <c r="Q133" s="170"/>
      <c r="R133" s="171">
        <f>SUM(R134:R139)</f>
        <v>0</v>
      </c>
      <c r="S133" s="170"/>
      <c r="T133" s="172">
        <f>SUM(T134:T139)</f>
        <v>0.41310000000000008</v>
      </c>
      <c r="AR133" s="173" t="s">
        <v>83</v>
      </c>
      <c r="AT133" s="174" t="s">
        <v>73</v>
      </c>
      <c r="AU133" s="174" t="s">
        <v>81</v>
      </c>
      <c r="AY133" s="173" t="s">
        <v>164</v>
      </c>
      <c r="BK133" s="175">
        <f>SUM(BK134:BK139)</f>
        <v>0</v>
      </c>
    </row>
    <row r="134" spans="1:65" s="2" customFormat="1" ht="24.2" customHeight="1">
      <c r="A134" s="34"/>
      <c r="B134" s="35"/>
      <c r="C134" s="178" t="s">
        <v>239</v>
      </c>
      <c r="D134" s="178" t="s">
        <v>167</v>
      </c>
      <c r="E134" s="179" t="s">
        <v>387</v>
      </c>
      <c r="F134" s="180" t="s">
        <v>388</v>
      </c>
      <c r="G134" s="181" t="s">
        <v>170</v>
      </c>
      <c r="H134" s="182">
        <v>41.28</v>
      </c>
      <c r="I134" s="183"/>
      <c r="J134" s="184">
        <f>ROUND(I134*H134,2)</f>
        <v>0</v>
      </c>
      <c r="K134" s="180" t="s">
        <v>171</v>
      </c>
      <c r="L134" s="39"/>
      <c r="M134" s="185" t="s">
        <v>19</v>
      </c>
      <c r="N134" s="186" t="s">
        <v>45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6.0000000000000001E-3</v>
      </c>
      <c r="T134" s="188">
        <f>S134*H134</f>
        <v>0.24768000000000001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389</v>
      </c>
      <c r="AT134" s="189" t="s">
        <v>167</v>
      </c>
      <c r="AU134" s="189" t="s">
        <v>83</v>
      </c>
      <c r="AY134" s="17" t="s">
        <v>164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81</v>
      </c>
      <c r="BK134" s="190">
        <f>ROUND(I134*H134,2)</f>
        <v>0</v>
      </c>
      <c r="BL134" s="17" t="s">
        <v>389</v>
      </c>
      <c r="BM134" s="189" t="s">
        <v>594</v>
      </c>
    </row>
    <row r="135" spans="1:65" s="14" customFormat="1" ht="11.25">
      <c r="B135" s="202"/>
      <c r="C135" s="203"/>
      <c r="D135" s="193" t="s">
        <v>174</v>
      </c>
      <c r="E135" s="204" t="s">
        <v>19</v>
      </c>
      <c r="F135" s="205" t="s">
        <v>595</v>
      </c>
      <c r="G135" s="203"/>
      <c r="H135" s="206">
        <v>41.28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174</v>
      </c>
      <c r="AU135" s="212" t="s">
        <v>83</v>
      </c>
      <c r="AV135" s="14" t="s">
        <v>83</v>
      </c>
      <c r="AW135" s="14" t="s">
        <v>35</v>
      </c>
      <c r="AX135" s="14" t="s">
        <v>81</v>
      </c>
      <c r="AY135" s="212" t="s">
        <v>164</v>
      </c>
    </row>
    <row r="136" spans="1:65" s="2" customFormat="1" ht="24.2" customHeight="1">
      <c r="A136" s="34"/>
      <c r="B136" s="35"/>
      <c r="C136" s="178" t="s">
        <v>451</v>
      </c>
      <c r="D136" s="178" t="s">
        <v>167</v>
      </c>
      <c r="E136" s="179" t="s">
        <v>393</v>
      </c>
      <c r="F136" s="180" t="s">
        <v>394</v>
      </c>
      <c r="G136" s="181" t="s">
        <v>170</v>
      </c>
      <c r="H136" s="182">
        <v>82.56</v>
      </c>
      <c r="I136" s="183"/>
      <c r="J136" s="184">
        <f>ROUND(I136*H136,2)</f>
        <v>0</v>
      </c>
      <c r="K136" s="180" t="s">
        <v>171</v>
      </c>
      <c r="L136" s="39"/>
      <c r="M136" s="185" t="s">
        <v>19</v>
      </c>
      <c r="N136" s="186" t="s">
        <v>45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2E-3</v>
      </c>
      <c r="T136" s="188">
        <f>S136*H136</f>
        <v>0.16512000000000002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389</v>
      </c>
      <c r="AT136" s="189" t="s">
        <v>167</v>
      </c>
      <c r="AU136" s="189" t="s">
        <v>83</v>
      </c>
      <c r="AY136" s="17" t="s">
        <v>164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81</v>
      </c>
      <c r="BK136" s="190">
        <f>ROUND(I136*H136,2)</f>
        <v>0</v>
      </c>
      <c r="BL136" s="17" t="s">
        <v>389</v>
      </c>
      <c r="BM136" s="189" t="s">
        <v>596</v>
      </c>
    </row>
    <row r="137" spans="1:65" s="13" customFormat="1" ht="11.25">
      <c r="B137" s="191"/>
      <c r="C137" s="192"/>
      <c r="D137" s="193" t="s">
        <v>174</v>
      </c>
      <c r="E137" s="194" t="s">
        <v>19</v>
      </c>
      <c r="F137" s="195" t="s">
        <v>396</v>
      </c>
      <c r="G137" s="192"/>
      <c r="H137" s="194" t="s">
        <v>19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174</v>
      </c>
      <c r="AU137" s="201" t="s">
        <v>83</v>
      </c>
      <c r="AV137" s="13" t="s">
        <v>81</v>
      </c>
      <c r="AW137" s="13" t="s">
        <v>35</v>
      </c>
      <c r="AX137" s="13" t="s">
        <v>74</v>
      </c>
      <c r="AY137" s="201" t="s">
        <v>164</v>
      </c>
    </row>
    <row r="138" spans="1:65" s="14" customFormat="1" ht="11.25">
      <c r="B138" s="202"/>
      <c r="C138" s="203"/>
      <c r="D138" s="193" t="s">
        <v>174</v>
      </c>
      <c r="E138" s="204" t="s">
        <v>19</v>
      </c>
      <c r="F138" s="205" t="s">
        <v>597</v>
      </c>
      <c r="G138" s="203"/>
      <c r="H138" s="206">
        <v>82.56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174</v>
      </c>
      <c r="AU138" s="212" t="s">
        <v>83</v>
      </c>
      <c r="AV138" s="14" t="s">
        <v>83</v>
      </c>
      <c r="AW138" s="14" t="s">
        <v>35</v>
      </c>
      <c r="AX138" s="14" t="s">
        <v>81</v>
      </c>
      <c r="AY138" s="212" t="s">
        <v>164</v>
      </c>
    </row>
    <row r="139" spans="1:65" s="2" customFormat="1" ht="24.2" customHeight="1">
      <c r="A139" s="34"/>
      <c r="B139" s="35"/>
      <c r="C139" s="178" t="s">
        <v>237</v>
      </c>
      <c r="D139" s="178" t="s">
        <v>167</v>
      </c>
      <c r="E139" s="179" t="s">
        <v>399</v>
      </c>
      <c r="F139" s="180" t="s">
        <v>400</v>
      </c>
      <c r="G139" s="181" t="s">
        <v>401</v>
      </c>
      <c r="H139" s="182">
        <v>1</v>
      </c>
      <c r="I139" s="183"/>
      <c r="J139" s="184">
        <f>ROUND(I139*H139,2)</f>
        <v>0</v>
      </c>
      <c r="K139" s="180" t="s">
        <v>171</v>
      </c>
      <c r="L139" s="39"/>
      <c r="M139" s="185" t="s">
        <v>19</v>
      </c>
      <c r="N139" s="186" t="s">
        <v>45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2.9999999999999997E-4</v>
      </c>
      <c r="T139" s="188">
        <f>S139*H139</f>
        <v>2.9999999999999997E-4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389</v>
      </c>
      <c r="AT139" s="189" t="s">
        <v>167</v>
      </c>
      <c r="AU139" s="189" t="s">
        <v>83</v>
      </c>
      <c r="AY139" s="17" t="s">
        <v>164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81</v>
      </c>
      <c r="BK139" s="190">
        <f>ROUND(I139*H139,2)</f>
        <v>0</v>
      </c>
      <c r="BL139" s="17" t="s">
        <v>389</v>
      </c>
      <c r="BM139" s="189" t="s">
        <v>598</v>
      </c>
    </row>
    <row r="140" spans="1:65" s="12" customFormat="1" ht="22.9" customHeight="1">
      <c r="B140" s="162"/>
      <c r="C140" s="163"/>
      <c r="D140" s="164" t="s">
        <v>73</v>
      </c>
      <c r="E140" s="176" t="s">
        <v>403</v>
      </c>
      <c r="F140" s="176" t="s">
        <v>404</v>
      </c>
      <c r="G140" s="163"/>
      <c r="H140" s="163"/>
      <c r="I140" s="166"/>
      <c r="J140" s="177">
        <f>BK140</f>
        <v>0</v>
      </c>
      <c r="K140" s="163"/>
      <c r="L140" s="168"/>
      <c r="M140" s="169"/>
      <c r="N140" s="170"/>
      <c r="O140" s="170"/>
      <c r="P140" s="171">
        <f>P141</f>
        <v>0</v>
      </c>
      <c r="Q140" s="170"/>
      <c r="R140" s="171">
        <f>R141</f>
        <v>0</v>
      </c>
      <c r="S140" s="170"/>
      <c r="T140" s="172">
        <f>T141</f>
        <v>0.21878400000000001</v>
      </c>
      <c r="AR140" s="173" t="s">
        <v>83</v>
      </c>
      <c r="AT140" s="174" t="s">
        <v>73</v>
      </c>
      <c r="AU140" s="174" t="s">
        <v>81</v>
      </c>
      <c r="AY140" s="173" t="s">
        <v>164</v>
      </c>
      <c r="BK140" s="175">
        <f>BK141</f>
        <v>0</v>
      </c>
    </row>
    <row r="141" spans="1:65" s="2" customFormat="1" ht="49.15" customHeight="1">
      <c r="A141" s="34"/>
      <c r="B141" s="35"/>
      <c r="C141" s="178" t="s">
        <v>456</v>
      </c>
      <c r="D141" s="178" t="s">
        <v>167</v>
      </c>
      <c r="E141" s="179" t="s">
        <v>411</v>
      </c>
      <c r="F141" s="180" t="s">
        <v>412</v>
      </c>
      <c r="G141" s="181" t="s">
        <v>170</v>
      </c>
      <c r="H141" s="182">
        <v>41.28</v>
      </c>
      <c r="I141" s="183"/>
      <c r="J141" s="184">
        <f>ROUND(I141*H141,2)</f>
        <v>0</v>
      </c>
      <c r="K141" s="180" t="s">
        <v>171</v>
      </c>
      <c r="L141" s="39"/>
      <c r="M141" s="185" t="s">
        <v>19</v>
      </c>
      <c r="N141" s="186" t="s">
        <v>45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5.3E-3</v>
      </c>
      <c r="T141" s="188">
        <f>S141*H141</f>
        <v>0.21878400000000001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389</v>
      </c>
      <c r="AT141" s="189" t="s">
        <v>167</v>
      </c>
      <c r="AU141" s="189" t="s">
        <v>83</v>
      </c>
      <c r="AY141" s="17" t="s">
        <v>164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81</v>
      </c>
      <c r="BK141" s="190">
        <f>ROUND(I141*H141,2)</f>
        <v>0</v>
      </c>
      <c r="BL141" s="17" t="s">
        <v>389</v>
      </c>
      <c r="BM141" s="189" t="s">
        <v>599</v>
      </c>
    </row>
    <row r="142" spans="1:65" s="12" customFormat="1" ht="22.9" customHeight="1">
      <c r="B142" s="162"/>
      <c r="C142" s="163"/>
      <c r="D142" s="164" t="s">
        <v>73</v>
      </c>
      <c r="E142" s="176" t="s">
        <v>600</v>
      </c>
      <c r="F142" s="176" t="s">
        <v>601</v>
      </c>
      <c r="G142" s="163"/>
      <c r="H142" s="163"/>
      <c r="I142" s="166"/>
      <c r="J142" s="177">
        <f>BK142</f>
        <v>0</v>
      </c>
      <c r="K142" s="163"/>
      <c r="L142" s="168"/>
      <c r="M142" s="169"/>
      <c r="N142" s="170"/>
      <c r="O142" s="170"/>
      <c r="P142" s="171">
        <f>SUM(P143:P146)</f>
        <v>0</v>
      </c>
      <c r="Q142" s="170"/>
      <c r="R142" s="171">
        <f>SUM(R143:R146)</f>
        <v>0</v>
      </c>
      <c r="S142" s="170"/>
      <c r="T142" s="172">
        <f>SUM(T143:T146)</f>
        <v>7.5289999999999996E-2</v>
      </c>
      <c r="AR142" s="173" t="s">
        <v>83</v>
      </c>
      <c r="AT142" s="174" t="s">
        <v>73</v>
      </c>
      <c r="AU142" s="174" t="s">
        <v>81</v>
      </c>
      <c r="AY142" s="173" t="s">
        <v>164</v>
      </c>
      <c r="BK142" s="175">
        <f>SUM(BK143:BK146)</f>
        <v>0</v>
      </c>
    </row>
    <row r="143" spans="1:65" s="2" customFormat="1" ht="24.2" customHeight="1">
      <c r="A143" s="34"/>
      <c r="B143" s="35"/>
      <c r="C143" s="178" t="s">
        <v>433</v>
      </c>
      <c r="D143" s="178" t="s">
        <v>167</v>
      </c>
      <c r="E143" s="179" t="s">
        <v>602</v>
      </c>
      <c r="F143" s="180" t="s">
        <v>603</v>
      </c>
      <c r="G143" s="181" t="s">
        <v>292</v>
      </c>
      <c r="H143" s="182">
        <v>3.5</v>
      </c>
      <c r="I143" s="183"/>
      <c r="J143" s="184">
        <f>ROUND(I143*H143,2)</f>
        <v>0</v>
      </c>
      <c r="K143" s="180" t="s">
        <v>171</v>
      </c>
      <c r="L143" s="39"/>
      <c r="M143" s="185" t="s">
        <v>19</v>
      </c>
      <c r="N143" s="186" t="s">
        <v>45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1.4919999999999999E-2</v>
      </c>
      <c r="T143" s="188">
        <f>S143*H143</f>
        <v>5.2219999999999996E-2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389</v>
      </c>
      <c r="AT143" s="189" t="s">
        <v>167</v>
      </c>
      <c r="AU143" s="189" t="s">
        <v>83</v>
      </c>
      <c r="AY143" s="17" t="s">
        <v>164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389</v>
      </c>
      <c r="BM143" s="189" t="s">
        <v>604</v>
      </c>
    </row>
    <row r="144" spans="1:65" s="13" customFormat="1" ht="11.25">
      <c r="B144" s="191"/>
      <c r="C144" s="192"/>
      <c r="D144" s="193" t="s">
        <v>174</v>
      </c>
      <c r="E144" s="194" t="s">
        <v>19</v>
      </c>
      <c r="F144" s="195" t="s">
        <v>605</v>
      </c>
      <c r="G144" s="192"/>
      <c r="H144" s="194" t="s">
        <v>19</v>
      </c>
      <c r="I144" s="196"/>
      <c r="J144" s="192"/>
      <c r="K144" s="192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174</v>
      </c>
      <c r="AU144" s="201" t="s">
        <v>83</v>
      </c>
      <c r="AV144" s="13" t="s">
        <v>81</v>
      </c>
      <c r="AW144" s="13" t="s">
        <v>35</v>
      </c>
      <c r="AX144" s="13" t="s">
        <v>74</v>
      </c>
      <c r="AY144" s="201" t="s">
        <v>164</v>
      </c>
    </row>
    <row r="145" spans="1:65" s="14" customFormat="1" ht="11.25">
      <c r="B145" s="202"/>
      <c r="C145" s="203"/>
      <c r="D145" s="193" t="s">
        <v>174</v>
      </c>
      <c r="E145" s="204" t="s">
        <v>19</v>
      </c>
      <c r="F145" s="205" t="s">
        <v>606</v>
      </c>
      <c r="G145" s="203"/>
      <c r="H145" s="206">
        <v>3.5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174</v>
      </c>
      <c r="AU145" s="212" t="s">
        <v>83</v>
      </c>
      <c r="AV145" s="14" t="s">
        <v>83</v>
      </c>
      <c r="AW145" s="14" t="s">
        <v>35</v>
      </c>
      <c r="AX145" s="14" t="s">
        <v>81</v>
      </c>
      <c r="AY145" s="212" t="s">
        <v>164</v>
      </c>
    </row>
    <row r="146" spans="1:65" s="2" customFormat="1" ht="24.2" customHeight="1">
      <c r="A146" s="34"/>
      <c r="B146" s="35"/>
      <c r="C146" s="178" t="s">
        <v>234</v>
      </c>
      <c r="D146" s="178" t="s">
        <v>167</v>
      </c>
      <c r="E146" s="179" t="s">
        <v>607</v>
      </c>
      <c r="F146" s="180" t="s">
        <v>608</v>
      </c>
      <c r="G146" s="181" t="s">
        <v>401</v>
      </c>
      <c r="H146" s="182">
        <v>1</v>
      </c>
      <c r="I146" s="183"/>
      <c r="J146" s="184">
        <f>ROUND(I146*H146,2)</f>
        <v>0</v>
      </c>
      <c r="K146" s="180" t="s">
        <v>171</v>
      </c>
      <c r="L146" s="39"/>
      <c r="M146" s="185" t="s">
        <v>19</v>
      </c>
      <c r="N146" s="186" t="s">
        <v>45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2.307E-2</v>
      </c>
      <c r="T146" s="188">
        <f>S146*H146</f>
        <v>2.307E-2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389</v>
      </c>
      <c r="AT146" s="189" t="s">
        <v>167</v>
      </c>
      <c r="AU146" s="189" t="s">
        <v>83</v>
      </c>
      <c r="AY146" s="17" t="s">
        <v>164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81</v>
      </c>
      <c r="BK146" s="190">
        <f>ROUND(I146*H146,2)</f>
        <v>0</v>
      </c>
      <c r="BL146" s="17" t="s">
        <v>389</v>
      </c>
      <c r="BM146" s="189" t="s">
        <v>609</v>
      </c>
    </row>
    <row r="147" spans="1:65" s="12" customFormat="1" ht="22.9" customHeight="1">
      <c r="B147" s="162"/>
      <c r="C147" s="163"/>
      <c r="D147" s="164" t="s">
        <v>73</v>
      </c>
      <c r="E147" s="176" t="s">
        <v>610</v>
      </c>
      <c r="F147" s="176" t="s">
        <v>611</v>
      </c>
      <c r="G147" s="163"/>
      <c r="H147" s="163"/>
      <c r="I147" s="166"/>
      <c r="J147" s="177">
        <f>BK147</f>
        <v>0</v>
      </c>
      <c r="K147" s="163"/>
      <c r="L147" s="168"/>
      <c r="M147" s="169"/>
      <c r="N147" s="170"/>
      <c r="O147" s="170"/>
      <c r="P147" s="171">
        <f>P148</f>
        <v>0</v>
      </c>
      <c r="Q147" s="170"/>
      <c r="R147" s="171">
        <f>R148</f>
        <v>8.0000000000000007E-5</v>
      </c>
      <c r="S147" s="170"/>
      <c r="T147" s="172">
        <f>T148</f>
        <v>2.4930000000000001E-2</v>
      </c>
      <c r="AR147" s="173" t="s">
        <v>83</v>
      </c>
      <c r="AT147" s="174" t="s">
        <v>73</v>
      </c>
      <c r="AU147" s="174" t="s">
        <v>81</v>
      </c>
      <c r="AY147" s="173" t="s">
        <v>164</v>
      </c>
      <c r="BK147" s="175">
        <f>BK148</f>
        <v>0</v>
      </c>
    </row>
    <row r="148" spans="1:65" s="2" customFormat="1" ht="24.2" customHeight="1">
      <c r="A148" s="34"/>
      <c r="B148" s="35"/>
      <c r="C148" s="178" t="s">
        <v>247</v>
      </c>
      <c r="D148" s="178" t="s">
        <v>167</v>
      </c>
      <c r="E148" s="179" t="s">
        <v>612</v>
      </c>
      <c r="F148" s="180" t="s">
        <v>613</v>
      </c>
      <c r="G148" s="181" t="s">
        <v>401</v>
      </c>
      <c r="H148" s="182">
        <v>1</v>
      </c>
      <c r="I148" s="183"/>
      <c r="J148" s="184">
        <f>ROUND(I148*H148,2)</f>
        <v>0</v>
      </c>
      <c r="K148" s="180" t="s">
        <v>171</v>
      </c>
      <c r="L148" s="39"/>
      <c r="M148" s="185" t="s">
        <v>19</v>
      </c>
      <c r="N148" s="186" t="s">
        <v>45</v>
      </c>
      <c r="O148" s="64"/>
      <c r="P148" s="187">
        <f>O148*H148</f>
        <v>0</v>
      </c>
      <c r="Q148" s="187">
        <v>8.0000000000000007E-5</v>
      </c>
      <c r="R148" s="187">
        <f>Q148*H148</f>
        <v>8.0000000000000007E-5</v>
      </c>
      <c r="S148" s="187">
        <v>2.4930000000000001E-2</v>
      </c>
      <c r="T148" s="188">
        <f>S148*H148</f>
        <v>2.4930000000000001E-2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389</v>
      </c>
      <c r="AT148" s="189" t="s">
        <v>167</v>
      </c>
      <c r="AU148" s="189" t="s">
        <v>83</v>
      </c>
      <c r="AY148" s="17" t="s">
        <v>164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81</v>
      </c>
      <c r="BK148" s="190">
        <f>ROUND(I148*H148,2)</f>
        <v>0</v>
      </c>
      <c r="BL148" s="17" t="s">
        <v>389</v>
      </c>
      <c r="BM148" s="189" t="s">
        <v>614</v>
      </c>
    </row>
    <row r="149" spans="1:65" s="12" customFormat="1" ht="22.9" customHeight="1">
      <c r="B149" s="162"/>
      <c r="C149" s="163"/>
      <c r="D149" s="164" t="s">
        <v>73</v>
      </c>
      <c r="E149" s="176" t="s">
        <v>467</v>
      </c>
      <c r="F149" s="176" t="s">
        <v>468</v>
      </c>
      <c r="G149" s="163"/>
      <c r="H149" s="163"/>
      <c r="I149" s="166"/>
      <c r="J149" s="177">
        <f>BK149</f>
        <v>0</v>
      </c>
      <c r="K149" s="163"/>
      <c r="L149" s="168"/>
      <c r="M149" s="169"/>
      <c r="N149" s="170"/>
      <c r="O149" s="170"/>
      <c r="P149" s="171">
        <f>SUM(P150:P152)</f>
        <v>0</v>
      </c>
      <c r="Q149" s="170"/>
      <c r="R149" s="171">
        <f>SUM(R150:R152)</f>
        <v>0</v>
      </c>
      <c r="S149" s="170"/>
      <c r="T149" s="172">
        <f>SUM(T150:T152)</f>
        <v>1.2796799999999999</v>
      </c>
      <c r="AR149" s="173" t="s">
        <v>83</v>
      </c>
      <c r="AT149" s="174" t="s">
        <v>73</v>
      </c>
      <c r="AU149" s="174" t="s">
        <v>81</v>
      </c>
      <c r="AY149" s="173" t="s">
        <v>164</v>
      </c>
      <c r="BK149" s="175">
        <f>SUM(BK150:BK152)</f>
        <v>0</v>
      </c>
    </row>
    <row r="150" spans="1:65" s="2" customFormat="1" ht="37.9" customHeight="1">
      <c r="A150" s="34"/>
      <c r="B150" s="35"/>
      <c r="C150" s="178" t="s">
        <v>7</v>
      </c>
      <c r="D150" s="178" t="s">
        <v>167</v>
      </c>
      <c r="E150" s="179" t="s">
        <v>470</v>
      </c>
      <c r="F150" s="180" t="s">
        <v>471</v>
      </c>
      <c r="G150" s="181" t="s">
        <v>170</v>
      </c>
      <c r="H150" s="182">
        <v>41.28</v>
      </c>
      <c r="I150" s="183"/>
      <c r="J150" s="184">
        <f>ROUND(I150*H150,2)</f>
        <v>0</v>
      </c>
      <c r="K150" s="180" t="s">
        <v>171</v>
      </c>
      <c r="L150" s="39"/>
      <c r="M150" s="185" t="s">
        <v>19</v>
      </c>
      <c r="N150" s="186" t="s">
        <v>45</v>
      </c>
      <c r="O150" s="64"/>
      <c r="P150" s="187">
        <f>O150*H150</f>
        <v>0</v>
      </c>
      <c r="Q150" s="187">
        <v>0</v>
      </c>
      <c r="R150" s="187">
        <f>Q150*H150</f>
        <v>0</v>
      </c>
      <c r="S150" s="187">
        <v>3.1E-2</v>
      </c>
      <c r="T150" s="188">
        <f>S150*H150</f>
        <v>1.2796799999999999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389</v>
      </c>
      <c r="AT150" s="189" t="s">
        <v>167</v>
      </c>
      <c r="AU150" s="189" t="s">
        <v>83</v>
      </c>
      <c r="AY150" s="17" t="s">
        <v>164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81</v>
      </c>
      <c r="BK150" s="190">
        <f>ROUND(I150*H150,2)</f>
        <v>0</v>
      </c>
      <c r="BL150" s="17" t="s">
        <v>389</v>
      </c>
      <c r="BM150" s="189" t="s">
        <v>615</v>
      </c>
    </row>
    <row r="151" spans="1:65" s="13" customFormat="1" ht="11.25">
      <c r="B151" s="191"/>
      <c r="C151" s="192"/>
      <c r="D151" s="193" t="s">
        <v>174</v>
      </c>
      <c r="E151" s="194" t="s">
        <v>19</v>
      </c>
      <c r="F151" s="195" t="s">
        <v>473</v>
      </c>
      <c r="G151" s="192"/>
      <c r="H151" s="194" t="s">
        <v>19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174</v>
      </c>
      <c r="AU151" s="201" t="s">
        <v>83</v>
      </c>
      <c r="AV151" s="13" t="s">
        <v>81</v>
      </c>
      <c r="AW151" s="13" t="s">
        <v>35</v>
      </c>
      <c r="AX151" s="13" t="s">
        <v>74</v>
      </c>
      <c r="AY151" s="201" t="s">
        <v>164</v>
      </c>
    </row>
    <row r="152" spans="1:65" s="14" customFormat="1" ht="11.25">
      <c r="B152" s="202"/>
      <c r="C152" s="203"/>
      <c r="D152" s="193" t="s">
        <v>174</v>
      </c>
      <c r="E152" s="204" t="s">
        <v>19</v>
      </c>
      <c r="F152" s="205" t="s">
        <v>578</v>
      </c>
      <c r="G152" s="203"/>
      <c r="H152" s="206">
        <v>41.28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174</v>
      </c>
      <c r="AU152" s="212" t="s">
        <v>83</v>
      </c>
      <c r="AV152" s="14" t="s">
        <v>83</v>
      </c>
      <c r="AW152" s="14" t="s">
        <v>35</v>
      </c>
      <c r="AX152" s="14" t="s">
        <v>81</v>
      </c>
      <c r="AY152" s="212" t="s">
        <v>164</v>
      </c>
    </row>
    <row r="153" spans="1:65" s="12" customFormat="1" ht="22.9" customHeight="1">
      <c r="B153" s="162"/>
      <c r="C153" s="163"/>
      <c r="D153" s="164" t="s">
        <v>73</v>
      </c>
      <c r="E153" s="176" t="s">
        <v>475</v>
      </c>
      <c r="F153" s="176" t="s">
        <v>476</v>
      </c>
      <c r="G153" s="163"/>
      <c r="H153" s="163"/>
      <c r="I153" s="166"/>
      <c r="J153" s="177">
        <f>BK153</f>
        <v>0</v>
      </c>
      <c r="K153" s="163"/>
      <c r="L153" s="168"/>
      <c r="M153" s="169"/>
      <c r="N153" s="170"/>
      <c r="O153" s="170"/>
      <c r="P153" s="171">
        <f>SUM(P154:P158)</f>
        <v>0</v>
      </c>
      <c r="Q153" s="170"/>
      <c r="R153" s="171">
        <f>SUM(R154:R158)</f>
        <v>0</v>
      </c>
      <c r="S153" s="170"/>
      <c r="T153" s="172">
        <f>SUM(T154:T158)</f>
        <v>5.4488000000000002E-2</v>
      </c>
      <c r="AR153" s="173" t="s">
        <v>83</v>
      </c>
      <c r="AT153" s="174" t="s">
        <v>73</v>
      </c>
      <c r="AU153" s="174" t="s">
        <v>81</v>
      </c>
      <c r="AY153" s="173" t="s">
        <v>164</v>
      </c>
      <c r="BK153" s="175">
        <f>SUM(BK154:BK158)</f>
        <v>0</v>
      </c>
    </row>
    <row r="154" spans="1:65" s="2" customFormat="1" ht="24.2" customHeight="1">
      <c r="A154" s="34"/>
      <c r="B154" s="35"/>
      <c r="C154" s="178" t="s">
        <v>230</v>
      </c>
      <c r="D154" s="178" t="s">
        <v>167</v>
      </c>
      <c r="E154" s="179" t="s">
        <v>478</v>
      </c>
      <c r="F154" s="180" t="s">
        <v>479</v>
      </c>
      <c r="G154" s="181" t="s">
        <v>292</v>
      </c>
      <c r="H154" s="182">
        <v>18.2</v>
      </c>
      <c r="I154" s="183"/>
      <c r="J154" s="184">
        <f>ROUND(I154*H154,2)</f>
        <v>0</v>
      </c>
      <c r="K154" s="180" t="s">
        <v>171</v>
      </c>
      <c r="L154" s="39"/>
      <c r="M154" s="185" t="s">
        <v>19</v>
      </c>
      <c r="N154" s="186" t="s">
        <v>45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1.91E-3</v>
      </c>
      <c r="T154" s="188">
        <f>S154*H154</f>
        <v>3.4762000000000001E-2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389</v>
      </c>
      <c r="AT154" s="189" t="s">
        <v>167</v>
      </c>
      <c r="AU154" s="189" t="s">
        <v>83</v>
      </c>
      <c r="AY154" s="17" t="s">
        <v>164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81</v>
      </c>
      <c r="BK154" s="190">
        <f>ROUND(I154*H154,2)</f>
        <v>0</v>
      </c>
      <c r="BL154" s="17" t="s">
        <v>389</v>
      </c>
      <c r="BM154" s="189" t="s">
        <v>616</v>
      </c>
    </row>
    <row r="155" spans="1:65" s="14" customFormat="1" ht="11.25">
      <c r="B155" s="202"/>
      <c r="C155" s="203"/>
      <c r="D155" s="193" t="s">
        <v>174</v>
      </c>
      <c r="E155" s="204" t="s">
        <v>19</v>
      </c>
      <c r="F155" s="205" t="s">
        <v>617</v>
      </c>
      <c r="G155" s="203"/>
      <c r="H155" s="206">
        <v>18.2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174</v>
      </c>
      <c r="AU155" s="212" t="s">
        <v>83</v>
      </c>
      <c r="AV155" s="14" t="s">
        <v>83</v>
      </c>
      <c r="AW155" s="14" t="s">
        <v>35</v>
      </c>
      <c r="AX155" s="14" t="s">
        <v>81</v>
      </c>
      <c r="AY155" s="212" t="s">
        <v>164</v>
      </c>
    </row>
    <row r="156" spans="1:65" s="2" customFormat="1" ht="24.2" customHeight="1">
      <c r="A156" s="34"/>
      <c r="B156" s="35"/>
      <c r="C156" s="178" t="s">
        <v>498</v>
      </c>
      <c r="D156" s="178" t="s">
        <v>167</v>
      </c>
      <c r="E156" s="179" t="s">
        <v>483</v>
      </c>
      <c r="F156" s="180" t="s">
        <v>484</v>
      </c>
      <c r="G156" s="181" t="s">
        <v>292</v>
      </c>
      <c r="H156" s="182">
        <v>2.8</v>
      </c>
      <c r="I156" s="183"/>
      <c r="J156" s="184">
        <f>ROUND(I156*H156,2)</f>
        <v>0</v>
      </c>
      <c r="K156" s="180" t="s">
        <v>171</v>
      </c>
      <c r="L156" s="39"/>
      <c r="M156" s="185" t="s">
        <v>19</v>
      </c>
      <c r="N156" s="186" t="s">
        <v>45</v>
      </c>
      <c r="O156" s="64"/>
      <c r="P156" s="187">
        <f>O156*H156</f>
        <v>0</v>
      </c>
      <c r="Q156" s="187">
        <v>0</v>
      </c>
      <c r="R156" s="187">
        <f>Q156*H156</f>
        <v>0</v>
      </c>
      <c r="S156" s="187">
        <v>1.67E-3</v>
      </c>
      <c r="T156" s="188">
        <f>S156*H156</f>
        <v>4.6759999999999996E-3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389</v>
      </c>
      <c r="AT156" s="189" t="s">
        <v>167</v>
      </c>
      <c r="AU156" s="189" t="s">
        <v>83</v>
      </c>
      <c r="AY156" s="17" t="s">
        <v>164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81</v>
      </c>
      <c r="BK156" s="190">
        <f>ROUND(I156*H156,2)</f>
        <v>0</v>
      </c>
      <c r="BL156" s="17" t="s">
        <v>389</v>
      </c>
      <c r="BM156" s="189" t="s">
        <v>618</v>
      </c>
    </row>
    <row r="157" spans="1:65" s="14" customFormat="1" ht="11.25">
      <c r="B157" s="202"/>
      <c r="C157" s="203"/>
      <c r="D157" s="193" t="s">
        <v>174</v>
      </c>
      <c r="E157" s="204" t="s">
        <v>19</v>
      </c>
      <c r="F157" s="205" t="s">
        <v>619</v>
      </c>
      <c r="G157" s="203"/>
      <c r="H157" s="206">
        <v>2.8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174</v>
      </c>
      <c r="AU157" s="212" t="s">
        <v>83</v>
      </c>
      <c r="AV157" s="14" t="s">
        <v>83</v>
      </c>
      <c r="AW157" s="14" t="s">
        <v>35</v>
      </c>
      <c r="AX157" s="14" t="s">
        <v>81</v>
      </c>
      <c r="AY157" s="212" t="s">
        <v>164</v>
      </c>
    </row>
    <row r="158" spans="1:65" s="2" customFormat="1" ht="14.45" customHeight="1">
      <c r="A158" s="34"/>
      <c r="B158" s="35"/>
      <c r="C158" s="178" t="s">
        <v>329</v>
      </c>
      <c r="D158" s="178" t="s">
        <v>167</v>
      </c>
      <c r="E158" s="179" t="s">
        <v>488</v>
      </c>
      <c r="F158" s="180" t="s">
        <v>489</v>
      </c>
      <c r="G158" s="181" t="s">
        <v>292</v>
      </c>
      <c r="H158" s="182">
        <v>8.6</v>
      </c>
      <c r="I158" s="183"/>
      <c r="J158" s="184">
        <f>ROUND(I158*H158,2)</f>
        <v>0</v>
      </c>
      <c r="K158" s="180" t="s">
        <v>171</v>
      </c>
      <c r="L158" s="39"/>
      <c r="M158" s="185" t="s">
        <v>19</v>
      </c>
      <c r="N158" s="186" t="s">
        <v>45</v>
      </c>
      <c r="O158" s="64"/>
      <c r="P158" s="187">
        <f>O158*H158</f>
        <v>0</v>
      </c>
      <c r="Q158" s="187">
        <v>0</v>
      </c>
      <c r="R158" s="187">
        <f>Q158*H158</f>
        <v>0</v>
      </c>
      <c r="S158" s="187">
        <v>1.75E-3</v>
      </c>
      <c r="T158" s="188">
        <f>S158*H158</f>
        <v>1.5049999999999999E-2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389</v>
      </c>
      <c r="AT158" s="189" t="s">
        <v>167</v>
      </c>
      <c r="AU158" s="189" t="s">
        <v>83</v>
      </c>
      <c r="AY158" s="17" t="s">
        <v>164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81</v>
      </c>
      <c r="BK158" s="190">
        <f>ROUND(I158*H158,2)</f>
        <v>0</v>
      </c>
      <c r="BL158" s="17" t="s">
        <v>389</v>
      </c>
      <c r="BM158" s="189" t="s">
        <v>620</v>
      </c>
    </row>
    <row r="159" spans="1:65" s="12" customFormat="1" ht="22.9" customHeight="1">
      <c r="B159" s="162"/>
      <c r="C159" s="163"/>
      <c r="D159" s="164" t="s">
        <v>73</v>
      </c>
      <c r="E159" s="176" t="s">
        <v>491</v>
      </c>
      <c r="F159" s="176" t="s">
        <v>492</v>
      </c>
      <c r="G159" s="163"/>
      <c r="H159" s="163"/>
      <c r="I159" s="166"/>
      <c r="J159" s="177">
        <f>BK159</f>
        <v>0</v>
      </c>
      <c r="K159" s="163"/>
      <c r="L159" s="168"/>
      <c r="M159" s="169"/>
      <c r="N159" s="170"/>
      <c r="O159" s="170"/>
      <c r="P159" s="171">
        <f>SUM(P160:P162)</f>
        <v>0</v>
      </c>
      <c r="Q159" s="170"/>
      <c r="R159" s="171">
        <f>SUM(R160:R162)</f>
        <v>0</v>
      </c>
      <c r="S159" s="170"/>
      <c r="T159" s="172">
        <f>SUM(T160:T162)</f>
        <v>1.4999999999999999E-2</v>
      </c>
      <c r="AR159" s="173" t="s">
        <v>83</v>
      </c>
      <c r="AT159" s="174" t="s">
        <v>73</v>
      </c>
      <c r="AU159" s="174" t="s">
        <v>81</v>
      </c>
      <c r="AY159" s="173" t="s">
        <v>164</v>
      </c>
      <c r="BK159" s="175">
        <f>SUM(BK160:BK162)</f>
        <v>0</v>
      </c>
    </row>
    <row r="160" spans="1:65" s="2" customFormat="1" ht="24.2" customHeight="1">
      <c r="A160" s="34"/>
      <c r="B160" s="35"/>
      <c r="C160" s="178" t="s">
        <v>420</v>
      </c>
      <c r="D160" s="178" t="s">
        <v>167</v>
      </c>
      <c r="E160" s="179" t="s">
        <v>621</v>
      </c>
      <c r="F160" s="180" t="s">
        <v>622</v>
      </c>
      <c r="G160" s="181" t="s">
        <v>505</v>
      </c>
      <c r="H160" s="182">
        <v>15</v>
      </c>
      <c r="I160" s="183"/>
      <c r="J160" s="184">
        <f>ROUND(I160*H160,2)</f>
        <v>0</v>
      </c>
      <c r="K160" s="180" t="s">
        <v>171</v>
      </c>
      <c r="L160" s="39"/>
      <c r="M160" s="185" t="s">
        <v>19</v>
      </c>
      <c r="N160" s="186" t="s">
        <v>45</v>
      </c>
      <c r="O160" s="64"/>
      <c r="P160" s="187">
        <f>O160*H160</f>
        <v>0</v>
      </c>
      <c r="Q160" s="187">
        <v>0</v>
      </c>
      <c r="R160" s="187">
        <f>Q160*H160</f>
        <v>0</v>
      </c>
      <c r="S160" s="187">
        <v>1E-3</v>
      </c>
      <c r="T160" s="188">
        <f>S160*H160</f>
        <v>1.4999999999999999E-2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389</v>
      </c>
      <c r="AT160" s="189" t="s">
        <v>167</v>
      </c>
      <c r="AU160" s="189" t="s">
        <v>83</v>
      </c>
      <c r="AY160" s="17" t="s">
        <v>164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81</v>
      </c>
      <c r="BK160" s="190">
        <f>ROUND(I160*H160,2)</f>
        <v>0</v>
      </c>
      <c r="BL160" s="17" t="s">
        <v>389</v>
      </c>
      <c r="BM160" s="189" t="s">
        <v>623</v>
      </c>
    </row>
    <row r="161" spans="1:65" s="13" customFormat="1" ht="11.25">
      <c r="B161" s="191"/>
      <c r="C161" s="192"/>
      <c r="D161" s="193" t="s">
        <v>174</v>
      </c>
      <c r="E161" s="194" t="s">
        <v>19</v>
      </c>
      <c r="F161" s="195" t="s">
        <v>624</v>
      </c>
      <c r="G161" s="192"/>
      <c r="H161" s="194" t="s">
        <v>19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174</v>
      </c>
      <c r="AU161" s="201" t="s">
        <v>83</v>
      </c>
      <c r="AV161" s="13" t="s">
        <v>81</v>
      </c>
      <c r="AW161" s="13" t="s">
        <v>35</v>
      </c>
      <c r="AX161" s="13" t="s">
        <v>74</v>
      </c>
      <c r="AY161" s="201" t="s">
        <v>164</v>
      </c>
    </row>
    <row r="162" spans="1:65" s="14" customFormat="1" ht="11.25">
      <c r="B162" s="202"/>
      <c r="C162" s="203"/>
      <c r="D162" s="193" t="s">
        <v>174</v>
      </c>
      <c r="E162" s="204" t="s">
        <v>19</v>
      </c>
      <c r="F162" s="205" t="s">
        <v>8</v>
      </c>
      <c r="G162" s="203"/>
      <c r="H162" s="206">
        <v>15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174</v>
      </c>
      <c r="AU162" s="212" t="s">
        <v>83</v>
      </c>
      <c r="AV162" s="14" t="s">
        <v>83</v>
      </c>
      <c r="AW162" s="14" t="s">
        <v>35</v>
      </c>
      <c r="AX162" s="14" t="s">
        <v>81</v>
      </c>
      <c r="AY162" s="212" t="s">
        <v>164</v>
      </c>
    </row>
    <row r="163" spans="1:65" s="12" customFormat="1" ht="25.9" customHeight="1">
      <c r="B163" s="162"/>
      <c r="C163" s="163"/>
      <c r="D163" s="164" t="s">
        <v>73</v>
      </c>
      <c r="E163" s="165" t="s">
        <v>552</v>
      </c>
      <c r="F163" s="165" t="s">
        <v>553</v>
      </c>
      <c r="G163" s="163"/>
      <c r="H163" s="163"/>
      <c r="I163" s="166"/>
      <c r="J163" s="167">
        <f>BK163</f>
        <v>0</v>
      </c>
      <c r="K163" s="163"/>
      <c r="L163" s="168"/>
      <c r="M163" s="169"/>
      <c r="N163" s="170"/>
      <c r="O163" s="170"/>
      <c r="P163" s="171">
        <f>SUM(P164:P169)</f>
        <v>0</v>
      </c>
      <c r="Q163" s="170"/>
      <c r="R163" s="171">
        <f>SUM(R164:R169)</f>
        <v>0</v>
      </c>
      <c r="S163" s="170"/>
      <c r="T163" s="172">
        <f>SUM(T164:T169)</f>
        <v>0</v>
      </c>
      <c r="AR163" s="173" t="s">
        <v>172</v>
      </c>
      <c r="AT163" s="174" t="s">
        <v>73</v>
      </c>
      <c r="AU163" s="174" t="s">
        <v>74</v>
      </c>
      <c r="AY163" s="173" t="s">
        <v>164</v>
      </c>
      <c r="BK163" s="175">
        <f>SUM(BK164:BK169)</f>
        <v>0</v>
      </c>
    </row>
    <row r="164" spans="1:65" s="2" customFormat="1" ht="24.2" customHeight="1">
      <c r="A164" s="34"/>
      <c r="B164" s="35"/>
      <c r="C164" s="178" t="s">
        <v>625</v>
      </c>
      <c r="D164" s="178" t="s">
        <v>167</v>
      </c>
      <c r="E164" s="179" t="s">
        <v>555</v>
      </c>
      <c r="F164" s="180" t="s">
        <v>556</v>
      </c>
      <c r="G164" s="181" t="s">
        <v>557</v>
      </c>
      <c r="H164" s="182">
        <v>37</v>
      </c>
      <c r="I164" s="183"/>
      <c r="J164" s="184">
        <f>ROUND(I164*H164,2)</f>
        <v>0</v>
      </c>
      <c r="K164" s="180" t="s">
        <v>171</v>
      </c>
      <c r="L164" s="39"/>
      <c r="M164" s="185" t="s">
        <v>19</v>
      </c>
      <c r="N164" s="186" t="s">
        <v>45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558</v>
      </c>
      <c r="AT164" s="189" t="s">
        <v>167</v>
      </c>
      <c r="AU164" s="189" t="s">
        <v>81</v>
      </c>
      <c r="AY164" s="17" t="s">
        <v>164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81</v>
      </c>
      <c r="BK164" s="190">
        <f>ROUND(I164*H164,2)</f>
        <v>0</v>
      </c>
      <c r="BL164" s="17" t="s">
        <v>558</v>
      </c>
      <c r="BM164" s="189" t="s">
        <v>626</v>
      </c>
    </row>
    <row r="165" spans="1:65" s="13" customFormat="1" ht="11.25">
      <c r="B165" s="191"/>
      <c r="C165" s="192"/>
      <c r="D165" s="193" t="s">
        <v>174</v>
      </c>
      <c r="E165" s="194" t="s">
        <v>19</v>
      </c>
      <c r="F165" s="195" t="s">
        <v>627</v>
      </c>
      <c r="G165" s="192"/>
      <c r="H165" s="194" t="s">
        <v>19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174</v>
      </c>
      <c r="AU165" s="201" t="s">
        <v>81</v>
      </c>
      <c r="AV165" s="13" t="s">
        <v>81</v>
      </c>
      <c r="AW165" s="13" t="s">
        <v>35</v>
      </c>
      <c r="AX165" s="13" t="s">
        <v>74</v>
      </c>
      <c r="AY165" s="201" t="s">
        <v>164</v>
      </c>
    </row>
    <row r="166" spans="1:65" s="14" customFormat="1" ht="11.25">
      <c r="B166" s="202"/>
      <c r="C166" s="203"/>
      <c r="D166" s="193" t="s">
        <v>174</v>
      </c>
      <c r="E166" s="204" t="s">
        <v>19</v>
      </c>
      <c r="F166" s="205" t="s">
        <v>628</v>
      </c>
      <c r="G166" s="203"/>
      <c r="H166" s="206">
        <v>32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174</v>
      </c>
      <c r="AU166" s="212" t="s">
        <v>81</v>
      </c>
      <c r="AV166" s="14" t="s">
        <v>83</v>
      </c>
      <c r="AW166" s="14" t="s">
        <v>35</v>
      </c>
      <c r="AX166" s="14" t="s">
        <v>74</v>
      </c>
      <c r="AY166" s="212" t="s">
        <v>164</v>
      </c>
    </row>
    <row r="167" spans="1:65" s="13" customFormat="1" ht="11.25">
      <c r="B167" s="191"/>
      <c r="C167" s="192"/>
      <c r="D167" s="193" t="s">
        <v>174</v>
      </c>
      <c r="E167" s="194" t="s">
        <v>19</v>
      </c>
      <c r="F167" s="195" t="s">
        <v>562</v>
      </c>
      <c r="G167" s="192"/>
      <c r="H167" s="194" t="s">
        <v>19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174</v>
      </c>
      <c r="AU167" s="201" t="s">
        <v>81</v>
      </c>
      <c r="AV167" s="13" t="s">
        <v>81</v>
      </c>
      <c r="AW167" s="13" t="s">
        <v>35</v>
      </c>
      <c r="AX167" s="13" t="s">
        <v>74</v>
      </c>
      <c r="AY167" s="201" t="s">
        <v>164</v>
      </c>
    </row>
    <row r="168" spans="1:65" s="14" customFormat="1" ht="11.25">
      <c r="B168" s="202"/>
      <c r="C168" s="203"/>
      <c r="D168" s="193" t="s">
        <v>174</v>
      </c>
      <c r="E168" s="204" t="s">
        <v>19</v>
      </c>
      <c r="F168" s="205" t="s">
        <v>310</v>
      </c>
      <c r="G168" s="203"/>
      <c r="H168" s="206">
        <v>5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174</v>
      </c>
      <c r="AU168" s="212" t="s">
        <v>81</v>
      </c>
      <c r="AV168" s="14" t="s">
        <v>83</v>
      </c>
      <c r="AW168" s="14" t="s">
        <v>35</v>
      </c>
      <c r="AX168" s="14" t="s">
        <v>74</v>
      </c>
      <c r="AY168" s="212" t="s">
        <v>164</v>
      </c>
    </row>
    <row r="169" spans="1:65" s="15" customFormat="1" ht="11.25">
      <c r="B169" s="223"/>
      <c r="C169" s="224"/>
      <c r="D169" s="193" t="s">
        <v>174</v>
      </c>
      <c r="E169" s="225" t="s">
        <v>19</v>
      </c>
      <c r="F169" s="226" t="s">
        <v>246</v>
      </c>
      <c r="G169" s="224"/>
      <c r="H169" s="227">
        <v>37</v>
      </c>
      <c r="I169" s="228"/>
      <c r="J169" s="224"/>
      <c r="K169" s="224"/>
      <c r="L169" s="229"/>
      <c r="M169" s="234"/>
      <c r="N169" s="235"/>
      <c r="O169" s="235"/>
      <c r="P169" s="235"/>
      <c r="Q169" s="235"/>
      <c r="R169" s="235"/>
      <c r="S169" s="235"/>
      <c r="T169" s="236"/>
      <c r="AT169" s="233" t="s">
        <v>174</v>
      </c>
      <c r="AU169" s="233" t="s">
        <v>81</v>
      </c>
      <c r="AV169" s="15" t="s">
        <v>172</v>
      </c>
      <c r="AW169" s="15" t="s">
        <v>35</v>
      </c>
      <c r="AX169" s="15" t="s">
        <v>81</v>
      </c>
      <c r="AY169" s="233" t="s">
        <v>164</v>
      </c>
    </row>
    <row r="170" spans="1:65" s="2" customFormat="1" ht="6.95" customHeight="1">
      <c r="A170" s="34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39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algorithmName="SHA-512" hashValue="px0y4FpzSF5FsM3KHplTY825h8cB/ZGNpGCj5QD1U+xrQFDwHSch28j7gul9jSISde7oVuenG0/DW8H99wjSmw==" saltValue="KBdgBIP+VMVkXNIVXwP1MXlK6bsb8qRrsuHHVArN7/sXqgZYyMsIWkduVVn09p64x5p2L0npZQjLrO5L9oVWFg==" spinCount="100000" sheet="1" objects="1" scenarios="1" formatColumns="0" formatRows="0" autoFilter="0"/>
  <autoFilter ref="C98:K169" xr:uid="{00000000-0009-0000-0000-000002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1" customFormat="1" ht="12" customHeight="1">
      <c r="B8" s="20"/>
      <c r="D8" s="112" t="s">
        <v>121</v>
      </c>
      <c r="L8" s="20"/>
    </row>
    <row r="9" spans="1:46" s="2" customFormat="1" ht="16.5" customHeight="1">
      <c r="A9" s="34"/>
      <c r="B9" s="39"/>
      <c r="C9" s="34"/>
      <c r="D9" s="34"/>
      <c r="E9" s="293" t="s">
        <v>629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6" t="s">
        <v>630</v>
      </c>
      <c r="F11" s="295"/>
      <c r="G11" s="295"/>
      <c r="H11" s="295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10. 5. 2021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7" t="str">
        <f>'Rekapitulace stavby'!E14</f>
        <v>Vyplň údaj</v>
      </c>
      <c r="F20" s="298"/>
      <c r="G20" s="298"/>
      <c r="H20" s="298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29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38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9" t="s">
        <v>19</v>
      </c>
      <c r="F29" s="299"/>
      <c r="G29" s="299"/>
      <c r="H29" s="299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40</v>
      </c>
      <c r="E32" s="34"/>
      <c r="F32" s="34"/>
      <c r="G32" s="34"/>
      <c r="H32" s="34"/>
      <c r="I32" s="34"/>
      <c r="J32" s="120">
        <f>ROUND(J110,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42</v>
      </c>
      <c r="G34" s="34"/>
      <c r="H34" s="34"/>
      <c r="I34" s="121" t="s">
        <v>41</v>
      </c>
      <c r="J34" s="121" t="s">
        <v>43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44</v>
      </c>
      <c r="E35" s="112" t="s">
        <v>45</v>
      </c>
      <c r="F35" s="123">
        <f>ROUND((SUM(BE110:BE970)),  2)</f>
        <v>0</v>
      </c>
      <c r="G35" s="34"/>
      <c r="H35" s="34"/>
      <c r="I35" s="124">
        <v>0.21</v>
      </c>
      <c r="J35" s="123">
        <f>ROUND(((SUM(BE110:BE970))*I35),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46</v>
      </c>
      <c r="F36" s="123">
        <f>ROUND((SUM(BF110:BF970)),  2)</f>
        <v>0</v>
      </c>
      <c r="G36" s="34"/>
      <c r="H36" s="34"/>
      <c r="I36" s="124">
        <v>0.15</v>
      </c>
      <c r="J36" s="123">
        <f>ROUND(((SUM(BF110:BF970))*I36),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ROUND((SUM(BG110:BG970)),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48</v>
      </c>
      <c r="F38" s="123">
        <f>ROUND((SUM(BH110:BH970)),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49</v>
      </c>
      <c r="F39" s="123">
        <f>ROUND((SUM(BI110:BI970)),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50</v>
      </c>
      <c r="E41" s="127"/>
      <c r="F41" s="127"/>
      <c r="G41" s="128" t="s">
        <v>51</v>
      </c>
      <c r="H41" s="129" t="s">
        <v>52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125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6.25" hidden="1" customHeight="1">
      <c r="A50" s="34"/>
      <c r="B50" s="35"/>
      <c r="C50" s="36"/>
      <c r="D50" s="36"/>
      <c r="E50" s="300" t="str">
        <f>E7</f>
        <v>Střešní nástavba MŠ nad pavilonem č.2 a střešní nástavba zázemí ZŠ nad pavilonem č.3</v>
      </c>
      <c r="F50" s="301"/>
      <c r="G50" s="301"/>
      <c r="H50" s="301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121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300" t="s">
        <v>629</v>
      </c>
      <c r="F52" s="302"/>
      <c r="G52" s="302"/>
      <c r="H52" s="302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54" t="str">
        <f>E11</f>
        <v>b1 - SO.01</v>
      </c>
      <c r="F54" s="302"/>
      <c r="G54" s="302"/>
      <c r="H54" s="302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ZŠ a MŠ pro zrakově postižené</v>
      </c>
      <c r="G56" s="36"/>
      <c r="H56" s="36"/>
      <c r="I56" s="29" t="s">
        <v>23</v>
      </c>
      <c r="J56" s="59" t="str">
        <f>IF(J14="","",J14)</f>
        <v>10. 5. 2021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 xml:space="preserve">ZŠ a MŠ pro zrakově postižené a vady řeči </v>
      </c>
      <c r="G58" s="36"/>
      <c r="H58" s="36"/>
      <c r="I58" s="29" t="s">
        <v>32</v>
      </c>
      <c r="J58" s="32" t="str">
        <f>E23</f>
        <v>Ing.Arch. Pavel Šticha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126</v>
      </c>
      <c r="D61" s="137"/>
      <c r="E61" s="137"/>
      <c r="F61" s="137"/>
      <c r="G61" s="137"/>
      <c r="H61" s="137"/>
      <c r="I61" s="137"/>
      <c r="J61" s="138" t="s">
        <v>127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72</v>
      </c>
      <c r="D63" s="36"/>
      <c r="E63" s="36"/>
      <c r="F63" s="36"/>
      <c r="G63" s="36"/>
      <c r="H63" s="36"/>
      <c r="I63" s="36"/>
      <c r="J63" s="77">
        <f>J110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128</v>
      </c>
    </row>
    <row r="64" spans="1:47" s="9" customFormat="1" ht="24.95" hidden="1" customHeight="1">
      <c r="B64" s="140"/>
      <c r="C64" s="141"/>
      <c r="D64" s="142" t="s">
        <v>129</v>
      </c>
      <c r="E64" s="143"/>
      <c r="F64" s="143"/>
      <c r="G64" s="143"/>
      <c r="H64" s="143"/>
      <c r="I64" s="143"/>
      <c r="J64" s="144">
        <f>J111</f>
        <v>0</v>
      </c>
      <c r="K64" s="141"/>
      <c r="L64" s="145"/>
    </row>
    <row r="65" spans="2:12" s="10" customFormat="1" ht="19.899999999999999" hidden="1" customHeight="1">
      <c r="B65" s="146"/>
      <c r="C65" s="97"/>
      <c r="D65" s="147" t="s">
        <v>130</v>
      </c>
      <c r="E65" s="148"/>
      <c r="F65" s="148"/>
      <c r="G65" s="148"/>
      <c r="H65" s="148"/>
      <c r="I65" s="148"/>
      <c r="J65" s="149">
        <f>J112</f>
        <v>0</v>
      </c>
      <c r="K65" s="97"/>
      <c r="L65" s="150"/>
    </row>
    <row r="66" spans="2:12" s="10" customFormat="1" ht="19.899999999999999" hidden="1" customHeight="1">
      <c r="B66" s="146"/>
      <c r="C66" s="97"/>
      <c r="D66" s="147" t="s">
        <v>131</v>
      </c>
      <c r="E66" s="148"/>
      <c r="F66" s="148"/>
      <c r="G66" s="148"/>
      <c r="H66" s="148"/>
      <c r="I66" s="148"/>
      <c r="J66" s="149">
        <f>J136</f>
        <v>0</v>
      </c>
      <c r="K66" s="97"/>
      <c r="L66" s="150"/>
    </row>
    <row r="67" spans="2:12" s="10" customFormat="1" ht="19.899999999999999" hidden="1" customHeight="1">
      <c r="B67" s="146"/>
      <c r="C67" s="97"/>
      <c r="D67" s="147" t="s">
        <v>132</v>
      </c>
      <c r="E67" s="148"/>
      <c r="F67" s="148"/>
      <c r="G67" s="148"/>
      <c r="H67" s="148"/>
      <c r="I67" s="148"/>
      <c r="J67" s="149">
        <f>J146</f>
        <v>0</v>
      </c>
      <c r="K67" s="97"/>
      <c r="L67" s="150"/>
    </row>
    <row r="68" spans="2:12" s="10" customFormat="1" ht="19.899999999999999" hidden="1" customHeight="1">
      <c r="B68" s="146"/>
      <c r="C68" s="97"/>
      <c r="D68" s="147" t="s">
        <v>631</v>
      </c>
      <c r="E68" s="148"/>
      <c r="F68" s="148"/>
      <c r="G68" s="148"/>
      <c r="H68" s="148"/>
      <c r="I68" s="148"/>
      <c r="J68" s="149">
        <f>J238</f>
        <v>0</v>
      </c>
      <c r="K68" s="97"/>
      <c r="L68" s="150"/>
    </row>
    <row r="69" spans="2:12" s="10" customFormat="1" ht="19.899999999999999" hidden="1" customHeight="1">
      <c r="B69" s="146"/>
      <c r="C69" s="97"/>
      <c r="D69" s="147" t="s">
        <v>632</v>
      </c>
      <c r="E69" s="148"/>
      <c r="F69" s="148"/>
      <c r="G69" s="148"/>
      <c r="H69" s="148"/>
      <c r="I69" s="148"/>
      <c r="J69" s="149">
        <f>J289</f>
        <v>0</v>
      </c>
      <c r="K69" s="97"/>
      <c r="L69" s="150"/>
    </row>
    <row r="70" spans="2:12" s="10" customFormat="1" ht="19.899999999999999" hidden="1" customHeight="1">
      <c r="B70" s="146"/>
      <c r="C70" s="97"/>
      <c r="D70" s="147" t="s">
        <v>633</v>
      </c>
      <c r="E70" s="148"/>
      <c r="F70" s="148"/>
      <c r="G70" s="148"/>
      <c r="H70" s="148"/>
      <c r="I70" s="148"/>
      <c r="J70" s="149">
        <f>J308</f>
        <v>0</v>
      </c>
      <c r="K70" s="97"/>
      <c r="L70" s="150"/>
    </row>
    <row r="71" spans="2:12" s="10" customFormat="1" ht="19.899999999999999" hidden="1" customHeight="1">
      <c r="B71" s="146"/>
      <c r="C71" s="97"/>
      <c r="D71" s="147" t="s">
        <v>133</v>
      </c>
      <c r="E71" s="148"/>
      <c r="F71" s="148"/>
      <c r="G71" s="148"/>
      <c r="H71" s="148"/>
      <c r="I71" s="148"/>
      <c r="J71" s="149">
        <f>J443</f>
        <v>0</v>
      </c>
      <c r="K71" s="97"/>
      <c r="L71" s="150"/>
    </row>
    <row r="72" spans="2:12" s="10" customFormat="1" ht="19.899999999999999" hidden="1" customHeight="1">
      <c r="B72" s="146"/>
      <c r="C72" s="97"/>
      <c r="D72" s="147" t="s">
        <v>135</v>
      </c>
      <c r="E72" s="148"/>
      <c r="F72" s="148"/>
      <c r="G72" s="148"/>
      <c r="H72" s="148"/>
      <c r="I72" s="148"/>
      <c r="J72" s="149">
        <f>J477</f>
        <v>0</v>
      </c>
      <c r="K72" s="97"/>
      <c r="L72" s="150"/>
    </row>
    <row r="73" spans="2:12" s="9" customFormat="1" ht="24.95" hidden="1" customHeight="1">
      <c r="B73" s="140"/>
      <c r="C73" s="141"/>
      <c r="D73" s="142" t="s">
        <v>136</v>
      </c>
      <c r="E73" s="143"/>
      <c r="F73" s="143"/>
      <c r="G73" s="143"/>
      <c r="H73" s="143"/>
      <c r="I73" s="143"/>
      <c r="J73" s="144">
        <f>J479</f>
        <v>0</v>
      </c>
      <c r="K73" s="141"/>
      <c r="L73" s="145"/>
    </row>
    <row r="74" spans="2:12" s="10" customFormat="1" ht="19.899999999999999" hidden="1" customHeight="1">
      <c r="B74" s="146"/>
      <c r="C74" s="97"/>
      <c r="D74" s="147" t="s">
        <v>137</v>
      </c>
      <c r="E74" s="148"/>
      <c r="F74" s="148"/>
      <c r="G74" s="148"/>
      <c r="H74" s="148"/>
      <c r="I74" s="148"/>
      <c r="J74" s="149">
        <f>J480</f>
        <v>0</v>
      </c>
      <c r="K74" s="97"/>
      <c r="L74" s="150"/>
    </row>
    <row r="75" spans="2:12" s="10" customFormat="1" ht="19.899999999999999" hidden="1" customHeight="1">
      <c r="B75" s="146"/>
      <c r="C75" s="97"/>
      <c r="D75" s="147" t="s">
        <v>138</v>
      </c>
      <c r="E75" s="148"/>
      <c r="F75" s="148"/>
      <c r="G75" s="148"/>
      <c r="H75" s="148"/>
      <c r="I75" s="148"/>
      <c r="J75" s="149">
        <f>J525</f>
        <v>0</v>
      </c>
      <c r="K75" s="97"/>
      <c r="L75" s="150"/>
    </row>
    <row r="76" spans="2:12" s="10" customFormat="1" ht="19.899999999999999" hidden="1" customHeight="1">
      <c r="B76" s="146"/>
      <c r="C76" s="97"/>
      <c r="D76" s="147" t="s">
        <v>564</v>
      </c>
      <c r="E76" s="148"/>
      <c r="F76" s="148"/>
      <c r="G76" s="148"/>
      <c r="H76" s="148"/>
      <c r="I76" s="148"/>
      <c r="J76" s="149">
        <f>J560</f>
        <v>0</v>
      </c>
      <c r="K76" s="97"/>
      <c r="L76" s="150"/>
    </row>
    <row r="77" spans="2:12" s="10" customFormat="1" ht="19.899999999999999" hidden="1" customHeight="1">
      <c r="B77" s="146"/>
      <c r="C77" s="97"/>
      <c r="D77" s="147" t="s">
        <v>142</v>
      </c>
      <c r="E77" s="148"/>
      <c r="F77" s="148"/>
      <c r="G77" s="148"/>
      <c r="H77" s="148"/>
      <c r="I77" s="148"/>
      <c r="J77" s="149">
        <f>J566</f>
        <v>0</v>
      </c>
      <c r="K77" s="97"/>
      <c r="L77" s="150"/>
    </row>
    <row r="78" spans="2:12" s="10" customFormat="1" ht="19.899999999999999" hidden="1" customHeight="1">
      <c r="B78" s="146"/>
      <c r="C78" s="97"/>
      <c r="D78" s="147" t="s">
        <v>634</v>
      </c>
      <c r="E78" s="148"/>
      <c r="F78" s="148"/>
      <c r="G78" s="148"/>
      <c r="H78" s="148"/>
      <c r="I78" s="148"/>
      <c r="J78" s="149">
        <f>J588</f>
        <v>0</v>
      </c>
      <c r="K78" s="97"/>
      <c r="L78" s="150"/>
    </row>
    <row r="79" spans="2:12" s="10" customFormat="1" ht="19.899999999999999" hidden="1" customHeight="1">
      <c r="B79" s="146"/>
      <c r="C79" s="97"/>
      <c r="D79" s="147" t="s">
        <v>143</v>
      </c>
      <c r="E79" s="148"/>
      <c r="F79" s="148"/>
      <c r="G79" s="148"/>
      <c r="H79" s="148"/>
      <c r="I79" s="148"/>
      <c r="J79" s="149">
        <f>J606</f>
        <v>0</v>
      </c>
      <c r="K79" s="97"/>
      <c r="L79" s="150"/>
    </row>
    <row r="80" spans="2:12" s="10" customFormat="1" ht="19.899999999999999" hidden="1" customHeight="1">
      <c r="B80" s="146"/>
      <c r="C80" s="97"/>
      <c r="D80" s="147" t="s">
        <v>635</v>
      </c>
      <c r="E80" s="148"/>
      <c r="F80" s="148"/>
      <c r="G80" s="148"/>
      <c r="H80" s="148"/>
      <c r="I80" s="148"/>
      <c r="J80" s="149">
        <f>J656</f>
        <v>0</v>
      </c>
      <c r="K80" s="97"/>
      <c r="L80" s="150"/>
    </row>
    <row r="81" spans="1:31" s="10" customFormat="1" ht="19.899999999999999" hidden="1" customHeight="1">
      <c r="B81" s="146"/>
      <c r="C81" s="97"/>
      <c r="D81" s="147" t="s">
        <v>144</v>
      </c>
      <c r="E81" s="148"/>
      <c r="F81" s="148"/>
      <c r="G81" s="148"/>
      <c r="H81" s="148"/>
      <c r="I81" s="148"/>
      <c r="J81" s="149">
        <f>J777</f>
        <v>0</v>
      </c>
      <c r="K81" s="97"/>
      <c r="L81" s="150"/>
    </row>
    <row r="82" spans="1:31" s="10" customFormat="1" ht="19.899999999999999" hidden="1" customHeight="1">
      <c r="B82" s="146"/>
      <c r="C82" s="97"/>
      <c r="D82" s="147" t="s">
        <v>145</v>
      </c>
      <c r="E82" s="148"/>
      <c r="F82" s="148"/>
      <c r="G82" s="148"/>
      <c r="H82" s="148"/>
      <c r="I82" s="148"/>
      <c r="J82" s="149">
        <f>J815</f>
        <v>0</v>
      </c>
      <c r="K82" s="97"/>
      <c r="L82" s="150"/>
    </row>
    <row r="83" spans="1:31" s="10" customFormat="1" ht="19.899999999999999" hidden="1" customHeight="1">
      <c r="B83" s="146"/>
      <c r="C83" s="97"/>
      <c r="D83" s="147" t="s">
        <v>636</v>
      </c>
      <c r="E83" s="148"/>
      <c r="F83" s="148"/>
      <c r="G83" s="148"/>
      <c r="H83" s="148"/>
      <c r="I83" s="148"/>
      <c r="J83" s="149">
        <f>J858</f>
        <v>0</v>
      </c>
      <c r="K83" s="97"/>
      <c r="L83" s="150"/>
    </row>
    <row r="84" spans="1:31" s="10" customFormat="1" ht="19.899999999999999" hidden="1" customHeight="1">
      <c r="B84" s="146"/>
      <c r="C84" s="97"/>
      <c r="D84" s="147" t="s">
        <v>146</v>
      </c>
      <c r="E84" s="148"/>
      <c r="F84" s="148"/>
      <c r="G84" s="148"/>
      <c r="H84" s="148"/>
      <c r="I84" s="148"/>
      <c r="J84" s="149">
        <f>J875</f>
        <v>0</v>
      </c>
      <c r="K84" s="97"/>
      <c r="L84" s="150"/>
    </row>
    <row r="85" spans="1:31" s="10" customFormat="1" ht="19.899999999999999" hidden="1" customHeight="1">
      <c r="B85" s="146"/>
      <c r="C85" s="97"/>
      <c r="D85" s="147" t="s">
        <v>637</v>
      </c>
      <c r="E85" s="148"/>
      <c r="F85" s="148"/>
      <c r="G85" s="148"/>
      <c r="H85" s="148"/>
      <c r="I85" s="148"/>
      <c r="J85" s="149">
        <f>J895</f>
        <v>0</v>
      </c>
      <c r="K85" s="97"/>
      <c r="L85" s="150"/>
    </row>
    <row r="86" spans="1:31" s="10" customFormat="1" ht="19.899999999999999" hidden="1" customHeight="1">
      <c r="B86" s="146"/>
      <c r="C86" s="97"/>
      <c r="D86" s="147" t="s">
        <v>638</v>
      </c>
      <c r="E86" s="148"/>
      <c r="F86" s="148"/>
      <c r="G86" s="148"/>
      <c r="H86" s="148"/>
      <c r="I86" s="148"/>
      <c r="J86" s="149">
        <f>J920</f>
        <v>0</v>
      </c>
      <c r="K86" s="97"/>
      <c r="L86" s="150"/>
    </row>
    <row r="87" spans="1:31" s="10" customFormat="1" ht="19.899999999999999" hidden="1" customHeight="1">
      <c r="B87" s="146"/>
      <c r="C87" s="97"/>
      <c r="D87" s="147" t="s">
        <v>639</v>
      </c>
      <c r="E87" s="148"/>
      <c r="F87" s="148"/>
      <c r="G87" s="148"/>
      <c r="H87" s="148"/>
      <c r="I87" s="148"/>
      <c r="J87" s="149">
        <f>J954</f>
        <v>0</v>
      </c>
      <c r="K87" s="97"/>
      <c r="L87" s="150"/>
    </row>
    <row r="88" spans="1:31" s="9" customFormat="1" ht="24.95" hidden="1" customHeight="1">
      <c r="B88" s="140"/>
      <c r="C88" s="141"/>
      <c r="D88" s="142" t="s">
        <v>148</v>
      </c>
      <c r="E88" s="143"/>
      <c r="F88" s="143"/>
      <c r="G88" s="143"/>
      <c r="H88" s="143"/>
      <c r="I88" s="143"/>
      <c r="J88" s="144">
        <f>J967</f>
        <v>0</v>
      </c>
      <c r="K88" s="141"/>
      <c r="L88" s="145"/>
    </row>
    <row r="89" spans="1:31" s="2" customFormat="1" ht="21.75" hidden="1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ht="11.25" hidden="1"/>
    <row r="92" spans="1:31" ht="11.25" hidden="1"/>
    <row r="93" spans="1:31" ht="11.25" hidden="1"/>
    <row r="94" spans="1:31" s="2" customFormat="1" ht="6.95" customHeight="1">
      <c r="A94" s="34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4.95" customHeight="1">
      <c r="A95" s="34"/>
      <c r="B95" s="35"/>
      <c r="C95" s="23" t="s">
        <v>149</v>
      </c>
      <c r="D95" s="36"/>
      <c r="E95" s="36"/>
      <c r="F95" s="36"/>
      <c r="G95" s="36"/>
      <c r="H95" s="36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6.9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3" s="2" customFormat="1" ht="12" customHeight="1">
      <c r="A97" s="34"/>
      <c r="B97" s="35"/>
      <c r="C97" s="29" t="s">
        <v>16</v>
      </c>
      <c r="D97" s="36"/>
      <c r="E97" s="36"/>
      <c r="F97" s="36"/>
      <c r="G97" s="36"/>
      <c r="H97" s="36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3" s="2" customFormat="1" ht="26.25" customHeight="1">
      <c r="A98" s="34"/>
      <c r="B98" s="35"/>
      <c r="C98" s="36"/>
      <c r="D98" s="36"/>
      <c r="E98" s="300" t="str">
        <f>E7</f>
        <v>Střešní nástavba MŠ nad pavilonem č.2 a střešní nástavba zázemí ZŠ nad pavilonem č.3</v>
      </c>
      <c r="F98" s="301"/>
      <c r="G98" s="301"/>
      <c r="H98" s="301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1" customFormat="1" ht="12" customHeight="1">
      <c r="B99" s="21"/>
      <c r="C99" s="29" t="s">
        <v>121</v>
      </c>
      <c r="D99" s="22"/>
      <c r="E99" s="22"/>
      <c r="F99" s="22"/>
      <c r="G99" s="22"/>
      <c r="H99" s="22"/>
      <c r="I99" s="22"/>
      <c r="J99" s="22"/>
      <c r="K99" s="22"/>
      <c r="L99" s="20"/>
    </row>
    <row r="100" spans="1:63" s="2" customFormat="1" ht="16.5" customHeight="1">
      <c r="A100" s="34"/>
      <c r="B100" s="35"/>
      <c r="C100" s="36"/>
      <c r="D100" s="36"/>
      <c r="E100" s="300" t="s">
        <v>629</v>
      </c>
      <c r="F100" s="302"/>
      <c r="G100" s="302"/>
      <c r="H100" s="302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2" customHeight="1">
      <c r="A101" s="34"/>
      <c r="B101" s="35"/>
      <c r="C101" s="29" t="s">
        <v>123</v>
      </c>
      <c r="D101" s="36"/>
      <c r="E101" s="36"/>
      <c r="F101" s="36"/>
      <c r="G101" s="36"/>
      <c r="H101" s="36"/>
      <c r="I101" s="36"/>
      <c r="J101" s="36"/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6.5" customHeight="1">
      <c r="A102" s="34"/>
      <c r="B102" s="35"/>
      <c r="C102" s="36"/>
      <c r="D102" s="36"/>
      <c r="E102" s="254" t="str">
        <f>E11</f>
        <v>b1 - SO.01</v>
      </c>
      <c r="F102" s="302"/>
      <c r="G102" s="302"/>
      <c r="H102" s="302"/>
      <c r="I102" s="36"/>
      <c r="J102" s="36"/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6.9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2" customHeight="1">
      <c r="A104" s="34"/>
      <c r="B104" s="35"/>
      <c r="C104" s="29" t="s">
        <v>21</v>
      </c>
      <c r="D104" s="36"/>
      <c r="E104" s="36"/>
      <c r="F104" s="27" t="str">
        <f>F14</f>
        <v>ZŠ a MŠ pro zrakově postižené</v>
      </c>
      <c r="G104" s="36"/>
      <c r="H104" s="36"/>
      <c r="I104" s="29" t="s">
        <v>23</v>
      </c>
      <c r="J104" s="59" t="str">
        <f>IF(J14="","",J14)</f>
        <v>10. 5. 2021</v>
      </c>
      <c r="K104" s="36"/>
      <c r="L104" s="113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13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5.2" customHeight="1">
      <c r="A106" s="34"/>
      <c r="B106" s="35"/>
      <c r="C106" s="29" t="s">
        <v>25</v>
      </c>
      <c r="D106" s="36"/>
      <c r="E106" s="36"/>
      <c r="F106" s="27" t="str">
        <f>E17</f>
        <v xml:space="preserve">ZŠ a MŠ pro zrakově postižené a vady řeči </v>
      </c>
      <c r="G106" s="36"/>
      <c r="H106" s="36"/>
      <c r="I106" s="29" t="s">
        <v>32</v>
      </c>
      <c r="J106" s="32" t="str">
        <f>E23</f>
        <v>Ing.Arch. Pavel Šticha</v>
      </c>
      <c r="K106" s="36"/>
      <c r="L106" s="113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15.2" customHeight="1">
      <c r="A107" s="34"/>
      <c r="B107" s="35"/>
      <c r="C107" s="29" t="s">
        <v>30</v>
      </c>
      <c r="D107" s="36"/>
      <c r="E107" s="36"/>
      <c r="F107" s="27" t="str">
        <f>IF(E20="","",E20)</f>
        <v>Vyplň údaj</v>
      </c>
      <c r="G107" s="36"/>
      <c r="H107" s="36"/>
      <c r="I107" s="29" t="s">
        <v>36</v>
      </c>
      <c r="J107" s="32" t="str">
        <f>E26</f>
        <v xml:space="preserve"> </v>
      </c>
      <c r="K107" s="36"/>
      <c r="L107" s="113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0.3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113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11" customFormat="1" ht="29.25" customHeight="1">
      <c r="A109" s="151"/>
      <c r="B109" s="152"/>
      <c r="C109" s="153" t="s">
        <v>150</v>
      </c>
      <c r="D109" s="154" t="s">
        <v>59</v>
      </c>
      <c r="E109" s="154" t="s">
        <v>55</v>
      </c>
      <c r="F109" s="154" t="s">
        <v>56</v>
      </c>
      <c r="G109" s="154" t="s">
        <v>151</v>
      </c>
      <c r="H109" s="154" t="s">
        <v>152</v>
      </c>
      <c r="I109" s="154" t="s">
        <v>153</v>
      </c>
      <c r="J109" s="154" t="s">
        <v>127</v>
      </c>
      <c r="K109" s="155" t="s">
        <v>154</v>
      </c>
      <c r="L109" s="156"/>
      <c r="M109" s="68" t="s">
        <v>19</v>
      </c>
      <c r="N109" s="69" t="s">
        <v>44</v>
      </c>
      <c r="O109" s="69" t="s">
        <v>155</v>
      </c>
      <c r="P109" s="69" t="s">
        <v>156</v>
      </c>
      <c r="Q109" s="69" t="s">
        <v>157</v>
      </c>
      <c r="R109" s="69" t="s">
        <v>158</v>
      </c>
      <c r="S109" s="69" t="s">
        <v>159</v>
      </c>
      <c r="T109" s="70" t="s">
        <v>160</v>
      </c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</row>
    <row r="110" spans="1:63" s="2" customFormat="1" ht="22.9" customHeight="1">
      <c r="A110" s="34"/>
      <c r="B110" s="35"/>
      <c r="C110" s="75" t="s">
        <v>161</v>
      </c>
      <c r="D110" s="36"/>
      <c r="E110" s="36"/>
      <c r="F110" s="36"/>
      <c r="G110" s="36"/>
      <c r="H110" s="36"/>
      <c r="I110" s="36"/>
      <c r="J110" s="157">
        <f>BK110</f>
        <v>0</v>
      </c>
      <c r="K110" s="36"/>
      <c r="L110" s="39"/>
      <c r="M110" s="71"/>
      <c r="N110" s="158"/>
      <c r="O110" s="72"/>
      <c r="P110" s="159">
        <f>P111+P479+P967</f>
        <v>0</v>
      </c>
      <c r="Q110" s="72"/>
      <c r="R110" s="159">
        <f>R111+R479+R967</f>
        <v>394.04305815000004</v>
      </c>
      <c r="S110" s="72"/>
      <c r="T110" s="160">
        <f>T111+T479+T967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73</v>
      </c>
      <c r="AU110" s="17" t="s">
        <v>128</v>
      </c>
      <c r="BK110" s="161">
        <f>BK111+BK479+BK967</f>
        <v>0</v>
      </c>
    </row>
    <row r="111" spans="1:63" s="12" customFormat="1" ht="25.9" customHeight="1">
      <c r="B111" s="162"/>
      <c r="C111" s="163"/>
      <c r="D111" s="164" t="s">
        <v>73</v>
      </c>
      <c r="E111" s="165" t="s">
        <v>162</v>
      </c>
      <c r="F111" s="165" t="s">
        <v>163</v>
      </c>
      <c r="G111" s="163"/>
      <c r="H111" s="163"/>
      <c r="I111" s="166"/>
      <c r="J111" s="167">
        <f>BK111</f>
        <v>0</v>
      </c>
      <c r="K111" s="163"/>
      <c r="L111" s="168"/>
      <c r="M111" s="169"/>
      <c r="N111" s="170"/>
      <c r="O111" s="170"/>
      <c r="P111" s="171">
        <f>P112+P136+P146+P238+P289+P308+P443+P477</f>
        <v>0</v>
      </c>
      <c r="Q111" s="170"/>
      <c r="R111" s="171">
        <f>R112+R136+R146+R238+R289+R308+R443+R477</f>
        <v>338.30532576000002</v>
      </c>
      <c r="S111" s="170"/>
      <c r="T111" s="172">
        <f>T112+T136+T146+T238+T289+T308+T443+T477</f>
        <v>0</v>
      </c>
      <c r="AR111" s="173" t="s">
        <v>81</v>
      </c>
      <c r="AT111" s="174" t="s">
        <v>73</v>
      </c>
      <c r="AU111" s="174" t="s">
        <v>74</v>
      </c>
      <c r="AY111" s="173" t="s">
        <v>164</v>
      </c>
      <c r="BK111" s="175">
        <f>BK112+BK136+BK146+BK238+BK289+BK308+BK443+BK477</f>
        <v>0</v>
      </c>
    </row>
    <row r="112" spans="1:63" s="12" customFormat="1" ht="22.9" customHeight="1">
      <c r="B112" s="162"/>
      <c r="C112" s="163"/>
      <c r="D112" s="164" t="s">
        <v>73</v>
      </c>
      <c r="E112" s="176" t="s">
        <v>81</v>
      </c>
      <c r="F112" s="176" t="s">
        <v>165</v>
      </c>
      <c r="G112" s="163"/>
      <c r="H112" s="163"/>
      <c r="I112" s="166"/>
      <c r="J112" s="177">
        <f>BK112</f>
        <v>0</v>
      </c>
      <c r="K112" s="163"/>
      <c r="L112" s="168"/>
      <c r="M112" s="169"/>
      <c r="N112" s="170"/>
      <c r="O112" s="170"/>
      <c r="P112" s="171">
        <f>SUM(P113:P135)</f>
        <v>0</v>
      </c>
      <c r="Q112" s="170"/>
      <c r="R112" s="171">
        <f>SUM(R113:R135)</f>
        <v>22.55</v>
      </c>
      <c r="S112" s="170"/>
      <c r="T112" s="172">
        <f>SUM(T113:T135)</f>
        <v>0</v>
      </c>
      <c r="AR112" s="173" t="s">
        <v>81</v>
      </c>
      <c r="AT112" s="174" t="s">
        <v>73</v>
      </c>
      <c r="AU112" s="174" t="s">
        <v>81</v>
      </c>
      <c r="AY112" s="173" t="s">
        <v>164</v>
      </c>
      <c r="BK112" s="175">
        <f>SUM(BK113:BK135)</f>
        <v>0</v>
      </c>
    </row>
    <row r="113" spans="1:65" s="2" customFormat="1" ht="37.9" customHeight="1">
      <c r="A113" s="34"/>
      <c r="B113" s="35"/>
      <c r="C113" s="178" t="s">
        <v>81</v>
      </c>
      <c r="D113" s="178" t="s">
        <v>167</v>
      </c>
      <c r="E113" s="179" t="s">
        <v>178</v>
      </c>
      <c r="F113" s="180" t="s">
        <v>179</v>
      </c>
      <c r="G113" s="181" t="s">
        <v>180</v>
      </c>
      <c r="H113" s="182">
        <v>5.4859999999999998</v>
      </c>
      <c r="I113" s="183"/>
      <c r="J113" s="184">
        <f>ROUND(I113*H113,2)</f>
        <v>0</v>
      </c>
      <c r="K113" s="180" t="s">
        <v>171</v>
      </c>
      <c r="L113" s="39"/>
      <c r="M113" s="185" t="s">
        <v>19</v>
      </c>
      <c r="N113" s="186" t="s">
        <v>45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172</v>
      </c>
      <c r="AT113" s="189" t="s">
        <v>167</v>
      </c>
      <c r="AU113" s="189" t="s">
        <v>83</v>
      </c>
      <c r="AY113" s="17" t="s">
        <v>164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81</v>
      </c>
      <c r="BK113" s="190">
        <f>ROUND(I113*H113,2)</f>
        <v>0</v>
      </c>
      <c r="BL113" s="17" t="s">
        <v>172</v>
      </c>
      <c r="BM113" s="189" t="s">
        <v>640</v>
      </c>
    </row>
    <row r="114" spans="1:65" s="13" customFormat="1" ht="11.25">
      <c r="B114" s="191"/>
      <c r="C114" s="192"/>
      <c r="D114" s="193" t="s">
        <v>174</v>
      </c>
      <c r="E114" s="194" t="s">
        <v>19</v>
      </c>
      <c r="F114" s="195" t="s">
        <v>641</v>
      </c>
      <c r="G114" s="192"/>
      <c r="H114" s="194" t="s">
        <v>19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174</v>
      </c>
      <c r="AU114" s="201" t="s">
        <v>83</v>
      </c>
      <c r="AV114" s="13" t="s">
        <v>81</v>
      </c>
      <c r="AW114" s="13" t="s">
        <v>35</v>
      </c>
      <c r="AX114" s="13" t="s">
        <v>74</v>
      </c>
      <c r="AY114" s="201" t="s">
        <v>164</v>
      </c>
    </row>
    <row r="115" spans="1:65" s="14" customFormat="1" ht="11.25">
      <c r="B115" s="202"/>
      <c r="C115" s="203"/>
      <c r="D115" s="193" t="s">
        <v>174</v>
      </c>
      <c r="E115" s="204" t="s">
        <v>19</v>
      </c>
      <c r="F115" s="205" t="s">
        <v>642</v>
      </c>
      <c r="G115" s="203"/>
      <c r="H115" s="206">
        <v>0.94499999999999995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174</v>
      </c>
      <c r="AU115" s="212" t="s">
        <v>83</v>
      </c>
      <c r="AV115" s="14" t="s">
        <v>83</v>
      </c>
      <c r="AW115" s="14" t="s">
        <v>35</v>
      </c>
      <c r="AX115" s="14" t="s">
        <v>74</v>
      </c>
      <c r="AY115" s="212" t="s">
        <v>164</v>
      </c>
    </row>
    <row r="116" spans="1:65" s="13" customFormat="1" ht="11.25">
      <c r="B116" s="191"/>
      <c r="C116" s="192"/>
      <c r="D116" s="193" t="s">
        <v>174</v>
      </c>
      <c r="E116" s="194" t="s">
        <v>19</v>
      </c>
      <c r="F116" s="195" t="s">
        <v>643</v>
      </c>
      <c r="G116" s="192"/>
      <c r="H116" s="194" t="s">
        <v>19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174</v>
      </c>
      <c r="AU116" s="201" t="s">
        <v>83</v>
      </c>
      <c r="AV116" s="13" t="s">
        <v>81</v>
      </c>
      <c r="AW116" s="13" t="s">
        <v>35</v>
      </c>
      <c r="AX116" s="13" t="s">
        <v>74</v>
      </c>
      <c r="AY116" s="201" t="s">
        <v>164</v>
      </c>
    </row>
    <row r="117" spans="1:65" s="14" customFormat="1" ht="11.25">
      <c r="B117" s="202"/>
      <c r="C117" s="203"/>
      <c r="D117" s="193" t="s">
        <v>174</v>
      </c>
      <c r="E117" s="204" t="s">
        <v>19</v>
      </c>
      <c r="F117" s="205" t="s">
        <v>644</v>
      </c>
      <c r="G117" s="203"/>
      <c r="H117" s="206">
        <v>4.5410000000000004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174</v>
      </c>
      <c r="AU117" s="212" t="s">
        <v>83</v>
      </c>
      <c r="AV117" s="14" t="s">
        <v>83</v>
      </c>
      <c r="AW117" s="14" t="s">
        <v>35</v>
      </c>
      <c r="AX117" s="14" t="s">
        <v>74</v>
      </c>
      <c r="AY117" s="212" t="s">
        <v>164</v>
      </c>
    </row>
    <row r="118" spans="1:65" s="15" customFormat="1" ht="11.25">
      <c r="B118" s="223"/>
      <c r="C118" s="224"/>
      <c r="D118" s="193" t="s">
        <v>174</v>
      </c>
      <c r="E118" s="225" t="s">
        <v>19</v>
      </c>
      <c r="F118" s="226" t="s">
        <v>246</v>
      </c>
      <c r="G118" s="224"/>
      <c r="H118" s="227">
        <v>5.4860000000000007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AT118" s="233" t="s">
        <v>174</v>
      </c>
      <c r="AU118" s="233" t="s">
        <v>83</v>
      </c>
      <c r="AV118" s="15" t="s">
        <v>172</v>
      </c>
      <c r="AW118" s="15" t="s">
        <v>35</v>
      </c>
      <c r="AX118" s="15" t="s">
        <v>81</v>
      </c>
      <c r="AY118" s="233" t="s">
        <v>164</v>
      </c>
    </row>
    <row r="119" spans="1:65" s="2" customFormat="1" ht="49.15" customHeight="1">
      <c r="A119" s="34"/>
      <c r="B119" s="35"/>
      <c r="C119" s="178" t="s">
        <v>645</v>
      </c>
      <c r="D119" s="178" t="s">
        <v>167</v>
      </c>
      <c r="E119" s="179" t="s">
        <v>191</v>
      </c>
      <c r="F119" s="180" t="s">
        <v>192</v>
      </c>
      <c r="G119" s="181" t="s">
        <v>180</v>
      </c>
      <c r="H119" s="182">
        <v>10.972</v>
      </c>
      <c r="I119" s="183"/>
      <c r="J119" s="184">
        <f>ROUND(I119*H119,2)</f>
        <v>0</v>
      </c>
      <c r="K119" s="180" t="s">
        <v>171</v>
      </c>
      <c r="L119" s="39"/>
      <c r="M119" s="185" t="s">
        <v>19</v>
      </c>
      <c r="N119" s="186" t="s">
        <v>45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172</v>
      </c>
      <c r="AT119" s="189" t="s">
        <v>167</v>
      </c>
      <c r="AU119" s="189" t="s">
        <v>83</v>
      </c>
      <c r="AY119" s="17" t="s">
        <v>164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81</v>
      </c>
      <c r="BK119" s="190">
        <f>ROUND(I119*H119,2)</f>
        <v>0</v>
      </c>
      <c r="BL119" s="17" t="s">
        <v>172</v>
      </c>
      <c r="BM119" s="189" t="s">
        <v>646</v>
      </c>
    </row>
    <row r="120" spans="1:65" s="14" customFormat="1" ht="11.25">
      <c r="B120" s="202"/>
      <c r="C120" s="203"/>
      <c r="D120" s="193" t="s">
        <v>174</v>
      </c>
      <c r="E120" s="204" t="s">
        <v>19</v>
      </c>
      <c r="F120" s="205" t="s">
        <v>647</v>
      </c>
      <c r="G120" s="203"/>
      <c r="H120" s="206">
        <v>10.972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174</v>
      </c>
      <c r="AU120" s="212" t="s">
        <v>83</v>
      </c>
      <c r="AV120" s="14" t="s">
        <v>83</v>
      </c>
      <c r="AW120" s="14" t="s">
        <v>35</v>
      </c>
      <c r="AX120" s="14" t="s">
        <v>81</v>
      </c>
      <c r="AY120" s="212" t="s">
        <v>164</v>
      </c>
    </row>
    <row r="121" spans="1:65" s="2" customFormat="1" ht="62.65" customHeight="1">
      <c r="A121" s="34"/>
      <c r="B121" s="35"/>
      <c r="C121" s="178" t="s">
        <v>648</v>
      </c>
      <c r="D121" s="178" t="s">
        <v>167</v>
      </c>
      <c r="E121" s="179" t="s">
        <v>196</v>
      </c>
      <c r="F121" s="180" t="s">
        <v>197</v>
      </c>
      <c r="G121" s="181" t="s">
        <v>180</v>
      </c>
      <c r="H121" s="182">
        <v>5.4859999999999998</v>
      </c>
      <c r="I121" s="183"/>
      <c r="J121" s="184">
        <f>ROUND(I121*H121,2)</f>
        <v>0</v>
      </c>
      <c r="K121" s="180" t="s">
        <v>171</v>
      </c>
      <c r="L121" s="39"/>
      <c r="M121" s="185" t="s">
        <v>19</v>
      </c>
      <c r="N121" s="186" t="s">
        <v>45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172</v>
      </c>
      <c r="AT121" s="189" t="s">
        <v>167</v>
      </c>
      <c r="AU121" s="189" t="s">
        <v>83</v>
      </c>
      <c r="AY121" s="17" t="s">
        <v>164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81</v>
      </c>
      <c r="BK121" s="190">
        <f>ROUND(I121*H121,2)</f>
        <v>0</v>
      </c>
      <c r="BL121" s="17" t="s">
        <v>172</v>
      </c>
      <c r="BM121" s="189" t="s">
        <v>649</v>
      </c>
    </row>
    <row r="122" spans="1:65" s="2" customFormat="1" ht="62.65" customHeight="1">
      <c r="A122" s="34"/>
      <c r="B122" s="35"/>
      <c r="C122" s="178" t="s">
        <v>650</v>
      </c>
      <c r="D122" s="178" t="s">
        <v>167</v>
      </c>
      <c r="E122" s="179" t="s">
        <v>200</v>
      </c>
      <c r="F122" s="180" t="s">
        <v>201</v>
      </c>
      <c r="G122" s="181" t="s">
        <v>180</v>
      </c>
      <c r="H122" s="182">
        <v>27.43</v>
      </c>
      <c r="I122" s="183"/>
      <c r="J122" s="184">
        <f>ROUND(I122*H122,2)</f>
        <v>0</v>
      </c>
      <c r="K122" s="180" t="s">
        <v>171</v>
      </c>
      <c r="L122" s="39"/>
      <c r="M122" s="185" t="s">
        <v>19</v>
      </c>
      <c r="N122" s="186" t="s">
        <v>45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172</v>
      </c>
      <c r="AT122" s="189" t="s">
        <v>167</v>
      </c>
      <c r="AU122" s="189" t="s">
        <v>83</v>
      </c>
      <c r="AY122" s="17" t="s">
        <v>164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81</v>
      </c>
      <c r="BK122" s="190">
        <f>ROUND(I122*H122,2)</f>
        <v>0</v>
      </c>
      <c r="BL122" s="17" t="s">
        <v>172</v>
      </c>
      <c r="BM122" s="189" t="s">
        <v>651</v>
      </c>
    </row>
    <row r="123" spans="1:65" s="14" customFormat="1" ht="11.25">
      <c r="B123" s="202"/>
      <c r="C123" s="203"/>
      <c r="D123" s="193" t="s">
        <v>174</v>
      </c>
      <c r="E123" s="204" t="s">
        <v>19</v>
      </c>
      <c r="F123" s="205" t="s">
        <v>652</v>
      </c>
      <c r="G123" s="203"/>
      <c r="H123" s="206">
        <v>27.43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174</v>
      </c>
      <c r="AU123" s="212" t="s">
        <v>83</v>
      </c>
      <c r="AV123" s="14" t="s">
        <v>83</v>
      </c>
      <c r="AW123" s="14" t="s">
        <v>35</v>
      </c>
      <c r="AX123" s="14" t="s">
        <v>81</v>
      </c>
      <c r="AY123" s="212" t="s">
        <v>164</v>
      </c>
    </row>
    <row r="124" spans="1:65" s="2" customFormat="1" ht="37.9" customHeight="1">
      <c r="A124" s="34"/>
      <c r="B124" s="35"/>
      <c r="C124" s="178" t="s">
        <v>653</v>
      </c>
      <c r="D124" s="178" t="s">
        <v>167</v>
      </c>
      <c r="E124" s="179" t="s">
        <v>205</v>
      </c>
      <c r="F124" s="180" t="s">
        <v>206</v>
      </c>
      <c r="G124" s="181" t="s">
        <v>207</v>
      </c>
      <c r="H124" s="182">
        <v>9.875</v>
      </c>
      <c r="I124" s="183"/>
      <c r="J124" s="184">
        <f>ROUND(I124*H124,2)</f>
        <v>0</v>
      </c>
      <c r="K124" s="180" t="s">
        <v>171</v>
      </c>
      <c r="L124" s="39"/>
      <c r="M124" s="185" t="s">
        <v>19</v>
      </c>
      <c r="N124" s="186" t="s">
        <v>45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172</v>
      </c>
      <c r="AT124" s="189" t="s">
        <v>167</v>
      </c>
      <c r="AU124" s="189" t="s">
        <v>83</v>
      </c>
      <c r="AY124" s="17" t="s">
        <v>164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81</v>
      </c>
      <c r="BK124" s="190">
        <f>ROUND(I124*H124,2)</f>
        <v>0</v>
      </c>
      <c r="BL124" s="17" t="s">
        <v>172</v>
      </c>
      <c r="BM124" s="189" t="s">
        <v>654</v>
      </c>
    </row>
    <row r="125" spans="1:65" s="14" customFormat="1" ht="11.25">
      <c r="B125" s="202"/>
      <c r="C125" s="203"/>
      <c r="D125" s="193" t="s">
        <v>174</v>
      </c>
      <c r="E125" s="204" t="s">
        <v>19</v>
      </c>
      <c r="F125" s="205" t="s">
        <v>655</v>
      </c>
      <c r="G125" s="203"/>
      <c r="H125" s="206">
        <v>9.875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174</v>
      </c>
      <c r="AU125" s="212" t="s">
        <v>83</v>
      </c>
      <c r="AV125" s="14" t="s">
        <v>83</v>
      </c>
      <c r="AW125" s="14" t="s">
        <v>35</v>
      </c>
      <c r="AX125" s="14" t="s">
        <v>81</v>
      </c>
      <c r="AY125" s="212" t="s">
        <v>164</v>
      </c>
    </row>
    <row r="126" spans="1:65" s="2" customFormat="1" ht="37.9" customHeight="1">
      <c r="A126" s="34"/>
      <c r="B126" s="35"/>
      <c r="C126" s="178" t="s">
        <v>656</v>
      </c>
      <c r="D126" s="178" t="s">
        <v>167</v>
      </c>
      <c r="E126" s="179" t="s">
        <v>210</v>
      </c>
      <c r="F126" s="180" t="s">
        <v>211</v>
      </c>
      <c r="G126" s="181" t="s">
        <v>180</v>
      </c>
      <c r="H126" s="182">
        <v>5.4859999999999998</v>
      </c>
      <c r="I126" s="183"/>
      <c r="J126" s="184">
        <f>ROUND(I126*H126,2)</f>
        <v>0</v>
      </c>
      <c r="K126" s="180" t="s">
        <v>171</v>
      </c>
      <c r="L126" s="39"/>
      <c r="M126" s="185" t="s">
        <v>19</v>
      </c>
      <c r="N126" s="186" t="s">
        <v>45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83</v>
      </c>
      <c r="AY126" s="17" t="s">
        <v>164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172</v>
      </c>
      <c r="BM126" s="189" t="s">
        <v>657</v>
      </c>
    </row>
    <row r="127" spans="1:65" s="2" customFormat="1" ht="37.9" customHeight="1">
      <c r="A127" s="34"/>
      <c r="B127" s="35"/>
      <c r="C127" s="178" t="s">
        <v>658</v>
      </c>
      <c r="D127" s="178" t="s">
        <v>167</v>
      </c>
      <c r="E127" s="179" t="s">
        <v>659</v>
      </c>
      <c r="F127" s="180" t="s">
        <v>660</v>
      </c>
      <c r="G127" s="181" t="s">
        <v>170</v>
      </c>
      <c r="H127" s="182">
        <v>250</v>
      </c>
      <c r="I127" s="183"/>
      <c r="J127" s="184">
        <f>ROUND(I127*H127,2)</f>
        <v>0</v>
      </c>
      <c r="K127" s="180" t="s">
        <v>171</v>
      </c>
      <c r="L127" s="39"/>
      <c r="M127" s="185" t="s">
        <v>19</v>
      </c>
      <c r="N127" s="186" t="s">
        <v>45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172</v>
      </c>
      <c r="AT127" s="189" t="s">
        <v>167</v>
      </c>
      <c r="AU127" s="189" t="s">
        <v>83</v>
      </c>
      <c r="AY127" s="17" t="s">
        <v>164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81</v>
      </c>
      <c r="BK127" s="190">
        <f>ROUND(I127*H127,2)</f>
        <v>0</v>
      </c>
      <c r="BL127" s="17" t="s">
        <v>172</v>
      </c>
      <c r="BM127" s="189" t="s">
        <v>661</v>
      </c>
    </row>
    <row r="128" spans="1:65" s="2" customFormat="1" ht="14.45" customHeight="1">
      <c r="A128" s="34"/>
      <c r="B128" s="35"/>
      <c r="C128" s="213" t="s">
        <v>662</v>
      </c>
      <c r="D128" s="213" t="s">
        <v>231</v>
      </c>
      <c r="E128" s="214" t="s">
        <v>663</v>
      </c>
      <c r="F128" s="215" t="s">
        <v>664</v>
      </c>
      <c r="G128" s="216" t="s">
        <v>207</v>
      </c>
      <c r="H128" s="217">
        <v>22.5</v>
      </c>
      <c r="I128" s="218"/>
      <c r="J128" s="219">
        <f>ROUND(I128*H128,2)</f>
        <v>0</v>
      </c>
      <c r="K128" s="215" t="s">
        <v>171</v>
      </c>
      <c r="L128" s="220"/>
      <c r="M128" s="221" t="s">
        <v>19</v>
      </c>
      <c r="N128" s="222" t="s">
        <v>45</v>
      </c>
      <c r="O128" s="64"/>
      <c r="P128" s="187">
        <f>O128*H128</f>
        <v>0</v>
      </c>
      <c r="Q128" s="187">
        <v>1</v>
      </c>
      <c r="R128" s="187">
        <f>Q128*H128</f>
        <v>22.5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234</v>
      </c>
      <c r="AT128" s="189" t="s">
        <v>231</v>
      </c>
      <c r="AU128" s="189" t="s">
        <v>83</v>
      </c>
      <c r="AY128" s="17" t="s">
        <v>164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81</v>
      </c>
      <c r="BK128" s="190">
        <f>ROUND(I128*H128,2)</f>
        <v>0</v>
      </c>
      <c r="BL128" s="17" t="s">
        <v>172</v>
      </c>
      <c r="BM128" s="189" t="s">
        <v>665</v>
      </c>
    </row>
    <row r="129" spans="1:65" s="14" customFormat="1" ht="11.25">
      <c r="B129" s="202"/>
      <c r="C129" s="203"/>
      <c r="D129" s="193" t="s">
        <v>174</v>
      </c>
      <c r="E129" s="204" t="s">
        <v>19</v>
      </c>
      <c r="F129" s="205" t="s">
        <v>666</v>
      </c>
      <c r="G129" s="203"/>
      <c r="H129" s="206">
        <v>22.5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174</v>
      </c>
      <c r="AU129" s="212" t="s">
        <v>83</v>
      </c>
      <c r="AV129" s="14" t="s">
        <v>83</v>
      </c>
      <c r="AW129" s="14" t="s">
        <v>35</v>
      </c>
      <c r="AX129" s="14" t="s">
        <v>81</v>
      </c>
      <c r="AY129" s="212" t="s">
        <v>164</v>
      </c>
    </row>
    <row r="130" spans="1:65" s="2" customFormat="1" ht="37.9" customHeight="1">
      <c r="A130" s="34"/>
      <c r="B130" s="35"/>
      <c r="C130" s="178" t="s">
        <v>667</v>
      </c>
      <c r="D130" s="178" t="s">
        <v>167</v>
      </c>
      <c r="E130" s="179" t="s">
        <v>668</v>
      </c>
      <c r="F130" s="180" t="s">
        <v>669</v>
      </c>
      <c r="G130" s="181" t="s">
        <v>170</v>
      </c>
      <c r="H130" s="182">
        <v>250</v>
      </c>
      <c r="I130" s="183"/>
      <c r="J130" s="184">
        <f>ROUND(I130*H130,2)</f>
        <v>0</v>
      </c>
      <c r="K130" s="180" t="s">
        <v>171</v>
      </c>
      <c r="L130" s="39"/>
      <c r="M130" s="185" t="s">
        <v>19</v>
      </c>
      <c r="N130" s="186" t="s">
        <v>45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172</v>
      </c>
      <c r="AT130" s="189" t="s">
        <v>167</v>
      </c>
      <c r="AU130" s="189" t="s">
        <v>83</v>
      </c>
      <c r="AY130" s="17" t="s">
        <v>164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81</v>
      </c>
      <c r="BK130" s="190">
        <f>ROUND(I130*H130,2)</f>
        <v>0</v>
      </c>
      <c r="BL130" s="17" t="s">
        <v>172</v>
      </c>
      <c r="BM130" s="189" t="s">
        <v>670</v>
      </c>
    </row>
    <row r="131" spans="1:65" s="2" customFormat="1" ht="14.45" customHeight="1">
      <c r="A131" s="34"/>
      <c r="B131" s="35"/>
      <c r="C131" s="213" t="s">
        <v>671</v>
      </c>
      <c r="D131" s="213" t="s">
        <v>231</v>
      </c>
      <c r="E131" s="214" t="s">
        <v>672</v>
      </c>
      <c r="F131" s="215" t="s">
        <v>673</v>
      </c>
      <c r="G131" s="216" t="s">
        <v>505</v>
      </c>
      <c r="H131" s="217">
        <v>50</v>
      </c>
      <c r="I131" s="218"/>
      <c r="J131" s="219">
        <f>ROUND(I131*H131,2)</f>
        <v>0</v>
      </c>
      <c r="K131" s="215" t="s">
        <v>171</v>
      </c>
      <c r="L131" s="220"/>
      <c r="M131" s="221" t="s">
        <v>19</v>
      </c>
      <c r="N131" s="222" t="s">
        <v>45</v>
      </c>
      <c r="O131" s="64"/>
      <c r="P131" s="187">
        <f>O131*H131</f>
        <v>0</v>
      </c>
      <c r="Q131" s="187">
        <v>1E-3</v>
      </c>
      <c r="R131" s="187">
        <f>Q131*H131</f>
        <v>0.05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234</v>
      </c>
      <c r="AT131" s="189" t="s">
        <v>231</v>
      </c>
      <c r="AU131" s="189" t="s">
        <v>83</v>
      </c>
      <c r="AY131" s="17" t="s">
        <v>164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81</v>
      </c>
      <c r="BK131" s="190">
        <f>ROUND(I131*H131,2)</f>
        <v>0</v>
      </c>
      <c r="BL131" s="17" t="s">
        <v>172</v>
      </c>
      <c r="BM131" s="189" t="s">
        <v>674</v>
      </c>
    </row>
    <row r="132" spans="1:65" s="14" customFormat="1" ht="11.25">
      <c r="B132" s="202"/>
      <c r="C132" s="203"/>
      <c r="D132" s="193" t="s">
        <v>174</v>
      </c>
      <c r="E132" s="203"/>
      <c r="F132" s="205" t="s">
        <v>675</v>
      </c>
      <c r="G132" s="203"/>
      <c r="H132" s="206">
        <v>50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174</v>
      </c>
      <c r="AU132" s="212" t="s">
        <v>83</v>
      </c>
      <c r="AV132" s="14" t="s">
        <v>83</v>
      </c>
      <c r="AW132" s="14" t="s">
        <v>4</v>
      </c>
      <c r="AX132" s="14" t="s">
        <v>81</v>
      </c>
      <c r="AY132" s="212" t="s">
        <v>164</v>
      </c>
    </row>
    <row r="133" spans="1:65" s="2" customFormat="1" ht="24.2" customHeight="1">
      <c r="A133" s="34"/>
      <c r="B133" s="35"/>
      <c r="C133" s="178" t="s">
        <v>310</v>
      </c>
      <c r="D133" s="178" t="s">
        <v>167</v>
      </c>
      <c r="E133" s="179" t="s">
        <v>676</v>
      </c>
      <c r="F133" s="180" t="s">
        <v>677</v>
      </c>
      <c r="G133" s="181" t="s">
        <v>170</v>
      </c>
      <c r="H133" s="182">
        <v>250</v>
      </c>
      <c r="I133" s="183"/>
      <c r="J133" s="184">
        <f>ROUND(I133*H133,2)</f>
        <v>0</v>
      </c>
      <c r="K133" s="180" t="s">
        <v>171</v>
      </c>
      <c r="L133" s="39"/>
      <c r="M133" s="185" t="s">
        <v>19</v>
      </c>
      <c r="N133" s="186" t="s">
        <v>45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172</v>
      </c>
      <c r="AT133" s="189" t="s">
        <v>167</v>
      </c>
      <c r="AU133" s="189" t="s">
        <v>83</v>
      </c>
      <c r="AY133" s="17" t="s">
        <v>164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81</v>
      </c>
      <c r="BK133" s="190">
        <f>ROUND(I133*H133,2)</f>
        <v>0</v>
      </c>
      <c r="BL133" s="17" t="s">
        <v>172</v>
      </c>
      <c r="BM133" s="189" t="s">
        <v>678</v>
      </c>
    </row>
    <row r="134" spans="1:65" s="13" customFormat="1" ht="11.25">
      <c r="B134" s="191"/>
      <c r="C134" s="192"/>
      <c r="D134" s="193" t="s">
        <v>174</v>
      </c>
      <c r="E134" s="194" t="s">
        <v>19</v>
      </c>
      <c r="F134" s="195" t="s">
        <v>679</v>
      </c>
      <c r="G134" s="192"/>
      <c r="H134" s="194" t="s">
        <v>19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174</v>
      </c>
      <c r="AU134" s="201" t="s">
        <v>83</v>
      </c>
      <c r="AV134" s="13" t="s">
        <v>81</v>
      </c>
      <c r="AW134" s="13" t="s">
        <v>35</v>
      </c>
      <c r="AX134" s="13" t="s">
        <v>74</v>
      </c>
      <c r="AY134" s="201" t="s">
        <v>164</v>
      </c>
    </row>
    <row r="135" spans="1:65" s="14" customFormat="1" ht="11.25">
      <c r="B135" s="202"/>
      <c r="C135" s="203"/>
      <c r="D135" s="193" t="s">
        <v>174</v>
      </c>
      <c r="E135" s="204" t="s">
        <v>19</v>
      </c>
      <c r="F135" s="205" t="s">
        <v>680</v>
      </c>
      <c r="G135" s="203"/>
      <c r="H135" s="206">
        <v>250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174</v>
      </c>
      <c r="AU135" s="212" t="s">
        <v>83</v>
      </c>
      <c r="AV135" s="14" t="s">
        <v>83</v>
      </c>
      <c r="AW135" s="14" t="s">
        <v>35</v>
      </c>
      <c r="AX135" s="14" t="s">
        <v>81</v>
      </c>
      <c r="AY135" s="212" t="s">
        <v>164</v>
      </c>
    </row>
    <row r="136" spans="1:65" s="12" customFormat="1" ht="22.9" customHeight="1">
      <c r="B136" s="162"/>
      <c r="C136" s="163"/>
      <c r="D136" s="164" t="s">
        <v>73</v>
      </c>
      <c r="E136" s="176" t="s">
        <v>83</v>
      </c>
      <c r="F136" s="176" t="s">
        <v>217</v>
      </c>
      <c r="G136" s="163"/>
      <c r="H136" s="163"/>
      <c r="I136" s="166"/>
      <c r="J136" s="177">
        <f>BK136</f>
        <v>0</v>
      </c>
      <c r="K136" s="163"/>
      <c r="L136" s="168"/>
      <c r="M136" s="169"/>
      <c r="N136" s="170"/>
      <c r="O136" s="170"/>
      <c r="P136" s="171">
        <f>SUM(P137:P145)</f>
        <v>0</v>
      </c>
      <c r="Q136" s="170"/>
      <c r="R136" s="171">
        <f>SUM(R137:R145)</f>
        <v>14.859119939999999</v>
      </c>
      <c r="S136" s="170"/>
      <c r="T136" s="172">
        <f>SUM(T137:T145)</f>
        <v>0</v>
      </c>
      <c r="AR136" s="173" t="s">
        <v>81</v>
      </c>
      <c r="AT136" s="174" t="s">
        <v>73</v>
      </c>
      <c r="AU136" s="174" t="s">
        <v>81</v>
      </c>
      <c r="AY136" s="173" t="s">
        <v>164</v>
      </c>
      <c r="BK136" s="175">
        <f>SUM(BK137:BK145)</f>
        <v>0</v>
      </c>
    </row>
    <row r="137" spans="1:65" s="2" customFormat="1" ht="24.2" customHeight="1">
      <c r="A137" s="34"/>
      <c r="B137" s="35"/>
      <c r="C137" s="178" t="s">
        <v>172</v>
      </c>
      <c r="D137" s="178" t="s">
        <v>167</v>
      </c>
      <c r="E137" s="179" t="s">
        <v>219</v>
      </c>
      <c r="F137" s="180" t="s">
        <v>220</v>
      </c>
      <c r="G137" s="181" t="s">
        <v>180</v>
      </c>
      <c r="H137" s="182">
        <v>5.4859999999999998</v>
      </c>
      <c r="I137" s="183"/>
      <c r="J137" s="184">
        <f>ROUND(I137*H137,2)</f>
        <v>0</v>
      </c>
      <c r="K137" s="180" t="s">
        <v>171</v>
      </c>
      <c r="L137" s="39"/>
      <c r="M137" s="185" t="s">
        <v>19</v>
      </c>
      <c r="N137" s="186" t="s">
        <v>45</v>
      </c>
      <c r="O137" s="64"/>
      <c r="P137" s="187">
        <f>O137*H137</f>
        <v>0</v>
      </c>
      <c r="Q137" s="187">
        <v>2.45329</v>
      </c>
      <c r="R137" s="187">
        <f>Q137*H137</f>
        <v>13.45874894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172</v>
      </c>
      <c r="AT137" s="189" t="s">
        <v>167</v>
      </c>
      <c r="AU137" s="189" t="s">
        <v>83</v>
      </c>
      <c r="AY137" s="17" t="s">
        <v>164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81</v>
      </c>
      <c r="BK137" s="190">
        <f>ROUND(I137*H137,2)</f>
        <v>0</v>
      </c>
      <c r="BL137" s="17" t="s">
        <v>172</v>
      </c>
      <c r="BM137" s="189" t="s">
        <v>681</v>
      </c>
    </row>
    <row r="138" spans="1:65" s="2" customFormat="1" ht="37.9" customHeight="1">
      <c r="A138" s="34"/>
      <c r="B138" s="35"/>
      <c r="C138" s="178" t="s">
        <v>83</v>
      </c>
      <c r="D138" s="178" t="s">
        <v>167</v>
      </c>
      <c r="E138" s="179" t="s">
        <v>682</v>
      </c>
      <c r="F138" s="180" t="s">
        <v>683</v>
      </c>
      <c r="G138" s="181" t="s">
        <v>170</v>
      </c>
      <c r="H138" s="182">
        <v>1.75</v>
      </c>
      <c r="I138" s="183"/>
      <c r="J138" s="184">
        <f>ROUND(I138*H138,2)</f>
        <v>0</v>
      </c>
      <c r="K138" s="180" t="s">
        <v>171</v>
      </c>
      <c r="L138" s="39"/>
      <c r="M138" s="185" t="s">
        <v>19</v>
      </c>
      <c r="N138" s="186" t="s">
        <v>45</v>
      </c>
      <c r="O138" s="64"/>
      <c r="P138" s="187">
        <f>O138*H138</f>
        <v>0</v>
      </c>
      <c r="Q138" s="187">
        <v>0.71545999999999998</v>
      </c>
      <c r="R138" s="187">
        <f>Q138*H138</f>
        <v>1.2520549999999999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172</v>
      </c>
      <c r="AT138" s="189" t="s">
        <v>167</v>
      </c>
      <c r="AU138" s="189" t="s">
        <v>83</v>
      </c>
      <c r="AY138" s="17" t="s">
        <v>164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81</v>
      </c>
      <c r="BK138" s="190">
        <f>ROUND(I138*H138,2)</f>
        <v>0</v>
      </c>
      <c r="BL138" s="17" t="s">
        <v>172</v>
      </c>
      <c r="BM138" s="189" t="s">
        <v>684</v>
      </c>
    </row>
    <row r="139" spans="1:65" s="13" customFormat="1" ht="11.25">
      <c r="B139" s="191"/>
      <c r="C139" s="192"/>
      <c r="D139" s="193" t="s">
        <v>174</v>
      </c>
      <c r="E139" s="194" t="s">
        <v>19</v>
      </c>
      <c r="F139" s="195" t="s">
        <v>685</v>
      </c>
      <c r="G139" s="192"/>
      <c r="H139" s="194" t="s">
        <v>19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174</v>
      </c>
      <c r="AU139" s="201" t="s">
        <v>83</v>
      </c>
      <c r="AV139" s="13" t="s">
        <v>81</v>
      </c>
      <c r="AW139" s="13" t="s">
        <v>35</v>
      </c>
      <c r="AX139" s="13" t="s">
        <v>74</v>
      </c>
      <c r="AY139" s="201" t="s">
        <v>164</v>
      </c>
    </row>
    <row r="140" spans="1:65" s="14" customFormat="1" ht="11.25">
      <c r="B140" s="202"/>
      <c r="C140" s="203"/>
      <c r="D140" s="193" t="s">
        <v>174</v>
      </c>
      <c r="E140" s="204" t="s">
        <v>19</v>
      </c>
      <c r="F140" s="205" t="s">
        <v>686</v>
      </c>
      <c r="G140" s="203"/>
      <c r="H140" s="206">
        <v>0.375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174</v>
      </c>
      <c r="AU140" s="212" t="s">
        <v>83</v>
      </c>
      <c r="AV140" s="14" t="s">
        <v>83</v>
      </c>
      <c r="AW140" s="14" t="s">
        <v>35</v>
      </c>
      <c r="AX140" s="14" t="s">
        <v>74</v>
      </c>
      <c r="AY140" s="212" t="s">
        <v>164</v>
      </c>
    </row>
    <row r="141" spans="1:65" s="13" customFormat="1" ht="11.25">
      <c r="B141" s="191"/>
      <c r="C141" s="192"/>
      <c r="D141" s="193" t="s">
        <v>174</v>
      </c>
      <c r="E141" s="194" t="s">
        <v>19</v>
      </c>
      <c r="F141" s="195" t="s">
        <v>687</v>
      </c>
      <c r="G141" s="192"/>
      <c r="H141" s="194" t="s">
        <v>19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174</v>
      </c>
      <c r="AU141" s="201" t="s">
        <v>83</v>
      </c>
      <c r="AV141" s="13" t="s">
        <v>81</v>
      </c>
      <c r="AW141" s="13" t="s">
        <v>35</v>
      </c>
      <c r="AX141" s="13" t="s">
        <v>74</v>
      </c>
      <c r="AY141" s="201" t="s">
        <v>164</v>
      </c>
    </row>
    <row r="142" spans="1:65" s="14" customFormat="1" ht="11.25">
      <c r="B142" s="202"/>
      <c r="C142" s="203"/>
      <c r="D142" s="193" t="s">
        <v>174</v>
      </c>
      <c r="E142" s="204" t="s">
        <v>19</v>
      </c>
      <c r="F142" s="205" t="s">
        <v>688</v>
      </c>
      <c r="G142" s="203"/>
      <c r="H142" s="206">
        <v>1.375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174</v>
      </c>
      <c r="AU142" s="212" t="s">
        <v>83</v>
      </c>
      <c r="AV142" s="14" t="s">
        <v>83</v>
      </c>
      <c r="AW142" s="14" t="s">
        <v>35</v>
      </c>
      <c r="AX142" s="14" t="s">
        <v>74</v>
      </c>
      <c r="AY142" s="212" t="s">
        <v>164</v>
      </c>
    </row>
    <row r="143" spans="1:65" s="15" customFormat="1" ht="11.25">
      <c r="B143" s="223"/>
      <c r="C143" s="224"/>
      <c r="D143" s="193" t="s">
        <v>174</v>
      </c>
      <c r="E143" s="225" t="s">
        <v>19</v>
      </c>
      <c r="F143" s="226" t="s">
        <v>246</v>
      </c>
      <c r="G143" s="224"/>
      <c r="H143" s="227">
        <v>1.75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174</v>
      </c>
      <c r="AU143" s="233" t="s">
        <v>83</v>
      </c>
      <c r="AV143" s="15" t="s">
        <v>172</v>
      </c>
      <c r="AW143" s="15" t="s">
        <v>35</v>
      </c>
      <c r="AX143" s="15" t="s">
        <v>81</v>
      </c>
      <c r="AY143" s="233" t="s">
        <v>164</v>
      </c>
    </row>
    <row r="144" spans="1:65" s="2" customFormat="1" ht="49.15" customHeight="1">
      <c r="A144" s="34"/>
      <c r="B144" s="35"/>
      <c r="C144" s="178" t="s">
        <v>224</v>
      </c>
      <c r="D144" s="178" t="s">
        <v>167</v>
      </c>
      <c r="E144" s="179" t="s">
        <v>689</v>
      </c>
      <c r="F144" s="180" t="s">
        <v>690</v>
      </c>
      <c r="G144" s="181" t="s">
        <v>207</v>
      </c>
      <c r="H144" s="182">
        <v>0.14000000000000001</v>
      </c>
      <c r="I144" s="183"/>
      <c r="J144" s="184">
        <f>ROUND(I144*H144,2)</f>
        <v>0</v>
      </c>
      <c r="K144" s="180" t="s">
        <v>171</v>
      </c>
      <c r="L144" s="39"/>
      <c r="M144" s="185" t="s">
        <v>19</v>
      </c>
      <c r="N144" s="186" t="s">
        <v>45</v>
      </c>
      <c r="O144" s="64"/>
      <c r="P144" s="187">
        <f>O144*H144</f>
        <v>0</v>
      </c>
      <c r="Q144" s="187">
        <v>1.0593999999999999</v>
      </c>
      <c r="R144" s="187">
        <f>Q144*H144</f>
        <v>0.148316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172</v>
      </c>
      <c r="AT144" s="189" t="s">
        <v>167</v>
      </c>
      <c r="AU144" s="189" t="s">
        <v>83</v>
      </c>
      <c r="AY144" s="17" t="s">
        <v>164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81</v>
      </c>
      <c r="BK144" s="190">
        <f>ROUND(I144*H144,2)</f>
        <v>0</v>
      </c>
      <c r="BL144" s="17" t="s">
        <v>172</v>
      </c>
      <c r="BM144" s="189" t="s">
        <v>691</v>
      </c>
    </row>
    <row r="145" spans="1:65" s="14" customFormat="1" ht="11.25">
      <c r="B145" s="202"/>
      <c r="C145" s="203"/>
      <c r="D145" s="193" t="s">
        <v>174</v>
      </c>
      <c r="E145" s="204" t="s">
        <v>19</v>
      </c>
      <c r="F145" s="205" t="s">
        <v>692</v>
      </c>
      <c r="G145" s="203"/>
      <c r="H145" s="206">
        <v>0.14000000000000001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174</v>
      </c>
      <c r="AU145" s="212" t="s">
        <v>83</v>
      </c>
      <c r="AV145" s="14" t="s">
        <v>83</v>
      </c>
      <c r="AW145" s="14" t="s">
        <v>35</v>
      </c>
      <c r="AX145" s="14" t="s">
        <v>81</v>
      </c>
      <c r="AY145" s="212" t="s">
        <v>164</v>
      </c>
    </row>
    <row r="146" spans="1:65" s="12" customFormat="1" ht="22.9" customHeight="1">
      <c r="B146" s="162"/>
      <c r="C146" s="163"/>
      <c r="D146" s="164" t="s">
        <v>73</v>
      </c>
      <c r="E146" s="176" t="s">
        <v>224</v>
      </c>
      <c r="F146" s="176" t="s">
        <v>225</v>
      </c>
      <c r="G146" s="163"/>
      <c r="H146" s="163"/>
      <c r="I146" s="166"/>
      <c r="J146" s="177">
        <f>BK146</f>
        <v>0</v>
      </c>
      <c r="K146" s="163"/>
      <c r="L146" s="168"/>
      <c r="M146" s="169"/>
      <c r="N146" s="170"/>
      <c r="O146" s="170"/>
      <c r="P146" s="171">
        <f>SUM(P147:P237)</f>
        <v>0</v>
      </c>
      <c r="Q146" s="170"/>
      <c r="R146" s="171">
        <f>SUM(R147:R237)</f>
        <v>90.368167410000012</v>
      </c>
      <c r="S146" s="170"/>
      <c r="T146" s="172">
        <f>SUM(T147:T237)</f>
        <v>0</v>
      </c>
      <c r="AR146" s="173" t="s">
        <v>81</v>
      </c>
      <c r="AT146" s="174" t="s">
        <v>73</v>
      </c>
      <c r="AU146" s="174" t="s">
        <v>81</v>
      </c>
      <c r="AY146" s="173" t="s">
        <v>164</v>
      </c>
      <c r="BK146" s="175">
        <f>SUM(BK147:BK237)</f>
        <v>0</v>
      </c>
    </row>
    <row r="147" spans="1:65" s="2" customFormat="1" ht="37.9" customHeight="1">
      <c r="A147" s="34"/>
      <c r="B147" s="35"/>
      <c r="C147" s="178" t="s">
        <v>443</v>
      </c>
      <c r="D147" s="178" t="s">
        <v>167</v>
      </c>
      <c r="E147" s="179" t="s">
        <v>693</v>
      </c>
      <c r="F147" s="180" t="s">
        <v>694</v>
      </c>
      <c r="G147" s="181" t="s">
        <v>170</v>
      </c>
      <c r="H147" s="182">
        <v>3.24</v>
      </c>
      <c r="I147" s="183"/>
      <c r="J147" s="184">
        <f>ROUND(I147*H147,2)</f>
        <v>0</v>
      </c>
      <c r="K147" s="180" t="s">
        <v>171</v>
      </c>
      <c r="L147" s="39"/>
      <c r="M147" s="185" t="s">
        <v>19</v>
      </c>
      <c r="N147" s="186" t="s">
        <v>45</v>
      </c>
      <c r="O147" s="64"/>
      <c r="P147" s="187">
        <f>O147*H147</f>
        <v>0</v>
      </c>
      <c r="Q147" s="187">
        <v>0.1938</v>
      </c>
      <c r="R147" s="187">
        <f>Q147*H147</f>
        <v>0.62791200000000003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172</v>
      </c>
      <c r="AT147" s="189" t="s">
        <v>167</v>
      </c>
      <c r="AU147" s="189" t="s">
        <v>83</v>
      </c>
      <c r="AY147" s="17" t="s">
        <v>164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81</v>
      </c>
      <c r="BK147" s="190">
        <f>ROUND(I147*H147,2)</f>
        <v>0</v>
      </c>
      <c r="BL147" s="17" t="s">
        <v>172</v>
      </c>
      <c r="BM147" s="189" t="s">
        <v>695</v>
      </c>
    </row>
    <row r="148" spans="1:65" s="13" customFormat="1" ht="11.25">
      <c r="B148" s="191"/>
      <c r="C148" s="192"/>
      <c r="D148" s="193" t="s">
        <v>174</v>
      </c>
      <c r="E148" s="194" t="s">
        <v>19</v>
      </c>
      <c r="F148" s="195" t="s">
        <v>696</v>
      </c>
      <c r="G148" s="192"/>
      <c r="H148" s="194" t="s">
        <v>19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174</v>
      </c>
      <c r="AU148" s="201" t="s">
        <v>83</v>
      </c>
      <c r="AV148" s="13" t="s">
        <v>81</v>
      </c>
      <c r="AW148" s="13" t="s">
        <v>35</v>
      </c>
      <c r="AX148" s="13" t="s">
        <v>74</v>
      </c>
      <c r="AY148" s="201" t="s">
        <v>164</v>
      </c>
    </row>
    <row r="149" spans="1:65" s="14" customFormat="1" ht="11.25">
      <c r="B149" s="202"/>
      <c r="C149" s="203"/>
      <c r="D149" s="193" t="s">
        <v>174</v>
      </c>
      <c r="E149" s="204" t="s">
        <v>19</v>
      </c>
      <c r="F149" s="205" t="s">
        <v>697</v>
      </c>
      <c r="G149" s="203"/>
      <c r="H149" s="206">
        <v>3.24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174</v>
      </c>
      <c r="AU149" s="212" t="s">
        <v>83</v>
      </c>
      <c r="AV149" s="14" t="s">
        <v>83</v>
      </c>
      <c r="AW149" s="14" t="s">
        <v>35</v>
      </c>
      <c r="AX149" s="14" t="s">
        <v>81</v>
      </c>
      <c r="AY149" s="212" t="s">
        <v>164</v>
      </c>
    </row>
    <row r="150" spans="1:65" s="2" customFormat="1" ht="37.9" customHeight="1">
      <c r="A150" s="34"/>
      <c r="B150" s="35"/>
      <c r="C150" s="178" t="s">
        <v>625</v>
      </c>
      <c r="D150" s="178" t="s">
        <v>167</v>
      </c>
      <c r="E150" s="179" t="s">
        <v>698</v>
      </c>
      <c r="F150" s="180" t="s">
        <v>699</v>
      </c>
      <c r="G150" s="181" t="s">
        <v>170</v>
      </c>
      <c r="H150" s="182">
        <v>3.24</v>
      </c>
      <c r="I150" s="183"/>
      <c r="J150" s="184">
        <f>ROUND(I150*H150,2)</f>
        <v>0</v>
      </c>
      <c r="K150" s="180" t="s">
        <v>171</v>
      </c>
      <c r="L150" s="39"/>
      <c r="M150" s="185" t="s">
        <v>19</v>
      </c>
      <c r="N150" s="186" t="s">
        <v>45</v>
      </c>
      <c r="O150" s="64"/>
      <c r="P150" s="187">
        <f>O150*H150</f>
        <v>0</v>
      </c>
      <c r="Q150" s="187">
        <v>0.27161000000000002</v>
      </c>
      <c r="R150" s="187">
        <f>Q150*H150</f>
        <v>0.88001640000000014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172</v>
      </c>
      <c r="AT150" s="189" t="s">
        <v>167</v>
      </c>
      <c r="AU150" s="189" t="s">
        <v>83</v>
      </c>
      <c r="AY150" s="17" t="s">
        <v>164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81</v>
      </c>
      <c r="BK150" s="190">
        <f>ROUND(I150*H150,2)</f>
        <v>0</v>
      </c>
      <c r="BL150" s="17" t="s">
        <v>172</v>
      </c>
      <c r="BM150" s="189" t="s">
        <v>700</v>
      </c>
    </row>
    <row r="151" spans="1:65" s="13" customFormat="1" ht="11.25">
      <c r="B151" s="191"/>
      <c r="C151" s="192"/>
      <c r="D151" s="193" t="s">
        <v>174</v>
      </c>
      <c r="E151" s="194" t="s">
        <v>19</v>
      </c>
      <c r="F151" s="195" t="s">
        <v>696</v>
      </c>
      <c r="G151" s="192"/>
      <c r="H151" s="194" t="s">
        <v>19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174</v>
      </c>
      <c r="AU151" s="201" t="s">
        <v>83</v>
      </c>
      <c r="AV151" s="13" t="s">
        <v>81</v>
      </c>
      <c r="AW151" s="13" t="s">
        <v>35</v>
      </c>
      <c r="AX151" s="13" t="s">
        <v>74</v>
      </c>
      <c r="AY151" s="201" t="s">
        <v>164</v>
      </c>
    </row>
    <row r="152" spans="1:65" s="14" customFormat="1" ht="11.25">
      <c r="B152" s="202"/>
      <c r="C152" s="203"/>
      <c r="D152" s="193" t="s">
        <v>174</v>
      </c>
      <c r="E152" s="204" t="s">
        <v>19</v>
      </c>
      <c r="F152" s="205" t="s">
        <v>309</v>
      </c>
      <c r="G152" s="203"/>
      <c r="H152" s="206">
        <v>3.24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174</v>
      </c>
      <c r="AU152" s="212" t="s">
        <v>83</v>
      </c>
      <c r="AV152" s="14" t="s">
        <v>83</v>
      </c>
      <c r="AW152" s="14" t="s">
        <v>35</v>
      </c>
      <c r="AX152" s="14" t="s">
        <v>81</v>
      </c>
      <c r="AY152" s="212" t="s">
        <v>164</v>
      </c>
    </row>
    <row r="153" spans="1:65" s="2" customFormat="1" ht="37.9" customHeight="1">
      <c r="A153" s="34"/>
      <c r="B153" s="35"/>
      <c r="C153" s="178" t="s">
        <v>701</v>
      </c>
      <c r="D153" s="178" t="s">
        <v>167</v>
      </c>
      <c r="E153" s="179" t="s">
        <v>702</v>
      </c>
      <c r="F153" s="180" t="s">
        <v>703</v>
      </c>
      <c r="G153" s="181" t="s">
        <v>170</v>
      </c>
      <c r="H153" s="182">
        <v>5</v>
      </c>
      <c r="I153" s="183"/>
      <c r="J153" s="184">
        <f>ROUND(I153*H153,2)</f>
        <v>0</v>
      </c>
      <c r="K153" s="180" t="s">
        <v>171</v>
      </c>
      <c r="L153" s="39"/>
      <c r="M153" s="185" t="s">
        <v>19</v>
      </c>
      <c r="N153" s="186" t="s">
        <v>45</v>
      </c>
      <c r="O153" s="64"/>
      <c r="P153" s="187">
        <f>O153*H153</f>
        <v>0</v>
      </c>
      <c r="Q153" s="187">
        <v>0.71545999999999998</v>
      </c>
      <c r="R153" s="187">
        <f>Q153*H153</f>
        <v>3.5773000000000001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172</v>
      </c>
      <c r="AT153" s="189" t="s">
        <v>167</v>
      </c>
      <c r="AU153" s="189" t="s">
        <v>83</v>
      </c>
      <c r="AY153" s="17" t="s">
        <v>164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81</v>
      </c>
      <c r="BK153" s="190">
        <f>ROUND(I153*H153,2)</f>
        <v>0</v>
      </c>
      <c r="BL153" s="17" t="s">
        <v>172</v>
      </c>
      <c r="BM153" s="189" t="s">
        <v>704</v>
      </c>
    </row>
    <row r="154" spans="1:65" s="13" customFormat="1" ht="11.25">
      <c r="B154" s="191"/>
      <c r="C154" s="192"/>
      <c r="D154" s="193" t="s">
        <v>174</v>
      </c>
      <c r="E154" s="194" t="s">
        <v>19</v>
      </c>
      <c r="F154" s="195" t="s">
        <v>705</v>
      </c>
      <c r="G154" s="192"/>
      <c r="H154" s="194" t="s">
        <v>19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174</v>
      </c>
      <c r="AU154" s="201" t="s">
        <v>83</v>
      </c>
      <c r="AV154" s="13" t="s">
        <v>81</v>
      </c>
      <c r="AW154" s="13" t="s">
        <v>35</v>
      </c>
      <c r="AX154" s="13" t="s">
        <v>74</v>
      </c>
      <c r="AY154" s="201" t="s">
        <v>164</v>
      </c>
    </row>
    <row r="155" spans="1:65" s="14" customFormat="1" ht="11.25">
      <c r="B155" s="202"/>
      <c r="C155" s="203"/>
      <c r="D155" s="193" t="s">
        <v>174</v>
      </c>
      <c r="E155" s="204" t="s">
        <v>19</v>
      </c>
      <c r="F155" s="205" t="s">
        <v>706</v>
      </c>
      <c r="G155" s="203"/>
      <c r="H155" s="206">
        <v>5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174</v>
      </c>
      <c r="AU155" s="212" t="s">
        <v>83</v>
      </c>
      <c r="AV155" s="14" t="s">
        <v>83</v>
      </c>
      <c r="AW155" s="14" t="s">
        <v>35</v>
      </c>
      <c r="AX155" s="14" t="s">
        <v>81</v>
      </c>
      <c r="AY155" s="212" t="s">
        <v>164</v>
      </c>
    </row>
    <row r="156" spans="1:65" s="2" customFormat="1" ht="37.9" customHeight="1">
      <c r="A156" s="34"/>
      <c r="B156" s="35"/>
      <c r="C156" s="178" t="s">
        <v>320</v>
      </c>
      <c r="D156" s="178" t="s">
        <v>167</v>
      </c>
      <c r="E156" s="179" t="s">
        <v>707</v>
      </c>
      <c r="F156" s="180" t="s">
        <v>708</v>
      </c>
      <c r="G156" s="181" t="s">
        <v>170</v>
      </c>
      <c r="H156" s="182">
        <v>159.351</v>
      </c>
      <c r="I156" s="183"/>
      <c r="J156" s="184">
        <f>ROUND(I156*H156,2)</f>
        <v>0</v>
      </c>
      <c r="K156" s="180" t="s">
        <v>171</v>
      </c>
      <c r="L156" s="39"/>
      <c r="M156" s="185" t="s">
        <v>19</v>
      </c>
      <c r="N156" s="186" t="s">
        <v>45</v>
      </c>
      <c r="O156" s="64"/>
      <c r="P156" s="187">
        <f>O156*H156</f>
        <v>0</v>
      </c>
      <c r="Q156" s="187">
        <v>0.26032</v>
      </c>
      <c r="R156" s="187">
        <f>Q156*H156</f>
        <v>41.482252320000001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172</v>
      </c>
      <c r="AT156" s="189" t="s">
        <v>167</v>
      </c>
      <c r="AU156" s="189" t="s">
        <v>83</v>
      </c>
      <c r="AY156" s="17" t="s">
        <v>164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81</v>
      </c>
      <c r="BK156" s="190">
        <f>ROUND(I156*H156,2)</f>
        <v>0</v>
      </c>
      <c r="BL156" s="17" t="s">
        <v>172</v>
      </c>
      <c r="BM156" s="189" t="s">
        <v>709</v>
      </c>
    </row>
    <row r="157" spans="1:65" s="13" customFormat="1" ht="11.25">
      <c r="B157" s="191"/>
      <c r="C157" s="192"/>
      <c r="D157" s="193" t="s">
        <v>174</v>
      </c>
      <c r="E157" s="194" t="s">
        <v>19</v>
      </c>
      <c r="F157" s="195" t="s">
        <v>710</v>
      </c>
      <c r="G157" s="192"/>
      <c r="H157" s="194" t="s">
        <v>19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174</v>
      </c>
      <c r="AU157" s="201" t="s">
        <v>83</v>
      </c>
      <c r="AV157" s="13" t="s">
        <v>81</v>
      </c>
      <c r="AW157" s="13" t="s">
        <v>35</v>
      </c>
      <c r="AX157" s="13" t="s">
        <v>74</v>
      </c>
      <c r="AY157" s="201" t="s">
        <v>164</v>
      </c>
    </row>
    <row r="158" spans="1:65" s="14" customFormat="1" ht="22.5">
      <c r="B158" s="202"/>
      <c r="C158" s="203"/>
      <c r="D158" s="193" t="s">
        <v>174</v>
      </c>
      <c r="E158" s="204" t="s">
        <v>19</v>
      </c>
      <c r="F158" s="205" t="s">
        <v>711</v>
      </c>
      <c r="G158" s="203"/>
      <c r="H158" s="206">
        <v>178.10400000000001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174</v>
      </c>
      <c r="AU158" s="212" t="s">
        <v>83</v>
      </c>
      <c r="AV158" s="14" t="s">
        <v>83</v>
      </c>
      <c r="AW158" s="14" t="s">
        <v>35</v>
      </c>
      <c r="AX158" s="14" t="s">
        <v>74</v>
      </c>
      <c r="AY158" s="212" t="s">
        <v>164</v>
      </c>
    </row>
    <row r="159" spans="1:65" s="14" customFormat="1" ht="22.5">
      <c r="B159" s="202"/>
      <c r="C159" s="203"/>
      <c r="D159" s="193" t="s">
        <v>174</v>
      </c>
      <c r="E159" s="204" t="s">
        <v>19</v>
      </c>
      <c r="F159" s="205" t="s">
        <v>712</v>
      </c>
      <c r="G159" s="203"/>
      <c r="H159" s="206">
        <v>-61.125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174</v>
      </c>
      <c r="AU159" s="212" t="s">
        <v>83</v>
      </c>
      <c r="AV159" s="14" t="s">
        <v>83</v>
      </c>
      <c r="AW159" s="14" t="s">
        <v>35</v>
      </c>
      <c r="AX159" s="14" t="s">
        <v>74</v>
      </c>
      <c r="AY159" s="212" t="s">
        <v>164</v>
      </c>
    </row>
    <row r="160" spans="1:65" s="13" customFormat="1" ht="11.25">
      <c r="B160" s="191"/>
      <c r="C160" s="192"/>
      <c r="D160" s="193" t="s">
        <v>174</v>
      </c>
      <c r="E160" s="194" t="s">
        <v>19</v>
      </c>
      <c r="F160" s="195" t="s">
        <v>713</v>
      </c>
      <c r="G160" s="192"/>
      <c r="H160" s="194" t="s">
        <v>19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174</v>
      </c>
      <c r="AU160" s="201" t="s">
        <v>83</v>
      </c>
      <c r="AV160" s="13" t="s">
        <v>81</v>
      </c>
      <c r="AW160" s="13" t="s">
        <v>35</v>
      </c>
      <c r="AX160" s="13" t="s">
        <v>74</v>
      </c>
      <c r="AY160" s="201" t="s">
        <v>164</v>
      </c>
    </row>
    <row r="161" spans="1:65" s="14" customFormat="1" ht="11.25">
      <c r="B161" s="202"/>
      <c r="C161" s="203"/>
      <c r="D161" s="193" t="s">
        <v>174</v>
      </c>
      <c r="E161" s="204" t="s">
        <v>19</v>
      </c>
      <c r="F161" s="205" t="s">
        <v>714</v>
      </c>
      <c r="G161" s="203"/>
      <c r="H161" s="206">
        <v>42.372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174</v>
      </c>
      <c r="AU161" s="212" t="s">
        <v>83</v>
      </c>
      <c r="AV161" s="14" t="s">
        <v>83</v>
      </c>
      <c r="AW161" s="14" t="s">
        <v>35</v>
      </c>
      <c r="AX161" s="14" t="s">
        <v>74</v>
      </c>
      <c r="AY161" s="212" t="s">
        <v>164</v>
      </c>
    </row>
    <row r="162" spans="1:65" s="15" customFormat="1" ht="11.25">
      <c r="B162" s="223"/>
      <c r="C162" s="224"/>
      <c r="D162" s="193" t="s">
        <v>174</v>
      </c>
      <c r="E162" s="225" t="s">
        <v>19</v>
      </c>
      <c r="F162" s="226" t="s">
        <v>246</v>
      </c>
      <c r="G162" s="224"/>
      <c r="H162" s="227">
        <v>159.351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174</v>
      </c>
      <c r="AU162" s="233" t="s">
        <v>83</v>
      </c>
      <c r="AV162" s="15" t="s">
        <v>172</v>
      </c>
      <c r="AW162" s="15" t="s">
        <v>35</v>
      </c>
      <c r="AX162" s="15" t="s">
        <v>81</v>
      </c>
      <c r="AY162" s="233" t="s">
        <v>164</v>
      </c>
    </row>
    <row r="163" spans="1:65" s="2" customFormat="1" ht="37.9" customHeight="1">
      <c r="A163" s="34"/>
      <c r="B163" s="35"/>
      <c r="C163" s="178" t="s">
        <v>477</v>
      </c>
      <c r="D163" s="178" t="s">
        <v>167</v>
      </c>
      <c r="E163" s="179" t="s">
        <v>715</v>
      </c>
      <c r="F163" s="180" t="s">
        <v>716</v>
      </c>
      <c r="G163" s="181" t="s">
        <v>170</v>
      </c>
      <c r="H163" s="182">
        <v>28.838999999999999</v>
      </c>
      <c r="I163" s="183"/>
      <c r="J163" s="184">
        <f>ROUND(I163*H163,2)</f>
        <v>0</v>
      </c>
      <c r="K163" s="180" t="s">
        <v>171</v>
      </c>
      <c r="L163" s="39"/>
      <c r="M163" s="185" t="s">
        <v>19</v>
      </c>
      <c r="N163" s="186" t="s">
        <v>45</v>
      </c>
      <c r="O163" s="64"/>
      <c r="P163" s="187">
        <f>O163*H163</f>
        <v>0</v>
      </c>
      <c r="Q163" s="187">
        <v>0.34116000000000002</v>
      </c>
      <c r="R163" s="187">
        <f>Q163*H163</f>
        <v>9.8387132400000006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172</v>
      </c>
      <c r="AT163" s="189" t="s">
        <v>167</v>
      </c>
      <c r="AU163" s="189" t="s">
        <v>83</v>
      </c>
      <c r="AY163" s="17" t="s">
        <v>164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81</v>
      </c>
      <c r="BK163" s="190">
        <f>ROUND(I163*H163,2)</f>
        <v>0</v>
      </c>
      <c r="BL163" s="17" t="s">
        <v>172</v>
      </c>
      <c r="BM163" s="189" t="s">
        <v>717</v>
      </c>
    </row>
    <row r="164" spans="1:65" s="14" customFormat="1" ht="11.25">
      <c r="B164" s="202"/>
      <c r="C164" s="203"/>
      <c r="D164" s="193" t="s">
        <v>174</v>
      </c>
      <c r="E164" s="204" t="s">
        <v>19</v>
      </c>
      <c r="F164" s="205" t="s">
        <v>718</v>
      </c>
      <c r="G164" s="203"/>
      <c r="H164" s="206">
        <v>38.018999999999998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174</v>
      </c>
      <c r="AU164" s="212" t="s">
        <v>83</v>
      </c>
      <c r="AV164" s="14" t="s">
        <v>83</v>
      </c>
      <c r="AW164" s="14" t="s">
        <v>35</v>
      </c>
      <c r="AX164" s="14" t="s">
        <v>74</v>
      </c>
      <c r="AY164" s="212" t="s">
        <v>164</v>
      </c>
    </row>
    <row r="165" spans="1:65" s="14" customFormat="1" ht="11.25">
      <c r="B165" s="202"/>
      <c r="C165" s="203"/>
      <c r="D165" s="193" t="s">
        <v>174</v>
      </c>
      <c r="E165" s="204" t="s">
        <v>19</v>
      </c>
      <c r="F165" s="205" t="s">
        <v>719</v>
      </c>
      <c r="G165" s="203"/>
      <c r="H165" s="206">
        <v>-9.18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174</v>
      </c>
      <c r="AU165" s="212" t="s">
        <v>83</v>
      </c>
      <c r="AV165" s="14" t="s">
        <v>83</v>
      </c>
      <c r="AW165" s="14" t="s">
        <v>35</v>
      </c>
      <c r="AX165" s="14" t="s">
        <v>74</v>
      </c>
      <c r="AY165" s="212" t="s">
        <v>164</v>
      </c>
    </row>
    <row r="166" spans="1:65" s="15" customFormat="1" ht="11.25">
      <c r="B166" s="223"/>
      <c r="C166" s="224"/>
      <c r="D166" s="193" t="s">
        <v>174</v>
      </c>
      <c r="E166" s="225" t="s">
        <v>19</v>
      </c>
      <c r="F166" s="226" t="s">
        <v>246</v>
      </c>
      <c r="G166" s="224"/>
      <c r="H166" s="227">
        <v>28.838999999999999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174</v>
      </c>
      <c r="AU166" s="233" t="s">
        <v>83</v>
      </c>
      <c r="AV166" s="15" t="s">
        <v>172</v>
      </c>
      <c r="AW166" s="15" t="s">
        <v>35</v>
      </c>
      <c r="AX166" s="15" t="s">
        <v>81</v>
      </c>
      <c r="AY166" s="233" t="s">
        <v>164</v>
      </c>
    </row>
    <row r="167" spans="1:65" s="2" customFormat="1" ht="37.9" customHeight="1">
      <c r="A167" s="34"/>
      <c r="B167" s="35"/>
      <c r="C167" s="178" t="s">
        <v>720</v>
      </c>
      <c r="D167" s="178" t="s">
        <v>167</v>
      </c>
      <c r="E167" s="179" t="s">
        <v>721</v>
      </c>
      <c r="F167" s="180" t="s">
        <v>722</v>
      </c>
      <c r="G167" s="181" t="s">
        <v>170</v>
      </c>
      <c r="H167" s="182">
        <v>18.7</v>
      </c>
      <c r="I167" s="183"/>
      <c r="J167" s="184">
        <f>ROUND(I167*H167,2)</f>
        <v>0</v>
      </c>
      <c r="K167" s="180" t="s">
        <v>171</v>
      </c>
      <c r="L167" s="39"/>
      <c r="M167" s="185" t="s">
        <v>19</v>
      </c>
      <c r="N167" s="186" t="s">
        <v>45</v>
      </c>
      <c r="O167" s="64"/>
      <c r="P167" s="187">
        <f>O167*H167</f>
        <v>0</v>
      </c>
      <c r="Q167" s="187">
        <v>0.14854000000000001</v>
      </c>
      <c r="R167" s="187">
        <f>Q167*H167</f>
        <v>2.777698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172</v>
      </c>
      <c r="AT167" s="189" t="s">
        <v>167</v>
      </c>
      <c r="AU167" s="189" t="s">
        <v>83</v>
      </c>
      <c r="AY167" s="17" t="s">
        <v>164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81</v>
      </c>
      <c r="BK167" s="190">
        <f>ROUND(I167*H167,2)</f>
        <v>0</v>
      </c>
      <c r="BL167" s="17" t="s">
        <v>172</v>
      </c>
      <c r="BM167" s="189" t="s">
        <v>723</v>
      </c>
    </row>
    <row r="168" spans="1:65" s="13" customFormat="1" ht="11.25">
      <c r="B168" s="191"/>
      <c r="C168" s="192"/>
      <c r="D168" s="193" t="s">
        <v>174</v>
      </c>
      <c r="E168" s="194" t="s">
        <v>19</v>
      </c>
      <c r="F168" s="195" t="s">
        <v>724</v>
      </c>
      <c r="G168" s="192"/>
      <c r="H168" s="194" t="s">
        <v>19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174</v>
      </c>
      <c r="AU168" s="201" t="s">
        <v>83</v>
      </c>
      <c r="AV168" s="13" t="s">
        <v>81</v>
      </c>
      <c r="AW168" s="13" t="s">
        <v>35</v>
      </c>
      <c r="AX168" s="13" t="s">
        <v>74</v>
      </c>
      <c r="AY168" s="201" t="s">
        <v>164</v>
      </c>
    </row>
    <row r="169" spans="1:65" s="14" customFormat="1" ht="11.25">
      <c r="B169" s="202"/>
      <c r="C169" s="203"/>
      <c r="D169" s="193" t="s">
        <v>174</v>
      </c>
      <c r="E169" s="204" t="s">
        <v>19</v>
      </c>
      <c r="F169" s="205" t="s">
        <v>725</v>
      </c>
      <c r="G169" s="203"/>
      <c r="H169" s="206">
        <v>18.7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174</v>
      </c>
      <c r="AU169" s="212" t="s">
        <v>83</v>
      </c>
      <c r="AV169" s="14" t="s">
        <v>83</v>
      </c>
      <c r="AW169" s="14" t="s">
        <v>35</v>
      </c>
      <c r="AX169" s="14" t="s">
        <v>81</v>
      </c>
      <c r="AY169" s="212" t="s">
        <v>164</v>
      </c>
    </row>
    <row r="170" spans="1:65" s="2" customFormat="1" ht="37.9" customHeight="1">
      <c r="A170" s="34"/>
      <c r="B170" s="35"/>
      <c r="C170" s="178" t="s">
        <v>726</v>
      </c>
      <c r="D170" s="178" t="s">
        <v>167</v>
      </c>
      <c r="E170" s="179" t="s">
        <v>727</v>
      </c>
      <c r="F170" s="180" t="s">
        <v>728</v>
      </c>
      <c r="G170" s="181" t="s">
        <v>207</v>
      </c>
      <c r="H170" s="182">
        <v>0.13800000000000001</v>
      </c>
      <c r="I170" s="183"/>
      <c r="J170" s="184">
        <f>ROUND(I170*H170,2)</f>
        <v>0</v>
      </c>
      <c r="K170" s="180" t="s">
        <v>171</v>
      </c>
      <c r="L170" s="39"/>
      <c r="M170" s="185" t="s">
        <v>19</v>
      </c>
      <c r="N170" s="186" t="s">
        <v>45</v>
      </c>
      <c r="O170" s="64"/>
      <c r="P170" s="187">
        <f>O170*H170</f>
        <v>0</v>
      </c>
      <c r="Q170" s="187">
        <v>1.04922</v>
      </c>
      <c r="R170" s="187">
        <f>Q170*H170</f>
        <v>0.14479236000000001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172</v>
      </c>
      <c r="AT170" s="189" t="s">
        <v>167</v>
      </c>
      <c r="AU170" s="189" t="s">
        <v>83</v>
      </c>
      <c r="AY170" s="17" t="s">
        <v>164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81</v>
      </c>
      <c r="BK170" s="190">
        <f>ROUND(I170*H170,2)</f>
        <v>0</v>
      </c>
      <c r="BL170" s="17" t="s">
        <v>172</v>
      </c>
      <c r="BM170" s="189" t="s">
        <v>729</v>
      </c>
    </row>
    <row r="171" spans="1:65" s="13" customFormat="1" ht="11.25">
      <c r="B171" s="191"/>
      <c r="C171" s="192"/>
      <c r="D171" s="193" t="s">
        <v>174</v>
      </c>
      <c r="E171" s="194" t="s">
        <v>19</v>
      </c>
      <c r="F171" s="195" t="s">
        <v>705</v>
      </c>
      <c r="G171" s="192"/>
      <c r="H171" s="194" t="s">
        <v>19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174</v>
      </c>
      <c r="AU171" s="201" t="s">
        <v>83</v>
      </c>
      <c r="AV171" s="13" t="s">
        <v>81</v>
      </c>
      <c r="AW171" s="13" t="s">
        <v>35</v>
      </c>
      <c r="AX171" s="13" t="s">
        <v>74</v>
      </c>
      <c r="AY171" s="201" t="s">
        <v>164</v>
      </c>
    </row>
    <row r="172" spans="1:65" s="14" customFormat="1" ht="11.25">
      <c r="B172" s="202"/>
      <c r="C172" s="203"/>
      <c r="D172" s="193" t="s">
        <v>174</v>
      </c>
      <c r="E172" s="204" t="s">
        <v>19</v>
      </c>
      <c r="F172" s="205" t="s">
        <v>730</v>
      </c>
      <c r="G172" s="203"/>
      <c r="H172" s="206">
        <v>0.13800000000000001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174</v>
      </c>
      <c r="AU172" s="212" t="s">
        <v>83</v>
      </c>
      <c r="AV172" s="14" t="s">
        <v>83</v>
      </c>
      <c r="AW172" s="14" t="s">
        <v>35</v>
      </c>
      <c r="AX172" s="14" t="s">
        <v>81</v>
      </c>
      <c r="AY172" s="212" t="s">
        <v>164</v>
      </c>
    </row>
    <row r="173" spans="1:65" s="2" customFormat="1" ht="37.9" customHeight="1">
      <c r="A173" s="34"/>
      <c r="B173" s="35"/>
      <c r="C173" s="178" t="s">
        <v>731</v>
      </c>
      <c r="D173" s="178" t="s">
        <v>167</v>
      </c>
      <c r="E173" s="179" t="s">
        <v>732</v>
      </c>
      <c r="F173" s="180" t="s">
        <v>733</v>
      </c>
      <c r="G173" s="181" t="s">
        <v>401</v>
      </c>
      <c r="H173" s="182">
        <v>2</v>
      </c>
      <c r="I173" s="183"/>
      <c r="J173" s="184">
        <f>ROUND(I173*H173,2)</f>
        <v>0</v>
      </c>
      <c r="K173" s="180" t="s">
        <v>171</v>
      </c>
      <c r="L173" s="39"/>
      <c r="M173" s="185" t="s">
        <v>19</v>
      </c>
      <c r="N173" s="186" t="s">
        <v>45</v>
      </c>
      <c r="O173" s="64"/>
      <c r="P173" s="187">
        <f>O173*H173</f>
        <v>0</v>
      </c>
      <c r="Q173" s="187">
        <v>1.7940000000000001E-2</v>
      </c>
      <c r="R173" s="187">
        <f>Q173*H173</f>
        <v>3.5880000000000002E-2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172</v>
      </c>
      <c r="AT173" s="189" t="s">
        <v>167</v>
      </c>
      <c r="AU173" s="189" t="s">
        <v>83</v>
      </c>
      <c r="AY173" s="17" t="s">
        <v>164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81</v>
      </c>
      <c r="BK173" s="190">
        <f>ROUND(I173*H173,2)</f>
        <v>0</v>
      </c>
      <c r="BL173" s="17" t="s">
        <v>172</v>
      </c>
      <c r="BM173" s="189" t="s">
        <v>734</v>
      </c>
    </row>
    <row r="174" spans="1:65" s="13" customFormat="1" ht="11.25">
      <c r="B174" s="191"/>
      <c r="C174" s="192"/>
      <c r="D174" s="193" t="s">
        <v>174</v>
      </c>
      <c r="E174" s="194" t="s">
        <v>19</v>
      </c>
      <c r="F174" s="195" t="s">
        <v>735</v>
      </c>
      <c r="G174" s="192"/>
      <c r="H174" s="194" t="s">
        <v>19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174</v>
      </c>
      <c r="AU174" s="201" t="s">
        <v>83</v>
      </c>
      <c r="AV174" s="13" t="s">
        <v>81</v>
      </c>
      <c r="AW174" s="13" t="s">
        <v>35</v>
      </c>
      <c r="AX174" s="13" t="s">
        <v>74</v>
      </c>
      <c r="AY174" s="201" t="s">
        <v>164</v>
      </c>
    </row>
    <row r="175" spans="1:65" s="14" customFormat="1" ht="11.25">
      <c r="B175" s="202"/>
      <c r="C175" s="203"/>
      <c r="D175" s="193" t="s">
        <v>174</v>
      </c>
      <c r="E175" s="204" t="s">
        <v>19</v>
      </c>
      <c r="F175" s="205" t="s">
        <v>83</v>
      </c>
      <c r="G175" s="203"/>
      <c r="H175" s="206">
        <v>2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174</v>
      </c>
      <c r="AU175" s="212" t="s">
        <v>83</v>
      </c>
      <c r="AV175" s="14" t="s">
        <v>83</v>
      </c>
      <c r="AW175" s="14" t="s">
        <v>35</v>
      </c>
      <c r="AX175" s="14" t="s">
        <v>81</v>
      </c>
      <c r="AY175" s="212" t="s">
        <v>164</v>
      </c>
    </row>
    <row r="176" spans="1:65" s="2" customFormat="1" ht="37.9" customHeight="1">
      <c r="A176" s="34"/>
      <c r="B176" s="35"/>
      <c r="C176" s="178" t="s">
        <v>736</v>
      </c>
      <c r="D176" s="178" t="s">
        <v>167</v>
      </c>
      <c r="E176" s="179" t="s">
        <v>737</v>
      </c>
      <c r="F176" s="180" t="s">
        <v>738</v>
      </c>
      <c r="G176" s="181" t="s">
        <v>401</v>
      </c>
      <c r="H176" s="182">
        <v>8</v>
      </c>
      <c r="I176" s="183"/>
      <c r="J176" s="184">
        <f>ROUND(I176*H176,2)</f>
        <v>0</v>
      </c>
      <c r="K176" s="180" t="s">
        <v>171</v>
      </c>
      <c r="L176" s="39"/>
      <c r="M176" s="185" t="s">
        <v>19</v>
      </c>
      <c r="N176" s="186" t="s">
        <v>45</v>
      </c>
      <c r="O176" s="64"/>
      <c r="P176" s="187">
        <f>O176*H176</f>
        <v>0</v>
      </c>
      <c r="Q176" s="187">
        <v>2.2780000000000002E-2</v>
      </c>
      <c r="R176" s="187">
        <f>Q176*H176</f>
        <v>0.18224000000000001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172</v>
      </c>
      <c r="AT176" s="189" t="s">
        <v>167</v>
      </c>
      <c r="AU176" s="189" t="s">
        <v>83</v>
      </c>
      <c r="AY176" s="17" t="s">
        <v>164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81</v>
      </c>
      <c r="BK176" s="190">
        <f>ROUND(I176*H176,2)</f>
        <v>0</v>
      </c>
      <c r="BL176" s="17" t="s">
        <v>172</v>
      </c>
      <c r="BM176" s="189" t="s">
        <v>739</v>
      </c>
    </row>
    <row r="177" spans="1:65" s="13" customFormat="1" ht="11.25">
      <c r="B177" s="191"/>
      <c r="C177" s="192"/>
      <c r="D177" s="193" t="s">
        <v>174</v>
      </c>
      <c r="E177" s="194" t="s">
        <v>19</v>
      </c>
      <c r="F177" s="195" t="s">
        <v>735</v>
      </c>
      <c r="G177" s="192"/>
      <c r="H177" s="194" t="s">
        <v>19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174</v>
      </c>
      <c r="AU177" s="201" t="s">
        <v>83</v>
      </c>
      <c r="AV177" s="13" t="s">
        <v>81</v>
      </c>
      <c r="AW177" s="13" t="s">
        <v>35</v>
      </c>
      <c r="AX177" s="13" t="s">
        <v>74</v>
      </c>
      <c r="AY177" s="201" t="s">
        <v>164</v>
      </c>
    </row>
    <row r="178" spans="1:65" s="14" customFormat="1" ht="11.25">
      <c r="B178" s="202"/>
      <c r="C178" s="203"/>
      <c r="D178" s="193" t="s">
        <v>174</v>
      </c>
      <c r="E178" s="204" t="s">
        <v>19</v>
      </c>
      <c r="F178" s="205" t="s">
        <v>234</v>
      </c>
      <c r="G178" s="203"/>
      <c r="H178" s="206">
        <v>8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174</v>
      </c>
      <c r="AU178" s="212" t="s">
        <v>83</v>
      </c>
      <c r="AV178" s="14" t="s">
        <v>83</v>
      </c>
      <c r="AW178" s="14" t="s">
        <v>35</v>
      </c>
      <c r="AX178" s="14" t="s">
        <v>81</v>
      </c>
      <c r="AY178" s="212" t="s">
        <v>164</v>
      </c>
    </row>
    <row r="179" spans="1:65" s="2" customFormat="1" ht="37.9" customHeight="1">
      <c r="A179" s="34"/>
      <c r="B179" s="35"/>
      <c r="C179" s="178" t="s">
        <v>740</v>
      </c>
      <c r="D179" s="178" t="s">
        <v>167</v>
      </c>
      <c r="E179" s="179" t="s">
        <v>741</v>
      </c>
      <c r="F179" s="180" t="s">
        <v>742</v>
      </c>
      <c r="G179" s="181" t="s">
        <v>401</v>
      </c>
      <c r="H179" s="182">
        <v>2</v>
      </c>
      <c r="I179" s="183"/>
      <c r="J179" s="184">
        <f>ROUND(I179*H179,2)</f>
        <v>0</v>
      </c>
      <c r="K179" s="180" t="s">
        <v>171</v>
      </c>
      <c r="L179" s="39"/>
      <c r="M179" s="185" t="s">
        <v>19</v>
      </c>
      <c r="N179" s="186" t="s">
        <v>45</v>
      </c>
      <c r="O179" s="64"/>
      <c r="P179" s="187">
        <f>O179*H179</f>
        <v>0</v>
      </c>
      <c r="Q179" s="187">
        <v>3.1949999999999999E-2</v>
      </c>
      <c r="R179" s="187">
        <f>Q179*H179</f>
        <v>6.3899999999999998E-2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172</v>
      </c>
      <c r="AT179" s="189" t="s">
        <v>167</v>
      </c>
      <c r="AU179" s="189" t="s">
        <v>83</v>
      </c>
      <c r="AY179" s="17" t="s">
        <v>164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81</v>
      </c>
      <c r="BK179" s="190">
        <f>ROUND(I179*H179,2)</f>
        <v>0</v>
      </c>
      <c r="BL179" s="17" t="s">
        <v>172</v>
      </c>
      <c r="BM179" s="189" t="s">
        <v>743</v>
      </c>
    </row>
    <row r="180" spans="1:65" s="13" customFormat="1" ht="11.25">
      <c r="B180" s="191"/>
      <c r="C180" s="192"/>
      <c r="D180" s="193" t="s">
        <v>174</v>
      </c>
      <c r="E180" s="194" t="s">
        <v>19</v>
      </c>
      <c r="F180" s="195" t="s">
        <v>735</v>
      </c>
      <c r="G180" s="192"/>
      <c r="H180" s="194" t="s">
        <v>19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174</v>
      </c>
      <c r="AU180" s="201" t="s">
        <v>83</v>
      </c>
      <c r="AV180" s="13" t="s">
        <v>81</v>
      </c>
      <c r="AW180" s="13" t="s">
        <v>35</v>
      </c>
      <c r="AX180" s="13" t="s">
        <v>74</v>
      </c>
      <c r="AY180" s="201" t="s">
        <v>164</v>
      </c>
    </row>
    <row r="181" spans="1:65" s="14" customFormat="1" ht="11.25">
      <c r="B181" s="202"/>
      <c r="C181" s="203"/>
      <c r="D181" s="193" t="s">
        <v>174</v>
      </c>
      <c r="E181" s="204" t="s">
        <v>19</v>
      </c>
      <c r="F181" s="205" t="s">
        <v>83</v>
      </c>
      <c r="G181" s="203"/>
      <c r="H181" s="206">
        <v>2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174</v>
      </c>
      <c r="AU181" s="212" t="s">
        <v>83</v>
      </c>
      <c r="AV181" s="14" t="s">
        <v>83</v>
      </c>
      <c r="AW181" s="14" t="s">
        <v>35</v>
      </c>
      <c r="AX181" s="14" t="s">
        <v>81</v>
      </c>
      <c r="AY181" s="212" t="s">
        <v>164</v>
      </c>
    </row>
    <row r="182" spans="1:65" s="2" customFormat="1" ht="37.9" customHeight="1">
      <c r="A182" s="34"/>
      <c r="B182" s="35"/>
      <c r="C182" s="178" t="s">
        <v>218</v>
      </c>
      <c r="D182" s="178" t="s">
        <v>167</v>
      </c>
      <c r="E182" s="179" t="s">
        <v>744</v>
      </c>
      <c r="F182" s="180" t="s">
        <v>745</v>
      </c>
      <c r="G182" s="181" t="s">
        <v>401</v>
      </c>
      <c r="H182" s="182">
        <v>34</v>
      </c>
      <c r="I182" s="183"/>
      <c r="J182" s="184">
        <f>ROUND(I182*H182,2)</f>
        <v>0</v>
      </c>
      <c r="K182" s="180" t="s">
        <v>171</v>
      </c>
      <c r="L182" s="39"/>
      <c r="M182" s="185" t="s">
        <v>19</v>
      </c>
      <c r="N182" s="186" t="s">
        <v>45</v>
      </c>
      <c r="O182" s="64"/>
      <c r="P182" s="187">
        <f>O182*H182</f>
        <v>0</v>
      </c>
      <c r="Q182" s="187">
        <v>3.6549999999999999E-2</v>
      </c>
      <c r="R182" s="187">
        <f>Q182*H182</f>
        <v>1.2426999999999999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172</v>
      </c>
      <c r="AT182" s="189" t="s">
        <v>167</v>
      </c>
      <c r="AU182" s="189" t="s">
        <v>83</v>
      </c>
      <c r="AY182" s="17" t="s">
        <v>164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81</v>
      </c>
      <c r="BK182" s="190">
        <f>ROUND(I182*H182,2)</f>
        <v>0</v>
      </c>
      <c r="BL182" s="17" t="s">
        <v>172</v>
      </c>
      <c r="BM182" s="189" t="s">
        <v>746</v>
      </c>
    </row>
    <row r="183" spans="1:65" s="13" customFormat="1" ht="11.25">
      <c r="B183" s="191"/>
      <c r="C183" s="192"/>
      <c r="D183" s="193" t="s">
        <v>174</v>
      </c>
      <c r="E183" s="194" t="s">
        <v>19</v>
      </c>
      <c r="F183" s="195" t="s">
        <v>696</v>
      </c>
      <c r="G183" s="192"/>
      <c r="H183" s="194" t="s">
        <v>19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174</v>
      </c>
      <c r="AU183" s="201" t="s">
        <v>83</v>
      </c>
      <c r="AV183" s="13" t="s">
        <v>81</v>
      </c>
      <c r="AW183" s="13" t="s">
        <v>35</v>
      </c>
      <c r="AX183" s="13" t="s">
        <v>74</v>
      </c>
      <c r="AY183" s="201" t="s">
        <v>164</v>
      </c>
    </row>
    <row r="184" spans="1:65" s="14" customFormat="1" ht="11.25">
      <c r="B184" s="202"/>
      <c r="C184" s="203"/>
      <c r="D184" s="193" t="s">
        <v>174</v>
      </c>
      <c r="E184" s="204" t="s">
        <v>19</v>
      </c>
      <c r="F184" s="205" t="s">
        <v>83</v>
      </c>
      <c r="G184" s="203"/>
      <c r="H184" s="206">
        <v>2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174</v>
      </c>
      <c r="AU184" s="212" t="s">
        <v>83</v>
      </c>
      <c r="AV184" s="14" t="s">
        <v>83</v>
      </c>
      <c r="AW184" s="14" t="s">
        <v>35</v>
      </c>
      <c r="AX184" s="14" t="s">
        <v>74</v>
      </c>
      <c r="AY184" s="212" t="s">
        <v>164</v>
      </c>
    </row>
    <row r="185" spans="1:65" s="13" customFormat="1" ht="11.25">
      <c r="B185" s="191"/>
      <c r="C185" s="192"/>
      <c r="D185" s="193" t="s">
        <v>174</v>
      </c>
      <c r="E185" s="194" t="s">
        <v>19</v>
      </c>
      <c r="F185" s="195" t="s">
        <v>747</v>
      </c>
      <c r="G185" s="192"/>
      <c r="H185" s="194" t="s">
        <v>19</v>
      </c>
      <c r="I185" s="196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174</v>
      </c>
      <c r="AU185" s="201" t="s">
        <v>83</v>
      </c>
      <c r="AV185" s="13" t="s">
        <v>81</v>
      </c>
      <c r="AW185" s="13" t="s">
        <v>35</v>
      </c>
      <c r="AX185" s="13" t="s">
        <v>74</v>
      </c>
      <c r="AY185" s="201" t="s">
        <v>164</v>
      </c>
    </row>
    <row r="186" spans="1:65" s="14" customFormat="1" ht="11.25">
      <c r="B186" s="202"/>
      <c r="C186" s="203"/>
      <c r="D186" s="193" t="s">
        <v>174</v>
      </c>
      <c r="E186" s="204" t="s">
        <v>19</v>
      </c>
      <c r="F186" s="205" t="s">
        <v>748</v>
      </c>
      <c r="G186" s="203"/>
      <c r="H186" s="206">
        <v>32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174</v>
      </c>
      <c r="AU186" s="212" t="s">
        <v>83</v>
      </c>
      <c r="AV186" s="14" t="s">
        <v>83</v>
      </c>
      <c r="AW186" s="14" t="s">
        <v>35</v>
      </c>
      <c r="AX186" s="14" t="s">
        <v>74</v>
      </c>
      <c r="AY186" s="212" t="s">
        <v>164</v>
      </c>
    </row>
    <row r="187" spans="1:65" s="15" customFormat="1" ht="11.25">
      <c r="B187" s="223"/>
      <c r="C187" s="224"/>
      <c r="D187" s="193" t="s">
        <v>174</v>
      </c>
      <c r="E187" s="225" t="s">
        <v>19</v>
      </c>
      <c r="F187" s="226" t="s">
        <v>246</v>
      </c>
      <c r="G187" s="224"/>
      <c r="H187" s="227">
        <v>34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AT187" s="233" t="s">
        <v>174</v>
      </c>
      <c r="AU187" s="233" t="s">
        <v>83</v>
      </c>
      <c r="AV187" s="15" t="s">
        <v>172</v>
      </c>
      <c r="AW187" s="15" t="s">
        <v>35</v>
      </c>
      <c r="AX187" s="15" t="s">
        <v>81</v>
      </c>
      <c r="AY187" s="233" t="s">
        <v>164</v>
      </c>
    </row>
    <row r="188" spans="1:65" s="2" customFormat="1" ht="37.9" customHeight="1">
      <c r="A188" s="34"/>
      <c r="B188" s="35"/>
      <c r="C188" s="178" t="s">
        <v>487</v>
      </c>
      <c r="D188" s="178" t="s">
        <v>167</v>
      </c>
      <c r="E188" s="179" t="s">
        <v>749</v>
      </c>
      <c r="F188" s="180" t="s">
        <v>750</v>
      </c>
      <c r="G188" s="181" t="s">
        <v>401</v>
      </c>
      <c r="H188" s="182">
        <v>128</v>
      </c>
      <c r="I188" s="183"/>
      <c r="J188" s="184">
        <f>ROUND(I188*H188,2)</f>
        <v>0</v>
      </c>
      <c r="K188" s="180" t="s">
        <v>171</v>
      </c>
      <c r="L188" s="39"/>
      <c r="M188" s="185" t="s">
        <v>19</v>
      </c>
      <c r="N188" s="186" t="s">
        <v>45</v>
      </c>
      <c r="O188" s="64"/>
      <c r="P188" s="187">
        <f>O188*H188</f>
        <v>0</v>
      </c>
      <c r="Q188" s="187">
        <v>4.555E-2</v>
      </c>
      <c r="R188" s="187">
        <f>Q188*H188</f>
        <v>5.8304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83</v>
      </c>
      <c r="AY188" s="17" t="s">
        <v>164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81</v>
      </c>
      <c r="BK188" s="190">
        <f>ROUND(I188*H188,2)</f>
        <v>0</v>
      </c>
      <c r="BL188" s="17" t="s">
        <v>172</v>
      </c>
      <c r="BM188" s="189" t="s">
        <v>751</v>
      </c>
    </row>
    <row r="189" spans="1:65" s="13" customFormat="1" ht="11.25">
      <c r="B189" s="191"/>
      <c r="C189" s="192"/>
      <c r="D189" s="193" t="s">
        <v>174</v>
      </c>
      <c r="E189" s="194" t="s">
        <v>19</v>
      </c>
      <c r="F189" s="195" t="s">
        <v>752</v>
      </c>
      <c r="G189" s="192"/>
      <c r="H189" s="194" t="s">
        <v>19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174</v>
      </c>
      <c r="AU189" s="201" t="s">
        <v>83</v>
      </c>
      <c r="AV189" s="13" t="s">
        <v>81</v>
      </c>
      <c r="AW189" s="13" t="s">
        <v>35</v>
      </c>
      <c r="AX189" s="13" t="s">
        <v>74</v>
      </c>
      <c r="AY189" s="201" t="s">
        <v>164</v>
      </c>
    </row>
    <row r="190" spans="1:65" s="14" customFormat="1" ht="11.25">
      <c r="B190" s="202"/>
      <c r="C190" s="203"/>
      <c r="D190" s="193" t="s">
        <v>174</v>
      </c>
      <c r="E190" s="204" t="s">
        <v>19</v>
      </c>
      <c r="F190" s="205" t="s">
        <v>753</v>
      </c>
      <c r="G190" s="203"/>
      <c r="H190" s="206">
        <v>24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174</v>
      </c>
      <c r="AU190" s="212" t="s">
        <v>83</v>
      </c>
      <c r="AV190" s="14" t="s">
        <v>83</v>
      </c>
      <c r="AW190" s="14" t="s">
        <v>35</v>
      </c>
      <c r="AX190" s="14" t="s">
        <v>74</v>
      </c>
      <c r="AY190" s="212" t="s">
        <v>164</v>
      </c>
    </row>
    <row r="191" spans="1:65" s="13" customFormat="1" ht="11.25">
      <c r="B191" s="191"/>
      <c r="C191" s="192"/>
      <c r="D191" s="193" t="s">
        <v>174</v>
      </c>
      <c r="E191" s="194" t="s">
        <v>19</v>
      </c>
      <c r="F191" s="195" t="s">
        <v>747</v>
      </c>
      <c r="G191" s="192"/>
      <c r="H191" s="194" t="s">
        <v>19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174</v>
      </c>
      <c r="AU191" s="201" t="s">
        <v>83</v>
      </c>
      <c r="AV191" s="13" t="s">
        <v>81</v>
      </c>
      <c r="AW191" s="13" t="s">
        <v>35</v>
      </c>
      <c r="AX191" s="13" t="s">
        <v>74</v>
      </c>
      <c r="AY191" s="201" t="s">
        <v>164</v>
      </c>
    </row>
    <row r="192" spans="1:65" s="14" customFormat="1" ht="11.25">
      <c r="B192" s="202"/>
      <c r="C192" s="203"/>
      <c r="D192" s="193" t="s">
        <v>174</v>
      </c>
      <c r="E192" s="204" t="s">
        <v>19</v>
      </c>
      <c r="F192" s="205" t="s">
        <v>754</v>
      </c>
      <c r="G192" s="203"/>
      <c r="H192" s="206">
        <v>72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174</v>
      </c>
      <c r="AU192" s="212" t="s">
        <v>83</v>
      </c>
      <c r="AV192" s="14" t="s">
        <v>83</v>
      </c>
      <c r="AW192" s="14" t="s">
        <v>35</v>
      </c>
      <c r="AX192" s="14" t="s">
        <v>74</v>
      </c>
      <c r="AY192" s="212" t="s">
        <v>164</v>
      </c>
    </row>
    <row r="193" spans="1:65" s="14" customFormat="1" ht="11.25">
      <c r="B193" s="202"/>
      <c r="C193" s="203"/>
      <c r="D193" s="193" t="s">
        <v>174</v>
      </c>
      <c r="E193" s="204" t="s">
        <v>19</v>
      </c>
      <c r="F193" s="205" t="s">
        <v>748</v>
      </c>
      <c r="G193" s="203"/>
      <c r="H193" s="206">
        <v>32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174</v>
      </c>
      <c r="AU193" s="212" t="s">
        <v>83</v>
      </c>
      <c r="AV193" s="14" t="s">
        <v>83</v>
      </c>
      <c r="AW193" s="14" t="s">
        <v>35</v>
      </c>
      <c r="AX193" s="14" t="s">
        <v>74</v>
      </c>
      <c r="AY193" s="212" t="s">
        <v>164</v>
      </c>
    </row>
    <row r="194" spans="1:65" s="15" customFormat="1" ht="11.25">
      <c r="B194" s="223"/>
      <c r="C194" s="224"/>
      <c r="D194" s="193" t="s">
        <v>174</v>
      </c>
      <c r="E194" s="225" t="s">
        <v>19</v>
      </c>
      <c r="F194" s="226" t="s">
        <v>246</v>
      </c>
      <c r="G194" s="224"/>
      <c r="H194" s="227">
        <v>128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AT194" s="233" t="s">
        <v>174</v>
      </c>
      <c r="AU194" s="233" t="s">
        <v>83</v>
      </c>
      <c r="AV194" s="15" t="s">
        <v>172</v>
      </c>
      <c r="AW194" s="15" t="s">
        <v>35</v>
      </c>
      <c r="AX194" s="15" t="s">
        <v>81</v>
      </c>
      <c r="AY194" s="233" t="s">
        <v>164</v>
      </c>
    </row>
    <row r="195" spans="1:65" s="2" customFormat="1" ht="37.9" customHeight="1">
      <c r="A195" s="34"/>
      <c r="B195" s="35"/>
      <c r="C195" s="178" t="s">
        <v>325</v>
      </c>
      <c r="D195" s="178" t="s">
        <v>167</v>
      </c>
      <c r="E195" s="179" t="s">
        <v>755</v>
      </c>
      <c r="F195" s="180" t="s">
        <v>756</v>
      </c>
      <c r="G195" s="181" t="s">
        <v>401</v>
      </c>
      <c r="H195" s="182">
        <v>4</v>
      </c>
      <c r="I195" s="183"/>
      <c r="J195" s="184">
        <f>ROUND(I195*H195,2)</f>
        <v>0</v>
      </c>
      <c r="K195" s="180" t="s">
        <v>171</v>
      </c>
      <c r="L195" s="39"/>
      <c r="M195" s="185" t="s">
        <v>19</v>
      </c>
      <c r="N195" s="186" t="s">
        <v>45</v>
      </c>
      <c r="O195" s="64"/>
      <c r="P195" s="187">
        <f>O195*H195</f>
        <v>0</v>
      </c>
      <c r="Q195" s="187">
        <v>5.4550000000000001E-2</v>
      </c>
      <c r="R195" s="187">
        <f>Q195*H195</f>
        <v>0.21820000000000001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172</v>
      </c>
      <c r="AT195" s="189" t="s">
        <v>167</v>
      </c>
      <c r="AU195" s="189" t="s">
        <v>83</v>
      </c>
      <c r="AY195" s="17" t="s">
        <v>164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81</v>
      </c>
      <c r="BK195" s="190">
        <f>ROUND(I195*H195,2)</f>
        <v>0</v>
      </c>
      <c r="BL195" s="17" t="s">
        <v>172</v>
      </c>
      <c r="BM195" s="189" t="s">
        <v>757</v>
      </c>
    </row>
    <row r="196" spans="1:65" s="13" customFormat="1" ht="11.25">
      <c r="B196" s="191"/>
      <c r="C196" s="192"/>
      <c r="D196" s="193" t="s">
        <v>174</v>
      </c>
      <c r="E196" s="194" t="s">
        <v>19</v>
      </c>
      <c r="F196" s="195" t="s">
        <v>747</v>
      </c>
      <c r="G196" s="192"/>
      <c r="H196" s="194" t="s">
        <v>19</v>
      </c>
      <c r="I196" s="196"/>
      <c r="J196" s="192"/>
      <c r="K196" s="192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174</v>
      </c>
      <c r="AU196" s="201" t="s">
        <v>83</v>
      </c>
      <c r="AV196" s="13" t="s">
        <v>81</v>
      </c>
      <c r="AW196" s="13" t="s">
        <v>35</v>
      </c>
      <c r="AX196" s="13" t="s">
        <v>74</v>
      </c>
      <c r="AY196" s="201" t="s">
        <v>164</v>
      </c>
    </row>
    <row r="197" spans="1:65" s="14" customFormat="1" ht="11.25">
      <c r="B197" s="202"/>
      <c r="C197" s="203"/>
      <c r="D197" s="193" t="s">
        <v>174</v>
      </c>
      <c r="E197" s="204" t="s">
        <v>19</v>
      </c>
      <c r="F197" s="205" t="s">
        <v>172</v>
      </c>
      <c r="G197" s="203"/>
      <c r="H197" s="206">
        <v>4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174</v>
      </c>
      <c r="AU197" s="212" t="s">
        <v>83</v>
      </c>
      <c r="AV197" s="14" t="s">
        <v>83</v>
      </c>
      <c r="AW197" s="14" t="s">
        <v>35</v>
      </c>
      <c r="AX197" s="14" t="s">
        <v>81</v>
      </c>
      <c r="AY197" s="212" t="s">
        <v>164</v>
      </c>
    </row>
    <row r="198" spans="1:65" s="2" customFormat="1" ht="37.9" customHeight="1">
      <c r="A198" s="34"/>
      <c r="B198" s="35"/>
      <c r="C198" s="178" t="s">
        <v>398</v>
      </c>
      <c r="D198" s="178" t="s">
        <v>167</v>
      </c>
      <c r="E198" s="179" t="s">
        <v>758</v>
      </c>
      <c r="F198" s="180" t="s">
        <v>759</v>
      </c>
      <c r="G198" s="181" t="s">
        <v>401</v>
      </c>
      <c r="H198" s="182">
        <v>12</v>
      </c>
      <c r="I198" s="183"/>
      <c r="J198" s="184">
        <f>ROUND(I198*H198,2)</f>
        <v>0</v>
      </c>
      <c r="K198" s="180" t="s">
        <v>171</v>
      </c>
      <c r="L198" s="39"/>
      <c r="M198" s="185" t="s">
        <v>19</v>
      </c>
      <c r="N198" s="186" t="s">
        <v>45</v>
      </c>
      <c r="O198" s="64"/>
      <c r="P198" s="187">
        <f>O198*H198</f>
        <v>0</v>
      </c>
      <c r="Q198" s="187">
        <v>8.1850000000000006E-2</v>
      </c>
      <c r="R198" s="187">
        <f>Q198*H198</f>
        <v>0.98220000000000007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172</v>
      </c>
      <c r="AT198" s="189" t="s">
        <v>167</v>
      </c>
      <c r="AU198" s="189" t="s">
        <v>83</v>
      </c>
      <c r="AY198" s="17" t="s">
        <v>164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81</v>
      </c>
      <c r="BK198" s="190">
        <f>ROUND(I198*H198,2)</f>
        <v>0</v>
      </c>
      <c r="BL198" s="17" t="s">
        <v>172</v>
      </c>
      <c r="BM198" s="189" t="s">
        <v>760</v>
      </c>
    </row>
    <row r="199" spans="1:65" s="13" customFormat="1" ht="11.25">
      <c r="B199" s="191"/>
      <c r="C199" s="192"/>
      <c r="D199" s="193" t="s">
        <v>174</v>
      </c>
      <c r="E199" s="194" t="s">
        <v>19</v>
      </c>
      <c r="F199" s="195" t="s">
        <v>752</v>
      </c>
      <c r="G199" s="192"/>
      <c r="H199" s="194" t="s">
        <v>19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174</v>
      </c>
      <c r="AU199" s="201" t="s">
        <v>83</v>
      </c>
      <c r="AV199" s="13" t="s">
        <v>81</v>
      </c>
      <c r="AW199" s="13" t="s">
        <v>35</v>
      </c>
      <c r="AX199" s="13" t="s">
        <v>74</v>
      </c>
      <c r="AY199" s="201" t="s">
        <v>164</v>
      </c>
    </row>
    <row r="200" spans="1:65" s="14" customFormat="1" ht="11.25">
      <c r="B200" s="202"/>
      <c r="C200" s="203"/>
      <c r="D200" s="193" t="s">
        <v>174</v>
      </c>
      <c r="E200" s="204" t="s">
        <v>19</v>
      </c>
      <c r="F200" s="205" t="s">
        <v>427</v>
      </c>
      <c r="G200" s="203"/>
      <c r="H200" s="206">
        <v>6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174</v>
      </c>
      <c r="AU200" s="212" t="s">
        <v>83</v>
      </c>
      <c r="AV200" s="14" t="s">
        <v>83</v>
      </c>
      <c r="AW200" s="14" t="s">
        <v>35</v>
      </c>
      <c r="AX200" s="14" t="s">
        <v>74</v>
      </c>
      <c r="AY200" s="212" t="s">
        <v>164</v>
      </c>
    </row>
    <row r="201" spans="1:65" s="13" customFormat="1" ht="11.25">
      <c r="B201" s="191"/>
      <c r="C201" s="192"/>
      <c r="D201" s="193" t="s">
        <v>174</v>
      </c>
      <c r="E201" s="194" t="s">
        <v>19</v>
      </c>
      <c r="F201" s="195" t="s">
        <v>747</v>
      </c>
      <c r="G201" s="192"/>
      <c r="H201" s="194" t="s">
        <v>19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174</v>
      </c>
      <c r="AU201" s="201" t="s">
        <v>83</v>
      </c>
      <c r="AV201" s="13" t="s">
        <v>81</v>
      </c>
      <c r="AW201" s="13" t="s">
        <v>35</v>
      </c>
      <c r="AX201" s="13" t="s">
        <v>74</v>
      </c>
      <c r="AY201" s="201" t="s">
        <v>164</v>
      </c>
    </row>
    <row r="202" spans="1:65" s="14" customFormat="1" ht="11.25">
      <c r="B202" s="202"/>
      <c r="C202" s="203"/>
      <c r="D202" s="193" t="s">
        <v>174</v>
      </c>
      <c r="E202" s="204" t="s">
        <v>19</v>
      </c>
      <c r="F202" s="205" t="s">
        <v>427</v>
      </c>
      <c r="G202" s="203"/>
      <c r="H202" s="206">
        <v>6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174</v>
      </c>
      <c r="AU202" s="212" t="s">
        <v>83</v>
      </c>
      <c r="AV202" s="14" t="s">
        <v>83</v>
      </c>
      <c r="AW202" s="14" t="s">
        <v>35</v>
      </c>
      <c r="AX202" s="14" t="s">
        <v>74</v>
      </c>
      <c r="AY202" s="212" t="s">
        <v>164</v>
      </c>
    </row>
    <row r="203" spans="1:65" s="15" customFormat="1" ht="11.25">
      <c r="B203" s="223"/>
      <c r="C203" s="224"/>
      <c r="D203" s="193" t="s">
        <v>174</v>
      </c>
      <c r="E203" s="225" t="s">
        <v>19</v>
      </c>
      <c r="F203" s="226" t="s">
        <v>246</v>
      </c>
      <c r="G203" s="224"/>
      <c r="H203" s="227">
        <v>12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174</v>
      </c>
      <c r="AU203" s="233" t="s">
        <v>83</v>
      </c>
      <c r="AV203" s="15" t="s">
        <v>172</v>
      </c>
      <c r="AW203" s="15" t="s">
        <v>35</v>
      </c>
      <c r="AX203" s="15" t="s">
        <v>81</v>
      </c>
      <c r="AY203" s="233" t="s">
        <v>164</v>
      </c>
    </row>
    <row r="204" spans="1:65" s="2" customFormat="1" ht="24.2" customHeight="1">
      <c r="A204" s="34"/>
      <c r="B204" s="35"/>
      <c r="C204" s="178" t="s">
        <v>498</v>
      </c>
      <c r="D204" s="178" t="s">
        <v>167</v>
      </c>
      <c r="E204" s="179" t="s">
        <v>761</v>
      </c>
      <c r="F204" s="180" t="s">
        <v>762</v>
      </c>
      <c r="G204" s="181" t="s">
        <v>170</v>
      </c>
      <c r="H204" s="182">
        <v>1.89</v>
      </c>
      <c r="I204" s="183"/>
      <c r="J204" s="184">
        <f>ROUND(I204*H204,2)</f>
        <v>0</v>
      </c>
      <c r="K204" s="180" t="s">
        <v>171</v>
      </c>
      <c r="L204" s="39"/>
      <c r="M204" s="185" t="s">
        <v>19</v>
      </c>
      <c r="N204" s="186" t="s">
        <v>45</v>
      </c>
      <c r="O204" s="64"/>
      <c r="P204" s="187">
        <f>O204*H204</f>
        <v>0</v>
      </c>
      <c r="Q204" s="187">
        <v>0.12623999999999999</v>
      </c>
      <c r="R204" s="187">
        <f>Q204*H204</f>
        <v>0.23859359999999996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172</v>
      </c>
      <c r="AT204" s="189" t="s">
        <v>167</v>
      </c>
      <c r="AU204" s="189" t="s">
        <v>83</v>
      </c>
      <c r="AY204" s="17" t="s">
        <v>164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81</v>
      </c>
      <c r="BK204" s="190">
        <f>ROUND(I204*H204,2)</f>
        <v>0</v>
      </c>
      <c r="BL204" s="17" t="s">
        <v>172</v>
      </c>
      <c r="BM204" s="189" t="s">
        <v>763</v>
      </c>
    </row>
    <row r="205" spans="1:65" s="13" customFormat="1" ht="11.25">
      <c r="B205" s="191"/>
      <c r="C205" s="192"/>
      <c r="D205" s="193" t="s">
        <v>174</v>
      </c>
      <c r="E205" s="194" t="s">
        <v>19</v>
      </c>
      <c r="F205" s="195" t="s">
        <v>696</v>
      </c>
      <c r="G205" s="192"/>
      <c r="H205" s="194" t="s">
        <v>19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174</v>
      </c>
      <c r="AU205" s="201" t="s">
        <v>83</v>
      </c>
      <c r="AV205" s="13" t="s">
        <v>81</v>
      </c>
      <c r="AW205" s="13" t="s">
        <v>35</v>
      </c>
      <c r="AX205" s="13" t="s">
        <v>74</v>
      </c>
      <c r="AY205" s="201" t="s">
        <v>164</v>
      </c>
    </row>
    <row r="206" spans="1:65" s="14" customFormat="1" ht="11.25">
      <c r="B206" s="202"/>
      <c r="C206" s="203"/>
      <c r="D206" s="193" t="s">
        <v>174</v>
      </c>
      <c r="E206" s="204" t="s">
        <v>19</v>
      </c>
      <c r="F206" s="205" t="s">
        <v>764</v>
      </c>
      <c r="G206" s="203"/>
      <c r="H206" s="206">
        <v>1.89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174</v>
      </c>
      <c r="AU206" s="212" t="s">
        <v>83</v>
      </c>
      <c r="AV206" s="14" t="s">
        <v>83</v>
      </c>
      <c r="AW206" s="14" t="s">
        <v>35</v>
      </c>
      <c r="AX206" s="14" t="s">
        <v>81</v>
      </c>
      <c r="AY206" s="212" t="s">
        <v>164</v>
      </c>
    </row>
    <row r="207" spans="1:65" s="2" customFormat="1" ht="37.9" customHeight="1">
      <c r="A207" s="34"/>
      <c r="B207" s="35"/>
      <c r="C207" s="178" t="s">
        <v>226</v>
      </c>
      <c r="D207" s="178" t="s">
        <v>167</v>
      </c>
      <c r="E207" s="179" t="s">
        <v>765</v>
      </c>
      <c r="F207" s="180" t="s">
        <v>766</v>
      </c>
      <c r="G207" s="181" t="s">
        <v>170</v>
      </c>
      <c r="H207" s="182">
        <v>200.59399999999999</v>
      </c>
      <c r="I207" s="183"/>
      <c r="J207" s="184">
        <f>ROUND(I207*H207,2)</f>
        <v>0</v>
      </c>
      <c r="K207" s="180" t="s">
        <v>171</v>
      </c>
      <c r="L207" s="39"/>
      <c r="M207" s="185" t="s">
        <v>19</v>
      </c>
      <c r="N207" s="186" t="s">
        <v>45</v>
      </c>
      <c r="O207" s="64"/>
      <c r="P207" s="187">
        <f>O207*H207</f>
        <v>0</v>
      </c>
      <c r="Q207" s="187">
        <v>8.7309999999999999E-2</v>
      </c>
      <c r="R207" s="187">
        <f>Q207*H207</f>
        <v>17.513862140000001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172</v>
      </c>
      <c r="AT207" s="189" t="s">
        <v>167</v>
      </c>
      <c r="AU207" s="189" t="s">
        <v>83</v>
      </c>
      <c r="AY207" s="17" t="s">
        <v>164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81</v>
      </c>
      <c r="BK207" s="190">
        <f>ROUND(I207*H207,2)</f>
        <v>0</v>
      </c>
      <c r="BL207" s="17" t="s">
        <v>172</v>
      </c>
      <c r="BM207" s="189" t="s">
        <v>767</v>
      </c>
    </row>
    <row r="208" spans="1:65" s="13" customFormat="1" ht="11.25">
      <c r="B208" s="191"/>
      <c r="C208" s="192"/>
      <c r="D208" s="193" t="s">
        <v>174</v>
      </c>
      <c r="E208" s="194" t="s">
        <v>19</v>
      </c>
      <c r="F208" s="195" t="s">
        <v>768</v>
      </c>
      <c r="G208" s="192"/>
      <c r="H208" s="194" t="s">
        <v>19</v>
      </c>
      <c r="I208" s="196"/>
      <c r="J208" s="192"/>
      <c r="K208" s="192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174</v>
      </c>
      <c r="AU208" s="201" t="s">
        <v>83</v>
      </c>
      <c r="AV208" s="13" t="s">
        <v>81</v>
      </c>
      <c r="AW208" s="13" t="s">
        <v>35</v>
      </c>
      <c r="AX208" s="13" t="s">
        <v>74</v>
      </c>
      <c r="AY208" s="201" t="s">
        <v>164</v>
      </c>
    </row>
    <row r="209" spans="1:65" s="14" customFormat="1" ht="11.25">
      <c r="B209" s="202"/>
      <c r="C209" s="203"/>
      <c r="D209" s="193" t="s">
        <v>174</v>
      </c>
      <c r="E209" s="204" t="s">
        <v>19</v>
      </c>
      <c r="F209" s="205" t="s">
        <v>769</v>
      </c>
      <c r="G209" s="203"/>
      <c r="H209" s="206">
        <v>15.670999999999999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174</v>
      </c>
      <c r="AU209" s="212" t="s">
        <v>83</v>
      </c>
      <c r="AV209" s="14" t="s">
        <v>83</v>
      </c>
      <c r="AW209" s="14" t="s">
        <v>35</v>
      </c>
      <c r="AX209" s="14" t="s">
        <v>74</v>
      </c>
      <c r="AY209" s="212" t="s">
        <v>164</v>
      </c>
    </row>
    <row r="210" spans="1:65" s="13" customFormat="1" ht="11.25">
      <c r="B210" s="191"/>
      <c r="C210" s="192"/>
      <c r="D210" s="193" t="s">
        <v>174</v>
      </c>
      <c r="E210" s="194" t="s">
        <v>19</v>
      </c>
      <c r="F210" s="195" t="s">
        <v>770</v>
      </c>
      <c r="G210" s="192"/>
      <c r="H210" s="194" t="s">
        <v>19</v>
      </c>
      <c r="I210" s="196"/>
      <c r="J210" s="192"/>
      <c r="K210" s="192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174</v>
      </c>
      <c r="AU210" s="201" t="s">
        <v>83</v>
      </c>
      <c r="AV210" s="13" t="s">
        <v>81</v>
      </c>
      <c r="AW210" s="13" t="s">
        <v>35</v>
      </c>
      <c r="AX210" s="13" t="s">
        <v>74</v>
      </c>
      <c r="AY210" s="201" t="s">
        <v>164</v>
      </c>
    </row>
    <row r="211" spans="1:65" s="14" customFormat="1" ht="11.25">
      <c r="B211" s="202"/>
      <c r="C211" s="203"/>
      <c r="D211" s="193" t="s">
        <v>174</v>
      </c>
      <c r="E211" s="204" t="s">
        <v>19</v>
      </c>
      <c r="F211" s="205" t="s">
        <v>771</v>
      </c>
      <c r="G211" s="203"/>
      <c r="H211" s="206">
        <v>14.477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174</v>
      </c>
      <c r="AU211" s="212" t="s">
        <v>83</v>
      </c>
      <c r="AV211" s="14" t="s">
        <v>83</v>
      </c>
      <c r="AW211" s="14" t="s">
        <v>35</v>
      </c>
      <c r="AX211" s="14" t="s">
        <v>74</v>
      </c>
      <c r="AY211" s="212" t="s">
        <v>164</v>
      </c>
    </row>
    <row r="212" spans="1:65" s="13" customFormat="1" ht="11.25">
      <c r="B212" s="191"/>
      <c r="C212" s="192"/>
      <c r="D212" s="193" t="s">
        <v>174</v>
      </c>
      <c r="E212" s="194" t="s">
        <v>19</v>
      </c>
      <c r="F212" s="195" t="s">
        <v>772</v>
      </c>
      <c r="G212" s="192"/>
      <c r="H212" s="194" t="s">
        <v>19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174</v>
      </c>
      <c r="AU212" s="201" t="s">
        <v>83</v>
      </c>
      <c r="AV212" s="13" t="s">
        <v>81</v>
      </c>
      <c r="AW212" s="13" t="s">
        <v>35</v>
      </c>
      <c r="AX212" s="13" t="s">
        <v>74</v>
      </c>
      <c r="AY212" s="201" t="s">
        <v>164</v>
      </c>
    </row>
    <row r="213" spans="1:65" s="14" customFormat="1" ht="11.25">
      <c r="B213" s="202"/>
      <c r="C213" s="203"/>
      <c r="D213" s="193" t="s">
        <v>174</v>
      </c>
      <c r="E213" s="204" t="s">
        <v>19</v>
      </c>
      <c r="F213" s="205" t="s">
        <v>773</v>
      </c>
      <c r="G213" s="203"/>
      <c r="H213" s="206">
        <v>4.1040000000000001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174</v>
      </c>
      <c r="AU213" s="212" t="s">
        <v>83</v>
      </c>
      <c r="AV213" s="14" t="s">
        <v>83</v>
      </c>
      <c r="AW213" s="14" t="s">
        <v>35</v>
      </c>
      <c r="AX213" s="14" t="s">
        <v>74</v>
      </c>
      <c r="AY213" s="212" t="s">
        <v>164</v>
      </c>
    </row>
    <row r="214" spans="1:65" s="13" customFormat="1" ht="11.25">
      <c r="B214" s="191"/>
      <c r="C214" s="192"/>
      <c r="D214" s="193" t="s">
        <v>174</v>
      </c>
      <c r="E214" s="194" t="s">
        <v>19</v>
      </c>
      <c r="F214" s="195" t="s">
        <v>735</v>
      </c>
      <c r="G214" s="192"/>
      <c r="H214" s="194" t="s">
        <v>19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174</v>
      </c>
      <c r="AU214" s="201" t="s">
        <v>83</v>
      </c>
      <c r="AV214" s="13" t="s">
        <v>81</v>
      </c>
      <c r="AW214" s="13" t="s">
        <v>35</v>
      </c>
      <c r="AX214" s="13" t="s">
        <v>74</v>
      </c>
      <c r="AY214" s="201" t="s">
        <v>164</v>
      </c>
    </row>
    <row r="215" spans="1:65" s="13" customFormat="1" ht="11.25">
      <c r="B215" s="191"/>
      <c r="C215" s="192"/>
      <c r="D215" s="193" t="s">
        <v>174</v>
      </c>
      <c r="E215" s="194" t="s">
        <v>19</v>
      </c>
      <c r="F215" s="195" t="s">
        <v>774</v>
      </c>
      <c r="G215" s="192"/>
      <c r="H215" s="194" t="s">
        <v>19</v>
      </c>
      <c r="I215" s="196"/>
      <c r="J215" s="192"/>
      <c r="K215" s="192"/>
      <c r="L215" s="197"/>
      <c r="M215" s="198"/>
      <c r="N215" s="199"/>
      <c r="O215" s="199"/>
      <c r="P215" s="199"/>
      <c r="Q215" s="199"/>
      <c r="R215" s="199"/>
      <c r="S215" s="199"/>
      <c r="T215" s="200"/>
      <c r="AT215" s="201" t="s">
        <v>174</v>
      </c>
      <c r="AU215" s="201" t="s">
        <v>83</v>
      </c>
      <c r="AV215" s="13" t="s">
        <v>81</v>
      </c>
      <c r="AW215" s="13" t="s">
        <v>35</v>
      </c>
      <c r="AX215" s="13" t="s">
        <v>74</v>
      </c>
      <c r="AY215" s="201" t="s">
        <v>164</v>
      </c>
    </row>
    <row r="216" spans="1:65" s="14" customFormat="1" ht="11.25">
      <c r="B216" s="202"/>
      <c r="C216" s="203"/>
      <c r="D216" s="193" t="s">
        <v>174</v>
      </c>
      <c r="E216" s="204" t="s">
        <v>19</v>
      </c>
      <c r="F216" s="205" t="s">
        <v>775</v>
      </c>
      <c r="G216" s="203"/>
      <c r="H216" s="206">
        <v>30.850999999999999</v>
      </c>
      <c r="I216" s="207"/>
      <c r="J216" s="203"/>
      <c r="K216" s="203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174</v>
      </c>
      <c r="AU216" s="212" t="s">
        <v>83</v>
      </c>
      <c r="AV216" s="14" t="s">
        <v>83</v>
      </c>
      <c r="AW216" s="14" t="s">
        <v>35</v>
      </c>
      <c r="AX216" s="14" t="s">
        <v>74</v>
      </c>
      <c r="AY216" s="212" t="s">
        <v>164</v>
      </c>
    </row>
    <row r="217" spans="1:65" s="13" customFormat="1" ht="11.25">
      <c r="B217" s="191"/>
      <c r="C217" s="192"/>
      <c r="D217" s="193" t="s">
        <v>174</v>
      </c>
      <c r="E217" s="194" t="s">
        <v>19</v>
      </c>
      <c r="F217" s="195" t="s">
        <v>776</v>
      </c>
      <c r="G217" s="192"/>
      <c r="H217" s="194" t="s">
        <v>19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174</v>
      </c>
      <c r="AU217" s="201" t="s">
        <v>83</v>
      </c>
      <c r="AV217" s="13" t="s">
        <v>81</v>
      </c>
      <c r="AW217" s="13" t="s">
        <v>35</v>
      </c>
      <c r="AX217" s="13" t="s">
        <v>74</v>
      </c>
      <c r="AY217" s="201" t="s">
        <v>164</v>
      </c>
    </row>
    <row r="218" spans="1:65" s="14" customFormat="1" ht="11.25">
      <c r="B218" s="202"/>
      <c r="C218" s="203"/>
      <c r="D218" s="193" t="s">
        <v>174</v>
      </c>
      <c r="E218" s="204" t="s">
        <v>19</v>
      </c>
      <c r="F218" s="205" t="s">
        <v>777</v>
      </c>
      <c r="G218" s="203"/>
      <c r="H218" s="206">
        <v>44.036000000000001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174</v>
      </c>
      <c r="AU218" s="212" t="s">
        <v>83</v>
      </c>
      <c r="AV218" s="14" t="s">
        <v>83</v>
      </c>
      <c r="AW218" s="14" t="s">
        <v>35</v>
      </c>
      <c r="AX218" s="14" t="s">
        <v>74</v>
      </c>
      <c r="AY218" s="212" t="s">
        <v>164</v>
      </c>
    </row>
    <row r="219" spans="1:65" s="13" customFormat="1" ht="11.25">
      <c r="B219" s="191"/>
      <c r="C219" s="192"/>
      <c r="D219" s="193" t="s">
        <v>174</v>
      </c>
      <c r="E219" s="194" t="s">
        <v>19</v>
      </c>
      <c r="F219" s="195" t="s">
        <v>778</v>
      </c>
      <c r="G219" s="192"/>
      <c r="H219" s="194" t="s">
        <v>19</v>
      </c>
      <c r="I219" s="196"/>
      <c r="J219" s="192"/>
      <c r="K219" s="192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174</v>
      </c>
      <c r="AU219" s="201" t="s">
        <v>83</v>
      </c>
      <c r="AV219" s="13" t="s">
        <v>81</v>
      </c>
      <c r="AW219" s="13" t="s">
        <v>35</v>
      </c>
      <c r="AX219" s="13" t="s">
        <v>74</v>
      </c>
      <c r="AY219" s="201" t="s">
        <v>164</v>
      </c>
    </row>
    <row r="220" spans="1:65" s="14" customFormat="1" ht="11.25">
      <c r="B220" s="202"/>
      <c r="C220" s="203"/>
      <c r="D220" s="193" t="s">
        <v>174</v>
      </c>
      <c r="E220" s="204" t="s">
        <v>19</v>
      </c>
      <c r="F220" s="205" t="s">
        <v>779</v>
      </c>
      <c r="G220" s="203"/>
      <c r="H220" s="206">
        <v>91.454999999999998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174</v>
      </c>
      <c r="AU220" s="212" t="s">
        <v>83</v>
      </c>
      <c r="AV220" s="14" t="s">
        <v>83</v>
      </c>
      <c r="AW220" s="14" t="s">
        <v>35</v>
      </c>
      <c r="AX220" s="14" t="s">
        <v>74</v>
      </c>
      <c r="AY220" s="212" t="s">
        <v>164</v>
      </c>
    </row>
    <row r="221" spans="1:65" s="15" customFormat="1" ht="11.25">
      <c r="B221" s="223"/>
      <c r="C221" s="224"/>
      <c r="D221" s="193" t="s">
        <v>174</v>
      </c>
      <c r="E221" s="225" t="s">
        <v>19</v>
      </c>
      <c r="F221" s="226" t="s">
        <v>246</v>
      </c>
      <c r="G221" s="224"/>
      <c r="H221" s="227">
        <v>200.59399999999999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AT221" s="233" t="s">
        <v>174</v>
      </c>
      <c r="AU221" s="233" t="s">
        <v>83</v>
      </c>
      <c r="AV221" s="15" t="s">
        <v>172</v>
      </c>
      <c r="AW221" s="15" t="s">
        <v>35</v>
      </c>
      <c r="AX221" s="15" t="s">
        <v>81</v>
      </c>
      <c r="AY221" s="233" t="s">
        <v>164</v>
      </c>
    </row>
    <row r="222" spans="1:65" s="2" customFormat="1" ht="37.9" customHeight="1">
      <c r="A222" s="34"/>
      <c r="B222" s="35"/>
      <c r="C222" s="178" t="s">
        <v>780</v>
      </c>
      <c r="D222" s="178" t="s">
        <v>167</v>
      </c>
      <c r="E222" s="179" t="s">
        <v>781</v>
      </c>
      <c r="F222" s="180" t="s">
        <v>782</v>
      </c>
      <c r="G222" s="181" t="s">
        <v>170</v>
      </c>
      <c r="H222" s="182">
        <v>12.555</v>
      </c>
      <c r="I222" s="183"/>
      <c r="J222" s="184">
        <f>ROUND(I222*H222,2)</f>
        <v>0</v>
      </c>
      <c r="K222" s="180" t="s">
        <v>171</v>
      </c>
      <c r="L222" s="39"/>
      <c r="M222" s="185" t="s">
        <v>19</v>
      </c>
      <c r="N222" s="186" t="s">
        <v>45</v>
      </c>
      <c r="O222" s="64"/>
      <c r="P222" s="187">
        <f>O222*H222</f>
        <v>0</v>
      </c>
      <c r="Q222" s="187">
        <v>0.10445</v>
      </c>
      <c r="R222" s="187">
        <f>Q222*H222</f>
        <v>1.3113697499999999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172</v>
      </c>
      <c r="AT222" s="189" t="s">
        <v>167</v>
      </c>
      <c r="AU222" s="189" t="s">
        <v>83</v>
      </c>
      <c r="AY222" s="17" t="s">
        <v>164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81</v>
      </c>
      <c r="BK222" s="190">
        <f>ROUND(I222*H222,2)</f>
        <v>0</v>
      </c>
      <c r="BL222" s="17" t="s">
        <v>172</v>
      </c>
      <c r="BM222" s="189" t="s">
        <v>783</v>
      </c>
    </row>
    <row r="223" spans="1:65" s="13" customFormat="1" ht="11.25">
      <c r="B223" s="191"/>
      <c r="C223" s="192"/>
      <c r="D223" s="193" t="s">
        <v>174</v>
      </c>
      <c r="E223" s="194" t="s">
        <v>19</v>
      </c>
      <c r="F223" s="195" t="s">
        <v>784</v>
      </c>
      <c r="G223" s="192"/>
      <c r="H223" s="194" t="s">
        <v>19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174</v>
      </c>
      <c r="AU223" s="201" t="s">
        <v>83</v>
      </c>
      <c r="AV223" s="13" t="s">
        <v>81</v>
      </c>
      <c r="AW223" s="13" t="s">
        <v>35</v>
      </c>
      <c r="AX223" s="13" t="s">
        <v>74</v>
      </c>
      <c r="AY223" s="201" t="s">
        <v>164</v>
      </c>
    </row>
    <row r="224" spans="1:65" s="14" customFormat="1" ht="11.25">
      <c r="B224" s="202"/>
      <c r="C224" s="203"/>
      <c r="D224" s="193" t="s">
        <v>174</v>
      </c>
      <c r="E224" s="204" t="s">
        <v>19</v>
      </c>
      <c r="F224" s="205" t="s">
        <v>785</v>
      </c>
      <c r="G224" s="203"/>
      <c r="H224" s="206">
        <v>12.555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174</v>
      </c>
      <c r="AU224" s="212" t="s">
        <v>83</v>
      </c>
      <c r="AV224" s="14" t="s">
        <v>83</v>
      </c>
      <c r="AW224" s="14" t="s">
        <v>35</v>
      </c>
      <c r="AX224" s="14" t="s">
        <v>81</v>
      </c>
      <c r="AY224" s="212" t="s">
        <v>164</v>
      </c>
    </row>
    <row r="225" spans="1:65" s="2" customFormat="1" ht="37.9" customHeight="1">
      <c r="A225" s="34"/>
      <c r="B225" s="35"/>
      <c r="C225" s="178" t="s">
        <v>786</v>
      </c>
      <c r="D225" s="178" t="s">
        <v>167</v>
      </c>
      <c r="E225" s="179" t="s">
        <v>787</v>
      </c>
      <c r="F225" s="180" t="s">
        <v>788</v>
      </c>
      <c r="G225" s="181" t="s">
        <v>170</v>
      </c>
      <c r="H225" s="182">
        <v>6</v>
      </c>
      <c r="I225" s="183"/>
      <c r="J225" s="184">
        <f>ROUND(I225*H225,2)</f>
        <v>0</v>
      </c>
      <c r="K225" s="180" t="s">
        <v>171</v>
      </c>
      <c r="L225" s="39"/>
      <c r="M225" s="185" t="s">
        <v>19</v>
      </c>
      <c r="N225" s="186" t="s">
        <v>45</v>
      </c>
      <c r="O225" s="64"/>
      <c r="P225" s="187">
        <f>O225*H225</f>
        <v>0</v>
      </c>
      <c r="Q225" s="187">
        <v>4.367E-2</v>
      </c>
      <c r="R225" s="187">
        <f>Q225*H225</f>
        <v>0.26202000000000003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172</v>
      </c>
      <c r="AT225" s="189" t="s">
        <v>167</v>
      </c>
      <c r="AU225" s="189" t="s">
        <v>83</v>
      </c>
      <c r="AY225" s="17" t="s">
        <v>164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81</v>
      </c>
      <c r="BK225" s="190">
        <f>ROUND(I225*H225,2)</f>
        <v>0</v>
      </c>
      <c r="BL225" s="17" t="s">
        <v>172</v>
      </c>
      <c r="BM225" s="189" t="s">
        <v>789</v>
      </c>
    </row>
    <row r="226" spans="1:65" s="13" customFormat="1" ht="11.25">
      <c r="B226" s="191"/>
      <c r="C226" s="192"/>
      <c r="D226" s="193" t="s">
        <v>174</v>
      </c>
      <c r="E226" s="194" t="s">
        <v>19</v>
      </c>
      <c r="F226" s="195" t="s">
        <v>705</v>
      </c>
      <c r="G226" s="192"/>
      <c r="H226" s="194" t="s">
        <v>19</v>
      </c>
      <c r="I226" s="196"/>
      <c r="J226" s="192"/>
      <c r="K226" s="192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174</v>
      </c>
      <c r="AU226" s="201" t="s">
        <v>83</v>
      </c>
      <c r="AV226" s="13" t="s">
        <v>81</v>
      </c>
      <c r="AW226" s="13" t="s">
        <v>35</v>
      </c>
      <c r="AX226" s="13" t="s">
        <v>74</v>
      </c>
      <c r="AY226" s="201" t="s">
        <v>164</v>
      </c>
    </row>
    <row r="227" spans="1:65" s="14" customFormat="1" ht="11.25">
      <c r="B227" s="202"/>
      <c r="C227" s="203"/>
      <c r="D227" s="193" t="s">
        <v>174</v>
      </c>
      <c r="E227" s="204" t="s">
        <v>19</v>
      </c>
      <c r="F227" s="205" t="s">
        <v>790</v>
      </c>
      <c r="G227" s="203"/>
      <c r="H227" s="206">
        <v>6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174</v>
      </c>
      <c r="AU227" s="212" t="s">
        <v>83</v>
      </c>
      <c r="AV227" s="14" t="s">
        <v>83</v>
      </c>
      <c r="AW227" s="14" t="s">
        <v>35</v>
      </c>
      <c r="AX227" s="14" t="s">
        <v>81</v>
      </c>
      <c r="AY227" s="212" t="s">
        <v>164</v>
      </c>
    </row>
    <row r="228" spans="1:65" s="2" customFormat="1" ht="37.9" customHeight="1">
      <c r="A228" s="34"/>
      <c r="B228" s="35"/>
      <c r="C228" s="178" t="s">
        <v>791</v>
      </c>
      <c r="D228" s="178" t="s">
        <v>167</v>
      </c>
      <c r="E228" s="179" t="s">
        <v>792</v>
      </c>
      <c r="F228" s="180" t="s">
        <v>793</v>
      </c>
      <c r="G228" s="181" t="s">
        <v>170</v>
      </c>
      <c r="H228" s="182">
        <v>0.75</v>
      </c>
      <c r="I228" s="183"/>
      <c r="J228" s="184">
        <f>ROUND(I228*H228,2)</f>
        <v>0</v>
      </c>
      <c r="K228" s="180" t="s">
        <v>171</v>
      </c>
      <c r="L228" s="39"/>
      <c r="M228" s="185" t="s">
        <v>19</v>
      </c>
      <c r="N228" s="186" t="s">
        <v>45</v>
      </c>
      <c r="O228" s="64"/>
      <c r="P228" s="187">
        <f>O228*H228</f>
        <v>0</v>
      </c>
      <c r="Q228" s="187">
        <v>7.0379999999999998E-2</v>
      </c>
      <c r="R228" s="187">
        <f>Q228*H228</f>
        <v>5.2784999999999999E-2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172</v>
      </c>
      <c r="AT228" s="189" t="s">
        <v>167</v>
      </c>
      <c r="AU228" s="189" t="s">
        <v>83</v>
      </c>
      <c r="AY228" s="17" t="s">
        <v>164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81</v>
      </c>
      <c r="BK228" s="190">
        <f>ROUND(I228*H228,2)</f>
        <v>0</v>
      </c>
      <c r="BL228" s="17" t="s">
        <v>172</v>
      </c>
      <c r="BM228" s="189" t="s">
        <v>794</v>
      </c>
    </row>
    <row r="229" spans="1:65" s="13" customFormat="1" ht="11.25">
      <c r="B229" s="191"/>
      <c r="C229" s="192"/>
      <c r="D229" s="193" t="s">
        <v>174</v>
      </c>
      <c r="E229" s="194" t="s">
        <v>19</v>
      </c>
      <c r="F229" s="195" t="s">
        <v>705</v>
      </c>
      <c r="G229" s="192"/>
      <c r="H229" s="194" t="s">
        <v>19</v>
      </c>
      <c r="I229" s="196"/>
      <c r="J229" s="192"/>
      <c r="K229" s="192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174</v>
      </c>
      <c r="AU229" s="201" t="s">
        <v>83</v>
      </c>
      <c r="AV229" s="13" t="s">
        <v>81</v>
      </c>
      <c r="AW229" s="13" t="s">
        <v>35</v>
      </c>
      <c r="AX229" s="13" t="s">
        <v>74</v>
      </c>
      <c r="AY229" s="201" t="s">
        <v>164</v>
      </c>
    </row>
    <row r="230" spans="1:65" s="14" customFormat="1" ht="11.25">
      <c r="B230" s="202"/>
      <c r="C230" s="203"/>
      <c r="D230" s="193" t="s">
        <v>174</v>
      </c>
      <c r="E230" s="204" t="s">
        <v>19</v>
      </c>
      <c r="F230" s="205" t="s">
        <v>795</v>
      </c>
      <c r="G230" s="203"/>
      <c r="H230" s="206">
        <v>0.75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174</v>
      </c>
      <c r="AU230" s="212" t="s">
        <v>83</v>
      </c>
      <c r="AV230" s="14" t="s">
        <v>83</v>
      </c>
      <c r="AW230" s="14" t="s">
        <v>35</v>
      </c>
      <c r="AX230" s="14" t="s">
        <v>81</v>
      </c>
      <c r="AY230" s="212" t="s">
        <v>164</v>
      </c>
    </row>
    <row r="231" spans="1:65" s="2" customFormat="1" ht="37.9" customHeight="1">
      <c r="A231" s="34"/>
      <c r="B231" s="35"/>
      <c r="C231" s="178" t="s">
        <v>796</v>
      </c>
      <c r="D231" s="178" t="s">
        <v>167</v>
      </c>
      <c r="E231" s="179" t="s">
        <v>797</v>
      </c>
      <c r="F231" s="180" t="s">
        <v>798</v>
      </c>
      <c r="G231" s="181" t="s">
        <v>170</v>
      </c>
      <c r="H231" s="182">
        <v>2.79</v>
      </c>
      <c r="I231" s="183"/>
      <c r="J231" s="184">
        <f>ROUND(I231*H231,2)</f>
        <v>0</v>
      </c>
      <c r="K231" s="180" t="s">
        <v>171</v>
      </c>
      <c r="L231" s="39"/>
      <c r="M231" s="185" t="s">
        <v>19</v>
      </c>
      <c r="N231" s="186" t="s">
        <v>45</v>
      </c>
      <c r="O231" s="64"/>
      <c r="P231" s="187">
        <f>O231*H231</f>
        <v>0</v>
      </c>
      <c r="Q231" s="187">
        <v>7.9909999999999995E-2</v>
      </c>
      <c r="R231" s="187">
        <f>Q231*H231</f>
        <v>0.22294889999999998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172</v>
      </c>
      <c r="AT231" s="189" t="s">
        <v>167</v>
      </c>
      <c r="AU231" s="189" t="s">
        <v>83</v>
      </c>
      <c r="AY231" s="17" t="s">
        <v>164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81</v>
      </c>
      <c r="BK231" s="190">
        <f>ROUND(I231*H231,2)</f>
        <v>0</v>
      </c>
      <c r="BL231" s="17" t="s">
        <v>172</v>
      </c>
      <c r="BM231" s="189" t="s">
        <v>799</v>
      </c>
    </row>
    <row r="232" spans="1:65" s="13" customFormat="1" ht="11.25">
      <c r="B232" s="191"/>
      <c r="C232" s="192"/>
      <c r="D232" s="193" t="s">
        <v>174</v>
      </c>
      <c r="E232" s="194" t="s">
        <v>19</v>
      </c>
      <c r="F232" s="195" t="s">
        <v>735</v>
      </c>
      <c r="G232" s="192"/>
      <c r="H232" s="194" t="s">
        <v>19</v>
      </c>
      <c r="I232" s="196"/>
      <c r="J232" s="192"/>
      <c r="K232" s="192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174</v>
      </c>
      <c r="AU232" s="201" t="s">
        <v>83</v>
      </c>
      <c r="AV232" s="13" t="s">
        <v>81</v>
      </c>
      <c r="AW232" s="13" t="s">
        <v>35</v>
      </c>
      <c r="AX232" s="13" t="s">
        <v>74</v>
      </c>
      <c r="AY232" s="201" t="s">
        <v>164</v>
      </c>
    </row>
    <row r="233" spans="1:65" s="14" customFormat="1" ht="11.25">
      <c r="B233" s="202"/>
      <c r="C233" s="203"/>
      <c r="D233" s="193" t="s">
        <v>174</v>
      </c>
      <c r="E233" s="204" t="s">
        <v>19</v>
      </c>
      <c r="F233" s="205" t="s">
        <v>800</v>
      </c>
      <c r="G233" s="203"/>
      <c r="H233" s="206">
        <v>2.79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174</v>
      </c>
      <c r="AU233" s="212" t="s">
        <v>83</v>
      </c>
      <c r="AV233" s="14" t="s">
        <v>83</v>
      </c>
      <c r="AW233" s="14" t="s">
        <v>35</v>
      </c>
      <c r="AX233" s="14" t="s">
        <v>81</v>
      </c>
      <c r="AY233" s="212" t="s">
        <v>164</v>
      </c>
    </row>
    <row r="234" spans="1:65" s="2" customFormat="1" ht="14.45" customHeight="1">
      <c r="A234" s="34"/>
      <c r="B234" s="35"/>
      <c r="C234" s="178" t="s">
        <v>801</v>
      </c>
      <c r="D234" s="178" t="s">
        <v>167</v>
      </c>
      <c r="E234" s="179" t="s">
        <v>802</v>
      </c>
      <c r="F234" s="180" t="s">
        <v>803</v>
      </c>
      <c r="G234" s="181" t="s">
        <v>180</v>
      </c>
      <c r="H234" s="182">
        <v>1.081</v>
      </c>
      <c r="I234" s="183"/>
      <c r="J234" s="184">
        <f>ROUND(I234*H234,2)</f>
        <v>0</v>
      </c>
      <c r="K234" s="180" t="s">
        <v>171</v>
      </c>
      <c r="L234" s="39"/>
      <c r="M234" s="185" t="s">
        <v>19</v>
      </c>
      <c r="N234" s="186" t="s">
        <v>45</v>
      </c>
      <c r="O234" s="64"/>
      <c r="P234" s="187">
        <f>O234*H234</f>
        <v>0</v>
      </c>
      <c r="Q234" s="187">
        <v>2.5960999999999999</v>
      </c>
      <c r="R234" s="187">
        <f>Q234*H234</f>
        <v>2.8063840999999998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172</v>
      </c>
      <c r="AT234" s="189" t="s">
        <v>167</v>
      </c>
      <c r="AU234" s="189" t="s">
        <v>83</v>
      </c>
      <c r="AY234" s="17" t="s">
        <v>164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81</v>
      </c>
      <c r="BK234" s="190">
        <f>ROUND(I234*H234,2)</f>
        <v>0</v>
      </c>
      <c r="BL234" s="17" t="s">
        <v>172</v>
      </c>
      <c r="BM234" s="189" t="s">
        <v>804</v>
      </c>
    </row>
    <row r="235" spans="1:65" s="13" customFormat="1" ht="11.25">
      <c r="B235" s="191"/>
      <c r="C235" s="192"/>
      <c r="D235" s="193" t="s">
        <v>174</v>
      </c>
      <c r="E235" s="194" t="s">
        <v>19</v>
      </c>
      <c r="F235" s="195" t="s">
        <v>263</v>
      </c>
      <c r="G235" s="192"/>
      <c r="H235" s="194" t="s">
        <v>19</v>
      </c>
      <c r="I235" s="196"/>
      <c r="J235" s="192"/>
      <c r="K235" s="192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174</v>
      </c>
      <c r="AU235" s="201" t="s">
        <v>83</v>
      </c>
      <c r="AV235" s="13" t="s">
        <v>81</v>
      </c>
      <c r="AW235" s="13" t="s">
        <v>35</v>
      </c>
      <c r="AX235" s="13" t="s">
        <v>74</v>
      </c>
      <c r="AY235" s="201" t="s">
        <v>164</v>
      </c>
    </row>
    <row r="236" spans="1:65" s="14" customFormat="1" ht="11.25">
      <c r="B236" s="202"/>
      <c r="C236" s="203"/>
      <c r="D236" s="193" t="s">
        <v>174</v>
      </c>
      <c r="E236" s="204" t="s">
        <v>19</v>
      </c>
      <c r="F236" s="205" t="s">
        <v>805</v>
      </c>
      <c r="G236" s="203"/>
      <c r="H236" s="206">
        <v>1.081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174</v>
      </c>
      <c r="AU236" s="212" t="s">
        <v>83</v>
      </c>
      <c r="AV236" s="14" t="s">
        <v>83</v>
      </c>
      <c r="AW236" s="14" t="s">
        <v>35</v>
      </c>
      <c r="AX236" s="14" t="s">
        <v>81</v>
      </c>
      <c r="AY236" s="212" t="s">
        <v>164</v>
      </c>
    </row>
    <row r="237" spans="1:65" s="2" customFormat="1" ht="76.349999999999994" customHeight="1">
      <c r="A237" s="34"/>
      <c r="B237" s="35"/>
      <c r="C237" s="178" t="s">
        <v>806</v>
      </c>
      <c r="D237" s="178" t="s">
        <v>167</v>
      </c>
      <c r="E237" s="179" t="s">
        <v>807</v>
      </c>
      <c r="F237" s="180" t="s">
        <v>808</v>
      </c>
      <c r="G237" s="181" t="s">
        <v>207</v>
      </c>
      <c r="H237" s="182">
        <v>7.1999999999999995E-2</v>
      </c>
      <c r="I237" s="183"/>
      <c r="J237" s="184">
        <f>ROUND(I237*H237,2)</f>
        <v>0</v>
      </c>
      <c r="K237" s="180" t="s">
        <v>171</v>
      </c>
      <c r="L237" s="39"/>
      <c r="M237" s="185" t="s">
        <v>19</v>
      </c>
      <c r="N237" s="186" t="s">
        <v>45</v>
      </c>
      <c r="O237" s="64"/>
      <c r="P237" s="187">
        <f>O237*H237</f>
        <v>0</v>
      </c>
      <c r="Q237" s="187">
        <v>1.05555</v>
      </c>
      <c r="R237" s="187">
        <f>Q237*H237</f>
        <v>7.5999599999999987E-2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172</v>
      </c>
      <c r="AT237" s="189" t="s">
        <v>167</v>
      </c>
      <c r="AU237" s="189" t="s">
        <v>83</v>
      </c>
      <c r="AY237" s="17" t="s">
        <v>164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81</v>
      </c>
      <c r="BK237" s="190">
        <f>ROUND(I237*H237,2)</f>
        <v>0</v>
      </c>
      <c r="BL237" s="17" t="s">
        <v>172</v>
      </c>
      <c r="BM237" s="189" t="s">
        <v>809</v>
      </c>
    </row>
    <row r="238" spans="1:65" s="12" customFormat="1" ht="22.9" customHeight="1">
      <c r="B238" s="162"/>
      <c r="C238" s="163"/>
      <c r="D238" s="164" t="s">
        <v>73</v>
      </c>
      <c r="E238" s="176" t="s">
        <v>172</v>
      </c>
      <c r="F238" s="176" t="s">
        <v>810</v>
      </c>
      <c r="G238" s="163"/>
      <c r="H238" s="163"/>
      <c r="I238" s="166"/>
      <c r="J238" s="177">
        <f>BK238</f>
        <v>0</v>
      </c>
      <c r="K238" s="163"/>
      <c r="L238" s="168"/>
      <c r="M238" s="169"/>
      <c r="N238" s="170"/>
      <c r="O238" s="170"/>
      <c r="P238" s="171">
        <f>SUM(P239:P288)</f>
        <v>0</v>
      </c>
      <c r="Q238" s="170"/>
      <c r="R238" s="171">
        <f>SUM(R239:R288)</f>
        <v>58.722433489999993</v>
      </c>
      <c r="S238" s="170"/>
      <c r="T238" s="172">
        <f>SUM(T239:T288)</f>
        <v>0</v>
      </c>
      <c r="AR238" s="173" t="s">
        <v>81</v>
      </c>
      <c r="AT238" s="174" t="s">
        <v>73</v>
      </c>
      <c r="AU238" s="174" t="s">
        <v>81</v>
      </c>
      <c r="AY238" s="173" t="s">
        <v>164</v>
      </c>
      <c r="BK238" s="175">
        <f>SUM(BK239:BK288)</f>
        <v>0</v>
      </c>
    </row>
    <row r="239" spans="1:65" s="2" customFormat="1" ht="49.15" customHeight="1">
      <c r="A239" s="34"/>
      <c r="B239" s="35"/>
      <c r="C239" s="178" t="s">
        <v>811</v>
      </c>
      <c r="D239" s="178" t="s">
        <v>167</v>
      </c>
      <c r="E239" s="179" t="s">
        <v>812</v>
      </c>
      <c r="F239" s="180" t="s">
        <v>813</v>
      </c>
      <c r="G239" s="181" t="s">
        <v>401</v>
      </c>
      <c r="H239" s="182">
        <v>34</v>
      </c>
      <c r="I239" s="183"/>
      <c r="J239" s="184">
        <f>ROUND(I239*H239,2)</f>
        <v>0</v>
      </c>
      <c r="K239" s="180" t="s">
        <v>171</v>
      </c>
      <c r="L239" s="39"/>
      <c r="M239" s="185" t="s">
        <v>19</v>
      </c>
      <c r="N239" s="186" t="s">
        <v>45</v>
      </c>
      <c r="O239" s="64"/>
      <c r="P239" s="187">
        <f>O239*H239</f>
        <v>0</v>
      </c>
      <c r="Q239" s="187">
        <v>0.14954000000000001</v>
      </c>
      <c r="R239" s="187">
        <f>Q239*H239</f>
        <v>5.0843600000000002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172</v>
      </c>
      <c r="AT239" s="189" t="s">
        <v>167</v>
      </c>
      <c r="AU239" s="189" t="s">
        <v>83</v>
      </c>
      <c r="AY239" s="17" t="s">
        <v>164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81</v>
      </c>
      <c r="BK239" s="190">
        <f>ROUND(I239*H239,2)</f>
        <v>0</v>
      </c>
      <c r="BL239" s="17" t="s">
        <v>172</v>
      </c>
      <c r="BM239" s="189" t="s">
        <v>814</v>
      </c>
    </row>
    <row r="240" spans="1:65" s="14" customFormat="1" ht="11.25">
      <c r="B240" s="202"/>
      <c r="C240" s="203"/>
      <c r="D240" s="193" t="s">
        <v>174</v>
      </c>
      <c r="E240" s="204" t="s">
        <v>19</v>
      </c>
      <c r="F240" s="205" t="s">
        <v>815</v>
      </c>
      <c r="G240" s="203"/>
      <c r="H240" s="206">
        <v>34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174</v>
      </c>
      <c r="AU240" s="212" t="s">
        <v>83</v>
      </c>
      <c r="AV240" s="14" t="s">
        <v>83</v>
      </c>
      <c r="AW240" s="14" t="s">
        <v>35</v>
      </c>
      <c r="AX240" s="14" t="s">
        <v>81</v>
      </c>
      <c r="AY240" s="212" t="s">
        <v>164</v>
      </c>
    </row>
    <row r="241" spans="1:65" s="2" customFormat="1" ht="14.45" customHeight="1">
      <c r="A241" s="34"/>
      <c r="B241" s="35"/>
      <c r="C241" s="213" t="s">
        <v>816</v>
      </c>
      <c r="D241" s="213" t="s">
        <v>231</v>
      </c>
      <c r="E241" s="214" t="s">
        <v>817</v>
      </c>
      <c r="F241" s="215" t="s">
        <v>818</v>
      </c>
      <c r="G241" s="216" t="s">
        <v>318</v>
      </c>
      <c r="H241" s="217">
        <v>34</v>
      </c>
      <c r="I241" s="218"/>
      <c r="J241" s="219">
        <f>ROUND(I241*H241,2)</f>
        <v>0</v>
      </c>
      <c r="K241" s="215" t="s">
        <v>19</v>
      </c>
      <c r="L241" s="220"/>
      <c r="M241" s="221" t="s">
        <v>19</v>
      </c>
      <c r="N241" s="222" t="s">
        <v>45</v>
      </c>
      <c r="O241" s="64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234</v>
      </c>
      <c r="AT241" s="189" t="s">
        <v>231</v>
      </c>
      <c r="AU241" s="189" t="s">
        <v>83</v>
      </c>
      <c r="AY241" s="17" t="s">
        <v>164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81</v>
      </c>
      <c r="BK241" s="190">
        <f>ROUND(I241*H241,2)</f>
        <v>0</v>
      </c>
      <c r="BL241" s="17" t="s">
        <v>172</v>
      </c>
      <c r="BM241" s="189" t="s">
        <v>819</v>
      </c>
    </row>
    <row r="242" spans="1:65" s="2" customFormat="1" ht="49.15" customHeight="1">
      <c r="A242" s="34"/>
      <c r="B242" s="35"/>
      <c r="C242" s="178" t="s">
        <v>820</v>
      </c>
      <c r="D242" s="178" t="s">
        <v>167</v>
      </c>
      <c r="E242" s="179" t="s">
        <v>821</v>
      </c>
      <c r="F242" s="180" t="s">
        <v>813</v>
      </c>
      <c r="G242" s="181" t="s">
        <v>401</v>
      </c>
      <c r="H242" s="182">
        <v>5</v>
      </c>
      <c r="I242" s="183"/>
      <c r="J242" s="184">
        <f>ROUND(I242*H242,2)</f>
        <v>0</v>
      </c>
      <c r="K242" s="180" t="s">
        <v>171</v>
      </c>
      <c r="L242" s="39"/>
      <c r="M242" s="185" t="s">
        <v>19</v>
      </c>
      <c r="N242" s="186" t="s">
        <v>45</v>
      </c>
      <c r="O242" s="64"/>
      <c r="P242" s="187">
        <f>O242*H242</f>
        <v>0</v>
      </c>
      <c r="Q242" s="187">
        <v>0.14954000000000001</v>
      </c>
      <c r="R242" s="187">
        <f>Q242*H242</f>
        <v>0.74770000000000003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172</v>
      </c>
      <c r="AT242" s="189" t="s">
        <v>167</v>
      </c>
      <c r="AU242" s="189" t="s">
        <v>83</v>
      </c>
      <c r="AY242" s="17" t="s">
        <v>164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81</v>
      </c>
      <c r="BK242" s="190">
        <f>ROUND(I242*H242,2)</f>
        <v>0</v>
      </c>
      <c r="BL242" s="17" t="s">
        <v>172</v>
      </c>
      <c r="BM242" s="189" t="s">
        <v>822</v>
      </c>
    </row>
    <row r="243" spans="1:65" s="2" customFormat="1" ht="14.45" customHeight="1">
      <c r="A243" s="34"/>
      <c r="B243" s="35"/>
      <c r="C243" s="213" t="s">
        <v>823</v>
      </c>
      <c r="D243" s="213" t="s">
        <v>231</v>
      </c>
      <c r="E243" s="214" t="s">
        <v>824</v>
      </c>
      <c r="F243" s="215" t="s">
        <v>825</v>
      </c>
      <c r="G243" s="216" t="s">
        <v>318</v>
      </c>
      <c r="H243" s="217">
        <v>5</v>
      </c>
      <c r="I243" s="218"/>
      <c r="J243" s="219">
        <f>ROUND(I243*H243,2)</f>
        <v>0</v>
      </c>
      <c r="K243" s="215" t="s">
        <v>19</v>
      </c>
      <c r="L243" s="220"/>
      <c r="M243" s="221" t="s">
        <v>19</v>
      </c>
      <c r="N243" s="222" t="s">
        <v>45</v>
      </c>
      <c r="O243" s="64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234</v>
      </c>
      <c r="AT243" s="189" t="s">
        <v>231</v>
      </c>
      <c r="AU243" s="189" t="s">
        <v>83</v>
      </c>
      <c r="AY243" s="17" t="s">
        <v>164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81</v>
      </c>
      <c r="BK243" s="190">
        <f>ROUND(I243*H243,2)</f>
        <v>0</v>
      </c>
      <c r="BL243" s="17" t="s">
        <v>172</v>
      </c>
      <c r="BM243" s="189" t="s">
        <v>826</v>
      </c>
    </row>
    <row r="244" spans="1:65" s="2" customFormat="1" ht="37.9" customHeight="1">
      <c r="A244" s="34"/>
      <c r="B244" s="35"/>
      <c r="C244" s="178" t="s">
        <v>827</v>
      </c>
      <c r="D244" s="178" t="s">
        <v>167</v>
      </c>
      <c r="E244" s="179" t="s">
        <v>828</v>
      </c>
      <c r="F244" s="180" t="s">
        <v>829</v>
      </c>
      <c r="G244" s="181" t="s">
        <v>170</v>
      </c>
      <c r="H244" s="182">
        <v>33.768999999999998</v>
      </c>
      <c r="I244" s="183"/>
      <c r="J244" s="184">
        <f>ROUND(I244*H244,2)</f>
        <v>0</v>
      </c>
      <c r="K244" s="180" t="s">
        <v>171</v>
      </c>
      <c r="L244" s="39"/>
      <c r="M244" s="185" t="s">
        <v>19</v>
      </c>
      <c r="N244" s="186" t="s">
        <v>45</v>
      </c>
      <c r="O244" s="64"/>
      <c r="P244" s="187">
        <f>O244*H244</f>
        <v>0</v>
      </c>
      <c r="Q244" s="187">
        <v>4.6499999999999996E-3</v>
      </c>
      <c r="R244" s="187">
        <f>Q244*H244</f>
        <v>0.15702584999999997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172</v>
      </c>
      <c r="AT244" s="189" t="s">
        <v>167</v>
      </c>
      <c r="AU244" s="189" t="s">
        <v>83</v>
      </c>
      <c r="AY244" s="17" t="s">
        <v>164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81</v>
      </c>
      <c r="BK244" s="190">
        <f>ROUND(I244*H244,2)</f>
        <v>0</v>
      </c>
      <c r="BL244" s="17" t="s">
        <v>172</v>
      </c>
      <c r="BM244" s="189" t="s">
        <v>830</v>
      </c>
    </row>
    <row r="245" spans="1:65" s="13" customFormat="1" ht="11.25">
      <c r="B245" s="191"/>
      <c r="C245" s="192"/>
      <c r="D245" s="193" t="s">
        <v>174</v>
      </c>
      <c r="E245" s="194" t="s">
        <v>19</v>
      </c>
      <c r="F245" s="195" t="s">
        <v>831</v>
      </c>
      <c r="G245" s="192"/>
      <c r="H245" s="194" t="s">
        <v>19</v>
      </c>
      <c r="I245" s="196"/>
      <c r="J245" s="192"/>
      <c r="K245" s="192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174</v>
      </c>
      <c r="AU245" s="201" t="s">
        <v>83</v>
      </c>
      <c r="AV245" s="13" t="s">
        <v>81</v>
      </c>
      <c r="AW245" s="13" t="s">
        <v>35</v>
      </c>
      <c r="AX245" s="13" t="s">
        <v>74</v>
      </c>
      <c r="AY245" s="201" t="s">
        <v>164</v>
      </c>
    </row>
    <row r="246" spans="1:65" s="14" customFormat="1" ht="11.25">
      <c r="B246" s="202"/>
      <c r="C246" s="203"/>
      <c r="D246" s="193" t="s">
        <v>174</v>
      </c>
      <c r="E246" s="204" t="s">
        <v>19</v>
      </c>
      <c r="F246" s="205" t="s">
        <v>832</v>
      </c>
      <c r="G246" s="203"/>
      <c r="H246" s="206">
        <v>32.969000000000001</v>
      </c>
      <c r="I246" s="207"/>
      <c r="J246" s="203"/>
      <c r="K246" s="203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174</v>
      </c>
      <c r="AU246" s="212" t="s">
        <v>83</v>
      </c>
      <c r="AV246" s="14" t="s">
        <v>83</v>
      </c>
      <c r="AW246" s="14" t="s">
        <v>35</v>
      </c>
      <c r="AX246" s="14" t="s">
        <v>74</v>
      </c>
      <c r="AY246" s="212" t="s">
        <v>164</v>
      </c>
    </row>
    <row r="247" spans="1:65" s="13" customFormat="1" ht="11.25">
      <c r="B247" s="191"/>
      <c r="C247" s="192"/>
      <c r="D247" s="193" t="s">
        <v>174</v>
      </c>
      <c r="E247" s="194" t="s">
        <v>19</v>
      </c>
      <c r="F247" s="195" t="s">
        <v>833</v>
      </c>
      <c r="G247" s="192"/>
      <c r="H247" s="194" t="s">
        <v>19</v>
      </c>
      <c r="I247" s="196"/>
      <c r="J247" s="192"/>
      <c r="K247" s="192"/>
      <c r="L247" s="197"/>
      <c r="M247" s="198"/>
      <c r="N247" s="199"/>
      <c r="O247" s="199"/>
      <c r="P247" s="199"/>
      <c r="Q247" s="199"/>
      <c r="R247" s="199"/>
      <c r="S247" s="199"/>
      <c r="T247" s="200"/>
      <c r="AT247" s="201" t="s">
        <v>174</v>
      </c>
      <c r="AU247" s="201" t="s">
        <v>83</v>
      </c>
      <c r="AV247" s="13" t="s">
        <v>81</v>
      </c>
      <c r="AW247" s="13" t="s">
        <v>35</v>
      </c>
      <c r="AX247" s="13" t="s">
        <v>74</v>
      </c>
      <c r="AY247" s="201" t="s">
        <v>164</v>
      </c>
    </row>
    <row r="248" spans="1:65" s="14" customFormat="1" ht="11.25">
      <c r="B248" s="202"/>
      <c r="C248" s="203"/>
      <c r="D248" s="193" t="s">
        <v>174</v>
      </c>
      <c r="E248" s="204" t="s">
        <v>19</v>
      </c>
      <c r="F248" s="205" t="s">
        <v>834</v>
      </c>
      <c r="G248" s="203"/>
      <c r="H248" s="206">
        <v>0.8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174</v>
      </c>
      <c r="AU248" s="212" t="s">
        <v>83</v>
      </c>
      <c r="AV248" s="14" t="s">
        <v>83</v>
      </c>
      <c r="AW248" s="14" t="s">
        <v>35</v>
      </c>
      <c r="AX248" s="14" t="s">
        <v>74</v>
      </c>
      <c r="AY248" s="212" t="s">
        <v>164</v>
      </c>
    </row>
    <row r="249" spans="1:65" s="15" customFormat="1" ht="11.25">
      <c r="B249" s="223"/>
      <c r="C249" s="224"/>
      <c r="D249" s="193" t="s">
        <v>174</v>
      </c>
      <c r="E249" s="225" t="s">
        <v>19</v>
      </c>
      <c r="F249" s="226" t="s">
        <v>246</v>
      </c>
      <c r="G249" s="224"/>
      <c r="H249" s="227">
        <v>33.768999999999998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AT249" s="233" t="s">
        <v>174</v>
      </c>
      <c r="AU249" s="233" t="s">
        <v>83</v>
      </c>
      <c r="AV249" s="15" t="s">
        <v>172</v>
      </c>
      <c r="AW249" s="15" t="s">
        <v>35</v>
      </c>
      <c r="AX249" s="15" t="s">
        <v>81</v>
      </c>
      <c r="AY249" s="233" t="s">
        <v>164</v>
      </c>
    </row>
    <row r="250" spans="1:65" s="2" customFormat="1" ht="37.9" customHeight="1">
      <c r="A250" s="34"/>
      <c r="B250" s="35"/>
      <c r="C250" s="178" t="s">
        <v>835</v>
      </c>
      <c r="D250" s="178" t="s">
        <v>167</v>
      </c>
      <c r="E250" s="179" t="s">
        <v>836</v>
      </c>
      <c r="F250" s="180" t="s">
        <v>837</v>
      </c>
      <c r="G250" s="181" t="s">
        <v>170</v>
      </c>
      <c r="H250" s="182">
        <v>33.768999999999998</v>
      </c>
      <c r="I250" s="183"/>
      <c r="J250" s="184">
        <f>ROUND(I250*H250,2)</f>
        <v>0</v>
      </c>
      <c r="K250" s="180" t="s">
        <v>171</v>
      </c>
      <c r="L250" s="39"/>
      <c r="M250" s="185" t="s">
        <v>19</v>
      </c>
      <c r="N250" s="186" t="s">
        <v>45</v>
      </c>
      <c r="O250" s="64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172</v>
      </c>
      <c r="AT250" s="189" t="s">
        <v>167</v>
      </c>
      <c r="AU250" s="189" t="s">
        <v>83</v>
      </c>
      <c r="AY250" s="17" t="s">
        <v>164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81</v>
      </c>
      <c r="BK250" s="190">
        <f>ROUND(I250*H250,2)</f>
        <v>0</v>
      </c>
      <c r="BL250" s="17" t="s">
        <v>172</v>
      </c>
      <c r="BM250" s="189" t="s">
        <v>838</v>
      </c>
    </row>
    <row r="251" spans="1:65" s="2" customFormat="1" ht="37.9" customHeight="1">
      <c r="A251" s="34"/>
      <c r="B251" s="35"/>
      <c r="C251" s="178" t="s">
        <v>839</v>
      </c>
      <c r="D251" s="178" t="s">
        <v>167</v>
      </c>
      <c r="E251" s="179" t="s">
        <v>840</v>
      </c>
      <c r="F251" s="180" t="s">
        <v>841</v>
      </c>
      <c r="G251" s="181" t="s">
        <v>170</v>
      </c>
      <c r="H251" s="182">
        <v>33.768999999999998</v>
      </c>
      <c r="I251" s="183"/>
      <c r="J251" s="184">
        <f>ROUND(I251*H251,2)</f>
        <v>0</v>
      </c>
      <c r="K251" s="180" t="s">
        <v>171</v>
      </c>
      <c r="L251" s="39"/>
      <c r="M251" s="185" t="s">
        <v>19</v>
      </c>
      <c r="N251" s="186" t="s">
        <v>45</v>
      </c>
      <c r="O251" s="64"/>
      <c r="P251" s="187">
        <f>O251*H251</f>
        <v>0</v>
      </c>
      <c r="Q251" s="187">
        <v>1.6100000000000001E-3</v>
      </c>
      <c r="R251" s="187">
        <f>Q251*H251</f>
        <v>5.4368090000000001E-2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172</v>
      </c>
      <c r="AT251" s="189" t="s">
        <v>167</v>
      </c>
      <c r="AU251" s="189" t="s">
        <v>83</v>
      </c>
      <c r="AY251" s="17" t="s">
        <v>164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81</v>
      </c>
      <c r="BK251" s="190">
        <f>ROUND(I251*H251,2)</f>
        <v>0</v>
      </c>
      <c r="BL251" s="17" t="s">
        <v>172</v>
      </c>
      <c r="BM251" s="189" t="s">
        <v>842</v>
      </c>
    </row>
    <row r="252" spans="1:65" s="2" customFormat="1" ht="37.9" customHeight="1">
      <c r="A252" s="34"/>
      <c r="B252" s="35"/>
      <c r="C252" s="178" t="s">
        <v>843</v>
      </c>
      <c r="D252" s="178" t="s">
        <v>167</v>
      </c>
      <c r="E252" s="179" t="s">
        <v>844</v>
      </c>
      <c r="F252" s="180" t="s">
        <v>845</v>
      </c>
      <c r="G252" s="181" t="s">
        <v>170</v>
      </c>
      <c r="H252" s="182">
        <v>33.768999999999998</v>
      </c>
      <c r="I252" s="183"/>
      <c r="J252" s="184">
        <f>ROUND(I252*H252,2)</f>
        <v>0</v>
      </c>
      <c r="K252" s="180" t="s">
        <v>171</v>
      </c>
      <c r="L252" s="39"/>
      <c r="M252" s="185" t="s">
        <v>19</v>
      </c>
      <c r="N252" s="186" t="s">
        <v>45</v>
      </c>
      <c r="O252" s="64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172</v>
      </c>
      <c r="AT252" s="189" t="s">
        <v>167</v>
      </c>
      <c r="AU252" s="189" t="s">
        <v>83</v>
      </c>
      <c r="AY252" s="17" t="s">
        <v>164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81</v>
      </c>
      <c r="BK252" s="190">
        <f>ROUND(I252*H252,2)</f>
        <v>0</v>
      </c>
      <c r="BL252" s="17" t="s">
        <v>172</v>
      </c>
      <c r="BM252" s="189" t="s">
        <v>846</v>
      </c>
    </row>
    <row r="253" spans="1:65" s="2" customFormat="1" ht="24.2" customHeight="1">
      <c r="A253" s="34"/>
      <c r="B253" s="35"/>
      <c r="C253" s="178" t="s">
        <v>469</v>
      </c>
      <c r="D253" s="178" t="s">
        <v>167</v>
      </c>
      <c r="E253" s="179" t="s">
        <v>847</v>
      </c>
      <c r="F253" s="180" t="s">
        <v>848</v>
      </c>
      <c r="G253" s="181" t="s">
        <v>180</v>
      </c>
      <c r="H253" s="182">
        <v>20.215</v>
      </c>
      <c r="I253" s="183"/>
      <c r="J253" s="184">
        <f>ROUND(I253*H253,2)</f>
        <v>0</v>
      </c>
      <c r="K253" s="180" t="s">
        <v>171</v>
      </c>
      <c r="L253" s="39"/>
      <c r="M253" s="185" t="s">
        <v>19</v>
      </c>
      <c r="N253" s="186" t="s">
        <v>45</v>
      </c>
      <c r="O253" s="64"/>
      <c r="P253" s="187">
        <f>O253*H253</f>
        <v>0</v>
      </c>
      <c r="Q253" s="187">
        <v>2.4533999999999998</v>
      </c>
      <c r="R253" s="187">
        <f>Q253*H253</f>
        <v>49.595480999999992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172</v>
      </c>
      <c r="AT253" s="189" t="s">
        <v>167</v>
      </c>
      <c r="AU253" s="189" t="s">
        <v>83</v>
      </c>
      <c r="AY253" s="17" t="s">
        <v>164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81</v>
      </c>
      <c r="BK253" s="190">
        <f>ROUND(I253*H253,2)</f>
        <v>0</v>
      </c>
      <c r="BL253" s="17" t="s">
        <v>172</v>
      </c>
      <c r="BM253" s="189" t="s">
        <v>849</v>
      </c>
    </row>
    <row r="254" spans="1:65" s="13" customFormat="1" ht="11.25">
      <c r="B254" s="191"/>
      <c r="C254" s="192"/>
      <c r="D254" s="193" t="s">
        <v>174</v>
      </c>
      <c r="E254" s="194" t="s">
        <v>19</v>
      </c>
      <c r="F254" s="195" t="s">
        <v>850</v>
      </c>
      <c r="G254" s="192"/>
      <c r="H254" s="194" t="s">
        <v>19</v>
      </c>
      <c r="I254" s="196"/>
      <c r="J254" s="192"/>
      <c r="K254" s="192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174</v>
      </c>
      <c r="AU254" s="201" t="s">
        <v>83</v>
      </c>
      <c r="AV254" s="13" t="s">
        <v>81</v>
      </c>
      <c r="AW254" s="13" t="s">
        <v>35</v>
      </c>
      <c r="AX254" s="13" t="s">
        <v>74</v>
      </c>
      <c r="AY254" s="201" t="s">
        <v>164</v>
      </c>
    </row>
    <row r="255" spans="1:65" s="14" customFormat="1" ht="11.25">
      <c r="B255" s="202"/>
      <c r="C255" s="203"/>
      <c r="D255" s="193" t="s">
        <v>174</v>
      </c>
      <c r="E255" s="204" t="s">
        <v>19</v>
      </c>
      <c r="F255" s="205" t="s">
        <v>851</v>
      </c>
      <c r="G255" s="203"/>
      <c r="H255" s="206">
        <v>1.5049999999999999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174</v>
      </c>
      <c r="AU255" s="212" t="s">
        <v>83</v>
      </c>
      <c r="AV255" s="14" t="s">
        <v>83</v>
      </c>
      <c r="AW255" s="14" t="s">
        <v>35</v>
      </c>
      <c r="AX255" s="14" t="s">
        <v>74</v>
      </c>
      <c r="AY255" s="212" t="s">
        <v>164</v>
      </c>
    </row>
    <row r="256" spans="1:65" s="14" customFormat="1" ht="11.25">
      <c r="B256" s="202"/>
      <c r="C256" s="203"/>
      <c r="D256" s="193" t="s">
        <v>174</v>
      </c>
      <c r="E256" s="204" t="s">
        <v>19</v>
      </c>
      <c r="F256" s="205" t="s">
        <v>852</v>
      </c>
      <c r="G256" s="203"/>
      <c r="H256" s="206">
        <v>5.0629999999999997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174</v>
      </c>
      <c r="AU256" s="212" t="s">
        <v>83</v>
      </c>
      <c r="AV256" s="14" t="s">
        <v>83</v>
      </c>
      <c r="AW256" s="14" t="s">
        <v>35</v>
      </c>
      <c r="AX256" s="14" t="s">
        <v>74</v>
      </c>
      <c r="AY256" s="212" t="s">
        <v>164</v>
      </c>
    </row>
    <row r="257" spans="1:65" s="13" customFormat="1" ht="11.25">
      <c r="B257" s="191"/>
      <c r="C257" s="192"/>
      <c r="D257" s="193" t="s">
        <v>174</v>
      </c>
      <c r="E257" s="194" t="s">
        <v>19</v>
      </c>
      <c r="F257" s="195" t="s">
        <v>853</v>
      </c>
      <c r="G257" s="192"/>
      <c r="H257" s="194" t="s">
        <v>19</v>
      </c>
      <c r="I257" s="196"/>
      <c r="J257" s="192"/>
      <c r="K257" s="192"/>
      <c r="L257" s="197"/>
      <c r="M257" s="198"/>
      <c r="N257" s="199"/>
      <c r="O257" s="199"/>
      <c r="P257" s="199"/>
      <c r="Q257" s="199"/>
      <c r="R257" s="199"/>
      <c r="S257" s="199"/>
      <c r="T257" s="200"/>
      <c r="AT257" s="201" t="s">
        <v>174</v>
      </c>
      <c r="AU257" s="201" t="s">
        <v>83</v>
      </c>
      <c r="AV257" s="13" t="s">
        <v>81</v>
      </c>
      <c r="AW257" s="13" t="s">
        <v>35</v>
      </c>
      <c r="AX257" s="13" t="s">
        <v>74</v>
      </c>
      <c r="AY257" s="201" t="s">
        <v>164</v>
      </c>
    </row>
    <row r="258" spans="1:65" s="14" customFormat="1" ht="11.25">
      <c r="B258" s="202"/>
      <c r="C258" s="203"/>
      <c r="D258" s="193" t="s">
        <v>174</v>
      </c>
      <c r="E258" s="204" t="s">
        <v>19</v>
      </c>
      <c r="F258" s="205" t="s">
        <v>854</v>
      </c>
      <c r="G258" s="203"/>
      <c r="H258" s="206">
        <v>1.5549999999999999</v>
      </c>
      <c r="I258" s="207"/>
      <c r="J258" s="203"/>
      <c r="K258" s="203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174</v>
      </c>
      <c r="AU258" s="212" t="s">
        <v>83</v>
      </c>
      <c r="AV258" s="14" t="s">
        <v>83</v>
      </c>
      <c r="AW258" s="14" t="s">
        <v>35</v>
      </c>
      <c r="AX258" s="14" t="s">
        <v>74</v>
      </c>
      <c r="AY258" s="212" t="s">
        <v>164</v>
      </c>
    </row>
    <row r="259" spans="1:65" s="13" customFormat="1" ht="11.25">
      <c r="B259" s="191"/>
      <c r="C259" s="192"/>
      <c r="D259" s="193" t="s">
        <v>174</v>
      </c>
      <c r="E259" s="194" t="s">
        <v>19</v>
      </c>
      <c r="F259" s="195" t="s">
        <v>831</v>
      </c>
      <c r="G259" s="192"/>
      <c r="H259" s="194" t="s">
        <v>19</v>
      </c>
      <c r="I259" s="196"/>
      <c r="J259" s="192"/>
      <c r="K259" s="192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174</v>
      </c>
      <c r="AU259" s="201" t="s">
        <v>83</v>
      </c>
      <c r="AV259" s="13" t="s">
        <v>81</v>
      </c>
      <c r="AW259" s="13" t="s">
        <v>35</v>
      </c>
      <c r="AX259" s="13" t="s">
        <v>74</v>
      </c>
      <c r="AY259" s="201" t="s">
        <v>164</v>
      </c>
    </row>
    <row r="260" spans="1:65" s="14" customFormat="1" ht="11.25">
      <c r="B260" s="202"/>
      <c r="C260" s="203"/>
      <c r="D260" s="193" t="s">
        <v>174</v>
      </c>
      <c r="E260" s="204" t="s">
        <v>19</v>
      </c>
      <c r="F260" s="205" t="s">
        <v>855</v>
      </c>
      <c r="G260" s="203"/>
      <c r="H260" s="206">
        <v>3.2970000000000002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174</v>
      </c>
      <c r="AU260" s="212" t="s">
        <v>83</v>
      </c>
      <c r="AV260" s="14" t="s">
        <v>83</v>
      </c>
      <c r="AW260" s="14" t="s">
        <v>35</v>
      </c>
      <c r="AX260" s="14" t="s">
        <v>74</v>
      </c>
      <c r="AY260" s="212" t="s">
        <v>164</v>
      </c>
    </row>
    <row r="261" spans="1:65" s="13" customFormat="1" ht="11.25">
      <c r="B261" s="191"/>
      <c r="C261" s="192"/>
      <c r="D261" s="193" t="s">
        <v>174</v>
      </c>
      <c r="E261" s="194" t="s">
        <v>19</v>
      </c>
      <c r="F261" s="195" t="s">
        <v>833</v>
      </c>
      <c r="G261" s="192"/>
      <c r="H261" s="194" t="s">
        <v>19</v>
      </c>
      <c r="I261" s="196"/>
      <c r="J261" s="192"/>
      <c r="K261" s="192"/>
      <c r="L261" s="197"/>
      <c r="M261" s="198"/>
      <c r="N261" s="199"/>
      <c r="O261" s="199"/>
      <c r="P261" s="199"/>
      <c r="Q261" s="199"/>
      <c r="R261" s="199"/>
      <c r="S261" s="199"/>
      <c r="T261" s="200"/>
      <c r="AT261" s="201" t="s">
        <v>174</v>
      </c>
      <c r="AU261" s="201" t="s">
        <v>83</v>
      </c>
      <c r="AV261" s="13" t="s">
        <v>81</v>
      </c>
      <c r="AW261" s="13" t="s">
        <v>35</v>
      </c>
      <c r="AX261" s="13" t="s">
        <v>74</v>
      </c>
      <c r="AY261" s="201" t="s">
        <v>164</v>
      </c>
    </row>
    <row r="262" spans="1:65" s="14" customFormat="1" ht="11.25">
      <c r="B262" s="202"/>
      <c r="C262" s="203"/>
      <c r="D262" s="193" t="s">
        <v>174</v>
      </c>
      <c r="E262" s="204" t="s">
        <v>19</v>
      </c>
      <c r="F262" s="205" t="s">
        <v>856</v>
      </c>
      <c r="G262" s="203"/>
      <c r="H262" s="206">
        <v>4.4939999999999998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174</v>
      </c>
      <c r="AU262" s="212" t="s">
        <v>83</v>
      </c>
      <c r="AV262" s="14" t="s">
        <v>83</v>
      </c>
      <c r="AW262" s="14" t="s">
        <v>35</v>
      </c>
      <c r="AX262" s="14" t="s">
        <v>74</v>
      </c>
      <c r="AY262" s="212" t="s">
        <v>164</v>
      </c>
    </row>
    <row r="263" spans="1:65" s="13" customFormat="1" ht="11.25">
      <c r="B263" s="191"/>
      <c r="C263" s="192"/>
      <c r="D263" s="193" t="s">
        <v>174</v>
      </c>
      <c r="E263" s="194" t="s">
        <v>19</v>
      </c>
      <c r="F263" s="195" t="s">
        <v>724</v>
      </c>
      <c r="G263" s="192"/>
      <c r="H263" s="194" t="s">
        <v>19</v>
      </c>
      <c r="I263" s="196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174</v>
      </c>
      <c r="AU263" s="201" t="s">
        <v>83</v>
      </c>
      <c r="AV263" s="13" t="s">
        <v>81</v>
      </c>
      <c r="AW263" s="13" t="s">
        <v>35</v>
      </c>
      <c r="AX263" s="13" t="s">
        <v>74</v>
      </c>
      <c r="AY263" s="201" t="s">
        <v>164</v>
      </c>
    </row>
    <row r="264" spans="1:65" s="14" customFormat="1" ht="11.25">
      <c r="B264" s="202"/>
      <c r="C264" s="203"/>
      <c r="D264" s="193" t="s">
        <v>174</v>
      </c>
      <c r="E264" s="204" t="s">
        <v>19</v>
      </c>
      <c r="F264" s="205" t="s">
        <v>857</v>
      </c>
      <c r="G264" s="203"/>
      <c r="H264" s="206">
        <v>4.3010000000000002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174</v>
      </c>
      <c r="AU264" s="212" t="s">
        <v>83</v>
      </c>
      <c r="AV264" s="14" t="s">
        <v>83</v>
      </c>
      <c r="AW264" s="14" t="s">
        <v>35</v>
      </c>
      <c r="AX264" s="14" t="s">
        <v>74</v>
      </c>
      <c r="AY264" s="212" t="s">
        <v>164</v>
      </c>
    </row>
    <row r="265" spans="1:65" s="15" customFormat="1" ht="11.25">
      <c r="B265" s="223"/>
      <c r="C265" s="224"/>
      <c r="D265" s="193" t="s">
        <v>174</v>
      </c>
      <c r="E265" s="225" t="s">
        <v>19</v>
      </c>
      <c r="F265" s="226" t="s">
        <v>246</v>
      </c>
      <c r="G265" s="224"/>
      <c r="H265" s="227">
        <v>20.215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AT265" s="233" t="s">
        <v>174</v>
      </c>
      <c r="AU265" s="233" t="s">
        <v>83</v>
      </c>
      <c r="AV265" s="15" t="s">
        <v>172</v>
      </c>
      <c r="AW265" s="15" t="s">
        <v>35</v>
      </c>
      <c r="AX265" s="15" t="s">
        <v>81</v>
      </c>
      <c r="AY265" s="233" t="s">
        <v>164</v>
      </c>
    </row>
    <row r="266" spans="1:65" s="2" customFormat="1" ht="24.2" customHeight="1">
      <c r="A266" s="34"/>
      <c r="B266" s="35"/>
      <c r="C266" s="178" t="s">
        <v>554</v>
      </c>
      <c r="D266" s="178" t="s">
        <v>167</v>
      </c>
      <c r="E266" s="179" t="s">
        <v>858</v>
      </c>
      <c r="F266" s="180" t="s">
        <v>859</v>
      </c>
      <c r="G266" s="181" t="s">
        <v>170</v>
      </c>
      <c r="H266" s="182">
        <v>114.714</v>
      </c>
      <c r="I266" s="183"/>
      <c r="J266" s="184">
        <f>ROUND(I266*H266,2)</f>
        <v>0</v>
      </c>
      <c r="K266" s="180" t="s">
        <v>171</v>
      </c>
      <c r="L266" s="39"/>
      <c r="M266" s="185" t="s">
        <v>19</v>
      </c>
      <c r="N266" s="186" t="s">
        <v>45</v>
      </c>
      <c r="O266" s="64"/>
      <c r="P266" s="187">
        <f>O266*H266</f>
        <v>0</v>
      </c>
      <c r="Q266" s="187">
        <v>5.7600000000000004E-3</v>
      </c>
      <c r="R266" s="187">
        <f>Q266*H266</f>
        <v>0.66075264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172</v>
      </c>
      <c r="AT266" s="189" t="s">
        <v>167</v>
      </c>
      <c r="AU266" s="189" t="s">
        <v>83</v>
      </c>
      <c r="AY266" s="17" t="s">
        <v>164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81</v>
      </c>
      <c r="BK266" s="190">
        <f>ROUND(I266*H266,2)</f>
        <v>0</v>
      </c>
      <c r="BL266" s="17" t="s">
        <v>172</v>
      </c>
      <c r="BM266" s="189" t="s">
        <v>860</v>
      </c>
    </row>
    <row r="267" spans="1:65" s="13" customFormat="1" ht="11.25">
      <c r="B267" s="191"/>
      <c r="C267" s="192"/>
      <c r="D267" s="193" t="s">
        <v>174</v>
      </c>
      <c r="E267" s="194" t="s">
        <v>19</v>
      </c>
      <c r="F267" s="195" t="s">
        <v>850</v>
      </c>
      <c r="G267" s="192"/>
      <c r="H267" s="194" t="s">
        <v>19</v>
      </c>
      <c r="I267" s="196"/>
      <c r="J267" s="192"/>
      <c r="K267" s="192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174</v>
      </c>
      <c r="AU267" s="201" t="s">
        <v>83</v>
      </c>
      <c r="AV267" s="13" t="s">
        <v>81</v>
      </c>
      <c r="AW267" s="13" t="s">
        <v>35</v>
      </c>
      <c r="AX267" s="13" t="s">
        <v>74</v>
      </c>
      <c r="AY267" s="201" t="s">
        <v>164</v>
      </c>
    </row>
    <row r="268" spans="1:65" s="14" customFormat="1" ht="11.25">
      <c r="B268" s="202"/>
      <c r="C268" s="203"/>
      <c r="D268" s="193" t="s">
        <v>174</v>
      </c>
      <c r="E268" s="204" t="s">
        <v>19</v>
      </c>
      <c r="F268" s="205" t="s">
        <v>861</v>
      </c>
      <c r="G268" s="203"/>
      <c r="H268" s="206">
        <v>40.438000000000002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174</v>
      </c>
      <c r="AU268" s="212" t="s">
        <v>83</v>
      </c>
      <c r="AV268" s="14" t="s">
        <v>83</v>
      </c>
      <c r="AW268" s="14" t="s">
        <v>35</v>
      </c>
      <c r="AX268" s="14" t="s">
        <v>74</v>
      </c>
      <c r="AY268" s="212" t="s">
        <v>164</v>
      </c>
    </row>
    <row r="269" spans="1:65" s="13" customFormat="1" ht="11.25">
      <c r="B269" s="191"/>
      <c r="C269" s="192"/>
      <c r="D269" s="193" t="s">
        <v>174</v>
      </c>
      <c r="E269" s="194" t="s">
        <v>19</v>
      </c>
      <c r="F269" s="195" t="s">
        <v>853</v>
      </c>
      <c r="G269" s="192"/>
      <c r="H269" s="194" t="s">
        <v>19</v>
      </c>
      <c r="I269" s="196"/>
      <c r="J269" s="192"/>
      <c r="K269" s="192"/>
      <c r="L269" s="197"/>
      <c r="M269" s="198"/>
      <c r="N269" s="199"/>
      <c r="O269" s="199"/>
      <c r="P269" s="199"/>
      <c r="Q269" s="199"/>
      <c r="R269" s="199"/>
      <c r="S269" s="199"/>
      <c r="T269" s="200"/>
      <c r="AT269" s="201" t="s">
        <v>174</v>
      </c>
      <c r="AU269" s="201" t="s">
        <v>83</v>
      </c>
      <c r="AV269" s="13" t="s">
        <v>81</v>
      </c>
      <c r="AW269" s="13" t="s">
        <v>35</v>
      </c>
      <c r="AX269" s="13" t="s">
        <v>74</v>
      </c>
      <c r="AY269" s="201" t="s">
        <v>164</v>
      </c>
    </row>
    <row r="270" spans="1:65" s="14" customFormat="1" ht="11.25">
      <c r="B270" s="202"/>
      <c r="C270" s="203"/>
      <c r="D270" s="193" t="s">
        <v>174</v>
      </c>
      <c r="E270" s="204" t="s">
        <v>19</v>
      </c>
      <c r="F270" s="205" t="s">
        <v>862</v>
      </c>
      <c r="G270" s="203"/>
      <c r="H270" s="206">
        <v>6.9130000000000003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174</v>
      </c>
      <c r="AU270" s="212" t="s">
        <v>83</v>
      </c>
      <c r="AV270" s="14" t="s">
        <v>83</v>
      </c>
      <c r="AW270" s="14" t="s">
        <v>35</v>
      </c>
      <c r="AX270" s="14" t="s">
        <v>74</v>
      </c>
      <c r="AY270" s="212" t="s">
        <v>164</v>
      </c>
    </row>
    <row r="271" spans="1:65" s="13" customFormat="1" ht="11.25">
      <c r="B271" s="191"/>
      <c r="C271" s="192"/>
      <c r="D271" s="193" t="s">
        <v>174</v>
      </c>
      <c r="E271" s="194" t="s">
        <v>19</v>
      </c>
      <c r="F271" s="195" t="s">
        <v>833</v>
      </c>
      <c r="G271" s="192"/>
      <c r="H271" s="194" t="s">
        <v>19</v>
      </c>
      <c r="I271" s="196"/>
      <c r="J271" s="192"/>
      <c r="K271" s="192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174</v>
      </c>
      <c r="AU271" s="201" t="s">
        <v>83</v>
      </c>
      <c r="AV271" s="13" t="s">
        <v>81</v>
      </c>
      <c r="AW271" s="13" t="s">
        <v>35</v>
      </c>
      <c r="AX271" s="13" t="s">
        <v>74</v>
      </c>
      <c r="AY271" s="201" t="s">
        <v>164</v>
      </c>
    </row>
    <row r="272" spans="1:65" s="14" customFormat="1" ht="11.25">
      <c r="B272" s="202"/>
      <c r="C272" s="203"/>
      <c r="D272" s="193" t="s">
        <v>174</v>
      </c>
      <c r="E272" s="204" t="s">
        <v>19</v>
      </c>
      <c r="F272" s="205" t="s">
        <v>863</v>
      </c>
      <c r="G272" s="203"/>
      <c r="H272" s="206">
        <v>29.963000000000001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174</v>
      </c>
      <c r="AU272" s="212" t="s">
        <v>83</v>
      </c>
      <c r="AV272" s="14" t="s">
        <v>83</v>
      </c>
      <c r="AW272" s="14" t="s">
        <v>35</v>
      </c>
      <c r="AX272" s="14" t="s">
        <v>74</v>
      </c>
      <c r="AY272" s="212" t="s">
        <v>164</v>
      </c>
    </row>
    <row r="273" spans="1:65" s="13" customFormat="1" ht="11.25">
      <c r="B273" s="191"/>
      <c r="C273" s="192"/>
      <c r="D273" s="193" t="s">
        <v>174</v>
      </c>
      <c r="E273" s="194" t="s">
        <v>19</v>
      </c>
      <c r="F273" s="195" t="s">
        <v>724</v>
      </c>
      <c r="G273" s="192"/>
      <c r="H273" s="194" t="s">
        <v>19</v>
      </c>
      <c r="I273" s="196"/>
      <c r="J273" s="192"/>
      <c r="K273" s="192"/>
      <c r="L273" s="197"/>
      <c r="M273" s="198"/>
      <c r="N273" s="199"/>
      <c r="O273" s="199"/>
      <c r="P273" s="199"/>
      <c r="Q273" s="199"/>
      <c r="R273" s="199"/>
      <c r="S273" s="199"/>
      <c r="T273" s="200"/>
      <c r="AT273" s="201" t="s">
        <v>174</v>
      </c>
      <c r="AU273" s="201" t="s">
        <v>83</v>
      </c>
      <c r="AV273" s="13" t="s">
        <v>81</v>
      </c>
      <c r="AW273" s="13" t="s">
        <v>35</v>
      </c>
      <c r="AX273" s="13" t="s">
        <v>74</v>
      </c>
      <c r="AY273" s="201" t="s">
        <v>164</v>
      </c>
    </row>
    <row r="274" spans="1:65" s="14" customFormat="1" ht="11.25">
      <c r="B274" s="202"/>
      <c r="C274" s="203"/>
      <c r="D274" s="193" t="s">
        <v>174</v>
      </c>
      <c r="E274" s="204" t="s">
        <v>19</v>
      </c>
      <c r="F274" s="205" t="s">
        <v>864</v>
      </c>
      <c r="G274" s="203"/>
      <c r="H274" s="206">
        <v>37.4</v>
      </c>
      <c r="I274" s="207"/>
      <c r="J274" s="203"/>
      <c r="K274" s="203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174</v>
      </c>
      <c r="AU274" s="212" t="s">
        <v>83</v>
      </c>
      <c r="AV274" s="14" t="s">
        <v>83</v>
      </c>
      <c r="AW274" s="14" t="s">
        <v>35</v>
      </c>
      <c r="AX274" s="14" t="s">
        <v>74</v>
      </c>
      <c r="AY274" s="212" t="s">
        <v>164</v>
      </c>
    </row>
    <row r="275" spans="1:65" s="15" customFormat="1" ht="11.25">
      <c r="B275" s="223"/>
      <c r="C275" s="224"/>
      <c r="D275" s="193" t="s">
        <v>174</v>
      </c>
      <c r="E275" s="225" t="s">
        <v>19</v>
      </c>
      <c r="F275" s="226" t="s">
        <v>246</v>
      </c>
      <c r="G275" s="224"/>
      <c r="H275" s="227">
        <v>114.714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AT275" s="233" t="s">
        <v>174</v>
      </c>
      <c r="AU275" s="233" t="s">
        <v>83</v>
      </c>
      <c r="AV275" s="15" t="s">
        <v>172</v>
      </c>
      <c r="AW275" s="15" t="s">
        <v>35</v>
      </c>
      <c r="AX275" s="15" t="s">
        <v>81</v>
      </c>
      <c r="AY275" s="233" t="s">
        <v>164</v>
      </c>
    </row>
    <row r="276" spans="1:65" s="2" customFormat="1" ht="24.2" customHeight="1">
      <c r="A276" s="34"/>
      <c r="B276" s="35"/>
      <c r="C276" s="178" t="s">
        <v>515</v>
      </c>
      <c r="D276" s="178" t="s">
        <v>167</v>
      </c>
      <c r="E276" s="179" t="s">
        <v>865</v>
      </c>
      <c r="F276" s="180" t="s">
        <v>866</v>
      </c>
      <c r="G276" s="181" t="s">
        <v>170</v>
      </c>
      <c r="H276" s="182">
        <v>114.714</v>
      </c>
      <c r="I276" s="183"/>
      <c r="J276" s="184">
        <f>ROUND(I276*H276,2)</f>
        <v>0</v>
      </c>
      <c r="K276" s="180" t="s">
        <v>171</v>
      </c>
      <c r="L276" s="39"/>
      <c r="M276" s="185" t="s">
        <v>19</v>
      </c>
      <c r="N276" s="186" t="s">
        <v>45</v>
      </c>
      <c r="O276" s="64"/>
      <c r="P276" s="187">
        <f>O276*H276</f>
        <v>0</v>
      </c>
      <c r="Q276" s="187">
        <v>0</v>
      </c>
      <c r="R276" s="187">
        <f>Q276*H276</f>
        <v>0</v>
      </c>
      <c r="S276" s="187">
        <v>0</v>
      </c>
      <c r="T276" s="18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172</v>
      </c>
      <c r="AT276" s="189" t="s">
        <v>167</v>
      </c>
      <c r="AU276" s="189" t="s">
        <v>83</v>
      </c>
      <c r="AY276" s="17" t="s">
        <v>164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81</v>
      </c>
      <c r="BK276" s="190">
        <f>ROUND(I276*H276,2)</f>
        <v>0</v>
      </c>
      <c r="BL276" s="17" t="s">
        <v>172</v>
      </c>
      <c r="BM276" s="189" t="s">
        <v>867</v>
      </c>
    </row>
    <row r="277" spans="1:65" s="2" customFormat="1" ht="24.2" customHeight="1">
      <c r="A277" s="34"/>
      <c r="B277" s="35"/>
      <c r="C277" s="178" t="s">
        <v>372</v>
      </c>
      <c r="D277" s="178" t="s">
        <v>167</v>
      </c>
      <c r="E277" s="179" t="s">
        <v>868</v>
      </c>
      <c r="F277" s="180" t="s">
        <v>869</v>
      </c>
      <c r="G277" s="181" t="s">
        <v>207</v>
      </c>
      <c r="H277" s="182">
        <v>2.3010000000000002</v>
      </c>
      <c r="I277" s="183"/>
      <c r="J277" s="184">
        <f>ROUND(I277*H277,2)</f>
        <v>0</v>
      </c>
      <c r="K277" s="180" t="s">
        <v>171</v>
      </c>
      <c r="L277" s="39"/>
      <c r="M277" s="185" t="s">
        <v>19</v>
      </c>
      <c r="N277" s="186" t="s">
        <v>45</v>
      </c>
      <c r="O277" s="64"/>
      <c r="P277" s="187">
        <f>O277*H277</f>
        <v>0</v>
      </c>
      <c r="Q277" s="187">
        <v>1.05291</v>
      </c>
      <c r="R277" s="187">
        <f>Q277*H277</f>
        <v>2.4227459100000002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172</v>
      </c>
      <c r="AT277" s="189" t="s">
        <v>167</v>
      </c>
      <c r="AU277" s="189" t="s">
        <v>83</v>
      </c>
      <c r="AY277" s="17" t="s">
        <v>164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81</v>
      </c>
      <c r="BK277" s="190">
        <f>ROUND(I277*H277,2)</f>
        <v>0</v>
      </c>
      <c r="BL277" s="17" t="s">
        <v>172</v>
      </c>
      <c r="BM277" s="189" t="s">
        <v>870</v>
      </c>
    </row>
    <row r="278" spans="1:65" s="13" customFormat="1" ht="11.25">
      <c r="B278" s="191"/>
      <c r="C278" s="192"/>
      <c r="D278" s="193" t="s">
        <v>174</v>
      </c>
      <c r="E278" s="194" t="s">
        <v>19</v>
      </c>
      <c r="F278" s="195" t="s">
        <v>850</v>
      </c>
      <c r="G278" s="192"/>
      <c r="H278" s="194" t="s">
        <v>19</v>
      </c>
      <c r="I278" s="196"/>
      <c r="J278" s="192"/>
      <c r="K278" s="192"/>
      <c r="L278" s="197"/>
      <c r="M278" s="198"/>
      <c r="N278" s="199"/>
      <c r="O278" s="199"/>
      <c r="P278" s="199"/>
      <c r="Q278" s="199"/>
      <c r="R278" s="199"/>
      <c r="S278" s="199"/>
      <c r="T278" s="200"/>
      <c r="AT278" s="201" t="s">
        <v>174</v>
      </c>
      <c r="AU278" s="201" t="s">
        <v>83</v>
      </c>
      <c r="AV278" s="13" t="s">
        <v>81</v>
      </c>
      <c r="AW278" s="13" t="s">
        <v>35</v>
      </c>
      <c r="AX278" s="13" t="s">
        <v>74</v>
      </c>
      <c r="AY278" s="201" t="s">
        <v>164</v>
      </c>
    </row>
    <row r="279" spans="1:65" s="14" customFormat="1" ht="11.25">
      <c r="B279" s="202"/>
      <c r="C279" s="203"/>
      <c r="D279" s="193" t="s">
        <v>174</v>
      </c>
      <c r="E279" s="204" t="s">
        <v>19</v>
      </c>
      <c r="F279" s="205" t="s">
        <v>871</v>
      </c>
      <c r="G279" s="203"/>
      <c r="H279" s="206">
        <v>0.79200000000000004</v>
      </c>
      <c r="I279" s="207"/>
      <c r="J279" s="203"/>
      <c r="K279" s="203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174</v>
      </c>
      <c r="AU279" s="212" t="s">
        <v>83</v>
      </c>
      <c r="AV279" s="14" t="s">
        <v>83</v>
      </c>
      <c r="AW279" s="14" t="s">
        <v>35</v>
      </c>
      <c r="AX279" s="14" t="s">
        <v>74</v>
      </c>
      <c r="AY279" s="212" t="s">
        <v>164</v>
      </c>
    </row>
    <row r="280" spans="1:65" s="13" customFormat="1" ht="11.25">
      <c r="B280" s="191"/>
      <c r="C280" s="192"/>
      <c r="D280" s="193" t="s">
        <v>174</v>
      </c>
      <c r="E280" s="194" t="s">
        <v>19</v>
      </c>
      <c r="F280" s="195" t="s">
        <v>853</v>
      </c>
      <c r="G280" s="192"/>
      <c r="H280" s="194" t="s">
        <v>19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174</v>
      </c>
      <c r="AU280" s="201" t="s">
        <v>83</v>
      </c>
      <c r="AV280" s="13" t="s">
        <v>81</v>
      </c>
      <c r="AW280" s="13" t="s">
        <v>35</v>
      </c>
      <c r="AX280" s="13" t="s">
        <v>74</v>
      </c>
      <c r="AY280" s="201" t="s">
        <v>164</v>
      </c>
    </row>
    <row r="281" spans="1:65" s="14" customFormat="1" ht="11.25">
      <c r="B281" s="202"/>
      <c r="C281" s="203"/>
      <c r="D281" s="193" t="s">
        <v>174</v>
      </c>
      <c r="E281" s="204" t="s">
        <v>19</v>
      </c>
      <c r="F281" s="205" t="s">
        <v>872</v>
      </c>
      <c r="G281" s="203"/>
      <c r="H281" s="206">
        <v>0.14499999999999999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174</v>
      </c>
      <c r="AU281" s="212" t="s">
        <v>83</v>
      </c>
      <c r="AV281" s="14" t="s">
        <v>83</v>
      </c>
      <c r="AW281" s="14" t="s">
        <v>35</v>
      </c>
      <c r="AX281" s="14" t="s">
        <v>74</v>
      </c>
      <c r="AY281" s="212" t="s">
        <v>164</v>
      </c>
    </row>
    <row r="282" spans="1:65" s="13" customFormat="1" ht="11.25">
      <c r="B282" s="191"/>
      <c r="C282" s="192"/>
      <c r="D282" s="193" t="s">
        <v>174</v>
      </c>
      <c r="E282" s="194" t="s">
        <v>19</v>
      </c>
      <c r="F282" s="195" t="s">
        <v>831</v>
      </c>
      <c r="G282" s="192"/>
      <c r="H282" s="194" t="s">
        <v>19</v>
      </c>
      <c r="I282" s="196"/>
      <c r="J282" s="192"/>
      <c r="K282" s="192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174</v>
      </c>
      <c r="AU282" s="201" t="s">
        <v>83</v>
      </c>
      <c r="AV282" s="13" t="s">
        <v>81</v>
      </c>
      <c r="AW282" s="13" t="s">
        <v>35</v>
      </c>
      <c r="AX282" s="13" t="s">
        <v>74</v>
      </c>
      <c r="AY282" s="201" t="s">
        <v>164</v>
      </c>
    </row>
    <row r="283" spans="1:65" s="14" customFormat="1" ht="11.25">
      <c r="B283" s="202"/>
      <c r="C283" s="203"/>
      <c r="D283" s="193" t="s">
        <v>174</v>
      </c>
      <c r="E283" s="204" t="s">
        <v>19</v>
      </c>
      <c r="F283" s="205" t="s">
        <v>873</v>
      </c>
      <c r="G283" s="203"/>
      <c r="H283" s="206">
        <v>0.39400000000000002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174</v>
      </c>
      <c r="AU283" s="212" t="s">
        <v>83</v>
      </c>
      <c r="AV283" s="14" t="s">
        <v>83</v>
      </c>
      <c r="AW283" s="14" t="s">
        <v>35</v>
      </c>
      <c r="AX283" s="14" t="s">
        <v>74</v>
      </c>
      <c r="AY283" s="212" t="s">
        <v>164</v>
      </c>
    </row>
    <row r="284" spans="1:65" s="13" customFormat="1" ht="11.25">
      <c r="B284" s="191"/>
      <c r="C284" s="192"/>
      <c r="D284" s="193" t="s">
        <v>174</v>
      </c>
      <c r="E284" s="194" t="s">
        <v>19</v>
      </c>
      <c r="F284" s="195" t="s">
        <v>833</v>
      </c>
      <c r="G284" s="192"/>
      <c r="H284" s="194" t="s">
        <v>19</v>
      </c>
      <c r="I284" s="196"/>
      <c r="J284" s="192"/>
      <c r="K284" s="192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174</v>
      </c>
      <c r="AU284" s="201" t="s">
        <v>83</v>
      </c>
      <c r="AV284" s="13" t="s">
        <v>81</v>
      </c>
      <c r="AW284" s="13" t="s">
        <v>35</v>
      </c>
      <c r="AX284" s="13" t="s">
        <v>74</v>
      </c>
      <c r="AY284" s="201" t="s">
        <v>164</v>
      </c>
    </row>
    <row r="285" spans="1:65" s="14" customFormat="1" ht="11.25">
      <c r="B285" s="202"/>
      <c r="C285" s="203"/>
      <c r="D285" s="193" t="s">
        <v>174</v>
      </c>
      <c r="E285" s="204" t="s">
        <v>19</v>
      </c>
      <c r="F285" s="205" t="s">
        <v>874</v>
      </c>
      <c r="G285" s="203"/>
      <c r="H285" s="206">
        <v>0.57899999999999996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174</v>
      </c>
      <c r="AU285" s="212" t="s">
        <v>83</v>
      </c>
      <c r="AV285" s="14" t="s">
        <v>83</v>
      </c>
      <c r="AW285" s="14" t="s">
        <v>35</v>
      </c>
      <c r="AX285" s="14" t="s">
        <v>74</v>
      </c>
      <c r="AY285" s="212" t="s">
        <v>164</v>
      </c>
    </row>
    <row r="286" spans="1:65" s="13" customFormat="1" ht="11.25">
      <c r="B286" s="191"/>
      <c r="C286" s="192"/>
      <c r="D286" s="193" t="s">
        <v>174</v>
      </c>
      <c r="E286" s="194" t="s">
        <v>19</v>
      </c>
      <c r="F286" s="195" t="s">
        <v>724</v>
      </c>
      <c r="G286" s="192"/>
      <c r="H286" s="194" t="s">
        <v>19</v>
      </c>
      <c r="I286" s="196"/>
      <c r="J286" s="192"/>
      <c r="K286" s="192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174</v>
      </c>
      <c r="AU286" s="201" t="s">
        <v>83</v>
      </c>
      <c r="AV286" s="13" t="s">
        <v>81</v>
      </c>
      <c r="AW286" s="13" t="s">
        <v>35</v>
      </c>
      <c r="AX286" s="13" t="s">
        <v>74</v>
      </c>
      <c r="AY286" s="201" t="s">
        <v>164</v>
      </c>
    </row>
    <row r="287" spans="1:65" s="14" customFormat="1" ht="11.25">
      <c r="B287" s="202"/>
      <c r="C287" s="203"/>
      <c r="D287" s="193" t="s">
        <v>174</v>
      </c>
      <c r="E287" s="204" t="s">
        <v>19</v>
      </c>
      <c r="F287" s="205" t="s">
        <v>875</v>
      </c>
      <c r="G287" s="203"/>
      <c r="H287" s="206">
        <v>0.39100000000000001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174</v>
      </c>
      <c r="AU287" s="212" t="s">
        <v>83</v>
      </c>
      <c r="AV287" s="14" t="s">
        <v>83</v>
      </c>
      <c r="AW287" s="14" t="s">
        <v>35</v>
      </c>
      <c r="AX287" s="14" t="s">
        <v>74</v>
      </c>
      <c r="AY287" s="212" t="s">
        <v>164</v>
      </c>
    </row>
    <row r="288" spans="1:65" s="15" customFormat="1" ht="11.25">
      <c r="B288" s="223"/>
      <c r="C288" s="224"/>
      <c r="D288" s="193" t="s">
        <v>174</v>
      </c>
      <c r="E288" s="225" t="s">
        <v>19</v>
      </c>
      <c r="F288" s="226" t="s">
        <v>246</v>
      </c>
      <c r="G288" s="224"/>
      <c r="H288" s="227">
        <v>2.3010000000000002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AT288" s="233" t="s">
        <v>174</v>
      </c>
      <c r="AU288" s="233" t="s">
        <v>83</v>
      </c>
      <c r="AV288" s="15" t="s">
        <v>172</v>
      </c>
      <c r="AW288" s="15" t="s">
        <v>35</v>
      </c>
      <c r="AX288" s="15" t="s">
        <v>81</v>
      </c>
      <c r="AY288" s="233" t="s">
        <v>164</v>
      </c>
    </row>
    <row r="289" spans="1:65" s="12" customFormat="1" ht="22.9" customHeight="1">
      <c r="B289" s="162"/>
      <c r="C289" s="163"/>
      <c r="D289" s="164" t="s">
        <v>73</v>
      </c>
      <c r="E289" s="176" t="s">
        <v>310</v>
      </c>
      <c r="F289" s="176" t="s">
        <v>876</v>
      </c>
      <c r="G289" s="163"/>
      <c r="H289" s="163"/>
      <c r="I289" s="166"/>
      <c r="J289" s="177">
        <f>BK289</f>
        <v>0</v>
      </c>
      <c r="K289" s="163"/>
      <c r="L289" s="168"/>
      <c r="M289" s="169"/>
      <c r="N289" s="170"/>
      <c r="O289" s="170"/>
      <c r="P289" s="171">
        <f>SUM(P290:P307)</f>
        <v>0</v>
      </c>
      <c r="Q289" s="170"/>
      <c r="R289" s="171">
        <f>SUM(R290:R307)</f>
        <v>14.21688668</v>
      </c>
      <c r="S289" s="170"/>
      <c r="T289" s="172">
        <f>SUM(T290:T307)</f>
        <v>0</v>
      </c>
      <c r="AR289" s="173" t="s">
        <v>81</v>
      </c>
      <c r="AT289" s="174" t="s">
        <v>73</v>
      </c>
      <c r="AU289" s="174" t="s">
        <v>81</v>
      </c>
      <c r="AY289" s="173" t="s">
        <v>164</v>
      </c>
      <c r="BK289" s="175">
        <f>SUM(BK290:BK307)</f>
        <v>0</v>
      </c>
    </row>
    <row r="290" spans="1:65" s="2" customFormat="1" ht="37.9" customHeight="1">
      <c r="A290" s="34"/>
      <c r="B290" s="35"/>
      <c r="C290" s="178" t="s">
        <v>427</v>
      </c>
      <c r="D290" s="178" t="s">
        <v>167</v>
      </c>
      <c r="E290" s="179" t="s">
        <v>877</v>
      </c>
      <c r="F290" s="180" t="s">
        <v>878</v>
      </c>
      <c r="G290" s="181" t="s">
        <v>170</v>
      </c>
      <c r="H290" s="182">
        <v>26.79</v>
      </c>
      <c r="I290" s="183"/>
      <c r="J290" s="184">
        <f>ROUND(I290*H290,2)</f>
        <v>0</v>
      </c>
      <c r="K290" s="180" t="s">
        <v>171</v>
      </c>
      <c r="L290" s="39"/>
      <c r="M290" s="185" t="s">
        <v>19</v>
      </c>
      <c r="N290" s="186" t="s">
        <v>45</v>
      </c>
      <c r="O290" s="64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172</v>
      </c>
      <c r="AT290" s="189" t="s">
        <v>167</v>
      </c>
      <c r="AU290" s="189" t="s">
        <v>83</v>
      </c>
      <c r="AY290" s="17" t="s">
        <v>164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81</v>
      </c>
      <c r="BK290" s="190">
        <f>ROUND(I290*H290,2)</f>
        <v>0</v>
      </c>
      <c r="BL290" s="17" t="s">
        <v>172</v>
      </c>
      <c r="BM290" s="189" t="s">
        <v>879</v>
      </c>
    </row>
    <row r="291" spans="1:65" s="13" customFormat="1" ht="11.25">
      <c r="B291" s="191"/>
      <c r="C291" s="192"/>
      <c r="D291" s="193" t="s">
        <v>174</v>
      </c>
      <c r="E291" s="194" t="s">
        <v>19</v>
      </c>
      <c r="F291" s="195" t="s">
        <v>880</v>
      </c>
      <c r="G291" s="192"/>
      <c r="H291" s="194" t="s">
        <v>19</v>
      </c>
      <c r="I291" s="196"/>
      <c r="J291" s="192"/>
      <c r="K291" s="192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174</v>
      </c>
      <c r="AU291" s="201" t="s">
        <v>83</v>
      </c>
      <c r="AV291" s="13" t="s">
        <v>81</v>
      </c>
      <c r="AW291" s="13" t="s">
        <v>35</v>
      </c>
      <c r="AX291" s="13" t="s">
        <v>74</v>
      </c>
      <c r="AY291" s="201" t="s">
        <v>164</v>
      </c>
    </row>
    <row r="292" spans="1:65" s="14" customFormat="1" ht="11.25">
      <c r="B292" s="202"/>
      <c r="C292" s="203"/>
      <c r="D292" s="193" t="s">
        <v>174</v>
      </c>
      <c r="E292" s="204" t="s">
        <v>19</v>
      </c>
      <c r="F292" s="205" t="s">
        <v>881</v>
      </c>
      <c r="G292" s="203"/>
      <c r="H292" s="206">
        <v>26.79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174</v>
      </c>
      <c r="AU292" s="212" t="s">
        <v>83</v>
      </c>
      <c r="AV292" s="14" t="s">
        <v>83</v>
      </c>
      <c r="AW292" s="14" t="s">
        <v>35</v>
      </c>
      <c r="AX292" s="14" t="s">
        <v>81</v>
      </c>
      <c r="AY292" s="212" t="s">
        <v>164</v>
      </c>
    </row>
    <row r="293" spans="1:65" s="2" customFormat="1" ht="37.9" customHeight="1">
      <c r="A293" s="34"/>
      <c r="B293" s="35"/>
      <c r="C293" s="178" t="s">
        <v>420</v>
      </c>
      <c r="D293" s="178" t="s">
        <v>167</v>
      </c>
      <c r="E293" s="179" t="s">
        <v>882</v>
      </c>
      <c r="F293" s="180" t="s">
        <v>883</v>
      </c>
      <c r="G293" s="181" t="s">
        <v>170</v>
      </c>
      <c r="H293" s="182">
        <v>37.344000000000001</v>
      </c>
      <c r="I293" s="183"/>
      <c r="J293" s="184">
        <f>ROUND(I293*H293,2)</f>
        <v>0</v>
      </c>
      <c r="K293" s="180" t="s">
        <v>171</v>
      </c>
      <c r="L293" s="39"/>
      <c r="M293" s="185" t="s">
        <v>19</v>
      </c>
      <c r="N293" s="186" t="s">
        <v>45</v>
      </c>
      <c r="O293" s="64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172</v>
      </c>
      <c r="AT293" s="189" t="s">
        <v>167</v>
      </c>
      <c r="AU293" s="189" t="s">
        <v>83</v>
      </c>
      <c r="AY293" s="17" t="s">
        <v>164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81</v>
      </c>
      <c r="BK293" s="190">
        <f>ROUND(I293*H293,2)</f>
        <v>0</v>
      </c>
      <c r="BL293" s="17" t="s">
        <v>172</v>
      </c>
      <c r="BM293" s="189" t="s">
        <v>884</v>
      </c>
    </row>
    <row r="294" spans="1:65" s="13" customFormat="1" ht="11.25">
      <c r="B294" s="191"/>
      <c r="C294" s="192"/>
      <c r="D294" s="193" t="s">
        <v>174</v>
      </c>
      <c r="E294" s="194" t="s">
        <v>19</v>
      </c>
      <c r="F294" s="195" t="s">
        <v>885</v>
      </c>
      <c r="G294" s="192"/>
      <c r="H294" s="194" t="s">
        <v>19</v>
      </c>
      <c r="I294" s="196"/>
      <c r="J294" s="192"/>
      <c r="K294" s="192"/>
      <c r="L294" s="197"/>
      <c r="M294" s="198"/>
      <c r="N294" s="199"/>
      <c r="O294" s="199"/>
      <c r="P294" s="199"/>
      <c r="Q294" s="199"/>
      <c r="R294" s="199"/>
      <c r="S294" s="199"/>
      <c r="T294" s="200"/>
      <c r="AT294" s="201" t="s">
        <v>174</v>
      </c>
      <c r="AU294" s="201" t="s">
        <v>83</v>
      </c>
      <c r="AV294" s="13" t="s">
        <v>81</v>
      </c>
      <c r="AW294" s="13" t="s">
        <v>35</v>
      </c>
      <c r="AX294" s="13" t="s">
        <v>74</v>
      </c>
      <c r="AY294" s="201" t="s">
        <v>164</v>
      </c>
    </row>
    <row r="295" spans="1:65" s="14" customFormat="1" ht="11.25">
      <c r="B295" s="202"/>
      <c r="C295" s="203"/>
      <c r="D295" s="193" t="s">
        <v>174</v>
      </c>
      <c r="E295" s="204" t="s">
        <v>19</v>
      </c>
      <c r="F295" s="205" t="s">
        <v>886</v>
      </c>
      <c r="G295" s="203"/>
      <c r="H295" s="206">
        <v>22.943999999999999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174</v>
      </c>
      <c r="AU295" s="212" t="s">
        <v>83</v>
      </c>
      <c r="AV295" s="14" t="s">
        <v>83</v>
      </c>
      <c r="AW295" s="14" t="s">
        <v>35</v>
      </c>
      <c r="AX295" s="14" t="s">
        <v>74</v>
      </c>
      <c r="AY295" s="212" t="s">
        <v>164</v>
      </c>
    </row>
    <row r="296" spans="1:65" s="13" customFormat="1" ht="11.25">
      <c r="B296" s="191"/>
      <c r="C296" s="192"/>
      <c r="D296" s="193" t="s">
        <v>174</v>
      </c>
      <c r="E296" s="194" t="s">
        <v>19</v>
      </c>
      <c r="F296" s="195" t="s">
        <v>887</v>
      </c>
      <c r="G296" s="192"/>
      <c r="H296" s="194" t="s">
        <v>19</v>
      </c>
      <c r="I296" s="196"/>
      <c r="J296" s="192"/>
      <c r="K296" s="192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174</v>
      </c>
      <c r="AU296" s="201" t="s">
        <v>83</v>
      </c>
      <c r="AV296" s="13" t="s">
        <v>81</v>
      </c>
      <c r="AW296" s="13" t="s">
        <v>35</v>
      </c>
      <c r="AX296" s="13" t="s">
        <v>74</v>
      </c>
      <c r="AY296" s="201" t="s">
        <v>164</v>
      </c>
    </row>
    <row r="297" spans="1:65" s="14" customFormat="1" ht="11.25">
      <c r="B297" s="202"/>
      <c r="C297" s="203"/>
      <c r="D297" s="193" t="s">
        <v>174</v>
      </c>
      <c r="E297" s="204" t="s">
        <v>19</v>
      </c>
      <c r="F297" s="205" t="s">
        <v>888</v>
      </c>
      <c r="G297" s="203"/>
      <c r="H297" s="206">
        <v>14.4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174</v>
      </c>
      <c r="AU297" s="212" t="s">
        <v>83</v>
      </c>
      <c r="AV297" s="14" t="s">
        <v>83</v>
      </c>
      <c r="AW297" s="14" t="s">
        <v>35</v>
      </c>
      <c r="AX297" s="14" t="s">
        <v>74</v>
      </c>
      <c r="AY297" s="212" t="s">
        <v>164</v>
      </c>
    </row>
    <row r="298" spans="1:65" s="15" customFormat="1" ht="11.25">
      <c r="B298" s="223"/>
      <c r="C298" s="224"/>
      <c r="D298" s="193" t="s">
        <v>174</v>
      </c>
      <c r="E298" s="225" t="s">
        <v>19</v>
      </c>
      <c r="F298" s="226" t="s">
        <v>246</v>
      </c>
      <c r="G298" s="224"/>
      <c r="H298" s="227">
        <v>37.344000000000001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174</v>
      </c>
      <c r="AU298" s="233" t="s">
        <v>83</v>
      </c>
      <c r="AV298" s="15" t="s">
        <v>172</v>
      </c>
      <c r="AW298" s="15" t="s">
        <v>35</v>
      </c>
      <c r="AX298" s="15" t="s">
        <v>81</v>
      </c>
      <c r="AY298" s="233" t="s">
        <v>164</v>
      </c>
    </row>
    <row r="299" spans="1:65" s="2" customFormat="1" ht="62.65" customHeight="1">
      <c r="A299" s="34"/>
      <c r="B299" s="35"/>
      <c r="C299" s="178" t="s">
        <v>889</v>
      </c>
      <c r="D299" s="178" t="s">
        <v>167</v>
      </c>
      <c r="E299" s="179" t="s">
        <v>890</v>
      </c>
      <c r="F299" s="180" t="s">
        <v>891</v>
      </c>
      <c r="G299" s="181" t="s">
        <v>170</v>
      </c>
      <c r="H299" s="182">
        <v>75</v>
      </c>
      <c r="I299" s="183"/>
      <c r="J299" s="184">
        <f>ROUND(I299*H299,2)</f>
        <v>0</v>
      </c>
      <c r="K299" s="180" t="s">
        <v>171</v>
      </c>
      <c r="L299" s="39"/>
      <c r="M299" s="185" t="s">
        <v>19</v>
      </c>
      <c r="N299" s="186" t="s">
        <v>45</v>
      </c>
      <c r="O299" s="64"/>
      <c r="P299" s="187">
        <f>O299*H299</f>
        <v>0</v>
      </c>
      <c r="Q299" s="187">
        <v>0.1118</v>
      </c>
      <c r="R299" s="187">
        <f>Q299*H299</f>
        <v>8.3849999999999998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172</v>
      </c>
      <c r="AT299" s="189" t="s">
        <v>167</v>
      </c>
      <c r="AU299" s="189" t="s">
        <v>83</v>
      </c>
      <c r="AY299" s="17" t="s">
        <v>164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81</v>
      </c>
      <c r="BK299" s="190">
        <f>ROUND(I299*H299,2)</f>
        <v>0</v>
      </c>
      <c r="BL299" s="17" t="s">
        <v>172</v>
      </c>
      <c r="BM299" s="189" t="s">
        <v>892</v>
      </c>
    </row>
    <row r="300" spans="1:65" s="2" customFormat="1" ht="62.65" customHeight="1">
      <c r="A300" s="34"/>
      <c r="B300" s="35"/>
      <c r="C300" s="178" t="s">
        <v>234</v>
      </c>
      <c r="D300" s="178" t="s">
        <v>167</v>
      </c>
      <c r="E300" s="179" t="s">
        <v>893</v>
      </c>
      <c r="F300" s="180" t="s">
        <v>894</v>
      </c>
      <c r="G300" s="181" t="s">
        <v>170</v>
      </c>
      <c r="H300" s="182">
        <v>33.19</v>
      </c>
      <c r="I300" s="183"/>
      <c r="J300" s="184">
        <f>ROUND(I300*H300,2)</f>
        <v>0</v>
      </c>
      <c r="K300" s="180" t="s">
        <v>171</v>
      </c>
      <c r="L300" s="39"/>
      <c r="M300" s="185" t="s">
        <v>19</v>
      </c>
      <c r="N300" s="186" t="s">
        <v>45</v>
      </c>
      <c r="O300" s="64"/>
      <c r="P300" s="187">
        <f>O300*H300</f>
        <v>0</v>
      </c>
      <c r="Q300" s="187">
        <v>8.8800000000000004E-2</v>
      </c>
      <c r="R300" s="187">
        <f>Q300*H300</f>
        <v>2.9472719999999999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172</v>
      </c>
      <c r="AT300" s="189" t="s">
        <v>167</v>
      </c>
      <c r="AU300" s="189" t="s">
        <v>83</v>
      </c>
      <c r="AY300" s="17" t="s">
        <v>164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81</v>
      </c>
      <c r="BK300" s="190">
        <f>ROUND(I300*H300,2)</f>
        <v>0</v>
      </c>
      <c r="BL300" s="17" t="s">
        <v>172</v>
      </c>
      <c r="BM300" s="189" t="s">
        <v>895</v>
      </c>
    </row>
    <row r="301" spans="1:65" s="13" customFormat="1" ht="11.25">
      <c r="B301" s="191"/>
      <c r="C301" s="192"/>
      <c r="D301" s="193" t="s">
        <v>174</v>
      </c>
      <c r="E301" s="194" t="s">
        <v>19</v>
      </c>
      <c r="F301" s="195" t="s">
        <v>896</v>
      </c>
      <c r="G301" s="192"/>
      <c r="H301" s="194" t="s">
        <v>19</v>
      </c>
      <c r="I301" s="196"/>
      <c r="J301" s="192"/>
      <c r="K301" s="192"/>
      <c r="L301" s="197"/>
      <c r="M301" s="198"/>
      <c r="N301" s="199"/>
      <c r="O301" s="199"/>
      <c r="P301" s="199"/>
      <c r="Q301" s="199"/>
      <c r="R301" s="199"/>
      <c r="S301" s="199"/>
      <c r="T301" s="200"/>
      <c r="AT301" s="201" t="s">
        <v>174</v>
      </c>
      <c r="AU301" s="201" t="s">
        <v>83</v>
      </c>
      <c r="AV301" s="13" t="s">
        <v>81</v>
      </c>
      <c r="AW301" s="13" t="s">
        <v>35</v>
      </c>
      <c r="AX301" s="13" t="s">
        <v>74</v>
      </c>
      <c r="AY301" s="201" t="s">
        <v>164</v>
      </c>
    </row>
    <row r="302" spans="1:65" s="14" customFormat="1" ht="11.25">
      <c r="B302" s="202"/>
      <c r="C302" s="203"/>
      <c r="D302" s="193" t="s">
        <v>174</v>
      </c>
      <c r="E302" s="204" t="s">
        <v>19</v>
      </c>
      <c r="F302" s="205" t="s">
        <v>881</v>
      </c>
      <c r="G302" s="203"/>
      <c r="H302" s="206">
        <v>26.79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174</v>
      </c>
      <c r="AU302" s="212" t="s">
        <v>83</v>
      </c>
      <c r="AV302" s="14" t="s">
        <v>83</v>
      </c>
      <c r="AW302" s="14" t="s">
        <v>35</v>
      </c>
      <c r="AX302" s="14" t="s">
        <v>74</v>
      </c>
      <c r="AY302" s="212" t="s">
        <v>164</v>
      </c>
    </row>
    <row r="303" spans="1:65" s="13" customFormat="1" ht="11.25">
      <c r="B303" s="191"/>
      <c r="C303" s="192"/>
      <c r="D303" s="193" t="s">
        <v>174</v>
      </c>
      <c r="E303" s="194" t="s">
        <v>19</v>
      </c>
      <c r="F303" s="195" t="s">
        <v>897</v>
      </c>
      <c r="G303" s="192"/>
      <c r="H303" s="194" t="s">
        <v>19</v>
      </c>
      <c r="I303" s="196"/>
      <c r="J303" s="192"/>
      <c r="K303" s="192"/>
      <c r="L303" s="197"/>
      <c r="M303" s="198"/>
      <c r="N303" s="199"/>
      <c r="O303" s="199"/>
      <c r="P303" s="199"/>
      <c r="Q303" s="199"/>
      <c r="R303" s="199"/>
      <c r="S303" s="199"/>
      <c r="T303" s="200"/>
      <c r="AT303" s="201" t="s">
        <v>174</v>
      </c>
      <c r="AU303" s="201" t="s">
        <v>83</v>
      </c>
      <c r="AV303" s="13" t="s">
        <v>81</v>
      </c>
      <c r="AW303" s="13" t="s">
        <v>35</v>
      </c>
      <c r="AX303" s="13" t="s">
        <v>74</v>
      </c>
      <c r="AY303" s="201" t="s">
        <v>164</v>
      </c>
    </row>
    <row r="304" spans="1:65" s="14" customFormat="1" ht="11.25">
      <c r="B304" s="202"/>
      <c r="C304" s="203"/>
      <c r="D304" s="193" t="s">
        <v>174</v>
      </c>
      <c r="E304" s="204" t="s">
        <v>19</v>
      </c>
      <c r="F304" s="205" t="s">
        <v>898</v>
      </c>
      <c r="G304" s="203"/>
      <c r="H304" s="206">
        <v>6.4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174</v>
      </c>
      <c r="AU304" s="212" t="s">
        <v>83</v>
      </c>
      <c r="AV304" s="14" t="s">
        <v>83</v>
      </c>
      <c r="AW304" s="14" t="s">
        <v>35</v>
      </c>
      <c r="AX304" s="14" t="s">
        <v>74</v>
      </c>
      <c r="AY304" s="212" t="s">
        <v>164</v>
      </c>
    </row>
    <row r="305" spans="1:65" s="15" customFormat="1" ht="11.25">
      <c r="B305" s="223"/>
      <c r="C305" s="224"/>
      <c r="D305" s="193" t="s">
        <v>174</v>
      </c>
      <c r="E305" s="225" t="s">
        <v>19</v>
      </c>
      <c r="F305" s="226" t="s">
        <v>246</v>
      </c>
      <c r="G305" s="224"/>
      <c r="H305" s="227">
        <v>33.19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AT305" s="233" t="s">
        <v>174</v>
      </c>
      <c r="AU305" s="233" t="s">
        <v>83</v>
      </c>
      <c r="AV305" s="15" t="s">
        <v>172</v>
      </c>
      <c r="AW305" s="15" t="s">
        <v>35</v>
      </c>
      <c r="AX305" s="15" t="s">
        <v>81</v>
      </c>
      <c r="AY305" s="233" t="s">
        <v>164</v>
      </c>
    </row>
    <row r="306" spans="1:65" s="2" customFormat="1" ht="24.2" customHeight="1">
      <c r="A306" s="34"/>
      <c r="B306" s="35"/>
      <c r="C306" s="213" t="s">
        <v>237</v>
      </c>
      <c r="D306" s="213" t="s">
        <v>231</v>
      </c>
      <c r="E306" s="214" t="s">
        <v>899</v>
      </c>
      <c r="F306" s="215" t="s">
        <v>900</v>
      </c>
      <c r="G306" s="216" t="s">
        <v>170</v>
      </c>
      <c r="H306" s="217">
        <v>34.186</v>
      </c>
      <c r="I306" s="218"/>
      <c r="J306" s="219">
        <f>ROUND(I306*H306,2)</f>
        <v>0</v>
      </c>
      <c r="K306" s="215" t="s">
        <v>171</v>
      </c>
      <c r="L306" s="220"/>
      <c r="M306" s="221" t="s">
        <v>19</v>
      </c>
      <c r="N306" s="222" t="s">
        <v>45</v>
      </c>
      <c r="O306" s="64"/>
      <c r="P306" s="187">
        <f>O306*H306</f>
        <v>0</v>
      </c>
      <c r="Q306" s="187">
        <v>8.4379999999999997E-2</v>
      </c>
      <c r="R306" s="187">
        <f>Q306*H306</f>
        <v>2.8846146799999999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234</v>
      </c>
      <c r="AT306" s="189" t="s">
        <v>231</v>
      </c>
      <c r="AU306" s="189" t="s">
        <v>83</v>
      </c>
      <c r="AY306" s="17" t="s">
        <v>164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81</v>
      </c>
      <c r="BK306" s="190">
        <f>ROUND(I306*H306,2)</f>
        <v>0</v>
      </c>
      <c r="BL306" s="17" t="s">
        <v>172</v>
      </c>
      <c r="BM306" s="189" t="s">
        <v>901</v>
      </c>
    </row>
    <row r="307" spans="1:65" s="14" customFormat="1" ht="11.25">
      <c r="B307" s="202"/>
      <c r="C307" s="203"/>
      <c r="D307" s="193" t="s">
        <v>174</v>
      </c>
      <c r="E307" s="203"/>
      <c r="F307" s="205" t="s">
        <v>902</v>
      </c>
      <c r="G307" s="203"/>
      <c r="H307" s="206">
        <v>34.186</v>
      </c>
      <c r="I307" s="207"/>
      <c r="J307" s="203"/>
      <c r="K307" s="203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174</v>
      </c>
      <c r="AU307" s="212" t="s">
        <v>83</v>
      </c>
      <c r="AV307" s="14" t="s">
        <v>83</v>
      </c>
      <c r="AW307" s="14" t="s">
        <v>4</v>
      </c>
      <c r="AX307" s="14" t="s">
        <v>81</v>
      </c>
      <c r="AY307" s="212" t="s">
        <v>164</v>
      </c>
    </row>
    <row r="308" spans="1:65" s="12" customFormat="1" ht="22.9" customHeight="1">
      <c r="B308" s="162"/>
      <c r="C308" s="163"/>
      <c r="D308" s="164" t="s">
        <v>73</v>
      </c>
      <c r="E308" s="176" t="s">
        <v>427</v>
      </c>
      <c r="F308" s="176" t="s">
        <v>903</v>
      </c>
      <c r="G308" s="163"/>
      <c r="H308" s="163"/>
      <c r="I308" s="166"/>
      <c r="J308" s="177">
        <f>BK308</f>
        <v>0</v>
      </c>
      <c r="K308" s="163"/>
      <c r="L308" s="168"/>
      <c r="M308" s="169"/>
      <c r="N308" s="170"/>
      <c r="O308" s="170"/>
      <c r="P308" s="171">
        <f>SUM(P309:P442)</f>
        <v>0</v>
      </c>
      <c r="Q308" s="170"/>
      <c r="R308" s="171">
        <f>SUM(R309:R442)</f>
        <v>136.10927493999998</v>
      </c>
      <c r="S308" s="170"/>
      <c r="T308" s="172">
        <f>SUM(T309:T442)</f>
        <v>0</v>
      </c>
      <c r="AR308" s="173" t="s">
        <v>81</v>
      </c>
      <c r="AT308" s="174" t="s">
        <v>73</v>
      </c>
      <c r="AU308" s="174" t="s">
        <v>81</v>
      </c>
      <c r="AY308" s="173" t="s">
        <v>164</v>
      </c>
      <c r="BK308" s="175">
        <f>SUM(BK309:BK442)</f>
        <v>0</v>
      </c>
    </row>
    <row r="309" spans="1:65" s="2" customFormat="1" ht="24.2" customHeight="1">
      <c r="A309" s="34"/>
      <c r="B309" s="35"/>
      <c r="C309" s="178" t="s">
        <v>904</v>
      </c>
      <c r="D309" s="178" t="s">
        <v>167</v>
      </c>
      <c r="E309" s="179" t="s">
        <v>905</v>
      </c>
      <c r="F309" s="180" t="s">
        <v>906</v>
      </c>
      <c r="G309" s="181" t="s">
        <v>170</v>
      </c>
      <c r="H309" s="182">
        <v>456.25</v>
      </c>
      <c r="I309" s="183"/>
      <c r="J309" s="184">
        <f>ROUND(I309*H309,2)</f>
        <v>0</v>
      </c>
      <c r="K309" s="180" t="s">
        <v>171</v>
      </c>
      <c r="L309" s="39"/>
      <c r="M309" s="185" t="s">
        <v>19</v>
      </c>
      <c r="N309" s="186" t="s">
        <v>45</v>
      </c>
      <c r="O309" s="64"/>
      <c r="P309" s="187">
        <f>O309*H309</f>
        <v>0</v>
      </c>
      <c r="Q309" s="187">
        <v>2.5999999999999998E-4</v>
      </c>
      <c r="R309" s="187">
        <f>Q309*H309</f>
        <v>0.11862499999999999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172</v>
      </c>
      <c r="AT309" s="189" t="s">
        <v>167</v>
      </c>
      <c r="AU309" s="189" t="s">
        <v>83</v>
      </c>
      <c r="AY309" s="17" t="s">
        <v>164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81</v>
      </c>
      <c r="BK309" s="190">
        <f>ROUND(I309*H309,2)</f>
        <v>0</v>
      </c>
      <c r="BL309" s="17" t="s">
        <v>172</v>
      </c>
      <c r="BM309" s="189" t="s">
        <v>907</v>
      </c>
    </row>
    <row r="310" spans="1:65" s="14" customFormat="1" ht="11.25">
      <c r="B310" s="202"/>
      <c r="C310" s="203"/>
      <c r="D310" s="193" t="s">
        <v>174</v>
      </c>
      <c r="E310" s="204" t="s">
        <v>19</v>
      </c>
      <c r="F310" s="205" t="s">
        <v>908</v>
      </c>
      <c r="G310" s="203"/>
      <c r="H310" s="206">
        <v>456.25</v>
      </c>
      <c r="I310" s="207"/>
      <c r="J310" s="203"/>
      <c r="K310" s="203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174</v>
      </c>
      <c r="AU310" s="212" t="s">
        <v>83</v>
      </c>
      <c r="AV310" s="14" t="s">
        <v>83</v>
      </c>
      <c r="AW310" s="14" t="s">
        <v>35</v>
      </c>
      <c r="AX310" s="14" t="s">
        <v>81</v>
      </c>
      <c r="AY310" s="212" t="s">
        <v>164</v>
      </c>
    </row>
    <row r="311" spans="1:65" s="2" customFormat="1" ht="49.15" customHeight="1">
      <c r="A311" s="34"/>
      <c r="B311" s="35"/>
      <c r="C311" s="178" t="s">
        <v>909</v>
      </c>
      <c r="D311" s="178" t="s">
        <v>167</v>
      </c>
      <c r="E311" s="179" t="s">
        <v>910</v>
      </c>
      <c r="F311" s="180" t="s">
        <v>911</v>
      </c>
      <c r="G311" s="181" t="s">
        <v>170</v>
      </c>
      <c r="H311" s="182">
        <v>227.24</v>
      </c>
      <c r="I311" s="183"/>
      <c r="J311" s="184">
        <f>ROUND(I311*H311,2)</f>
        <v>0</v>
      </c>
      <c r="K311" s="180" t="s">
        <v>171</v>
      </c>
      <c r="L311" s="39"/>
      <c r="M311" s="185" t="s">
        <v>19</v>
      </c>
      <c r="N311" s="186" t="s">
        <v>45</v>
      </c>
      <c r="O311" s="64"/>
      <c r="P311" s="187">
        <f>O311*H311</f>
        <v>0</v>
      </c>
      <c r="Q311" s="187">
        <v>1.8380000000000001E-2</v>
      </c>
      <c r="R311" s="187">
        <f>Q311*H311</f>
        <v>4.1766712000000004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172</v>
      </c>
      <c r="AT311" s="189" t="s">
        <v>167</v>
      </c>
      <c r="AU311" s="189" t="s">
        <v>83</v>
      </c>
      <c r="AY311" s="17" t="s">
        <v>164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81</v>
      </c>
      <c r="BK311" s="190">
        <f>ROUND(I311*H311,2)</f>
        <v>0</v>
      </c>
      <c r="BL311" s="17" t="s">
        <v>172</v>
      </c>
      <c r="BM311" s="189" t="s">
        <v>912</v>
      </c>
    </row>
    <row r="312" spans="1:65" s="13" customFormat="1" ht="11.25">
      <c r="B312" s="191"/>
      <c r="C312" s="192"/>
      <c r="D312" s="193" t="s">
        <v>174</v>
      </c>
      <c r="E312" s="194" t="s">
        <v>19</v>
      </c>
      <c r="F312" s="195" t="s">
        <v>735</v>
      </c>
      <c r="G312" s="192"/>
      <c r="H312" s="194" t="s">
        <v>19</v>
      </c>
      <c r="I312" s="196"/>
      <c r="J312" s="192"/>
      <c r="K312" s="192"/>
      <c r="L312" s="197"/>
      <c r="M312" s="198"/>
      <c r="N312" s="199"/>
      <c r="O312" s="199"/>
      <c r="P312" s="199"/>
      <c r="Q312" s="199"/>
      <c r="R312" s="199"/>
      <c r="S312" s="199"/>
      <c r="T312" s="200"/>
      <c r="AT312" s="201" t="s">
        <v>174</v>
      </c>
      <c r="AU312" s="201" t="s">
        <v>83</v>
      </c>
      <c r="AV312" s="13" t="s">
        <v>81</v>
      </c>
      <c r="AW312" s="13" t="s">
        <v>35</v>
      </c>
      <c r="AX312" s="13" t="s">
        <v>74</v>
      </c>
      <c r="AY312" s="201" t="s">
        <v>164</v>
      </c>
    </row>
    <row r="313" spans="1:65" s="14" customFormat="1" ht="11.25">
      <c r="B313" s="202"/>
      <c r="C313" s="203"/>
      <c r="D313" s="193" t="s">
        <v>174</v>
      </c>
      <c r="E313" s="204" t="s">
        <v>19</v>
      </c>
      <c r="F313" s="205" t="s">
        <v>913</v>
      </c>
      <c r="G313" s="203"/>
      <c r="H313" s="206">
        <v>227.24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174</v>
      </c>
      <c r="AU313" s="212" t="s">
        <v>83</v>
      </c>
      <c r="AV313" s="14" t="s">
        <v>83</v>
      </c>
      <c r="AW313" s="14" t="s">
        <v>35</v>
      </c>
      <c r="AX313" s="14" t="s">
        <v>81</v>
      </c>
      <c r="AY313" s="212" t="s">
        <v>164</v>
      </c>
    </row>
    <row r="314" spans="1:65" s="2" customFormat="1" ht="37.9" customHeight="1">
      <c r="A314" s="34"/>
      <c r="B314" s="35"/>
      <c r="C314" s="178" t="s">
        <v>914</v>
      </c>
      <c r="D314" s="178" t="s">
        <v>167</v>
      </c>
      <c r="E314" s="179" t="s">
        <v>915</v>
      </c>
      <c r="F314" s="180" t="s">
        <v>916</v>
      </c>
      <c r="G314" s="181" t="s">
        <v>170</v>
      </c>
      <c r="H314" s="182">
        <v>454.48</v>
      </c>
      <c r="I314" s="183"/>
      <c r="J314" s="184">
        <f>ROUND(I314*H314,2)</f>
        <v>0</v>
      </c>
      <c r="K314" s="180" t="s">
        <v>171</v>
      </c>
      <c r="L314" s="39"/>
      <c r="M314" s="185" t="s">
        <v>19</v>
      </c>
      <c r="N314" s="186" t="s">
        <v>45</v>
      </c>
      <c r="O314" s="64"/>
      <c r="P314" s="187">
        <f>O314*H314</f>
        <v>0</v>
      </c>
      <c r="Q314" s="187">
        <v>7.9000000000000008E-3</v>
      </c>
      <c r="R314" s="187">
        <f>Q314*H314</f>
        <v>3.5903920000000005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172</v>
      </c>
      <c r="AT314" s="189" t="s">
        <v>167</v>
      </c>
      <c r="AU314" s="189" t="s">
        <v>83</v>
      </c>
      <c r="AY314" s="17" t="s">
        <v>164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81</v>
      </c>
      <c r="BK314" s="190">
        <f>ROUND(I314*H314,2)</f>
        <v>0</v>
      </c>
      <c r="BL314" s="17" t="s">
        <v>172</v>
      </c>
      <c r="BM314" s="189" t="s">
        <v>917</v>
      </c>
    </row>
    <row r="315" spans="1:65" s="13" customFormat="1" ht="11.25">
      <c r="B315" s="191"/>
      <c r="C315" s="192"/>
      <c r="D315" s="193" t="s">
        <v>174</v>
      </c>
      <c r="E315" s="194" t="s">
        <v>19</v>
      </c>
      <c r="F315" s="195" t="s">
        <v>735</v>
      </c>
      <c r="G315" s="192"/>
      <c r="H315" s="194" t="s">
        <v>19</v>
      </c>
      <c r="I315" s="196"/>
      <c r="J315" s="192"/>
      <c r="K315" s="192"/>
      <c r="L315" s="197"/>
      <c r="M315" s="198"/>
      <c r="N315" s="199"/>
      <c r="O315" s="199"/>
      <c r="P315" s="199"/>
      <c r="Q315" s="199"/>
      <c r="R315" s="199"/>
      <c r="S315" s="199"/>
      <c r="T315" s="200"/>
      <c r="AT315" s="201" t="s">
        <v>174</v>
      </c>
      <c r="AU315" s="201" t="s">
        <v>83</v>
      </c>
      <c r="AV315" s="13" t="s">
        <v>81</v>
      </c>
      <c r="AW315" s="13" t="s">
        <v>35</v>
      </c>
      <c r="AX315" s="13" t="s">
        <v>74</v>
      </c>
      <c r="AY315" s="201" t="s">
        <v>164</v>
      </c>
    </row>
    <row r="316" spans="1:65" s="14" customFormat="1" ht="11.25">
      <c r="B316" s="202"/>
      <c r="C316" s="203"/>
      <c r="D316" s="193" t="s">
        <v>174</v>
      </c>
      <c r="E316" s="204" t="s">
        <v>19</v>
      </c>
      <c r="F316" s="205" t="s">
        <v>918</v>
      </c>
      <c r="G316" s="203"/>
      <c r="H316" s="206">
        <v>454.48</v>
      </c>
      <c r="I316" s="207"/>
      <c r="J316" s="203"/>
      <c r="K316" s="203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174</v>
      </c>
      <c r="AU316" s="212" t="s">
        <v>83</v>
      </c>
      <c r="AV316" s="14" t="s">
        <v>83</v>
      </c>
      <c r="AW316" s="14" t="s">
        <v>35</v>
      </c>
      <c r="AX316" s="14" t="s">
        <v>81</v>
      </c>
      <c r="AY316" s="212" t="s">
        <v>164</v>
      </c>
    </row>
    <row r="317" spans="1:65" s="2" customFormat="1" ht="49.15" customHeight="1">
      <c r="A317" s="34"/>
      <c r="B317" s="35"/>
      <c r="C317" s="178" t="s">
        <v>919</v>
      </c>
      <c r="D317" s="178" t="s">
        <v>167</v>
      </c>
      <c r="E317" s="179" t="s">
        <v>920</v>
      </c>
      <c r="F317" s="180" t="s">
        <v>921</v>
      </c>
      <c r="G317" s="181" t="s">
        <v>170</v>
      </c>
      <c r="H317" s="182">
        <v>228.61</v>
      </c>
      <c r="I317" s="183"/>
      <c r="J317" s="184">
        <f>ROUND(I317*H317,2)</f>
        <v>0</v>
      </c>
      <c r="K317" s="180" t="s">
        <v>171</v>
      </c>
      <c r="L317" s="39"/>
      <c r="M317" s="185" t="s">
        <v>19</v>
      </c>
      <c r="N317" s="186" t="s">
        <v>45</v>
      </c>
      <c r="O317" s="64"/>
      <c r="P317" s="187">
        <f>O317*H317</f>
        <v>0</v>
      </c>
      <c r="Q317" s="187">
        <v>2.8400000000000002E-2</v>
      </c>
      <c r="R317" s="187">
        <f>Q317*H317</f>
        <v>6.4925240000000004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172</v>
      </c>
      <c r="AT317" s="189" t="s">
        <v>167</v>
      </c>
      <c r="AU317" s="189" t="s">
        <v>83</v>
      </c>
      <c r="AY317" s="17" t="s">
        <v>164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81</v>
      </c>
      <c r="BK317" s="190">
        <f>ROUND(I317*H317,2)</f>
        <v>0</v>
      </c>
      <c r="BL317" s="17" t="s">
        <v>172</v>
      </c>
      <c r="BM317" s="189" t="s">
        <v>922</v>
      </c>
    </row>
    <row r="318" spans="1:65" s="13" customFormat="1" ht="11.25">
      <c r="B318" s="191"/>
      <c r="C318" s="192"/>
      <c r="D318" s="193" t="s">
        <v>174</v>
      </c>
      <c r="E318" s="194" t="s">
        <v>19</v>
      </c>
      <c r="F318" s="195" t="s">
        <v>696</v>
      </c>
      <c r="G318" s="192"/>
      <c r="H318" s="194" t="s">
        <v>19</v>
      </c>
      <c r="I318" s="196"/>
      <c r="J318" s="192"/>
      <c r="K318" s="192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174</v>
      </c>
      <c r="AU318" s="201" t="s">
        <v>83</v>
      </c>
      <c r="AV318" s="13" t="s">
        <v>81</v>
      </c>
      <c r="AW318" s="13" t="s">
        <v>35</v>
      </c>
      <c r="AX318" s="13" t="s">
        <v>74</v>
      </c>
      <c r="AY318" s="201" t="s">
        <v>164</v>
      </c>
    </row>
    <row r="319" spans="1:65" s="14" customFormat="1" ht="22.5">
      <c r="B319" s="202"/>
      <c r="C319" s="203"/>
      <c r="D319" s="193" t="s">
        <v>174</v>
      </c>
      <c r="E319" s="204" t="s">
        <v>19</v>
      </c>
      <c r="F319" s="205" t="s">
        <v>923</v>
      </c>
      <c r="G319" s="203"/>
      <c r="H319" s="206">
        <v>228.61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174</v>
      </c>
      <c r="AU319" s="212" t="s">
        <v>83</v>
      </c>
      <c r="AV319" s="14" t="s">
        <v>83</v>
      </c>
      <c r="AW319" s="14" t="s">
        <v>35</v>
      </c>
      <c r="AX319" s="14" t="s">
        <v>81</v>
      </c>
      <c r="AY319" s="212" t="s">
        <v>164</v>
      </c>
    </row>
    <row r="320" spans="1:65" s="2" customFormat="1" ht="49.15" customHeight="1">
      <c r="A320" s="34"/>
      <c r="B320" s="35"/>
      <c r="C320" s="178" t="s">
        <v>924</v>
      </c>
      <c r="D320" s="178" t="s">
        <v>167</v>
      </c>
      <c r="E320" s="179" t="s">
        <v>925</v>
      </c>
      <c r="F320" s="180" t="s">
        <v>926</v>
      </c>
      <c r="G320" s="181" t="s">
        <v>170</v>
      </c>
      <c r="H320" s="182">
        <v>457.22</v>
      </c>
      <c r="I320" s="183"/>
      <c r="J320" s="184">
        <f>ROUND(I320*H320,2)</f>
        <v>0</v>
      </c>
      <c r="K320" s="180" t="s">
        <v>171</v>
      </c>
      <c r="L320" s="39"/>
      <c r="M320" s="185" t="s">
        <v>19</v>
      </c>
      <c r="N320" s="186" t="s">
        <v>45</v>
      </c>
      <c r="O320" s="64"/>
      <c r="P320" s="187">
        <f>O320*H320</f>
        <v>0</v>
      </c>
      <c r="Q320" s="187">
        <v>1.04E-2</v>
      </c>
      <c r="R320" s="187">
        <f>Q320*H320</f>
        <v>4.7550879999999998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172</v>
      </c>
      <c r="AT320" s="189" t="s">
        <v>167</v>
      </c>
      <c r="AU320" s="189" t="s">
        <v>83</v>
      </c>
      <c r="AY320" s="17" t="s">
        <v>164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81</v>
      </c>
      <c r="BK320" s="190">
        <f>ROUND(I320*H320,2)</f>
        <v>0</v>
      </c>
      <c r="BL320" s="17" t="s">
        <v>172</v>
      </c>
      <c r="BM320" s="189" t="s">
        <v>927</v>
      </c>
    </row>
    <row r="321" spans="1:65" s="14" customFormat="1" ht="11.25">
      <c r="B321" s="202"/>
      <c r="C321" s="203"/>
      <c r="D321" s="193" t="s">
        <v>174</v>
      </c>
      <c r="E321" s="204" t="s">
        <v>19</v>
      </c>
      <c r="F321" s="205" t="s">
        <v>928</v>
      </c>
      <c r="G321" s="203"/>
      <c r="H321" s="206">
        <v>457.22</v>
      </c>
      <c r="I321" s="207"/>
      <c r="J321" s="203"/>
      <c r="K321" s="203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174</v>
      </c>
      <c r="AU321" s="212" t="s">
        <v>83</v>
      </c>
      <c r="AV321" s="14" t="s">
        <v>83</v>
      </c>
      <c r="AW321" s="14" t="s">
        <v>35</v>
      </c>
      <c r="AX321" s="14" t="s">
        <v>81</v>
      </c>
      <c r="AY321" s="212" t="s">
        <v>164</v>
      </c>
    </row>
    <row r="322" spans="1:65" s="2" customFormat="1" ht="24.2" customHeight="1">
      <c r="A322" s="34"/>
      <c r="B322" s="35"/>
      <c r="C322" s="178" t="s">
        <v>929</v>
      </c>
      <c r="D322" s="178" t="s">
        <v>167</v>
      </c>
      <c r="E322" s="179" t="s">
        <v>930</v>
      </c>
      <c r="F322" s="180" t="s">
        <v>931</v>
      </c>
      <c r="G322" s="181" t="s">
        <v>170</v>
      </c>
      <c r="H322" s="182">
        <v>1325.7719999999999</v>
      </c>
      <c r="I322" s="183"/>
      <c r="J322" s="184">
        <f>ROUND(I322*H322,2)</f>
        <v>0</v>
      </c>
      <c r="K322" s="180" t="s">
        <v>171</v>
      </c>
      <c r="L322" s="39"/>
      <c r="M322" s="185" t="s">
        <v>19</v>
      </c>
      <c r="N322" s="186" t="s">
        <v>45</v>
      </c>
      <c r="O322" s="64"/>
      <c r="P322" s="187">
        <f>O322*H322</f>
        <v>0</v>
      </c>
      <c r="Q322" s="187">
        <v>2.5999999999999998E-4</v>
      </c>
      <c r="R322" s="187">
        <f>Q322*H322</f>
        <v>0.34470071999999996</v>
      </c>
      <c r="S322" s="187">
        <v>0</v>
      </c>
      <c r="T322" s="18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9" t="s">
        <v>172</v>
      </c>
      <c r="AT322" s="189" t="s">
        <v>167</v>
      </c>
      <c r="AU322" s="189" t="s">
        <v>83</v>
      </c>
      <c r="AY322" s="17" t="s">
        <v>164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7" t="s">
        <v>81</v>
      </c>
      <c r="BK322" s="190">
        <f>ROUND(I322*H322,2)</f>
        <v>0</v>
      </c>
      <c r="BL322" s="17" t="s">
        <v>172</v>
      </c>
      <c r="BM322" s="189" t="s">
        <v>932</v>
      </c>
    </row>
    <row r="323" spans="1:65" s="14" customFormat="1" ht="11.25">
      <c r="B323" s="202"/>
      <c r="C323" s="203"/>
      <c r="D323" s="193" t="s">
        <v>174</v>
      </c>
      <c r="E323" s="204" t="s">
        <v>19</v>
      </c>
      <c r="F323" s="205" t="s">
        <v>933</v>
      </c>
      <c r="G323" s="203"/>
      <c r="H323" s="206">
        <v>1325.7719999999999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174</v>
      </c>
      <c r="AU323" s="212" t="s">
        <v>83</v>
      </c>
      <c r="AV323" s="14" t="s">
        <v>83</v>
      </c>
      <c r="AW323" s="14" t="s">
        <v>35</v>
      </c>
      <c r="AX323" s="14" t="s">
        <v>81</v>
      </c>
      <c r="AY323" s="212" t="s">
        <v>164</v>
      </c>
    </row>
    <row r="324" spans="1:65" s="2" customFormat="1" ht="14.45" customHeight="1">
      <c r="A324" s="34"/>
      <c r="B324" s="35"/>
      <c r="C324" s="178" t="s">
        <v>934</v>
      </c>
      <c r="D324" s="178" t="s">
        <v>167</v>
      </c>
      <c r="E324" s="179" t="s">
        <v>935</v>
      </c>
      <c r="F324" s="180" t="s">
        <v>936</v>
      </c>
      <c r="G324" s="181" t="s">
        <v>170</v>
      </c>
      <c r="H324" s="182">
        <v>131.19999999999999</v>
      </c>
      <c r="I324" s="183"/>
      <c r="J324" s="184">
        <f>ROUND(I324*H324,2)</f>
        <v>0</v>
      </c>
      <c r="K324" s="180" t="s">
        <v>171</v>
      </c>
      <c r="L324" s="39"/>
      <c r="M324" s="185" t="s">
        <v>19</v>
      </c>
      <c r="N324" s="186" t="s">
        <v>45</v>
      </c>
      <c r="O324" s="64"/>
      <c r="P324" s="187">
        <f>O324*H324</f>
        <v>0</v>
      </c>
      <c r="Q324" s="187">
        <v>0.04</v>
      </c>
      <c r="R324" s="187">
        <f>Q324*H324</f>
        <v>5.2479999999999993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172</v>
      </c>
      <c r="AT324" s="189" t="s">
        <v>167</v>
      </c>
      <c r="AU324" s="189" t="s">
        <v>83</v>
      </c>
      <c r="AY324" s="17" t="s">
        <v>164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81</v>
      </c>
      <c r="BK324" s="190">
        <f>ROUND(I324*H324,2)</f>
        <v>0</v>
      </c>
      <c r="BL324" s="17" t="s">
        <v>172</v>
      </c>
      <c r="BM324" s="189" t="s">
        <v>937</v>
      </c>
    </row>
    <row r="325" spans="1:65" s="13" customFormat="1" ht="11.25">
      <c r="B325" s="191"/>
      <c r="C325" s="192"/>
      <c r="D325" s="193" t="s">
        <v>174</v>
      </c>
      <c r="E325" s="194" t="s">
        <v>19</v>
      </c>
      <c r="F325" s="195" t="s">
        <v>696</v>
      </c>
      <c r="G325" s="192"/>
      <c r="H325" s="194" t="s">
        <v>19</v>
      </c>
      <c r="I325" s="196"/>
      <c r="J325" s="192"/>
      <c r="K325" s="192"/>
      <c r="L325" s="197"/>
      <c r="M325" s="198"/>
      <c r="N325" s="199"/>
      <c r="O325" s="199"/>
      <c r="P325" s="199"/>
      <c r="Q325" s="199"/>
      <c r="R325" s="199"/>
      <c r="S325" s="199"/>
      <c r="T325" s="200"/>
      <c r="AT325" s="201" t="s">
        <v>174</v>
      </c>
      <c r="AU325" s="201" t="s">
        <v>83</v>
      </c>
      <c r="AV325" s="13" t="s">
        <v>81</v>
      </c>
      <c r="AW325" s="13" t="s">
        <v>35</v>
      </c>
      <c r="AX325" s="13" t="s">
        <v>74</v>
      </c>
      <c r="AY325" s="201" t="s">
        <v>164</v>
      </c>
    </row>
    <row r="326" spans="1:65" s="14" customFormat="1" ht="11.25">
      <c r="B326" s="202"/>
      <c r="C326" s="203"/>
      <c r="D326" s="193" t="s">
        <v>174</v>
      </c>
      <c r="E326" s="204" t="s">
        <v>19</v>
      </c>
      <c r="F326" s="205" t="s">
        <v>938</v>
      </c>
      <c r="G326" s="203"/>
      <c r="H326" s="206">
        <v>131.19999999999999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174</v>
      </c>
      <c r="AU326" s="212" t="s">
        <v>83</v>
      </c>
      <c r="AV326" s="14" t="s">
        <v>83</v>
      </c>
      <c r="AW326" s="14" t="s">
        <v>35</v>
      </c>
      <c r="AX326" s="14" t="s">
        <v>81</v>
      </c>
      <c r="AY326" s="212" t="s">
        <v>164</v>
      </c>
    </row>
    <row r="327" spans="1:65" s="2" customFormat="1" ht="37.9" customHeight="1">
      <c r="A327" s="34"/>
      <c r="B327" s="35"/>
      <c r="C327" s="178" t="s">
        <v>543</v>
      </c>
      <c r="D327" s="178" t="s">
        <v>167</v>
      </c>
      <c r="E327" s="179" t="s">
        <v>939</v>
      </c>
      <c r="F327" s="180" t="s">
        <v>940</v>
      </c>
      <c r="G327" s="181" t="s">
        <v>170</v>
      </c>
      <c r="H327" s="182">
        <v>786.27800000000002</v>
      </c>
      <c r="I327" s="183"/>
      <c r="J327" s="184">
        <f>ROUND(I327*H327,2)</f>
        <v>0</v>
      </c>
      <c r="K327" s="180" t="s">
        <v>171</v>
      </c>
      <c r="L327" s="39"/>
      <c r="M327" s="185" t="s">
        <v>19</v>
      </c>
      <c r="N327" s="186" t="s">
        <v>45</v>
      </c>
      <c r="O327" s="64"/>
      <c r="P327" s="187">
        <f>O327*H327</f>
        <v>0</v>
      </c>
      <c r="Q327" s="187">
        <v>1.8380000000000001E-2</v>
      </c>
      <c r="R327" s="187">
        <f>Q327*H327</f>
        <v>14.451789640000001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172</v>
      </c>
      <c r="AT327" s="189" t="s">
        <v>167</v>
      </c>
      <c r="AU327" s="189" t="s">
        <v>83</v>
      </c>
      <c r="AY327" s="17" t="s">
        <v>164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7" t="s">
        <v>81</v>
      </c>
      <c r="BK327" s="190">
        <f>ROUND(I327*H327,2)</f>
        <v>0</v>
      </c>
      <c r="BL327" s="17" t="s">
        <v>172</v>
      </c>
      <c r="BM327" s="189" t="s">
        <v>941</v>
      </c>
    </row>
    <row r="328" spans="1:65" s="13" customFormat="1" ht="11.25">
      <c r="B328" s="191"/>
      <c r="C328" s="192"/>
      <c r="D328" s="193" t="s">
        <v>174</v>
      </c>
      <c r="E328" s="194" t="s">
        <v>19</v>
      </c>
      <c r="F328" s="195" t="s">
        <v>696</v>
      </c>
      <c r="G328" s="192"/>
      <c r="H328" s="194" t="s">
        <v>19</v>
      </c>
      <c r="I328" s="196"/>
      <c r="J328" s="192"/>
      <c r="K328" s="192"/>
      <c r="L328" s="197"/>
      <c r="M328" s="198"/>
      <c r="N328" s="199"/>
      <c r="O328" s="199"/>
      <c r="P328" s="199"/>
      <c r="Q328" s="199"/>
      <c r="R328" s="199"/>
      <c r="S328" s="199"/>
      <c r="T328" s="200"/>
      <c r="AT328" s="201" t="s">
        <v>174</v>
      </c>
      <c r="AU328" s="201" t="s">
        <v>83</v>
      </c>
      <c r="AV328" s="13" t="s">
        <v>81</v>
      </c>
      <c r="AW328" s="13" t="s">
        <v>35</v>
      </c>
      <c r="AX328" s="13" t="s">
        <v>74</v>
      </c>
      <c r="AY328" s="201" t="s">
        <v>164</v>
      </c>
    </row>
    <row r="329" spans="1:65" s="14" customFormat="1" ht="11.25">
      <c r="B329" s="202"/>
      <c r="C329" s="203"/>
      <c r="D329" s="193" t="s">
        <v>174</v>
      </c>
      <c r="E329" s="204" t="s">
        <v>19</v>
      </c>
      <c r="F329" s="205" t="s">
        <v>697</v>
      </c>
      <c r="G329" s="203"/>
      <c r="H329" s="206">
        <v>3.24</v>
      </c>
      <c r="I329" s="207"/>
      <c r="J329" s="203"/>
      <c r="K329" s="203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174</v>
      </c>
      <c r="AU329" s="212" t="s">
        <v>83</v>
      </c>
      <c r="AV329" s="14" t="s">
        <v>83</v>
      </c>
      <c r="AW329" s="14" t="s">
        <v>35</v>
      </c>
      <c r="AX329" s="14" t="s">
        <v>74</v>
      </c>
      <c r="AY329" s="212" t="s">
        <v>164</v>
      </c>
    </row>
    <row r="330" spans="1:65" s="14" customFormat="1" ht="11.25">
      <c r="B330" s="202"/>
      <c r="C330" s="203"/>
      <c r="D330" s="193" t="s">
        <v>174</v>
      </c>
      <c r="E330" s="204" t="s">
        <v>19</v>
      </c>
      <c r="F330" s="205" t="s">
        <v>309</v>
      </c>
      <c r="G330" s="203"/>
      <c r="H330" s="206">
        <v>3.24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174</v>
      </c>
      <c r="AU330" s="212" t="s">
        <v>83</v>
      </c>
      <c r="AV330" s="14" t="s">
        <v>83</v>
      </c>
      <c r="AW330" s="14" t="s">
        <v>35</v>
      </c>
      <c r="AX330" s="14" t="s">
        <v>74</v>
      </c>
      <c r="AY330" s="212" t="s">
        <v>164</v>
      </c>
    </row>
    <row r="331" spans="1:65" s="14" customFormat="1" ht="11.25">
      <c r="B331" s="202"/>
      <c r="C331" s="203"/>
      <c r="D331" s="193" t="s">
        <v>174</v>
      </c>
      <c r="E331" s="204" t="s">
        <v>19</v>
      </c>
      <c r="F331" s="205" t="s">
        <v>942</v>
      </c>
      <c r="G331" s="203"/>
      <c r="H331" s="206">
        <v>3.78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174</v>
      </c>
      <c r="AU331" s="212" t="s">
        <v>83</v>
      </c>
      <c r="AV331" s="14" t="s">
        <v>83</v>
      </c>
      <c r="AW331" s="14" t="s">
        <v>35</v>
      </c>
      <c r="AX331" s="14" t="s">
        <v>74</v>
      </c>
      <c r="AY331" s="212" t="s">
        <v>164</v>
      </c>
    </row>
    <row r="332" spans="1:65" s="14" customFormat="1" ht="11.25">
      <c r="B332" s="202"/>
      <c r="C332" s="203"/>
      <c r="D332" s="193" t="s">
        <v>174</v>
      </c>
      <c r="E332" s="204" t="s">
        <v>19</v>
      </c>
      <c r="F332" s="205" t="s">
        <v>943</v>
      </c>
      <c r="G332" s="203"/>
      <c r="H332" s="206">
        <v>68.504000000000005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174</v>
      </c>
      <c r="AU332" s="212" t="s">
        <v>83</v>
      </c>
      <c r="AV332" s="14" t="s">
        <v>83</v>
      </c>
      <c r="AW332" s="14" t="s">
        <v>35</v>
      </c>
      <c r="AX332" s="14" t="s">
        <v>74</v>
      </c>
      <c r="AY332" s="212" t="s">
        <v>164</v>
      </c>
    </row>
    <row r="333" spans="1:65" s="13" customFormat="1" ht="11.25">
      <c r="B333" s="191"/>
      <c r="C333" s="192"/>
      <c r="D333" s="193" t="s">
        <v>174</v>
      </c>
      <c r="E333" s="194" t="s">
        <v>19</v>
      </c>
      <c r="F333" s="195" t="s">
        <v>735</v>
      </c>
      <c r="G333" s="192"/>
      <c r="H333" s="194" t="s">
        <v>19</v>
      </c>
      <c r="I333" s="196"/>
      <c r="J333" s="192"/>
      <c r="K333" s="192"/>
      <c r="L333" s="197"/>
      <c r="M333" s="198"/>
      <c r="N333" s="199"/>
      <c r="O333" s="199"/>
      <c r="P333" s="199"/>
      <c r="Q333" s="199"/>
      <c r="R333" s="199"/>
      <c r="S333" s="199"/>
      <c r="T333" s="200"/>
      <c r="AT333" s="201" t="s">
        <v>174</v>
      </c>
      <c r="AU333" s="201" t="s">
        <v>83</v>
      </c>
      <c r="AV333" s="13" t="s">
        <v>81</v>
      </c>
      <c r="AW333" s="13" t="s">
        <v>35</v>
      </c>
      <c r="AX333" s="13" t="s">
        <v>74</v>
      </c>
      <c r="AY333" s="201" t="s">
        <v>164</v>
      </c>
    </row>
    <row r="334" spans="1:65" s="14" customFormat="1" ht="22.5">
      <c r="B334" s="202"/>
      <c r="C334" s="203"/>
      <c r="D334" s="193" t="s">
        <v>174</v>
      </c>
      <c r="E334" s="204" t="s">
        <v>19</v>
      </c>
      <c r="F334" s="205" t="s">
        <v>944</v>
      </c>
      <c r="G334" s="203"/>
      <c r="H334" s="206">
        <v>707.51400000000001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174</v>
      </c>
      <c r="AU334" s="212" t="s">
        <v>83</v>
      </c>
      <c r="AV334" s="14" t="s">
        <v>83</v>
      </c>
      <c r="AW334" s="14" t="s">
        <v>35</v>
      </c>
      <c r="AX334" s="14" t="s">
        <v>74</v>
      </c>
      <c r="AY334" s="212" t="s">
        <v>164</v>
      </c>
    </row>
    <row r="335" spans="1:65" s="15" customFormat="1" ht="11.25">
      <c r="B335" s="223"/>
      <c r="C335" s="224"/>
      <c r="D335" s="193" t="s">
        <v>174</v>
      </c>
      <c r="E335" s="225" t="s">
        <v>19</v>
      </c>
      <c r="F335" s="226" t="s">
        <v>246</v>
      </c>
      <c r="G335" s="224"/>
      <c r="H335" s="227">
        <v>786.27800000000002</v>
      </c>
      <c r="I335" s="228"/>
      <c r="J335" s="224"/>
      <c r="K335" s="224"/>
      <c r="L335" s="229"/>
      <c r="M335" s="230"/>
      <c r="N335" s="231"/>
      <c r="O335" s="231"/>
      <c r="P335" s="231"/>
      <c r="Q335" s="231"/>
      <c r="R335" s="231"/>
      <c r="S335" s="231"/>
      <c r="T335" s="232"/>
      <c r="AT335" s="233" t="s">
        <v>174</v>
      </c>
      <c r="AU335" s="233" t="s">
        <v>83</v>
      </c>
      <c r="AV335" s="15" t="s">
        <v>172</v>
      </c>
      <c r="AW335" s="15" t="s">
        <v>35</v>
      </c>
      <c r="AX335" s="15" t="s">
        <v>81</v>
      </c>
      <c r="AY335" s="233" t="s">
        <v>164</v>
      </c>
    </row>
    <row r="336" spans="1:65" s="2" customFormat="1" ht="37.9" customHeight="1">
      <c r="A336" s="34"/>
      <c r="B336" s="35"/>
      <c r="C336" s="178" t="s">
        <v>177</v>
      </c>
      <c r="D336" s="178" t="s">
        <v>167</v>
      </c>
      <c r="E336" s="179" t="s">
        <v>945</v>
      </c>
      <c r="F336" s="180" t="s">
        <v>946</v>
      </c>
      <c r="G336" s="181" t="s">
        <v>170</v>
      </c>
      <c r="H336" s="182">
        <v>1542.5989999999999</v>
      </c>
      <c r="I336" s="183"/>
      <c r="J336" s="184">
        <f>ROUND(I336*H336,2)</f>
        <v>0</v>
      </c>
      <c r="K336" s="180" t="s">
        <v>171</v>
      </c>
      <c r="L336" s="39"/>
      <c r="M336" s="185" t="s">
        <v>19</v>
      </c>
      <c r="N336" s="186" t="s">
        <v>45</v>
      </c>
      <c r="O336" s="64"/>
      <c r="P336" s="187">
        <f>O336*H336</f>
        <v>0</v>
      </c>
      <c r="Q336" s="187">
        <v>7.9000000000000008E-3</v>
      </c>
      <c r="R336" s="187">
        <f>Q336*H336</f>
        <v>12.186532100000001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172</v>
      </c>
      <c r="AT336" s="189" t="s">
        <v>167</v>
      </c>
      <c r="AU336" s="189" t="s">
        <v>83</v>
      </c>
      <c r="AY336" s="17" t="s">
        <v>164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7" t="s">
        <v>81</v>
      </c>
      <c r="BK336" s="190">
        <f>ROUND(I336*H336,2)</f>
        <v>0</v>
      </c>
      <c r="BL336" s="17" t="s">
        <v>172</v>
      </c>
      <c r="BM336" s="189" t="s">
        <v>947</v>
      </c>
    </row>
    <row r="337" spans="1:65" s="13" customFormat="1" ht="11.25">
      <c r="B337" s="191"/>
      <c r="C337" s="192"/>
      <c r="D337" s="193" t="s">
        <v>174</v>
      </c>
      <c r="E337" s="194" t="s">
        <v>19</v>
      </c>
      <c r="F337" s="195" t="s">
        <v>696</v>
      </c>
      <c r="G337" s="192"/>
      <c r="H337" s="194" t="s">
        <v>19</v>
      </c>
      <c r="I337" s="196"/>
      <c r="J337" s="192"/>
      <c r="K337" s="192"/>
      <c r="L337" s="197"/>
      <c r="M337" s="198"/>
      <c r="N337" s="199"/>
      <c r="O337" s="199"/>
      <c r="P337" s="199"/>
      <c r="Q337" s="199"/>
      <c r="R337" s="199"/>
      <c r="S337" s="199"/>
      <c r="T337" s="200"/>
      <c r="AT337" s="201" t="s">
        <v>174</v>
      </c>
      <c r="AU337" s="201" t="s">
        <v>83</v>
      </c>
      <c r="AV337" s="13" t="s">
        <v>81</v>
      </c>
      <c r="AW337" s="13" t="s">
        <v>35</v>
      </c>
      <c r="AX337" s="13" t="s">
        <v>74</v>
      </c>
      <c r="AY337" s="201" t="s">
        <v>164</v>
      </c>
    </row>
    <row r="338" spans="1:65" s="14" customFormat="1" ht="11.25">
      <c r="B338" s="202"/>
      <c r="C338" s="203"/>
      <c r="D338" s="193" t="s">
        <v>174</v>
      </c>
      <c r="E338" s="204" t="s">
        <v>19</v>
      </c>
      <c r="F338" s="205" t="s">
        <v>948</v>
      </c>
      <c r="G338" s="203"/>
      <c r="H338" s="206">
        <v>157.52799999999999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174</v>
      </c>
      <c r="AU338" s="212" t="s">
        <v>83</v>
      </c>
      <c r="AV338" s="14" t="s">
        <v>83</v>
      </c>
      <c r="AW338" s="14" t="s">
        <v>35</v>
      </c>
      <c r="AX338" s="14" t="s">
        <v>74</v>
      </c>
      <c r="AY338" s="212" t="s">
        <v>164</v>
      </c>
    </row>
    <row r="339" spans="1:65" s="13" customFormat="1" ht="11.25">
      <c r="B339" s="191"/>
      <c r="C339" s="192"/>
      <c r="D339" s="193" t="s">
        <v>174</v>
      </c>
      <c r="E339" s="194" t="s">
        <v>19</v>
      </c>
      <c r="F339" s="195" t="s">
        <v>735</v>
      </c>
      <c r="G339" s="192"/>
      <c r="H339" s="194" t="s">
        <v>19</v>
      </c>
      <c r="I339" s="196"/>
      <c r="J339" s="192"/>
      <c r="K339" s="192"/>
      <c r="L339" s="197"/>
      <c r="M339" s="198"/>
      <c r="N339" s="199"/>
      <c r="O339" s="199"/>
      <c r="P339" s="199"/>
      <c r="Q339" s="199"/>
      <c r="R339" s="199"/>
      <c r="S339" s="199"/>
      <c r="T339" s="200"/>
      <c r="AT339" s="201" t="s">
        <v>174</v>
      </c>
      <c r="AU339" s="201" t="s">
        <v>83</v>
      </c>
      <c r="AV339" s="13" t="s">
        <v>81</v>
      </c>
      <c r="AW339" s="13" t="s">
        <v>35</v>
      </c>
      <c r="AX339" s="13" t="s">
        <v>74</v>
      </c>
      <c r="AY339" s="201" t="s">
        <v>164</v>
      </c>
    </row>
    <row r="340" spans="1:65" s="14" customFormat="1" ht="22.5">
      <c r="B340" s="202"/>
      <c r="C340" s="203"/>
      <c r="D340" s="193" t="s">
        <v>174</v>
      </c>
      <c r="E340" s="204" t="s">
        <v>19</v>
      </c>
      <c r="F340" s="205" t="s">
        <v>949</v>
      </c>
      <c r="G340" s="203"/>
      <c r="H340" s="206">
        <v>1385.0709999999999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174</v>
      </c>
      <c r="AU340" s="212" t="s">
        <v>83</v>
      </c>
      <c r="AV340" s="14" t="s">
        <v>83</v>
      </c>
      <c r="AW340" s="14" t="s">
        <v>35</v>
      </c>
      <c r="AX340" s="14" t="s">
        <v>74</v>
      </c>
      <c r="AY340" s="212" t="s">
        <v>164</v>
      </c>
    </row>
    <row r="341" spans="1:65" s="15" customFormat="1" ht="11.25">
      <c r="B341" s="223"/>
      <c r="C341" s="224"/>
      <c r="D341" s="193" t="s">
        <v>174</v>
      </c>
      <c r="E341" s="225" t="s">
        <v>19</v>
      </c>
      <c r="F341" s="226" t="s">
        <v>246</v>
      </c>
      <c r="G341" s="224"/>
      <c r="H341" s="227">
        <v>1542.5989999999999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AT341" s="233" t="s">
        <v>174</v>
      </c>
      <c r="AU341" s="233" t="s">
        <v>83</v>
      </c>
      <c r="AV341" s="15" t="s">
        <v>172</v>
      </c>
      <c r="AW341" s="15" t="s">
        <v>35</v>
      </c>
      <c r="AX341" s="15" t="s">
        <v>81</v>
      </c>
      <c r="AY341" s="233" t="s">
        <v>164</v>
      </c>
    </row>
    <row r="342" spans="1:65" s="2" customFormat="1" ht="49.15" customHeight="1">
      <c r="A342" s="34"/>
      <c r="B342" s="35"/>
      <c r="C342" s="178" t="s">
        <v>950</v>
      </c>
      <c r="D342" s="178" t="s">
        <v>167</v>
      </c>
      <c r="E342" s="179" t="s">
        <v>951</v>
      </c>
      <c r="F342" s="180" t="s">
        <v>952</v>
      </c>
      <c r="G342" s="181" t="s">
        <v>170</v>
      </c>
      <c r="H342" s="182">
        <v>539.49400000000003</v>
      </c>
      <c r="I342" s="183"/>
      <c r="J342" s="184">
        <f>ROUND(I342*H342,2)</f>
        <v>0</v>
      </c>
      <c r="K342" s="180" t="s">
        <v>171</v>
      </c>
      <c r="L342" s="39"/>
      <c r="M342" s="185" t="s">
        <v>19</v>
      </c>
      <c r="N342" s="186" t="s">
        <v>45</v>
      </c>
      <c r="O342" s="64"/>
      <c r="P342" s="187">
        <f>O342*H342</f>
        <v>0</v>
      </c>
      <c r="Q342" s="187">
        <v>2.8400000000000002E-2</v>
      </c>
      <c r="R342" s="187">
        <f>Q342*H342</f>
        <v>15.321629600000001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172</v>
      </c>
      <c r="AT342" s="189" t="s">
        <v>167</v>
      </c>
      <c r="AU342" s="189" t="s">
        <v>83</v>
      </c>
      <c r="AY342" s="17" t="s">
        <v>164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7" t="s">
        <v>81</v>
      </c>
      <c r="BK342" s="190">
        <f>ROUND(I342*H342,2)</f>
        <v>0</v>
      </c>
      <c r="BL342" s="17" t="s">
        <v>172</v>
      </c>
      <c r="BM342" s="189" t="s">
        <v>953</v>
      </c>
    </row>
    <row r="343" spans="1:65" s="13" customFormat="1" ht="11.25">
      <c r="B343" s="191"/>
      <c r="C343" s="192"/>
      <c r="D343" s="193" t="s">
        <v>174</v>
      </c>
      <c r="E343" s="194" t="s">
        <v>19</v>
      </c>
      <c r="F343" s="195" t="s">
        <v>696</v>
      </c>
      <c r="G343" s="192"/>
      <c r="H343" s="194" t="s">
        <v>19</v>
      </c>
      <c r="I343" s="196"/>
      <c r="J343" s="192"/>
      <c r="K343" s="192"/>
      <c r="L343" s="197"/>
      <c r="M343" s="198"/>
      <c r="N343" s="199"/>
      <c r="O343" s="199"/>
      <c r="P343" s="199"/>
      <c r="Q343" s="199"/>
      <c r="R343" s="199"/>
      <c r="S343" s="199"/>
      <c r="T343" s="200"/>
      <c r="AT343" s="201" t="s">
        <v>174</v>
      </c>
      <c r="AU343" s="201" t="s">
        <v>83</v>
      </c>
      <c r="AV343" s="13" t="s">
        <v>81</v>
      </c>
      <c r="AW343" s="13" t="s">
        <v>35</v>
      </c>
      <c r="AX343" s="13" t="s">
        <v>74</v>
      </c>
      <c r="AY343" s="201" t="s">
        <v>164</v>
      </c>
    </row>
    <row r="344" spans="1:65" s="14" customFormat="1" ht="11.25">
      <c r="B344" s="202"/>
      <c r="C344" s="203"/>
      <c r="D344" s="193" t="s">
        <v>174</v>
      </c>
      <c r="E344" s="204" t="s">
        <v>19</v>
      </c>
      <c r="F344" s="205" t="s">
        <v>954</v>
      </c>
      <c r="G344" s="203"/>
      <c r="H344" s="206">
        <v>68.983000000000004</v>
      </c>
      <c r="I344" s="207"/>
      <c r="J344" s="203"/>
      <c r="K344" s="203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174</v>
      </c>
      <c r="AU344" s="212" t="s">
        <v>83</v>
      </c>
      <c r="AV344" s="14" t="s">
        <v>83</v>
      </c>
      <c r="AW344" s="14" t="s">
        <v>35</v>
      </c>
      <c r="AX344" s="14" t="s">
        <v>74</v>
      </c>
      <c r="AY344" s="212" t="s">
        <v>164</v>
      </c>
    </row>
    <row r="345" spans="1:65" s="14" customFormat="1" ht="11.25">
      <c r="B345" s="202"/>
      <c r="C345" s="203"/>
      <c r="D345" s="193" t="s">
        <v>174</v>
      </c>
      <c r="E345" s="204" t="s">
        <v>19</v>
      </c>
      <c r="F345" s="205" t="s">
        <v>955</v>
      </c>
      <c r="G345" s="203"/>
      <c r="H345" s="206">
        <v>34.476999999999997</v>
      </c>
      <c r="I345" s="207"/>
      <c r="J345" s="203"/>
      <c r="K345" s="203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174</v>
      </c>
      <c r="AU345" s="212" t="s">
        <v>83</v>
      </c>
      <c r="AV345" s="14" t="s">
        <v>83</v>
      </c>
      <c r="AW345" s="14" t="s">
        <v>35</v>
      </c>
      <c r="AX345" s="14" t="s">
        <v>74</v>
      </c>
      <c r="AY345" s="212" t="s">
        <v>164</v>
      </c>
    </row>
    <row r="346" spans="1:65" s="14" customFormat="1" ht="11.25">
      <c r="B346" s="202"/>
      <c r="C346" s="203"/>
      <c r="D346" s="193" t="s">
        <v>174</v>
      </c>
      <c r="E346" s="204" t="s">
        <v>19</v>
      </c>
      <c r="F346" s="205" t="s">
        <v>956</v>
      </c>
      <c r="G346" s="203"/>
      <c r="H346" s="206">
        <v>14.85</v>
      </c>
      <c r="I346" s="207"/>
      <c r="J346" s="203"/>
      <c r="K346" s="203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174</v>
      </c>
      <c r="AU346" s="212" t="s">
        <v>83</v>
      </c>
      <c r="AV346" s="14" t="s">
        <v>83</v>
      </c>
      <c r="AW346" s="14" t="s">
        <v>35</v>
      </c>
      <c r="AX346" s="14" t="s">
        <v>74</v>
      </c>
      <c r="AY346" s="212" t="s">
        <v>164</v>
      </c>
    </row>
    <row r="347" spans="1:65" s="14" customFormat="1" ht="22.5">
      <c r="B347" s="202"/>
      <c r="C347" s="203"/>
      <c r="D347" s="193" t="s">
        <v>174</v>
      </c>
      <c r="E347" s="204" t="s">
        <v>19</v>
      </c>
      <c r="F347" s="205" t="s">
        <v>957</v>
      </c>
      <c r="G347" s="203"/>
      <c r="H347" s="206">
        <v>187.90600000000001</v>
      </c>
      <c r="I347" s="207"/>
      <c r="J347" s="203"/>
      <c r="K347" s="203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174</v>
      </c>
      <c r="AU347" s="212" t="s">
        <v>83</v>
      </c>
      <c r="AV347" s="14" t="s">
        <v>83</v>
      </c>
      <c r="AW347" s="14" t="s">
        <v>35</v>
      </c>
      <c r="AX347" s="14" t="s">
        <v>74</v>
      </c>
      <c r="AY347" s="212" t="s">
        <v>164</v>
      </c>
    </row>
    <row r="348" spans="1:65" s="14" customFormat="1" ht="11.25">
      <c r="B348" s="202"/>
      <c r="C348" s="203"/>
      <c r="D348" s="193" t="s">
        <v>174</v>
      </c>
      <c r="E348" s="204" t="s">
        <v>19</v>
      </c>
      <c r="F348" s="205" t="s">
        <v>958</v>
      </c>
      <c r="G348" s="203"/>
      <c r="H348" s="206">
        <v>233.27799999999999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174</v>
      </c>
      <c r="AU348" s="212" t="s">
        <v>83</v>
      </c>
      <c r="AV348" s="14" t="s">
        <v>83</v>
      </c>
      <c r="AW348" s="14" t="s">
        <v>35</v>
      </c>
      <c r="AX348" s="14" t="s">
        <v>74</v>
      </c>
      <c r="AY348" s="212" t="s">
        <v>164</v>
      </c>
    </row>
    <row r="349" spans="1:65" s="15" customFormat="1" ht="11.25">
      <c r="B349" s="223"/>
      <c r="C349" s="224"/>
      <c r="D349" s="193" t="s">
        <v>174</v>
      </c>
      <c r="E349" s="225" t="s">
        <v>19</v>
      </c>
      <c r="F349" s="226" t="s">
        <v>246</v>
      </c>
      <c r="G349" s="224"/>
      <c r="H349" s="227">
        <v>539.49400000000003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AT349" s="233" t="s">
        <v>174</v>
      </c>
      <c r="AU349" s="233" t="s">
        <v>83</v>
      </c>
      <c r="AV349" s="15" t="s">
        <v>172</v>
      </c>
      <c r="AW349" s="15" t="s">
        <v>35</v>
      </c>
      <c r="AX349" s="15" t="s">
        <v>81</v>
      </c>
      <c r="AY349" s="233" t="s">
        <v>164</v>
      </c>
    </row>
    <row r="350" spans="1:65" s="2" customFormat="1" ht="49.15" customHeight="1">
      <c r="A350" s="34"/>
      <c r="B350" s="35"/>
      <c r="C350" s="178" t="s">
        <v>959</v>
      </c>
      <c r="D350" s="178" t="s">
        <v>167</v>
      </c>
      <c r="E350" s="179" t="s">
        <v>960</v>
      </c>
      <c r="F350" s="180" t="s">
        <v>961</v>
      </c>
      <c r="G350" s="181" t="s">
        <v>170</v>
      </c>
      <c r="H350" s="182">
        <v>1078.9880000000001</v>
      </c>
      <c r="I350" s="183"/>
      <c r="J350" s="184">
        <f>ROUND(I350*H350,2)</f>
        <v>0</v>
      </c>
      <c r="K350" s="180" t="s">
        <v>171</v>
      </c>
      <c r="L350" s="39"/>
      <c r="M350" s="185" t="s">
        <v>19</v>
      </c>
      <c r="N350" s="186" t="s">
        <v>45</v>
      </c>
      <c r="O350" s="64"/>
      <c r="P350" s="187">
        <f>O350*H350</f>
        <v>0</v>
      </c>
      <c r="Q350" s="187">
        <v>1.04E-2</v>
      </c>
      <c r="R350" s="187">
        <f>Q350*H350</f>
        <v>11.2214752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172</v>
      </c>
      <c r="AT350" s="189" t="s">
        <v>167</v>
      </c>
      <c r="AU350" s="189" t="s">
        <v>83</v>
      </c>
      <c r="AY350" s="17" t="s">
        <v>164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81</v>
      </c>
      <c r="BK350" s="190">
        <f>ROUND(I350*H350,2)</f>
        <v>0</v>
      </c>
      <c r="BL350" s="17" t="s">
        <v>172</v>
      </c>
      <c r="BM350" s="189" t="s">
        <v>962</v>
      </c>
    </row>
    <row r="351" spans="1:65" s="14" customFormat="1" ht="11.25">
      <c r="B351" s="202"/>
      <c r="C351" s="203"/>
      <c r="D351" s="193" t="s">
        <v>174</v>
      </c>
      <c r="E351" s="204" t="s">
        <v>19</v>
      </c>
      <c r="F351" s="205" t="s">
        <v>963</v>
      </c>
      <c r="G351" s="203"/>
      <c r="H351" s="206">
        <v>1078.9880000000001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174</v>
      </c>
      <c r="AU351" s="212" t="s">
        <v>83</v>
      </c>
      <c r="AV351" s="14" t="s">
        <v>83</v>
      </c>
      <c r="AW351" s="14" t="s">
        <v>35</v>
      </c>
      <c r="AX351" s="14" t="s">
        <v>81</v>
      </c>
      <c r="AY351" s="212" t="s">
        <v>164</v>
      </c>
    </row>
    <row r="352" spans="1:65" s="2" customFormat="1" ht="49.15" customHeight="1">
      <c r="A352" s="34"/>
      <c r="B352" s="35"/>
      <c r="C352" s="178" t="s">
        <v>964</v>
      </c>
      <c r="D352" s="178" t="s">
        <v>167</v>
      </c>
      <c r="E352" s="179" t="s">
        <v>965</v>
      </c>
      <c r="F352" s="180" t="s">
        <v>966</v>
      </c>
      <c r="G352" s="181" t="s">
        <v>170</v>
      </c>
      <c r="H352" s="182">
        <v>37.4</v>
      </c>
      <c r="I352" s="183"/>
      <c r="J352" s="184">
        <f>ROUND(I352*H352,2)</f>
        <v>0</v>
      </c>
      <c r="K352" s="180" t="s">
        <v>171</v>
      </c>
      <c r="L352" s="39"/>
      <c r="M352" s="185" t="s">
        <v>19</v>
      </c>
      <c r="N352" s="186" t="s">
        <v>45</v>
      </c>
      <c r="O352" s="64"/>
      <c r="P352" s="187">
        <f>O352*H352</f>
        <v>0</v>
      </c>
      <c r="Q352" s="187">
        <v>8.5199999999999998E-3</v>
      </c>
      <c r="R352" s="187">
        <f>Q352*H352</f>
        <v>0.31864799999999999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172</v>
      </c>
      <c r="AT352" s="189" t="s">
        <v>167</v>
      </c>
      <c r="AU352" s="189" t="s">
        <v>83</v>
      </c>
      <c r="AY352" s="17" t="s">
        <v>164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7" t="s">
        <v>81</v>
      </c>
      <c r="BK352" s="190">
        <f>ROUND(I352*H352,2)</f>
        <v>0</v>
      </c>
      <c r="BL352" s="17" t="s">
        <v>172</v>
      </c>
      <c r="BM352" s="189" t="s">
        <v>967</v>
      </c>
    </row>
    <row r="353" spans="1:65" s="13" customFormat="1" ht="11.25">
      <c r="B353" s="191"/>
      <c r="C353" s="192"/>
      <c r="D353" s="193" t="s">
        <v>174</v>
      </c>
      <c r="E353" s="194" t="s">
        <v>19</v>
      </c>
      <c r="F353" s="195" t="s">
        <v>968</v>
      </c>
      <c r="G353" s="192"/>
      <c r="H353" s="194" t="s">
        <v>19</v>
      </c>
      <c r="I353" s="196"/>
      <c r="J353" s="192"/>
      <c r="K353" s="192"/>
      <c r="L353" s="197"/>
      <c r="M353" s="198"/>
      <c r="N353" s="199"/>
      <c r="O353" s="199"/>
      <c r="P353" s="199"/>
      <c r="Q353" s="199"/>
      <c r="R353" s="199"/>
      <c r="S353" s="199"/>
      <c r="T353" s="200"/>
      <c r="AT353" s="201" t="s">
        <v>174</v>
      </c>
      <c r="AU353" s="201" t="s">
        <v>83</v>
      </c>
      <c r="AV353" s="13" t="s">
        <v>81</v>
      </c>
      <c r="AW353" s="13" t="s">
        <v>35</v>
      </c>
      <c r="AX353" s="13" t="s">
        <v>74</v>
      </c>
      <c r="AY353" s="201" t="s">
        <v>164</v>
      </c>
    </row>
    <row r="354" spans="1:65" s="14" customFormat="1" ht="11.25">
      <c r="B354" s="202"/>
      <c r="C354" s="203"/>
      <c r="D354" s="193" t="s">
        <v>174</v>
      </c>
      <c r="E354" s="204" t="s">
        <v>19</v>
      </c>
      <c r="F354" s="205" t="s">
        <v>969</v>
      </c>
      <c r="G354" s="203"/>
      <c r="H354" s="206">
        <v>37.4</v>
      </c>
      <c r="I354" s="207"/>
      <c r="J354" s="203"/>
      <c r="K354" s="203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174</v>
      </c>
      <c r="AU354" s="212" t="s">
        <v>83</v>
      </c>
      <c r="AV354" s="14" t="s">
        <v>83</v>
      </c>
      <c r="AW354" s="14" t="s">
        <v>35</v>
      </c>
      <c r="AX354" s="14" t="s">
        <v>81</v>
      </c>
      <c r="AY354" s="212" t="s">
        <v>164</v>
      </c>
    </row>
    <row r="355" spans="1:65" s="2" customFormat="1" ht="24.2" customHeight="1">
      <c r="A355" s="34"/>
      <c r="B355" s="35"/>
      <c r="C355" s="213" t="s">
        <v>970</v>
      </c>
      <c r="D355" s="213" t="s">
        <v>231</v>
      </c>
      <c r="E355" s="214" t="s">
        <v>971</v>
      </c>
      <c r="F355" s="215" t="s">
        <v>972</v>
      </c>
      <c r="G355" s="216" t="s">
        <v>170</v>
      </c>
      <c r="H355" s="217">
        <v>38.148000000000003</v>
      </c>
      <c r="I355" s="218"/>
      <c r="J355" s="219">
        <f>ROUND(I355*H355,2)</f>
        <v>0</v>
      </c>
      <c r="K355" s="215" t="s">
        <v>171</v>
      </c>
      <c r="L355" s="220"/>
      <c r="M355" s="221" t="s">
        <v>19</v>
      </c>
      <c r="N355" s="222" t="s">
        <v>45</v>
      </c>
      <c r="O355" s="64"/>
      <c r="P355" s="187">
        <f>O355*H355</f>
        <v>0</v>
      </c>
      <c r="Q355" s="187">
        <v>3.5999999999999999E-3</v>
      </c>
      <c r="R355" s="187">
        <f>Q355*H355</f>
        <v>0.1373328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234</v>
      </c>
      <c r="AT355" s="189" t="s">
        <v>231</v>
      </c>
      <c r="AU355" s="189" t="s">
        <v>83</v>
      </c>
      <c r="AY355" s="17" t="s">
        <v>164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7" t="s">
        <v>81</v>
      </c>
      <c r="BK355" s="190">
        <f>ROUND(I355*H355,2)</f>
        <v>0</v>
      </c>
      <c r="BL355" s="17" t="s">
        <v>172</v>
      </c>
      <c r="BM355" s="189" t="s">
        <v>973</v>
      </c>
    </row>
    <row r="356" spans="1:65" s="14" customFormat="1" ht="11.25">
      <c r="B356" s="202"/>
      <c r="C356" s="203"/>
      <c r="D356" s="193" t="s">
        <v>174</v>
      </c>
      <c r="E356" s="203"/>
      <c r="F356" s="205" t="s">
        <v>974</v>
      </c>
      <c r="G356" s="203"/>
      <c r="H356" s="206">
        <v>38.148000000000003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174</v>
      </c>
      <c r="AU356" s="212" t="s">
        <v>83</v>
      </c>
      <c r="AV356" s="14" t="s">
        <v>83</v>
      </c>
      <c r="AW356" s="14" t="s">
        <v>4</v>
      </c>
      <c r="AX356" s="14" t="s">
        <v>81</v>
      </c>
      <c r="AY356" s="212" t="s">
        <v>164</v>
      </c>
    </row>
    <row r="357" spans="1:65" s="2" customFormat="1" ht="49.15" customHeight="1">
      <c r="A357" s="34"/>
      <c r="B357" s="35"/>
      <c r="C357" s="178" t="s">
        <v>975</v>
      </c>
      <c r="D357" s="178" t="s">
        <v>167</v>
      </c>
      <c r="E357" s="179" t="s">
        <v>976</v>
      </c>
      <c r="F357" s="180" t="s">
        <v>977</v>
      </c>
      <c r="G357" s="181" t="s">
        <v>170</v>
      </c>
      <c r="H357" s="182">
        <v>466.32299999999998</v>
      </c>
      <c r="I357" s="183"/>
      <c r="J357" s="184">
        <f>ROUND(I357*H357,2)</f>
        <v>0</v>
      </c>
      <c r="K357" s="180" t="s">
        <v>171</v>
      </c>
      <c r="L357" s="39"/>
      <c r="M357" s="185" t="s">
        <v>19</v>
      </c>
      <c r="N357" s="186" t="s">
        <v>45</v>
      </c>
      <c r="O357" s="64"/>
      <c r="P357" s="187">
        <f>O357*H357</f>
        <v>0</v>
      </c>
      <c r="Q357" s="187">
        <v>8.6E-3</v>
      </c>
      <c r="R357" s="187">
        <f>Q357*H357</f>
        <v>4.0103777999999997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172</v>
      </c>
      <c r="AT357" s="189" t="s">
        <v>167</v>
      </c>
      <c r="AU357" s="189" t="s">
        <v>83</v>
      </c>
      <c r="AY357" s="17" t="s">
        <v>164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81</v>
      </c>
      <c r="BK357" s="190">
        <f>ROUND(I357*H357,2)</f>
        <v>0</v>
      </c>
      <c r="BL357" s="17" t="s">
        <v>172</v>
      </c>
      <c r="BM357" s="189" t="s">
        <v>978</v>
      </c>
    </row>
    <row r="358" spans="1:65" s="14" customFormat="1" ht="11.25">
      <c r="B358" s="202"/>
      <c r="C358" s="203"/>
      <c r="D358" s="193" t="s">
        <v>174</v>
      </c>
      <c r="E358" s="204" t="s">
        <v>19</v>
      </c>
      <c r="F358" s="205" t="s">
        <v>979</v>
      </c>
      <c r="G358" s="203"/>
      <c r="H358" s="206">
        <v>543.048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174</v>
      </c>
      <c r="AU358" s="212" t="s">
        <v>83</v>
      </c>
      <c r="AV358" s="14" t="s">
        <v>83</v>
      </c>
      <c r="AW358" s="14" t="s">
        <v>35</v>
      </c>
      <c r="AX358" s="14" t="s">
        <v>74</v>
      </c>
      <c r="AY358" s="212" t="s">
        <v>164</v>
      </c>
    </row>
    <row r="359" spans="1:65" s="14" customFormat="1" ht="33.75">
      <c r="B359" s="202"/>
      <c r="C359" s="203"/>
      <c r="D359" s="193" t="s">
        <v>174</v>
      </c>
      <c r="E359" s="204" t="s">
        <v>19</v>
      </c>
      <c r="F359" s="205" t="s">
        <v>980</v>
      </c>
      <c r="G359" s="203"/>
      <c r="H359" s="206">
        <v>-76.724999999999994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174</v>
      </c>
      <c r="AU359" s="212" t="s">
        <v>83</v>
      </c>
      <c r="AV359" s="14" t="s">
        <v>83</v>
      </c>
      <c r="AW359" s="14" t="s">
        <v>35</v>
      </c>
      <c r="AX359" s="14" t="s">
        <v>74</v>
      </c>
      <c r="AY359" s="212" t="s">
        <v>164</v>
      </c>
    </row>
    <row r="360" spans="1:65" s="15" customFormat="1" ht="11.25">
      <c r="B360" s="223"/>
      <c r="C360" s="224"/>
      <c r="D360" s="193" t="s">
        <v>174</v>
      </c>
      <c r="E360" s="225" t="s">
        <v>19</v>
      </c>
      <c r="F360" s="226" t="s">
        <v>246</v>
      </c>
      <c r="G360" s="224"/>
      <c r="H360" s="227">
        <v>466.32299999999998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AT360" s="233" t="s">
        <v>174</v>
      </c>
      <c r="AU360" s="233" t="s">
        <v>83</v>
      </c>
      <c r="AV360" s="15" t="s">
        <v>172</v>
      </c>
      <c r="AW360" s="15" t="s">
        <v>35</v>
      </c>
      <c r="AX360" s="15" t="s">
        <v>81</v>
      </c>
      <c r="AY360" s="233" t="s">
        <v>164</v>
      </c>
    </row>
    <row r="361" spans="1:65" s="2" customFormat="1" ht="14.45" customHeight="1">
      <c r="A361" s="34"/>
      <c r="B361" s="35"/>
      <c r="C361" s="213" t="s">
        <v>981</v>
      </c>
      <c r="D361" s="213" t="s">
        <v>231</v>
      </c>
      <c r="E361" s="214" t="s">
        <v>982</v>
      </c>
      <c r="F361" s="215" t="s">
        <v>983</v>
      </c>
      <c r="G361" s="216" t="s">
        <v>170</v>
      </c>
      <c r="H361" s="217">
        <v>475.649</v>
      </c>
      <c r="I361" s="218"/>
      <c r="J361" s="219">
        <f>ROUND(I361*H361,2)</f>
        <v>0</v>
      </c>
      <c r="K361" s="215" t="s">
        <v>171</v>
      </c>
      <c r="L361" s="220"/>
      <c r="M361" s="221" t="s">
        <v>19</v>
      </c>
      <c r="N361" s="222" t="s">
        <v>45</v>
      </c>
      <c r="O361" s="64"/>
      <c r="P361" s="187">
        <f>O361*H361</f>
        <v>0</v>
      </c>
      <c r="Q361" s="187">
        <v>2.3800000000000002E-3</v>
      </c>
      <c r="R361" s="187">
        <f>Q361*H361</f>
        <v>1.1320446200000001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234</v>
      </c>
      <c r="AT361" s="189" t="s">
        <v>231</v>
      </c>
      <c r="AU361" s="189" t="s">
        <v>83</v>
      </c>
      <c r="AY361" s="17" t="s">
        <v>164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7" t="s">
        <v>81</v>
      </c>
      <c r="BK361" s="190">
        <f>ROUND(I361*H361,2)</f>
        <v>0</v>
      </c>
      <c r="BL361" s="17" t="s">
        <v>172</v>
      </c>
      <c r="BM361" s="189" t="s">
        <v>984</v>
      </c>
    </row>
    <row r="362" spans="1:65" s="14" customFormat="1" ht="11.25">
      <c r="B362" s="202"/>
      <c r="C362" s="203"/>
      <c r="D362" s="193" t="s">
        <v>174</v>
      </c>
      <c r="E362" s="203"/>
      <c r="F362" s="205" t="s">
        <v>985</v>
      </c>
      <c r="G362" s="203"/>
      <c r="H362" s="206">
        <v>475.649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174</v>
      </c>
      <c r="AU362" s="212" t="s">
        <v>83</v>
      </c>
      <c r="AV362" s="14" t="s">
        <v>83</v>
      </c>
      <c r="AW362" s="14" t="s">
        <v>4</v>
      </c>
      <c r="AX362" s="14" t="s">
        <v>81</v>
      </c>
      <c r="AY362" s="212" t="s">
        <v>164</v>
      </c>
    </row>
    <row r="363" spans="1:65" s="2" customFormat="1" ht="49.15" customHeight="1">
      <c r="A363" s="34"/>
      <c r="B363" s="35"/>
      <c r="C363" s="178" t="s">
        <v>986</v>
      </c>
      <c r="D363" s="178" t="s">
        <v>167</v>
      </c>
      <c r="E363" s="179" t="s">
        <v>987</v>
      </c>
      <c r="F363" s="180" t="s">
        <v>988</v>
      </c>
      <c r="G363" s="181" t="s">
        <v>292</v>
      </c>
      <c r="H363" s="182">
        <v>238.3</v>
      </c>
      <c r="I363" s="183"/>
      <c r="J363" s="184">
        <f>ROUND(I363*H363,2)</f>
        <v>0</v>
      </c>
      <c r="K363" s="180" t="s">
        <v>171</v>
      </c>
      <c r="L363" s="39"/>
      <c r="M363" s="185" t="s">
        <v>19</v>
      </c>
      <c r="N363" s="186" t="s">
        <v>45</v>
      </c>
      <c r="O363" s="64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172</v>
      </c>
      <c r="AT363" s="189" t="s">
        <v>167</v>
      </c>
      <c r="AU363" s="189" t="s">
        <v>83</v>
      </c>
      <c r="AY363" s="17" t="s">
        <v>164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81</v>
      </c>
      <c r="BK363" s="190">
        <f>ROUND(I363*H363,2)</f>
        <v>0</v>
      </c>
      <c r="BL363" s="17" t="s">
        <v>172</v>
      </c>
      <c r="BM363" s="189" t="s">
        <v>989</v>
      </c>
    </row>
    <row r="364" spans="1:65" s="14" customFormat="1" ht="22.5">
      <c r="B364" s="202"/>
      <c r="C364" s="203"/>
      <c r="D364" s="193" t="s">
        <v>174</v>
      </c>
      <c r="E364" s="204" t="s">
        <v>19</v>
      </c>
      <c r="F364" s="205" t="s">
        <v>990</v>
      </c>
      <c r="G364" s="203"/>
      <c r="H364" s="206">
        <v>51.9</v>
      </c>
      <c r="I364" s="207"/>
      <c r="J364" s="203"/>
      <c r="K364" s="203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174</v>
      </c>
      <c r="AU364" s="212" t="s">
        <v>83</v>
      </c>
      <c r="AV364" s="14" t="s">
        <v>83</v>
      </c>
      <c r="AW364" s="14" t="s">
        <v>35</v>
      </c>
      <c r="AX364" s="14" t="s">
        <v>74</v>
      </c>
      <c r="AY364" s="212" t="s">
        <v>164</v>
      </c>
    </row>
    <row r="365" spans="1:65" s="14" customFormat="1" ht="22.5">
      <c r="B365" s="202"/>
      <c r="C365" s="203"/>
      <c r="D365" s="193" t="s">
        <v>174</v>
      </c>
      <c r="E365" s="204" t="s">
        <v>19</v>
      </c>
      <c r="F365" s="205" t="s">
        <v>991</v>
      </c>
      <c r="G365" s="203"/>
      <c r="H365" s="206">
        <v>77.650000000000006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174</v>
      </c>
      <c r="AU365" s="212" t="s">
        <v>83</v>
      </c>
      <c r="AV365" s="14" t="s">
        <v>83</v>
      </c>
      <c r="AW365" s="14" t="s">
        <v>35</v>
      </c>
      <c r="AX365" s="14" t="s">
        <v>74</v>
      </c>
      <c r="AY365" s="212" t="s">
        <v>164</v>
      </c>
    </row>
    <row r="366" spans="1:65" s="14" customFormat="1" ht="33.75">
      <c r="B366" s="202"/>
      <c r="C366" s="203"/>
      <c r="D366" s="193" t="s">
        <v>174</v>
      </c>
      <c r="E366" s="204" t="s">
        <v>19</v>
      </c>
      <c r="F366" s="205" t="s">
        <v>992</v>
      </c>
      <c r="G366" s="203"/>
      <c r="H366" s="206">
        <v>108.75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174</v>
      </c>
      <c r="AU366" s="212" t="s">
        <v>83</v>
      </c>
      <c r="AV366" s="14" t="s">
        <v>83</v>
      </c>
      <c r="AW366" s="14" t="s">
        <v>35</v>
      </c>
      <c r="AX366" s="14" t="s">
        <v>74</v>
      </c>
      <c r="AY366" s="212" t="s">
        <v>164</v>
      </c>
    </row>
    <row r="367" spans="1:65" s="15" customFormat="1" ht="11.25">
      <c r="B367" s="223"/>
      <c r="C367" s="224"/>
      <c r="D367" s="193" t="s">
        <v>174</v>
      </c>
      <c r="E367" s="225" t="s">
        <v>19</v>
      </c>
      <c r="F367" s="226" t="s">
        <v>246</v>
      </c>
      <c r="G367" s="224"/>
      <c r="H367" s="227">
        <v>238.3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174</v>
      </c>
      <c r="AU367" s="233" t="s">
        <v>83</v>
      </c>
      <c r="AV367" s="15" t="s">
        <v>172</v>
      </c>
      <c r="AW367" s="15" t="s">
        <v>35</v>
      </c>
      <c r="AX367" s="15" t="s">
        <v>81</v>
      </c>
      <c r="AY367" s="233" t="s">
        <v>164</v>
      </c>
    </row>
    <row r="368" spans="1:65" s="2" customFormat="1" ht="24.2" customHeight="1">
      <c r="A368" s="34"/>
      <c r="B368" s="35"/>
      <c r="C368" s="213" t="s">
        <v>993</v>
      </c>
      <c r="D368" s="213" t="s">
        <v>231</v>
      </c>
      <c r="E368" s="214" t="s">
        <v>994</v>
      </c>
      <c r="F368" s="215" t="s">
        <v>995</v>
      </c>
      <c r="G368" s="216" t="s">
        <v>292</v>
      </c>
      <c r="H368" s="217">
        <v>250.215</v>
      </c>
      <c r="I368" s="218"/>
      <c r="J368" s="219">
        <f>ROUND(I368*H368,2)</f>
        <v>0</v>
      </c>
      <c r="K368" s="215" t="s">
        <v>171</v>
      </c>
      <c r="L368" s="220"/>
      <c r="M368" s="221" t="s">
        <v>19</v>
      </c>
      <c r="N368" s="222" t="s">
        <v>45</v>
      </c>
      <c r="O368" s="64"/>
      <c r="P368" s="187">
        <f>O368*H368</f>
        <v>0</v>
      </c>
      <c r="Q368" s="187">
        <v>4.0000000000000003E-5</v>
      </c>
      <c r="R368" s="187">
        <f>Q368*H368</f>
        <v>1.0008600000000001E-2</v>
      </c>
      <c r="S368" s="187">
        <v>0</v>
      </c>
      <c r="T368" s="18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234</v>
      </c>
      <c r="AT368" s="189" t="s">
        <v>231</v>
      </c>
      <c r="AU368" s="189" t="s">
        <v>83</v>
      </c>
      <c r="AY368" s="17" t="s">
        <v>164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7" t="s">
        <v>81</v>
      </c>
      <c r="BK368" s="190">
        <f>ROUND(I368*H368,2)</f>
        <v>0</v>
      </c>
      <c r="BL368" s="17" t="s">
        <v>172</v>
      </c>
      <c r="BM368" s="189" t="s">
        <v>996</v>
      </c>
    </row>
    <row r="369" spans="1:65" s="14" customFormat="1" ht="11.25">
      <c r="B369" s="202"/>
      <c r="C369" s="203"/>
      <c r="D369" s="193" t="s">
        <v>174</v>
      </c>
      <c r="E369" s="203"/>
      <c r="F369" s="205" t="s">
        <v>997</v>
      </c>
      <c r="G369" s="203"/>
      <c r="H369" s="206">
        <v>250.215</v>
      </c>
      <c r="I369" s="207"/>
      <c r="J369" s="203"/>
      <c r="K369" s="203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174</v>
      </c>
      <c r="AU369" s="212" t="s">
        <v>83</v>
      </c>
      <c r="AV369" s="14" t="s">
        <v>83</v>
      </c>
      <c r="AW369" s="14" t="s">
        <v>4</v>
      </c>
      <c r="AX369" s="14" t="s">
        <v>81</v>
      </c>
      <c r="AY369" s="212" t="s">
        <v>164</v>
      </c>
    </row>
    <row r="370" spans="1:65" s="2" customFormat="1" ht="49.15" customHeight="1">
      <c r="A370" s="34"/>
      <c r="B370" s="35"/>
      <c r="C370" s="178" t="s">
        <v>998</v>
      </c>
      <c r="D370" s="178" t="s">
        <v>167</v>
      </c>
      <c r="E370" s="179" t="s">
        <v>999</v>
      </c>
      <c r="F370" s="180" t="s">
        <v>1000</v>
      </c>
      <c r="G370" s="181" t="s">
        <v>292</v>
      </c>
      <c r="H370" s="182">
        <v>47.66</v>
      </c>
      <c r="I370" s="183"/>
      <c r="J370" s="184">
        <f>ROUND(I370*H370,2)</f>
        <v>0</v>
      </c>
      <c r="K370" s="180" t="s">
        <v>171</v>
      </c>
      <c r="L370" s="39"/>
      <c r="M370" s="185" t="s">
        <v>19</v>
      </c>
      <c r="N370" s="186" t="s">
        <v>45</v>
      </c>
      <c r="O370" s="64"/>
      <c r="P370" s="187">
        <f>O370*H370</f>
        <v>0</v>
      </c>
      <c r="Q370" s="187">
        <v>1.7600000000000001E-3</v>
      </c>
      <c r="R370" s="187">
        <f>Q370*H370</f>
        <v>8.3881600000000001E-2</v>
      </c>
      <c r="S370" s="187">
        <v>0</v>
      </c>
      <c r="T370" s="18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9" t="s">
        <v>172</v>
      </c>
      <c r="AT370" s="189" t="s">
        <v>167</v>
      </c>
      <c r="AU370" s="189" t="s">
        <v>83</v>
      </c>
      <c r="AY370" s="17" t="s">
        <v>164</v>
      </c>
      <c r="BE370" s="190">
        <f>IF(N370="základní",J370,0)</f>
        <v>0</v>
      </c>
      <c r="BF370" s="190">
        <f>IF(N370="snížená",J370,0)</f>
        <v>0</v>
      </c>
      <c r="BG370" s="190">
        <f>IF(N370="zákl. přenesená",J370,0)</f>
        <v>0</v>
      </c>
      <c r="BH370" s="190">
        <f>IF(N370="sníž. přenesená",J370,0)</f>
        <v>0</v>
      </c>
      <c r="BI370" s="190">
        <f>IF(N370="nulová",J370,0)</f>
        <v>0</v>
      </c>
      <c r="BJ370" s="17" t="s">
        <v>81</v>
      </c>
      <c r="BK370" s="190">
        <f>ROUND(I370*H370,2)</f>
        <v>0</v>
      </c>
      <c r="BL370" s="17" t="s">
        <v>172</v>
      </c>
      <c r="BM370" s="189" t="s">
        <v>1001</v>
      </c>
    </row>
    <row r="371" spans="1:65" s="14" customFormat="1" ht="22.5">
      <c r="B371" s="202"/>
      <c r="C371" s="203"/>
      <c r="D371" s="193" t="s">
        <v>174</v>
      </c>
      <c r="E371" s="204" t="s">
        <v>19</v>
      </c>
      <c r="F371" s="205" t="s">
        <v>1002</v>
      </c>
      <c r="G371" s="203"/>
      <c r="H371" s="206">
        <v>10.38</v>
      </c>
      <c r="I371" s="207"/>
      <c r="J371" s="203"/>
      <c r="K371" s="203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174</v>
      </c>
      <c r="AU371" s="212" t="s">
        <v>83</v>
      </c>
      <c r="AV371" s="14" t="s">
        <v>83</v>
      </c>
      <c r="AW371" s="14" t="s">
        <v>35</v>
      </c>
      <c r="AX371" s="14" t="s">
        <v>74</v>
      </c>
      <c r="AY371" s="212" t="s">
        <v>164</v>
      </c>
    </row>
    <row r="372" spans="1:65" s="14" customFormat="1" ht="22.5">
      <c r="B372" s="202"/>
      <c r="C372" s="203"/>
      <c r="D372" s="193" t="s">
        <v>174</v>
      </c>
      <c r="E372" s="204" t="s">
        <v>19</v>
      </c>
      <c r="F372" s="205" t="s">
        <v>1003</v>
      </c>
      <c r="G372" s="203"/>
      <c r="H372" s="206">
        <v>15.53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174</v>
      </c>
      <c r="AU372" s="212" t="s">
        <v>83</v>
      </c>
      <c r="AV372" s="14" t="s">
        <v>83</v>
      </c>
      <c r="AW372" s="14" t="s">
        <v>35</v>
      </c>
      <c r="AX372" s="14" t="s">
        <v>74</v>
      </c>
      <c r="AY372" s="212" t="s">
        <v>164</v>
      </c>
    </row>
    <row r="373" spans="1:65" s="14" customFormat="1" ht="33.75">
      <c r="B373" s="202"/>
      <c r="C373" s="203"/>
      <c r="D373" s="193" t="s">
        <v>174</v>
      </c>
      <c r="E373" s="204" t="s">
        <v>19</v>
      </c>
      <c r="F373" s="205" t="s">
        <v>1004</v>
      </c>
      <c r="G373" s="203"/>
      <c r="H373" s="206">
        <v>21.75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174</v>
      </c>
      <c r="AU373" s="212" t="s">
        <v>83</v>
      </c>
      <c r="AV373" s="14" t="s">
        <v>83</v>
      </c>
      <c r="AW373" s="14" t="s">
        <v>35</v>
      </c>
      <c r="AX373" s="14" t="s">
        <v>74</v>
      </c>
      <c r="AY373" s="212" t="s">
        <v>164</v>
      </c>
    </row>
    <row r="374" spans="1:65" s="15" customFormat="1" ht="11.25">
      <c r="B374" s="223"/>
      <c r="C374" s="224"/>
      <c r="D374" s="193" t="s">
        <v>174</v>
      </c>
      <c r="E374" s="225" t="s">
        <v>19</v>
      </c>
      <c r="F374" s="226" t="s">
        <v>246</v>
      </c>
      <c r="G374" s="224"/>
      <c r="H374" s="227">
        <v>47.66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AT374" s="233" t="s">
        <v>174</v>
      </c>
      <c r="AU374" s="233" t="s">
        <v>83</v>
      </c>
      <c r="AV374" s="15" t="s">
        <v>172</v>
      </c>
      <c r="AW374" s="15" t="s">
        <v>35</v>
      </c>
      <c r="AX374" s="15" t="s">
        <v>81</v>
      </c>
      <c r="AY374" s="233" t="s">
        <v>164</v>
      </c>
    </row>
    <row r="375" spans="1:65" s="2" customFormat="1" ht="24.2" customHeight="1">
      <c r="A375" s="34"/>
      <c r="B375" s="35"/>
      <c r="C375" s="213" t="s">
        <v>1005</v>
      </c>
      <c r="D375" s="213" t="s">
        <v>231</v>
      </c>
      <c r="E375" s="214" t="s">
        <v>1006</v>
      </c>
      <c r="F375" s="215" t="s">
        <v>1007</v>
      </c>
      <c r="G375" s="216" t="s">
        <v>170</v>
      </c>
      <c r="H375" s="217">
        <v>52.426000000000002</v>
      </c>
      <c r="I375" s="218"/>
      <c r="J375" s="219">
        <f>ROUND(I375*H375,2)</f>
        <v>0</v>
      </c>
      <c r="K375" s="215" t="s">
        <v>171</v>
      </c>
      <c r="L375" s="220"/>
      <c r="M375" s="221" t="s">
        <v>19</v>
      </c>
      <c r="N375" s="222" t="s">
        <v>45</v>
      </c>
      <c r="O375" s="64"/>
      <c r="P375" s="187">
        <f>O375*H375</f>
        <v>0</v>
      </c>
      <c r="Q375" s="187">
        <v>8.9999999999999998E-4</v>
      </c>
      <c r="R375" s="187">
        <f>Q375*H375</f>
        <v>4.71834E-2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234</v>
      </c>
      <c r="AT375" s="189" t="s">
        <v>231</v>
      </c>
      <c r="AU375" s="189" t="s">
        <v>83</v>
      </c>
      <c r="AY375" s="17" t="s">
        <v>164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81</v>
      </c>
      <c r="BK375" s="190">
        <f>ROUND(I375*H375,2)</f>
        <v>0</v>
      </c>
      <c r="BL375" s="17" t="s">
        <v>172</v>
      </c>
      <c r="BM375" s="189" t="s">
        <v>1008</v>
      </c>
    </row>
    <row r="376" spans="1:65" s="14" customFormat="1" ht="11.25">
      <c r="B376" s="202"/>
      <c r="C376" s="203"/>
      <c r="D376" s="193" t="s">
        <v>174</v>
      </c>
      <c r="E376" s="203"/>
      <c r="F376" s="205" t="s">
        <v>1009</v>
      </c>
      <c r="G376" s="203"/>
      <c r="H376" s="206">
        <v>52.426000000000002</v>
      </c>
      <c r="I376" s="207"/>
      <c r="J376" s="203"/>
      <c r="K376" s="203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174</v>
      </c>
      <c r="AU376" s="212" t="s">
        <v>83</v>
      </c>
      <c r="AV376" s="14" t="s">
        <v>83</v>
      </c>
      <c r="AW376" s="14" t="s">
        <v>4</v>
      </c>
      <c r="AX376" s="14" t="s">
        <v>81</v>
      </c>
      <c r="AY376" s="212" t="s">
        <v>164</v>
      </c>
    </row>
    <row r="377" spans="1:65" s="2" customFormat="1" ht="24.2" customHeight="1">
      <c r="A377" s="34"/>
      <c r="B377" s="35"/>
      <c r="C377" s="178" t="s">
        <v>1010</v>
      </c>
      <c r="D377" s="178" t="s">
        <v>167</v>
      </c>
      <c r="E377" s="179" t="s">
        <v>1011</v>
      </c>
      <c r="F377" s="180" t="s">
        <v>1012</v>
      </c>
      <c r="G377" s="181" t="s">
        <v>292</v>
      </c>
      <c r="H377" s="182">
        <v>29.92</v>
      </c>
      <c r="I377" s="183"/>
      <c r="J377" s="184">
        <f>ROUND(I377*H377,2)</f>
        <v>0</v>
      </c>
      <c r="K377" s="180" t="s">
        <v>171</v>
      </c>
      <c r="L377" s="39"/>
      <c r="M377" s="185" t="s">
        <v>19</v>
      </c>
      <c r="N377" s="186" t="s">
        <v>45</v>
      </c>
      <c r="O377" s="64"/>
      <c r="P377" s="187">
        <f>O377*H377</f>
        <v>0</v>
      </c>
      <c r="Q377" s="187">
        <v>3.0000000000000001E-5</v>
      </c>
      <c r="R377" s="187">
        <f>Q377*H377</f>
        <v>8.9760000000000003E-4</v>
      </c>
      <c r="S377" s="187">
        <v>0</v>
      </c>
      <c r="T377" s="18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9" t="s">
        <v>172</v>
      </c>
      <c r="AT377" s="189" t="s">
        <v>167</v>
      </c>
      <c r="AU377" s="189" t="s">
        <v>83</v>
      </c>
      <c r="AY377" s="17" t="s">
        <v>164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7" t="s">
        <v>81</v>
      </c>
      <c r="BK377" s="190">
        <f>ROUND(I377*H377,2)</f>
        <v>0</v>
      </c>
      <c r="BL377" s="17" t="s">
        <v>172</v>
      </c>
      <c r="BM377" s="189" t="s">
        <v>1013</v>
      </c>
    </row>
    <row r="378" spans="1:65" s="14" customFormat="1" ht="11.25">
      <c r="B378" s="202"/>
      <c r="C378" s="203"/>
      <c r="D378" s="193" t="s">
        <v>174</v>
      </c>
      <c r="E378" s="204" t="s">
        <v>19</v>
      </c>
      <c r="F378" s="205" t="s">
        <v>1014</v>
      </c>
      <c r="G378" s="203"/>
      <c r="H378" s="206">
        <v>29.92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174</v>
      </c>
      <c r="AU378" s="212" t="s">
        <v>83</v>
      </c>
      <c r="AV378" s="14" t="s">
        <v>83</v>
      </c>
      <c r="AW378" s="14" t="s">
        <v>35</v>
      </c>
      <c r="AX378" s="14" t="s">
        <v>81</v>
      </c>
      <c r="AY378" s="212" t="s">
        <v>164</v>
      </c>
    </row>
    <row r="379" spans="1:65" s="2" customFormat="1" ht="24.2" customHeight="1">
      <c r="A379" s="34"/>
      <c r="B379" s="35"/>
      <c r="C379" s="213" t="s">
        <v>1015</v>
      </c>
      <c r="D379" s="213" t="s">
        <v>231</v>
      </c>
      <c r="E379" s="214" t="s">
        <v>1016</v>
      </c>
      <c r="F379" s="215" t="s">
        <v>1017</v>
      </c>
      <c r="G379" s="216" t="s">
        <v>292</v>
      </c>
      <c r="H379" s="217">
        <v>31.416</v>
      </c>
      <c r="I379" s="218"/>
      <c r="J379" s="219">
        <f>ROUND(I379*H379,2)</f>
        <v>0</v>
      </c>
      <c r="K379" s="215" t="s">
        <v>171</v>
      </c>
      <c r="L379" s="220"/>
      <c r="M379" s="221" t="s">
        <v>19</v>
      </c>
      <c r="N379" s="222" t="s">
        <v>45</v>
      </c>
      <c r="O379" s="64"/>
      <c r="P379" s="187">
        <f>O379*H379</f>
        <v>0</v>
      </c>
      <c r="Q379" s="187">
        <v>5.0000000000000001E-4</v>
      </c>
      <c r="R379" s="187">
        <f>Q379*H379</f>
        <v>1.5708E-2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234</v>
      </c>
      <c r="AT379" s="189" t="s">
        <v>231</v>
      </c>
      <c r="AU379" s="189" t="s">
        <v>83</v>
      </c>
      <c r="AY379" s="17" t="s">
        <v>164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7" t="s">
        <v>81</v>
      </c>
      <c r="BK379" s="190">
        <f>ROUND(I379*H379,2)</f>
        <v>0</v>
      </c>
      <c r="BL379" s="17" t="s">
        <v>172</v>
      </c>
      <c r="BM379" s="189" t="s">
        <v>1018</v>
      </c>
    </row>
    <row r="380" spans="1:65" s="14" customFormat="1" ht="11.25">
      <c r="B380" s="202"/>
      <c r="C380" s="203"/>
      <c r="D380" s="193" t="s">
        <v>174</v>
      </c>
      <c r="E380" s="203"/>
      <c r="F380" s="205" t="s">
        <v>1019</v>
      </c>
      <c r="G380" s="203"/>
      <c r="H380" s="206">
        <v>31.416</v>
      </c>
      <c r="I380" s="207"/>
      <c r="J380" s="203"/>
      <c r="K380" s="203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174</v>
      </c>
      <c r="AU380" s="212" t="s">
        <v>83</v>
      </c>
      <c r="AV380" s="14" t="s">
        <v>83</v>
      </c>
      <c r="AW380" s="14" t="s">
        <v>4</v>
      </c>
      <c r="AX380" s="14" t="s">
        <v>81</v>
      </c>
      <c r="AY380" s="212" t="s">
        <v>164</v>
      </c>
    </row>
    <row r="381" spans="1:65" s="2" customFormat="1" ht="24.2" customHeight="1">
      <c r="A381" s="34"/>
      <c r="B381" s="35"/>
      <c r="C381" s="178" t="s">
        <v>1020</v>
      </c>
      <c r="D381" s="178" t="s">
        <v>167</v>
      </c>
      <c r="E381" s="179" t="s">
        <v>1021</v>
      </c>
      <c r="F381" s="180" t="s">
        <v>1022</v>
      </c>
      <c r="G381" s="181" t="s">
        <v>292</v>
      </c>
      <c r="H381" s="182">
        <v>282.10000000000002</v>
      </c>
      <c r="I381" s="183"/>
      <c r="J381" s="184">
        <f>ROUND(I381*H381,2)</f>
        <v>0</v>
      </c>
      <c r="K381" s="180" t="s">
        <v>171</v>
      </c>
      <c r="L381" s="39"/>
      <c r="M381" s="185" t="s">
        <v>19</v>
      </c>
      <c r="N381" s="186" t="s">
        <v>45</v>
      </c>
      <c r="O381" s="64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9" t="s">
        <v>172</v>
      </c>
      <c r="AT381" s="189" t="s">
        <v>167</v>
      </c>
      <c r="AU381" s="189" t="s">
        <v>83</v>
      </c>
      <c r="AY381" s="17" t="s">
        <v>164</v>
      </c>
      <c r="BE381" s="190">
        <f>IF(N381="základní",J381,0)</f>
        <v>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7" t="s">
        <v>81</v>
      </c>
      <c r="BK381" s="190">
        <f>ROUND(I381*H381,2)</f>
        <v>0</v>
      </c>
      <c r="BL381" s="17" t="s">
        <v>172</v>
      </c>
      <c r="BM381" s="189" t="s">
        <v>1023</v>
      </c>
    </row>
    <row r="382" spans="1:65" s="14" customFormat="1" ht="11.25">
      <c r="B382" s="202"/>
      <c r="C382" s="203"/>
      <c r="D382" s="193" t="s">
        <v>174</v>
      </c>
      <c r="E382" s="204" t="s">
        <v>19</v>
      </c>
      <c r="F382" s="205" t="s">
        <v>1024</v>
      </c>
      <c r="G382" s="203"/>
      <c r="H382" s="206">
        <v>43.8</v>
      </c>
      <c r="I382" s="207"/>
      <c r="J382" s="203"/>
      <c r="K382" s="203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174</v>
      </c>
      <c r="AU382" s="212" t="s">
        <v>83</v>
      </c>
      <c r="AV382" s="14" t="s">
        <v>83</v>
      </c>
      <c r="AW382" s="14" t="s">
        <v>35</v>
      </c>
      <c r="AX382" s="14" t="s">
        <v>74</v>
      </c>
      <c r="AY382" s="212" t="s">
        <v>164</v>
      </c>
    </row>
    <row r="383" spans="1:65" s="14" customFormat="1" ht="22.5">
      <c r="B383" s="202"/>
      <c r="C383" s="203"/>
      <c r="D383" s="193" t="s">
        <v>174</v>
      </c>
      <c r="E383" s="204" t="s">
        <v>19</v>
      </c>
      <c r="F383" s="205" t="s">
        <v>990</v>
      </c>
      <c r="G383" s="203"/>
      <c r="H383" s="206">
        <v>51.9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174</v>
      </c>
      <c r="AU383" s="212" t="s">
        <v>83</v>
      </c>
      <c r="AV383" s="14" t="s">
        <v>83</v>
      </c>
      <c r="AW383" s="14" t="s">
        <v>35</v>
      </c>
      <c r="AX383" s="14" t="s">
        <v>74</v>
      </c>
      <c r="AY383" s="212" t="s">
        <v>164</v>
      </c>
    </row>
    <row r="384" spans="1:65" s="14" customFormat="1" ht="22.5">
      <c r="B384" s="202"/>
      <c r="C384" s="203"/>
      <c r="D384" s="193" t="s">
        <v>174</v>
      </c>
      <c r="E384" s="204" t="s">
        <v>19</v>
      </c>
      <c r="F384" s="205" t="s">
        <v>991</v>
      </c>
      <c r="G384" s="203"/>
      <c r="H384" s="206">
        <v>77.650000000000006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174</v>
      </c>
      <c r="AU384" s="212" t="s">
        <v>83</v>
      </c>
      <c r="AV384" s="14" t="s">
        <v>83</v>
      </c>
      <c r="AW384" s="14" t="s">
        <v>35</v>
      </c>
      <c r="AX384" s="14" t="s">
        <v>74</v>
      </c>
      <c r="AY384" s="212" t="s">
        <v>164</v>
      </c>
    </row>
    <row r="385" spans="1:65" s="14" customFormat="1" ht="33.75">
      <c r="B385" s="202"/>
      <c r="C385" s="203"/>
      <c r="D385" s="193" t="s">
        <v>174</v>
      </c>
      <c r="E385" s="204" t="s">
        <v>19</v>
      </c>
      <c r="F385" s="205" t="s">
        <v>992</v>
      </c>
      <c r="G385" s="203"/>
      <c r="H385" s="206">
        <v>108.75</v>
      </c>
      <c r="I385" s="207"/>
      <c r="J385" s="203"/>
      <c r="K385" s="203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174</v>
      </c>
      <c r="AU385" s="212" t="s">
        <v>83</v>
      </c>
      <c r="AV385" s="14" t="s">
        <v>83</v>
      </c>
      <c r="AW385" s="14" t="s">
        <v>35</v>
      </c>
      <c r="AX385" s="14" t="s">
        <v>74</v>
      </c>
      <c r="AY385" s="212" t="s">
        <v>164</v>
      </c>
    </row>
    <row r="386" spans="1:65" s="15" customFormat="1" ht="11.25">
      <c r="B386" s="223"/>
      <c r="C386" s="224"/>
      <c r="D386" s="193" t="s">
        <v>174</v>
      </c>
      <c r="E386" s="225" t="s">
        <v>19</v>
      </c>
      <c r="F386" s="226" t="s">
        <v>246</v>
      </c>
      <c r="G386" s="224"/>
      <c r="H386" s="227">
        <v>282.10000000000002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AT386" s="233" t="s">
        <v>174</v>
      </c>
      <c r="AU386" s="233" t="s">
        <v>83</v>
      </c>
      <c r="AV386" s="15" t="s">
        <v>172</v>
      </c>
      <c r="AW386" s="15" t="s">
        <v>35</v>
      </c>
      <c r="AX386" s="15" t="s">
        <v>81</v>
      </c>
      <c r="AY386" s="233" t="s">
        <v>164</v>
      </c>
    </row>
    <row r="387" spans="1:65" s="2" customFormat="1" ht="24.2" customHeight="1">
      <c r="A387" s="34"/>
      <c r="B387" s="35"/>
      <c r="C387" s="213" t="s">
        <v>1025</v>
      </c>
      <c r="D387" s="213" t="s">
        <v>231</v>
      </c>
      <c r="E387" s="214" t="s">
        <v>1026</v>
      </c>
      <c r="F387" s="215" t="s">
        <v>1027</v>
      </c>
      <c r="G387" s="216" t="s">
        <v>292</v>
      </c>
      <c r="H387" s="217">
        <v>296.20499999999998</v>
      </c>
      <c r="I387" s="218"/>
      <c r="J387" s="219">
        <f>ROUND(I387*H387,2)</f>
        <v>0</v>
      </c>
      <c r="K387" s="215" t="s">
        <v>171</v>
      </c>
      <c r="L387" s="220"/>
      <c r="M387" s="221" t="s">
        <v>19</v>
      </c>
      <c r="N387" s="222" t="s">
        <v>45</v>
      </c>
      <c r="O387" s="64"/>
      <c r="P387" s="187">
        <f>O387*H387</f>
        <v>0</v>
      </c>
      <c r="Q387" s="187">
        <v>1E-4</v>
      </c>
      <c r="R387" s="187">
        <f>Q387*H387</f>
        <v>2.9620500000000001E-2</v>
      </c>
      <c r="S387" s="187">
        <v>0</v>
      </c>
      <c r="T387" s="18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9" t="s">
        <v>234</v>
      </c>
      <c r="AT387" s="189" t="s">
        <v>231</v>
      </c>
      <c r="AU387" s="189" t="s">
        <v>83</v>
      </c>
      <c r="AY387" s="17" t="s">
        <v>164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7" t="s">
        <v>81</v>
      </c>
      <c r="BK387" s="190">
        <f>ROUND(I387*H387,2)</f>
        <v>0</v>
      </c>
      <c r="BL387" s="17" t="s">
        <v>172</v>
      </c>
      <c r="BM387" s="189" t="s">
        <v>1028</v>
      </c>
    </row>
    <row r="388" spans="1:65" s="14" customFormat="1" ht="11.25">
      <c r="B388" s="202"/>
      <c r="C388" s="203"/>
      <c r="D388" s="193" t="s">
        <v>174</v>
      </c>
      <c r="E388" s="203"/>
      <c r="F388" s="205" t="s">
        <v>1029</v>
      </c>
      <c r="G388" s="203"/>
      <c r="H388" s="206">
        <v>296.20499999999998</v>
      </c>
      <c r="I388" s="207"/>
      <c r="J388" s="203"/>
      <c r="K388" s="203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174</v>
      </c>
      <c r="AU388" s="212" t="s">
        <v>83</v>
      </c>
      <c r="AV388" s="14" t="s">
        <v>83</v>
      </c>
      <c r="AW388" s="14" t="s">
        <v>4</v>
      </c>
      <c r="AX388" s="14" t="s">
        <v>81</v>
      </c>
      <c r="AY388" s="212" t="s">
        <v>164</v>
      </c>
    </row>
    <row r="389" spans="1:65" s="2" customFormat="1" ht="37.9" customHeight="1">
      <c r="A389" s="34"/>
      <c r="B389" s="35"/>
      <c r="C389" s="178" t="s">
        <v>1030</v>
      </c>
      <c r="D389" s="178" t="s">
        <v>167</v>
      </c>
      <c r="E389" s="179" t="s">
        <v>1031</v>
      </c>
      <c r="F389" s="180" t="s">
        <v>1032</v>
      </c>
      <c r="G389" s="181" t="s">
        <v>170</v>
      </c>
      <c r="H389" s="182">
        <v>37.4</v>
      </c>
      <c r="I389" s="183"/>
      <c r="J389" s="184">
        <f>ROUND(I389*H389,2)</f>
        <v>0</v>
      </c>
      <c r="K389" s="180" t="s">
        <v>171</v>
      </c>
      <c r="L389" s="39"/>
      <c r="M389" s="185" t="s">
        <v>19</v>
      </c>
      <c r="N389" s="186" t="s">
        <v>45</v>
      </c>
      <c r="O389" s="64"/>
      <c r="P389" s="187">
        <f>O389*H389</f>
        <v>0</v>
      </c>
      <c r="Q389" s="187">
        <v>2.2799999999999999E-3</v>
      </c>
      <c r="R389" s="187">
        <f>Q389*H389</f>
        <v>8.5271999999999987E-2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172</v>
      </c>
      <c r="AT389" s="189" t="s">
        <v>167</v>
      </c>
      <c r="AU389" s="189" t="s">
        <v>83</v>
      </c>
      <c r="AY389" s="17" t="s">
        <v>164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81</v>
      </c>
      <c r="BK389" s="190">
        <f>ROUND(I389*H389,2)</f>
        <v>0</v>
      </c>
      <c r="BL389" s="17" t="s">
        <v>172</v>
      </c>
      <c r="BM389" s="189" t="s">
        <v>1033</v>
      </c>
    </row>
    <row r="390" spans="1:65" s="13" customFormat="1" ht="11.25">
      <c r="B390" s="191"/>
      <c r="C390" s="192"/>
      <c r="D390" s="193" t="s">
        <v>174</v>
      </c>
      <c r="E390" s="194" t="s">
        <v>19</v>
      </c>
      <c r="F390" s="195" t="s">
        <v>968</v>
      </c>
      <c r="G390" s="192"/>
      <c r="H390" s="194" t="s">
        <v>19</v>
      </c>
      <c r="I390" s="196"/>
      <c r="J390" s="192"/>
      <c r="K390" s="192"/>
      <c r="L390" s="197"/>
      <c r="M390" s="198"/>
      <c r="N390" s="199"/>
      <c r="O390" s="199"/>
      <c r="P390" s="199"/>
      <c r="Q390" s="199"/>
      <c r="R390" s="199"/>
      <c r="S390" s="199"/>
      <c r="T390" s="200"/>
      <c r="AT390" s="201" t="s">
        <v>174</v>
      </c>
      <c r="AU390" s="201" t="s">
        <v>83</v>
      </c>
      <c r="AV390" s="13" t="s">
        <v>81</v>
      </c>
      <c r="AW390" s="13" t="s">
        <v>35</v>
      </c>
      <c r="AX390" s="13" t="s">
        <v>74</v>
      </c>
      <c r="AY390" s="201" t="s">
        <v>164</v>
      </c>
    </row>
    <row r="391" spans="1:65" s="14" customFormat="1" ht="11.25">
      <c r="B391" s="202"/>
      <c r="C391" s="203"/>
      <c r="D391" s="193" t="s">
        <v>174</v>
      </c>
      <c r="E391" s="204" t="s">
        <v>19</v>
      </c>
      <c r="F391" s="205" t="s">
        <v>1034</v>
      </c>
      <c r="G391" s="203"/>
      <c r="H391" s="206">
        <v>37.4</v>
      </c>
      <c r="I391" s="207"/>
      <c r="J391" s="203"/>
      <c r="K391" s="203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174</v>
      </c>
      <c r="AU391" s="212" t="s">
        <v>83</v>
      </c>
      <c r="AV391" s="14" t="s">
        <v>83</v>
      </c>
      <c r="AW391" s="14" t="s">
        <v>35</v>
      </c>
      <c r="AX391" s="14" t="s">
        <v>81</v>
      </c>
      <c r="AY391" s="212" t="s">
        <v>164</v>
      </c>
    </row>
    <row r="392" spans="1:65" s="2" customFormat="1" ht="37.9" customHeight="1">
      <c r="A392" s="34"/>
      <c r="B392" s="35"/>
      <c r="C392" s="178" t="s">
        <v>1035</v>
      </c>
      <c r="D392" s="178" t="s">
        <v>167</v>
      </c>
      <c r="E392" s="179" t="s">
        <v>1036</v>
      </c>
      <c r="F392" s="180" t="s">
        <v>1037</v>
      </c>
      <c r="G392" s="181" t="s">
        <v>170</v>
      </c>
      <c r="H392" s="182">
        <v>541.48699999999997</v>
      </c>
      <c r="I392" s="183"/>
      <c r="J392" s="184">
        <f>ROUND(I392*H392,2)</f>
        <v>0</v>
      </c>
      <c r="K392" s="180" t="s">
        <v>171</v>
      </c>
      <c r="L392" s="39"/>
      <c r="M392" s="185" t="s">
        <v>19</v>
      </c>
      <c r="N392" s="186" t="s">
        <v>45</v>
      </c>
      <c r="O392" s="64"/>
      <c r="P392" s="187">
        <f>O392*H392</f>
        <v>0</v>
      </c>
      <c r="Q392" s="187">
        <v>2.6800000000000001E-3</v>
      </c>
      <c r="R392" s="187">
        <f>Q392*H392</f>
        <v>1.4511851599999999</v>
      </c>
      <c r="S392" s="187">
        <v>0</v>
      </c>
      <c r="T392" s="18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9" t="s">
        <v>172</v>
      </c>
      <c r="AT392" s="189" t="s">
        <v>167</v>
      </c>
      <c r="AU392" s="189" t="s">
        <v>83</v>
      </c>
      <c r="AY392" s="17" t="s">
        <v>164</v>
      </c>
      <c r="BE392" s="190">
        <f>IF(N392="základní",J392,0)</f>
        <v>0</v>
      </c>
      <c r="BF392" s="190">
        <f>IF(N392="snížená",J392,0)</f>
        <v>0</v>
      </c>
      <c r="BG392" s="190">
        <f>IF(N392="zákl. přenesená",J392,0)</f>
        <v>0</v>
      </c>
      <c r="BH392" s="190">
        <f>IF(N392="sníž. přenesená",J392,0)</f>
        <v>0</v>
      </c>
      <c r="BI392" s="190">
        <f>IF(N392="nulová",J392,0)</f>
        <v>0</v>
      </c>
      <c r="BJ392" s="17" t="s">
        <v>81</v>
      </c>
      <c r="BK392" s="190">
        <f>ROUND(I392*H392,2)</f>
        <v>0</v>
      </c>
      <c r="BL392" s="17" t="s">
        <v>172</v>
      </c>
      <c r="BM392" s="189" t="s">
        <v>1038</v>
      </c>
    </row>
    <row r="393" spans="1:65" s="14" customFormat="1" ht="11.25">
      <c r="B393" s="202"/>
      <c r="C393" s="203"/>
      <c r="D393" s="193" t="s">
        <v>174</v>
      </c>
      <c r="E393" s="204" t="s">
        <v>19</v>
      </c>
      <c r="F393" s="205" t="s">
        <v>1039</v>
      </c>
      <c r="G393" s="203"/>
      <c r="H393" s="206">
        <v>494.94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174</v>
      </c>
      <c r="AU393" s="212" t="s">
        <v>83</v>
      </c>
      <c r="AV393" s="14" t="s">
        <v>83</v>
      </c>
      <c r="AW393" s="14" t="s">
        <v>35</v>
      </c>
      <c r="AX393" s="14" t="s">
        <v>74</v>
      </c>
      <c r="AY393" s="212" t="s">
        <v>164</v>
      </c>
    </row>
    <row r="394" spans="1:65" s="14" customFormat="1" ht="11.25">
      <c r="B394" s="202"/>
      <c r="C394" s="203"/>
      <c r="D394" s="193" t="s">
        <v>174</v>
      </c>
      <c r="E394" s="204" t="s">
        <v>19</v>
      </c>
      <c r="F394" s="205" t="s">
        <v>1040</v>
      </c>
      <c r="G394" s="203"/>
      <c r="H394" s="206">
        <v>46.546999999999997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174</v>
      </c>
      <c r="AU394" s="212" t="s">
        <v>83</v>
      </c>
      <c r="AV394" s="14" t="s">
        <v>83</v>
      </c>
      <c r="AW394" s="14" t="s">
        <v>35</v>
      </c>
      <c r="AX394" s="14" t="s">
        <v>74</v>
      </c>
      <c r="AY394" s="212" t="s">
        <v>164</v>
      </c>
    </row>
    <row r="395" spans="1:65" s="15" customFormat="1" ht="11.25">
      <c r="B395" s="223"/>
      <c r="C395" s="224"/>
      <c r="D395" s="193" t="s">
        <v>174</v>
      </c>
      <c r="E395" s="225" t="s">
        <v>19</v>
      </c>
      <c r="F395" s="226" t="s">
        <v>246</v>
      </c>
      <c r="G395" s="224"/>
      <c r="H395" s="227">
        <v>541.48699999999997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AT395" s="233" t="s">
        <v>174</v>
      </c>
      <c r="AU395" s="233" t="s">
        <v>83</v>
      </c>
      <c r="AV395" s="15" t="s">
        <v>172</v>
      </c>
      <c r="AW395" s="15" t="s">
        <v>35</v>
      </c>
      <c r="AX395" s="15" t="s">
        <v>81</v>
      </c>
      <c r="AY395" s="233" t="s">
        <v>164</v>
      </c>
    </row>
    <row r="396" spans="1:65" s="2" customFormat="1" ht="37.9" customHeight="1">
      <c r="A396" s="34"/>
      <c r="B396" s="35"/>
      <c r="C396" s="178" t="s">
        <v>1041</v>
      </c>
      <c r="D396" s="178" t="s">
        <v>167</v>
      </c>
      <c r="E396" s="179" t="s">
        <v>1042</v>
      </c>
      <c r="F396" s="180" t="s">
        <v>1043</v>
      </c>
      <c r="G396" s="181" t="s">
        <v>401</v>
      </c>
      <c r="H396" s="182">
        <v>11</v>
      </c>
      <c r="I396" s="183"/>
      <c r="J396" s="184">
        <f>ROUND(I396*H396,2)</f>
        <v>0</v>
      </c>
      <c r="K396" s="180" t="s">
        <v>171</v>
      </c>
      <c r="L396" s="39"/>
      <c r="M396" s="185" t="s">
        <v>19</v>
      </c>
      <c r="N396" s="186" t="s">
        <v>45</v>
      </c>
      <c r="O396" s="64"/>
      <c r="P396" s="187">
        <f>O396*H396</f>
        <v>0</v>
      </c>
      <c r="Q396" s="187">
        <v>1.7770000000000001E-2</v>
      </c>
      <c r="R396" s="187">
        <f>Q396*H396</f>
        <v>0.19547</v>
      </c>
      <c r="S396" s="187">
        <v>0</v>
      </c>
      <c r="T396" s="18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9" t="s">
        <v>172</v>
      </c>
      <c r="AT396" s="189" t="s">
        <v>167</v>
      </c>
      <c r="AU396" s="189" t="s">
        <v>83</v>
      </c>
      <c r="AY396" s="17" t="s">
        <v>164</v>
      </c>
      <c r="BE396" s="190">
        <f>IF(N396="základní",J396,0)</f>
        <v>0</v>
      </c>
      <c r="BF396" s="190">
        <f>IF(N396="snížená",J396,0)</f>
        <v>0</v>
      </c>
      <c r="BG396" s="190">
        <f>IF(N396="zákl. přenesená",J396,0)</f>
        <v>0</v>
      </c>
      <c r="BH396" s="190">
        <f>IF(N396="sníž. přenesená",J396,0)</f>
        <v>0</v>
      </c>
      <c r="BI396" s="190">
        <f>IF(N396="nulová",J396,0)</f>
        <v>0</v>
      </c>
      <c r="BJ396" s="17" t="s">
        <v>81</v>
      </c>
      <c r="BK396" s="190">
        <f>ROUND(I396*H396,2)</f>
        <v>0</v>
      </c>
      <c r="BL396" s="17" t="s">
        <v>172</v>
      </c>
      <c r="BM396" s="189" t="s">
        <v>1044</v>
      </c>
    </row>
    <row r="397" spans="1:65" s="13" customFormat="1" ht="11.25">
      <c r="B397" s="191"/>
      <c r="C397" s="192"/>
      <c r="D397" s="193" t="s">
        <v>174</v>
      </c>
      <c r="E397" s="194" t="s">
        <v>19</v>
      </c>
      <c r="F397" s="195" t="s">
        <v>1045</v>
      </c>
      <c r="G397" s="192"/>
      <c r="H397" s="194" t="s">
        <v>19</v>
      </c>
      <c r="I397" s="196"/>
      <c r="J397" s="192"/>
      <c r="K397" s="192"/>
      <c r="L397" s="197"/>
      <c r="M397" s="198"/>
      <c r="N397" s="199"/>
      <c r="O397" s="199"/>
      <c r="P397" s="199"/>
      <c r="Q397" s="199"/>
      <c r="R397" s="199"/>
      <c r="S397" s="199"/>
      <c r="T397" s="200"/>
      <c r="AT397" s="201" t="s">
        <v>174</v>
      </c>
      <c r="AU397" s="201" t="s">
        <v>83</v>
      </c>
      <c r="AV397" s="13" t="s">
        <v>81</v>
      </c>
      <c r="AW397" s="13" t="s">
        <v>35</v>
      </c>
      <c r="AX397" s="13" t="s">
        <v>74</v>
      </c>
      <c r="AY397" s="201" t="s">
        <v>164</v>
      </c>
    </row>
    <row r="398" spans="1:65" s="14" customFormat="1" ht="11.25">
      <c r="B398" s="202"/>
      <c r="C398" s="203"/>
      <c r="D398" s="193" t="s">
        <v>174</v>
      </c>
      <c r="E398" s="204" t="s">
        <v>19</v>
      </c>
      <c r="F398" s="205" t="s">
        <v>234</v>
      </c>
      <c r="G398" s="203"/>
      <c r="H398" s="206">
        <v>8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174</v>
      </c>
      <c r="AU398" s="212" t="s">
        <v>83</v>
      </c>
      <c r="AV398" s="14" t="s">
        <v>83</v>
      </c>
      <c r="AW398" s="14" t="s">
        <v>35</v>
      </c>
      <c r="AX398" s="14" t="s">
        <v>74</v>
      </c>
      <c r="AY398" s="212" t="s">
        <v>164</v>
      </c>
    </row>
    <row r="399" spans="1:65" s="13" customFormat="1" ht="11.25">
      <c r="B399" s="191"/>
      <c r="C399" s="192"/>
      <c r="D399" s="193" t="s">
        <v>174</v>
      </c>
      <c r="E399" s="194" t="s">
        <v>19</v>
      </c>
      <c r="F399" s="195" t="s">
        <v>1046</v>
      </c>
      <c r="G399" s="192"/>
      <c r="H399" s="194" t="s">
        <v>19</v>
      </c>
      <c r="I399" s="196"/>
      <c r="J399" s="192"/>
      <c r="K399" s="192"/>
      <c r="L399" s="197"/>
      <c r="M399" s="198"/>
      <c r="N399" s="199"/>
      <c r="O399" s="199"/>
      <c r="P399" s="199"/>
      <c r="Q399" s="199"/>
      <c r="R399" s="199"/>
      <c r="S399" s="199"/>
      <c r="T399" s="200"/>
      <c r="AT399" s="201" t="s">
        <v>174</v>
      </c>
      <c r="AU399" s="201" t="s">
        <v>83</v>
      </c>
      <c r="AV399" s="13" t="s">
        <v>81</v>
      </c>
      <c r="AW399" s="13" t="s">
        <v>35</v>
      </c>
      <c r="AX399" s="13" t="s">
        <v>74</v>
      </c>
      <c r="AY399" s="201" t="s">
        <v>164</v>
      </c>
    </row>
    <row r="400" spans="1:65" s="14" customFormat="1" ht="11.25">
      <c r="B400" s="202"/>
      <c r="C400" s="203"/>
      <c r="D400" s="193" t="s">
        <v>174</v>
      </c>
      <c r="E400" s="204" t="s">
        <v>19</v>
      </c>
      <c r="F400" s="205" t="s">
        <v>83</v>
      </c>
      <c r="G400" s="203"/>
      <c r="H400" s="206">
        <v>2</v>
      </c>
      <c r="I400" s="207"/>
      <c r="J400" s="203"/>
      <c r="K400" s="203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174</v>
      </c>
      <c r="AU400" s="212" t="s">
        <v>83</v>
      </c>
      <c r="AV400" s="14" t="s">
        <v>83</v>
      </c>
      <c r="AW400" s="14" t="s">
        <v>35</v>
      </c>
      <c r="AX400" s="14" t="s">
        <v>74</v>
      </c>
      <c r="AY400" s="212" t="s">
        <v>164</v>
      </c>
    </row>
    <row r="401" spans="1:65" s="13" customFormat="1" ht="11.25">
      <c r="B401" s="191"/>
      <c r="C401" s="192"/>
      <c r="D401" s="193" t="s">
        <v>174</v>
      </c>
      <c r="E401" s="194" t="s">
        <v>19</v>
      </c>
      <c r="F401" s="195" t="s">
        <v>1047</v>
      </c>
      <c r="G401" s="192"/>
      <c r="H401" s="194" t="s">
        <v>19</v>
      </c>
      <c r="I401" s="196"/>
      <c r="J401" s="192"/>
      <c r="K401" s="192"/>
      <c r="L401" s="197"/>
      <c r="M401" s="198"/>
      <c r="N401" s="199"/>
      <c r="O401" s="199"/>
      <c r="P401" s="199"/>
      <c r="Q401" s="199"/>
      <c r="R401" s="199"/>
      <c r="S401" s="199"/>
      <c r="T401" s="200"/>
      <c r="AT401" s="201" t="s">
        <v>174</v>
      </c>
      <c r="AU401" s="201" t="s">
        <v>83</v>
      </c>
      <c r="AV401" s="13" t="s">
        <v>81</v>
      </c>
      <c r="AW401" s="13" t="s">
        <v>35</v>
      </c>
      <c r="AX401" s="13" t="s">
        <v>74</v>
      </c>
      <c r="AY401" s="201" t="s">
        <v>164</v>
      </c>
    </row>
    <row r="402" spans="1:65" s="14" customFormat="1" ht="11.25">
      <c r="B402" s="202"/>
      <c r="C402" s="203"/>
      <c r="D402" s="193" t="s">
        <v>174</v>
      </c>
      <c r="E402" s="204" t="s">
        <v>19</v>
      </c>
      <c r="F402" s="205" t="s">
        <v>81</v>
      </c>
      <c r="G402" s="203"/>
      <c r="H402" s="206">
        <v>1</v>
      </c>
      <c r="I402" s="207"/>
      <c r="J402" s="203"/>
      <c r="K402" s="203"/>
      <c r="L402" s="208"/>
      <c r="M402" s="209"/>
      <c r="N402" s="210"/>
      <c r="O402" s="210"/>
      <c r="P402" s="210"/>
      <c r="Q402" s="210"/>
      <c r="R402" s="210"/>
      <c r="S402" s="210"/>
      <c r="T402" s="211"/>
      <c r="AT402" s="212" t="s">
        <v>174</v>
      </c>
      <c r="AU402" s="212" t="s">
        <v>83</v>
      </c>
      <c r="AV402" s="14" t="s">
        <v>83</v>
      </c>
      <c r="AW402" s="14" t="s">
        <v>35</v>
      </c>
      <c r="AX402" s="14" t="s">
        <v>74</v>
      </c>
      <c r="AY402" s="212" t="s">
        <v>164</v>
      </c>
    </row>
    <row r="403" spans="1:65" s="15" customFormat="1" ht="11.25">
      <c r="B403" s="223"/>
      <c r="C403" s="224"/>
      <c r="D403" s="193" t="s">
        <v>174</v>
      </c>
      <c r="E403" s="225" t="s">
        <v>19</v>
      </c>
      <c r="F403" s="226" t="s">
        <v>246</v>
      </c>
      <c r="G403" s="224"/>
      <c r="H403" s="227">
        <v>11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AT403" s="233" t="s">
        <v>174</v>
      </c>
      <c r="AU403" s="233" t="s">
        <v>83</v>
      </c>
      <c r="AV403" s="15" t="s">
        <v>172</v>
      </c>
      <c r="AW403" s="15" t="s">
        <v>35</v>
      </c>
      <c r="AX403" s="15" t="s">
        <v>81</v>
      </c>
      <c r="AY403" s="233" t="s">
        <v>164</v>
      </c>
    </row>
    <row r="404" spans="1:65" s="2" customFormat="1" ht="24.2" customHeight="1">
      <c r="A404" s="34"/>
      <c r="B404" s="35"/>
      <c r="C404" s="213" t="s">
        <v>1048</v>
      </c>
      <c r="D404" s="213" t="s">
        <v>231</v>
      </c>
      <c r="E404" s="214" t="s">
        <v>1049</v>
      </c>
      <c r="F404" s="215" t="s">
        <v>1050</v>
      </c>
      <c r="G404" s="216" t="s">
        <v>401</v>
      </c>
      <c r="H404" s="217">
        <v>9</v>
      </c>
      <c r="I404" s="218"/>
      <c r="J404" s="219">
        <f>ROUND(I404*H404,2)</f>
        <v>0</v>
      </c>
      <c r="K404" s="215" t="s">
        <v>171</v>
      </c>
      <c r="L404" s="220"/>
      <c r="M404" s="221" t="s">
        <v>19</v>
      </c>
      <c r="N404" s="222" t="s">
        <v>45</v>
      </c>
      <c r="O404" s="64"/>
      <c r="P404" s="187">
        <f>O404*H404</f>
        <v>0</v>
      </c>
      <c r="Q404" s="187">
        <v>1.553E-2</v>
      </c>
      <c r="R404" s="187">
        <f>Q404*H404</f>
        <v>0.13977000000000001</v>
      </c>
      <c r="S404" s="187">
        <v>0</v>
      </c>
      <c r="T404" s="18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9" t="s">
        <v>234</v>
      </c>
      <c r="AT404" s="189" t="s">
        <v>231</v>
      </c>
      <c r="AU404" s="189" t="s">
        <v>83</v>
      </c>
      <c r="AY404" s="17" t="s">
        <v>164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7" t="s">
        <v>81</v>
      </c>
      <c r="BK404" s="190">
        <f>ROUND(I404*H404,2)</f>
        <v>0</v>
      </c>
      <c r="BL404" s="17" t="s">
        <v>172</v>
      </c>
      <c r="BM404" s="189" t="s">
        <v>1051</v>
      </c>
    </row>
    <row r="405" spans="1:65" s="14" customFormat="1" ht="11.25">
      <c r="B405" s="202"/>
      <c r="C405" s="203"/>
      <c r="D405" s="193" t="s">
        <v>174</v>
      </c>
      <c r="E405" s="204" t="s">
        <v>19</v>
      </c>
      <c r="F405" s="205" t="s">
        <v>1052</v>
      </c>
      <c r="G405" s="203"/>
      <c r="H405" s="206">
        <v>9</v>
      </c>
      <c r="I405" s="207"/>
      <c r="J405" s="203"/>
      <c r="K405" s="203"/>
      <c r="L405" s="208"/>
      <c r="M405" s="209"/>
      <c r="N405" s="210"/>
      <c r="O405" s="210"/>
      <c r="P405" s="210"/>
      <c r="Q405" s="210"/>
      <c r="R405" s="210"/>
      <c r="S405" s="210"/>
      <c r="T405" s="211"/>
      <c r="AT405" s="212" t="s">
        <v>174</v>
      </c>
      <c r="AU405" s="212" t="s">
        <v>83</v>
      </c>
      <c r="AV405" s="14" t="s">
        <v>83</v>
      </c>
      <c r="AW405" s="14" t="s">
        <v>35</v>
      </c>
      <c r="AX405" s="14" t="s">
        <v>81</v>
      </c>
      <c r="AY405" s="212" t="s">
        <v>164</v>
      </c>
    </row>
    <row r="406" spans="1:65" s="2" customFormat="1" ht="24.2" customHeight="1">
      <c r="A406" s="34"/>
      <c r="B406" s="35"/>
      <c r="C406" s="213" t="s">
        <v>1053</v>
      </c>
      <c r="D406" s="213" t="s">
        <v>231</v>
      </c>
      <c r="E406" s="214" t="s">
        <v>1054</v>
      </c>
      <c r="F406" s="215" t="s">
        <v>1055</v>
      </c>
      <c r="G406" s="216" t="s">
        <v>401</v>
      </c>
      <c r="H406" s="217">
        <v>2</v>
      </c>
      <c r="I406" s="218"/>
      <c r="J406" s="219">
        <f>ROUND(I406*H406,2)</f>
        <v>0</v>
      </c>
      <c r="K406" s="215" t="s">
        <v>171</v>
      </c>
      <c r="L406" s="220"/>
      <c r="M406" s="221" t="s">
        <v>19</v>
      </c>
      <c r="N406" s="222" t="s">
        <v>45</v>
      </c>
      <c r="O406" s="64"/>
      <c r="P406" s="187">
        <f>O406*H406</f>
        <v>0</v>
      </c>
      <c r="Q406" s="187">
        <v>1.521E-2</v>
      </c>
      <c r="R406" s="187">
        <f>Q406*H406</f>
        <v>3.0419999999999999E-2</v>
      </c>
      <c r="S406" s="187">
        <v>0</v>
      </c>
      <c r="T406" s="18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9" t="s">
        <v>234</v>
      </c>
      <c r="AT406" s="189" t="s">
        <v>231</v>
      </c>
      <c r="AU406" s="189" t="s">
        <v>83</v>
      </c>
      <c r="AY406" s="17" t="s">
        <v>164</v>
      </c>
      <c r="BE406" s="190">
        <f>IF(N406="základní",J406,0)</f>
        <v>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7" t="s">
        <v>81</v>
      </c>
      <c r="BK406" s="190">
        <f>ROUND(I406*H406,2)</f>
        <v>0</v>
      </c>
      <c r="BL406" s="17" t="s">
        <v>172</v>
      </c>
      <c r="BM406" s="189" t="s">
        <v>1056</v>
      </c>
    </row>
    <row r="407" spans="1:65" s="2" customFormat="1" ht="37.9" customHeight="1">
      <c r="A407" s="34"/>
      <c r="B407" s="35"/>
      <c r="C407" s="178" t="s">
        <v>1057</v>
      </c>
      <c r="D407" s="178" t="s">
        <v>167</v>
      </c>
      <c r="E407" s="179" t="s">
        <v>1058</v>
      </c>
      <c r="F407" s="180" t="s">
        <v>1059</v>
      </c>
      <c r="G407" s="181" t="s">
        <v>401</v>
      </c>
      <c r="H407" s="182">
        <v>9</v>
      </c>
      <c r="I407" s="183"/>
      <c r="J407" s="184">
        <f>ROUND(I407*H407,2)</f>
        <v>0</v>
      </c>
      <c r="K407" s="180" t="s">
        <v>171</v>
      </c>
      <c r="L407" s="39"/>
      <c r="M407" s="185" t="s">
        <v>19</v>
      </c>
      <c r="N407" s="186" t="s">
        <v>45</v>
      </c>
      <c r="O407" s="64"/>
      <c r="P407" s="187">
        <f>O407*H407</f>
        <v>0</v>
      </c>
      <c r="Q407" s="187">
        <v>0.44169999999999998</v>
      </c>
      <c r="R407" s="187">
        <f>Q407*H407</f>
        <v>3.9752999999999998</v>
      </c>
      <c r="S407" s="187">
        <v>0</v>
      </c>
      <c r="T407" s="18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9" t="s">
        <v>389</v>
      </c>
      <c r="AT407" s="189" t="s">
        <v>167</v>
      </c>
      <c r="AU407" s="189" t="s">
        <v>83</v>
      </c>
      <c r="AY407" s="17" t="s">
        <v>164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17" t="s">
        <v>81</v>
      </c>
      <c r="BK407" s="190">
        <f>ROUND(I407*H407,2)</f>
        <v>0</v>
      </c>
      <c r="BL407" s="17" t="s">
        <v>389</v>
      </c>
      <c r="BM407" s="189" t="s">
        <v>1060</v>
      </c>
    </row>
    <row r="408" spans="1:65" s="13" customFormat="1" ht="11.25">
      <c r="B408" s="191"/>
      <c r="C408" s="192"/>
      <c r="D408" s="193" t="s">
        <v>174</v>
      </c>
      <c r="E408" s="194" t="s">
        <v>19</v>
      </c>
      <c r="F408" s="195" t="s">
        <v>1061</v>
      </c>
      <c r="G408" s="192"/>
      <c r="H408" s="194" t="s">
        <v>19</v>
      </c>
      <c r="I408" s="196"/>
      <c r="J408" s="192"/>
      <c r="K408" s="192"/>
      <c r="L408" s="197"/>
      <c r="M408" s="198"/>
      <c r="N408" s="199"/>
      <c r="O408" s="199"/>
      <c r="P408" s="199"/>
      <c r="Q408" s="199"/>
      <c r="R408" s="199"/>
      <c r="S408" s="199"/>
      <c r="T408" s="200"/>
      <c r="AT408" s="201" t="s">
        <v>174</v>
      </c>
      <c r="AU408" s="201" t="s">
        <v>83</v>
      </c>
      <c r="AV408" s="13" t="s">
        <v>81</v>
      </c>
      <c r="AW408" s="13" t="s">
        <v>35</v>
      </c>
      <c r="AX408" s="13" t="s">
        <v>74</v>
      </c>
      <c r="AY408" s="201" t="s">
        <v>164</v>
      </c>
    </row>
    <row r="409" spans="1:65" s="14" customFormat="1" ht="11.25">
      <c r="B409" s="202"/>
      <c r="C409" s="203"/>
      <c r="D409" s="193" t="s">
        <v>174</v>
      </c>
      <c r="E409" s="204" t="s">
        <v>19</v>
      </c>
      <c r="F409" s="205" t="s">
        <v>427</v>
      </c>
      <c r="G409" s="203"/>
      <c r="H409" s="206">
        <v>6</v>
      </c>
      <c r="I409" s="207"/>
      <c r="J409" s="203"/>
      <c r="K409" s="203"/>
      <c r="L409" s="208"/>
      <c r="M409" s="209"/>
      <c r="N409" s="210"/>
      <c r="O409" s="210"/>
      <c r="P409" s="210"/>
      <c r="Q409" s="210"/>
      <c r="R409" s="210"/>
      <c r="S409" s="210"/>
      <c r="T409" s="211"/>
      <c r="AT409" s="212" t="s">
        <v>174</v>
      </c>
      <c r="AU409" s="212" t="s">
        <v>83</v>
      </c>
      <c r="AV409" s="14" t="s">
        <v>83</v>
      </c>
      <c r="AW409" s="14" t="s">
        <v>35</v>
      </c>
      <c r="AX409" s="14" t="s">
        <v>74</v>
      </c>
      <c r="AY409" s="212" t="s">
        <v>164</v>
      </c>
    </row>
    <row r="410" spans="1:65" s="13" customFormat="1" ht="11.25">
      <c r="B410" s="191"/>
      <c r="C410" s="192"/>
      <c r="D410" s="193" t="s">
        <v>174</v>
      </c>
      <c r="E410" s="194" t="s">
        <v>19</v>
      </c>
      <c r="F410" s="195" t="s">
        <v>1062</v>
      </c>
      <c r="G410" s="192"/>
      <c r="H410" s="194" t="s">
        <v>19</v>
      </c>
      <c r="I410" s="196"/>
      <c r="J410" s="192"/>
      <c r="K410" s="192"/>
      <c r="L410" s="197"/>
      <c r="M410" s="198"/>
      <c r="N410" s="199"/>
      <c r="O410" s="199"/>
      <c r="P410" s="199"/>
      <c r="Q410" s="199"/>
      <c r="R410" s="199"/>
      <c r="S410" s="199"/>
      <c r="T410" s="200"/>
      <c r="AT410" s="201" t="s">
        <v>174</v>
      </c>
      <c r="AU410" s="201" t="s">
        <v>83</v>
      </c>
      <c r="AV410" s="13" t="s">
        <v>81</v>
      </c>
      <c r="AW410" s="13" t="s">
        <v>35</v>
      </c>
      <c r="AX410" s="13" t="s">
        <v>74</v>
      </c>
      <c r="AY410" s="201" t="s">
        <v>164</v>
      </c>
    </row>
    <row r="411" spans="1:65" s="14" customFormat="1" ht="11.25">
      <c r="B411" s="202"/>
      <c r="C411" s="203"/>
      <c r="D411" s="193" t="s">
        <v>174</v>
      </c>
      <c r="E411" s="204" t="s">
        <v>19</v>
      </c>
      <c r="F411" s="205" t="s">
        <v>83</v>
      </c>
      <c r="G411" s="203"/>
      <c r="H411" s="206">
        <v>2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174</v>
      </c>
      <c r="AU411" s="212" t="s">
        <v>83</v>
      </c>
      <c r="AV411" s="14" t="s">
        <v>83</v>
      </c>
      <c r="AW411" s="14" t="s">
        <v>35</v>
      </c>
      <c r="AX411" s="14" t="s">
        <v>74</v>
      </c>
      <c r="AY411" s="212" t="s">
        <v>164</v>
      </c>
    </row>
    <row r="412" spans="1:65" s="13" customFormat="1" ht="11.25">
      <c r="B412" s="191"/>
      <c r="C412" s="192"/>
      <c r="D412" s="193" t="s">
        <v>174</v>
      </c>
      <c r="E412" s="194" t="s">
        <v>19</v>
      </c>
      <c r="F412" s="195" t="s">
        <v>1063</v>
      </c>
      <c r="G412" s="192"/>
      <c r="H412" s="194" t="s">
        <v>19</v>
      </c>
      <c r="I412" s="196"/>
      <c r="J412" s="192"/>
      <c r="K412" s="192"/>
      <c r="L412" s="197"/>
      <c r="M412" s="198"/>
      <c r="N412" s="199"/>
      <c r="O412" s="199"/>
      <c r="P412" s="199"/>
      <c r="Q412" s="199"/>
      <c r="R412" s="199"/>
      <c r="S412" s="199"/>
      <c r="T412" s="200"/>
      <c r="AT412" s="201" t="s">
        <v>174</v>
      </c>
      <c r="AU412" s="201" t="s">
        <v>83</v>
      </c>
      <c r="AV412" s="13" t="s">
        <v>81</v>
      </c>
      <c r="AW412" s="13" t="s">
        <v>35</v>
      </c>
      <c r="AX412" s="13" t="s">
        <v>74</v>
      </c>
      <c r="AY412" s="201" t="s">
        <v>164</v>
      </c>
    </row>
    <row r="413" spans="1:65" s="14" customFormat="1" ht="11.25">
      <c r="B413" s="202"/>
      <c r="C413" s="203"/>
      <c r="D413" s="193" t="s">
        <v>174</v>
      </c>
      <c r="E413" s="204" t="s">
        <v>19</v>
      </c>
      <c r="F413" s="205" t="s">
        <v>81</v>
      </c>
      <c r="G413" s="203"/>
      <c r="H413" s="206">
        <v>1</v>
      </c>
      <c r="I413" s="207"/>
      <c r="J413" s="203"/>
      <c r="K413" s="203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174</v>
      </c>
      <c r="AU413" s="212" t="s">
        <v>83</v>
      </c>
      <c r="AV413" s="14" t="s">
        <v>83</v>
      </c>
      <c r="AW413" s="14" t="s">
        <v>35</v>
      </c>
      <c r="AX413" s="14" t="s">
        <v>74</v>
      </c>
      <c r="AY413" s="212" t="s">
        <v>164</v>
      </c>
    </row>
    <row r="414" spans="1:65" s="15" customFormat="1" ht="11.25">
      <c r="B414" s="223"/>
      <c r="C414" s="224"/>
      <c r="D414" s="193" t="s">
        <v>174</v>
      </c>
      <c r="E414" s="225" t="s">
        <v>19</v>
      </c>
      <c r="F414" s="226" t="s">
        <v>246</v>
      </c>
      <c r="G414" s="224"/>
      <c r="H414" s="227">
        <v>9</v>
      </c>
      <c r="I414" s="228"/>
      <c r="J414" s="224"/>
      <c r="K414" s="224"/>
      <c r="L414" s="229"/>
      <c r="M414" s="230"/>
      <c r="N414" s="231"/>
      <c r="O414" s="231"/>
      <c r="P414" s="231"/>
      <c r="Q414" s="231"/>
      <c r="R414" s="231"/>
      <c r="S414" s="231"/>
      <c r="T414" s="232"/>
      <c r="AT414" s="233" t="s">
        <v>174</v>
      </c>
      <c r="AU414" s="233" t="s">
        <v>83</v>
      </c>
      <c r="AV414" s="15" t="s">
        <v>172</v>
      </c>
      <c r="AW414" s="15" t="s">
        <v>35</v>
      </c>
      <c r="AX414" s="15" t="s">
        <v>81</v>
      </c>
      <c r="AY414" s="233" t="s">
        <v>164</v>
      </c>
    </row>
    <row r="415" spans="1:65" s="2" customFormat="1" ht="37.9" customHeight="1">
      <c r="A415" s="34"/>
      <c r="B415" s="35"/>
      <c r="C415" s="213" t="s">
        <v>1064</v>
      </c>
      <c r="D415" s="213" t="s">
        <v>231</v>
      </c>
      <c r="E415" s="214" t="s">
        <v>1065</v>
      </c>
      <c r="F415" s="215" t="s">
        <v>1066</v>
      </c>
      <c r="G415" s="216" t="s">
        <v>401</v>
      </c>
      <c r="H415" s="217">
        <v>1</v>
      </c>
      <c r="I415" s="218"/>
      <c r="J415" s="219">
        <f>ROUND(I415*H415,2)</f>
        <v>0</v>
      </c>
      <c r="K415" s="215" t="s">
        <v>171</v>
      </c>
      <c r="L415" s="220"/>
      <c r="M415" s="221" t="s">
        <v>19</v>
      </c>
      <c r="N415" s="222" t="s">
        <v>45</v>
      </c>
      <c r="O415" s="64"/>
      <c r="P415" s="187">
        <f>O415*H415</f>
        <v>0</v>
      </c>
      <c r="Q415" s="187">
        <v>1.2489999999999999E-2</v>
      </c>
      <c r="R415" s="187">
        <f>Q415*H415</f>
        <v>1.2489999999999999E-2</v>
      </c>
      <c r="S415" s="187">
        <v>0</v>
      </c>
      <c r="T415" s="18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9" t="s">
        <v>348</v>
      </c>
      <c r="AT415" s="189" t="s">
        <v>231</v>
      </c>
      <c r="AU415" s="189" t="s">
        <v>83</v>
      </c>
      <c r="AY415" s="17" t="s">
        <v>164</v>
      </c>
      <c r="BE415" s="190">
        <f>IF(N415="základní",J415,0)</f>
        <v>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17" t="s">
        <v>81</v>
      </c>
      <c r="BK415" s="190">
        <f>ROUND(I415*H415,2)</f>
        <v>0</v>
      </c>
      <c r="BL415" s="17" t="s">
        <v>389</v>
      </c>
      <c r="BM415" s="189" t="s">
        <v>1067</v>
      </c>
    </row>
    <row r="416" spans="1:65" s="2" customFormat="1" ht="37.9" customHeight="1">
      <c r="A416" s="34"/>
      <c r="B416" s="35"/>
      <c r="C416" s="213" t="s">
        <v>1068</v>
      </c>
      <c r="D416" s="213" t="s">
        <v>231</v>
      </c>
      <c r="E416" s="214" t="s">
        <v>1069</v>
      </c>
      <c r="F416" s="215" t="s">
        <v>1070</v>
      </c>
      <c r="G416" s="216" t="s">
        <v>401</v>
      </c>
      <c r="H416" s="217">
        <v>1</v>
      </c>
      <c r="I416" s="218"/>
      <c r="J416" s="219">
        <f>ROUND(I416*H416,2)</f>
        <v>0</v>
      </c>
      <c r="K416" s="215" t="s">
        <v>171</v>
      </c>
      <c r="L416" s="220"/>
      <c r="M416" s="221" t="s">
        <v>19</v>
      </c>
      <c r="N416" s="222" t="s">
        <v>45</v>
      </c>
      <c r="O416" s="64"/>
      <c r="P416" s="187">
        <f>O416*H416</f>
        <v>0</v>
      </c>
      <c r="Q416" s="187">
        <v>1.521E-2</v>
      </c>
      <c r="R416" s="187">
        <f>Q416*H416</f>
        <v>1.521E-2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348</v>
      </c>
      <c r="AT416" s="189" t="s">
        <v>231</v>
      </c>
      <c r="AU416" s="189" t="s">
        <v>83</v>
      </c>
      <c r="AY416" s="17" t="s">
        <v>164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7" t="s">
        <v>81</v>
      </c>
      <c r="BK416" s="190">
        <f>ROUND(I416*H416,2)</f>
        <v>0</v>
      </c>
      <c r="BL416" s="17" t="s">
        <v>389</v>
      </c>
      <c r="BM416" s="189" t="s">
        <v>1071</v>
      </c>
    </row>
    <row r="417" spans="1:65" s="2" customFormat="1" ht="37.9" customHeight="1">
      <c r="A417" s="34"/>
      <c r="B417" s="35"/>
      <c r="C417" s="213" t="s">
        <v>1072</v>
      </c>
      <c r="D417" s="213" t="s">
        <v>231</v>
      </c>
      <c r="E417" s="214" t="s">
        <v>1073</v>
      </c>
      <c r="F417" s="215" t="s">
        <v>1074</v>
      </c>
      <c r="G417" s="216" t="s">
        <v>401</v>
      </c>
      <c r="H417" s="217">
        <v>6</v>
      </c>
      <c r="I417" s="218"/>
      <c r="J417" s="219">
        <f>ROUND(I417*H417,2)</f>
        <v>0</v>
      </c>
      <c r="K417" s="215" t="s">
        <v>171</v>
      </c>
      <c r="L417" s="220"/>
      <c r="M417" s="221" t="s">
        <v>19</v>
      </c>
      <c r="N417" s="222" t="s">
        <v>45</v>
      </c>
      <c r="O417" s="64"/>
      <c r="P417" s="187">
        <f>O417*H417</f>
        <v>0</v>
      </c>
      <c r="Q417" s="187">
        <v>1.553E-2</v>
      </c>
      <c r="R417" s="187">
        <f>Q417*H417</f>
        <v>9.3179999999999999E-2</v>
      </c>
      <c r="S417" s="187">
        <v>0</v>
      </c>
      <c r="T417" s="18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9" t="s">
        <v>348</v>
      </c>
      <c r="AT417" s="189" t="s">
        <v>231</v>
      </c>
      <c r="AU417" s="189" t="s">
        <v>83</v>
      </c>
      <c r="AY417" s="17" t="s">
        <v>164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17" t="s">
        <v>81</v>
      </c>
      <c r="BK417" s="190">
        <f>ROUND(I417*H417,2)</f>
        <v>0</v>
      </c>
      <c r="BL417" s="17" t="s">
        <v>389</v>
      </c>
      <c r="BM417" s="189" t="s">
        <v>1075</v>
      </c>
    </row>
    <row r="418" spans="1:65" s="14" customFormat="1" ht="11.25">
      <c r="B418" s="202"/>
      <c r="C418" s="203"/>
      <c r="D418" s="193" t="s">
        <v>174</v>
      </c>
      <c r="E418" s="204" t="s">
        <v>19</v>
      </c>
      <c r="F418" s="205" t="s">
        <v>1076</v>
      </c>
      <c r="G418" s="203"/>
      <c r="H418" s="206">
        <v>6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174</v>
      </c>
      <c r="AU418" s="212" t="s">
        <v>83</v>
      </c>
      <c r="AV418" s="14" t="s">
        <v>83</v>
      </c>
      <c r="AW418" s="14" t="s">
        <v>35</v>
      </c>
      <c r="AX418" s="14" t="s">
        <v>81</v>
      </c>
      <c r="AY418" s="212" t="s">
        <v>164</v>
      </c>
    </row>
    <row r="419" spans="1:65" s="2" customFormat="1" ht="37.9" customHeight="1">
      <c r="A419" s="34"/>
      <c r="B419" s="35"/>
      <c r="C419" s="213" t="s">
        <v>1077</v>
      </c>
      <c r="D419" s="213" t="s">
        <v>231</v>
      </c>
      <c r="E419" s="214" t="s">
        <v>1078</v>
      </c>
      <c r="F419" s="215" t="s">
        <v>1079</v>
      </c>
      <c r="G419" s="216" t="s">
        <v>401</v>
      </c>
      <c r="H419" s="217">
        <v>1</v>
      </c>
      <c r="I419" s="218"/>
      <c r="J419" s="219">
        <f>ROUND(I419*H419,2)</f>
        <v>0</v>
      </c>
      <c r="K419" s="215" t="s">
        <v>171</v>
      </c>
      <c r="L419" s="220"/>
      <c r="M419" s="221" t="s">
        <v>19</v>
      </c>
      <c r="N419" s="222" t="s">
        <v>45</v>
      </c>
      <c r="O419" s="64"/>
      <c r="P419" s="187">
        <f>O419*H419</f>
        <v>0</v>
      </c>
      <c r="Q419" s="187">
        <v>1.272E-2</v>
      </c>
      <c r="R419" s="187">
        <f>Q419*H419</f>
        <v>1.272E-2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348</v>
      </c>
      <c r="AT419" s="189" t="s">
        <v>231</v>
      </c>
      <c r="AU419" s="189" t="s">
        <v>83</v>
      </c>
      <c r="AY419" s="17" t="s">
        <v>164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7" t="s">
        <v>81</v>
      </c>
      <c r="BK419" s="190">
        <f>ROUND(I419*H419,2)</f>
        <v>0</v>
      </c>
      <c r="BL419" s="17" t="s">
        <v>389</v>
      </c>
      <c r="BM419" s="189" t="s">
        <v>1080</v>
      </c>
    </row>
    <row r="420" spans="1:65" s="2" customFormat="1" ht="14.45" customHeight="1">
      <c r="A420" s="34"/>
      <c r="B420" s="35"/>
      <c r="C420" s="178" t="s">
        <v>1081</v>
      </c>
      <c r="D420" s="178" t="s">
        <v>167</v>
      </c>
      <c r="E420" s="179" t="s">
        <v>1082</v>
      </c>
      <c r="F420" s="180" t="s">
        <v>1083</v>
      </c>
      <c r="G420" s="181" t="s">
        <v>318</v>
      </c>
      <c r="H420" s="182">
        <v>20</v>
      </c>
      <c r="I420" s="183"/>
      <c r="J420" s="184">
        <f>ROUND(I420*H420,2)</f>
        <v>0</v>
      </c>
      <c r="K420" s="180" t="s">
        <v>19</v>
      </c>
      <c r="L420" s="39"/>
      <c r="M420" s="185" t="s">
        <v>19</v>
      </c>
      <c r="N420" s="186" t="s">
        <v>45</v>
      </c>
      <c r="O420" s="64"/>
      <c r="P420" s="187">
        <f>O420*H420</f>
        <v>0</v>
      </c>
      <c r="Q420" s="187">
        <v>0</v>
      </c>
      <c r="R420" s="187">
        <f>Q420*H420</f>
        <v>0</v>
      </c>
      <c r="S420" s="187">
        <v>0</v>
      </c>
      <c r="T420" s="18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9" t="s">
        <v>389</v>
      </c>
      <c r="AT420" s="189" t="s">
        <v>167</v>
      </c>
      <c r="AU420" s="189" t="s">
        <v>83</v>
      </c>
      <c r="AY420" s="17" t="s">
        <v>164</v>
      </c>
      <c r="BE420" s="190">
        <f>IF(N420="základní",J420,0)</f>
        <v>0</v>
      </c>
      <c r="BF420" s="190">
        <f>IF(N420="snížená",J420,0)</f>
        <v>0</v>
      </c>
      <c r="BG420" s="190">
        <f>IF(N420="zákl. přenesená",J420,0)</f>
        <v>0</v>
      </c>
      <c r="BH420" s="190">
        <f>IF(N420="sníž. přenesená",J420,0)</f>
        <v>0</v>
      </c>
      <c r="BI420" s="190">
        <f>IF(N420="nulová",J420,0)</f>
        <v>0</v>
      </c>
      <c r="BJ420" s="17" t="s">
        <v>81</v>
      </c>
      <c r="BK420" s="190">
        <f>ROUND(I420*H420,2)</f>
        <v>0</v>
      </c>
      <c r="BL420" s="17" t="s">
        <v>389</v>
      </c>
      <c r="BM420" s="189" t="s">
        <v>1084</v>
      </c>
    </row>
    <row r="421" spans="1:65" s="2" customFormat="1" ht="24.2" customHeight="1">
      <c r="A421" s="34"/>
      <c r="B421" s="35"/>
      <c r="C421" s="178" t="s">
        <v>1085</v>
      </c>
      <c r="D421" s="178" t="s">
        <v>167</v>
      </c>
      <c r="E421" s="179" t="s">
        <v>1086</v>
      </c>
      <c r="F421" s="180" t="s">
        <v>1087</v>
      </c>
      <c r="G421" s="181" t="s">
        <v>170</v>
      </c>
      <c r="H421" s="182">
        <v>57.265999999999998</v>
      </c>
      <c r="I421" s="183"/>
      <c r="J421" s="184">
        <f>ROUND(I421*H421,2)</f>
        <v>0</v>
      </c>
      <c r="K421" s="180" t="s">
        <v>171</v>
      </c>
      <c r="L421" s="39"/>
      <c r="M421" s="185" t="s">
        <v>19</v>
      </c>
      <c r="N421" s="186" t="s">
        <v>45</v>
      </c>
      <c r="O421" s="64"/>
      <c r="P421" s="187">
        <f>O421*H421</f>
        <v>0</v>
      </c>
      <c r="Q421" s="187">
        <v>5.0000000000000001E-3</v>
      </c>
      <c r="R421" s="187">
        <f>Q421*H421</f>
        <v>0.28632999999999997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389</v>
      </c>
      <c r="AT421" s="189" t="s">
        <v>167</v>
      </c>
      <c r="AU421" s="189" t="s">
        <v>83</v>
      </c>
      <c r="AY421" s="17" t="s">
        <v>164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7" t="s">
        <v>81</v>
      </c>
      <c r="BK421" s="190">
        <f>ROUND(I421*H421,2)</f>
        <v>0</v>
      </c>
      <c r="BL421" s="17" t="s">
        <v>389</v>
      </c>
      <c r="BM421" s="189" t="s">
        <v>1088</v>
      </c>
    </row>
    <row r="422" spans="1:65" s="14" customFormat="1" ht="11.25">
      <c r="B422" s="202"/>
      <c r="C422" s="203"/>
      <c r="D422" s="193" t="s">
        <v>174</v>
      </c>
      <c r="E422" s="204" t="s">
        <v>19</v>
      </c>
      <c r="F422" s="205" t="s">
        <v>1089</v>
      </c>
      <c r="G422" s="203"/>
      <c r="H422" s="206">
        <v>57.265999999999998</v>
      </c>
      <c r="I422" s="207"/>
      <c r="J422" s="203"/>
      <c r="K422" s="203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174</v>
      </c>
      <c r="AU422" s="212" t="s">
        <v>83</v>
      </c>
      <c r="AV422" s="14" t="s">
        <v>83</v>
      </c>
      <c r="AW422" s="14" t="s">
        <v>35</v>
      </c>
      <c r="AX422" s="14" t="s">
        <v>81</v>
      </c>
      <c r="AY422" s="212" t="s">
        <v>164</v>
      </c>
    </row>
    <row r="423" spans="1:65" s="2" customFormat="1" ht="14.45" customHeight="1">
      <c r="A423" s="34"/>
      <c r="B423" s="35"/>
      <c r="C423" s="213" t="s">
        <v>1090</v>
      </c>
      <c r="D423" s="213" t="s">
        <v>231</v>
      </c>
      <c r="E423" s="214" t="s">
        <v>1091</v>
      </c>
      <c r="F423" s="215" t="s">
        <v>1092</v>
      </c>
      <c r="G423" s="216" t="s">
        <v>401</v>
      </c>
      <c r="H423" s="217">
        <v>3894.0880000000002</v>
      </c>
      <c r="I423" s="218"/>
      <c r="J423" s="219">
        <f>ROUND(I423*H423,2)</f>
        <v>0</v>
      </c>
      <c r="K423" s="215" t="s">
        <v>171</v>
      </c>
      <c r="L423" s="220"/>
      <c r="M423" s="221" t="s">
        <v>19</v>
      </c>
      <c r="N423" s="222" t="s">
        <v>45</v>
      </c>
      <c r="O423" s="64"/>
      <c r="P423" s="187">
        <f>O423*H423</f>
        <v>0</v>
      </c>
      <c r="Q423" s="187">
        <v>5.0000000000000001E-4</v>
      </c>
      <c r="R423" s="187">
        <f>Q423*H423</f>
        <v>1.9470440000000002</v>
      </c>
      <c r="S423" s="187">
        <v>0</v>
      </c>
      <c r="T423" s="18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9" t="s">
        <v>348</v>
      </c>
      <c r="AT423" s="189" t="s">
        <v>231</v>
      </c>
      <c r="AU423" s="189" t="s">
        <v>83</v>
      </c>
      <c r="AY423" s="17" t="s">
        <v>164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17" t="s">
        <v>81</v>
      </c>
      <c r="BK423" s="190">
        <f>ROUND(I423*H423,2)</f>
        <v>0</v>
      </c>
      <c r="BL423" s="17" t="s">
        <v>389</v>
      </c>
      <c r="BM423" s="189" t="s">
        <v>1093</v>
      </c>
    </row>
    <row r="424" spans="1:65" s="14" customFormat="1" ht="11.25">
      <c r="B424" s="202"/>
      <c r="C424" s="203"/>
      <c r="D424" s="193" t="s">
        <v>174</v>
      </c>
      <c r="E424" s="203"/>
      <c r="F424" s="205" t="s">
        <v>1094</v>
      </c>
      <c r="G424" s="203"/>
      <c r="H424" s="206">
        <v>3894.0880000000002</v>
      </c>
      <c r="I424" s="207"/>
      <c r="J424" s="203"/>
      <c r="K424" s="203"/>
      <c r="L424" s="208"/>
      <c r="M424" s="209"/>
      <c r="N424" s="210"/>
      <c r="O424" s="210"/>
      <c r="P424" s="210"/>
      <c r="Q424" s="210"/>
      <c r="R424" s="210"/>
      <c r="S424" s="210"/>
      <c r="T424" s="211"/>
      <c r="AT424" s="212" t="s">
        <v>174</v>
      </c>
      <c r="AU424" s="212" t="s">
        <v>83</v>
      </c>
      <c r="AV424" s="14" t="s">
        <v>83</v>
      </c>
      <c r="AW424" s="14" t="s">
        <v>4</v>
      </c>
      <c r="AX424" s="14" t="s">
        <v>81</v>
      </c>
      <c r="AY424" s="212" t="s">
        <v>164</v>
      </c>
    </row>
    <row r="425" spans="1:65" s="2" customFormat="1" ht="24.2" customHeight="1">
      <c r="A425" s="34"/>
      <c r="B425" s="35"/>
      <c r="C425" s="178" t="s">
        <v>1095</v>
      </c>
      <c r="D425" s="178" t="s">
        <v>167</v>
      </c>
      <c r="E425" s="179" t="s">
        <v>1096</v>
      </c>
      <c r="F425" s="180" t="s">
        <v>1097</v>
      </c>
      <c r="G425" s="181" t="s">
        <v>170</v>
      </c>
      <c r="H425" s="182">
        <v>57.265999999999998</v>
      </c>
      <c r="I425" s="183"/>
      <c r="J425" s="184">
        <f>ROUND(I425*H425,2)</f>
        <v>0</v>
      </c>
      <c r="K425" s="180" t="s">
        <v>171</v>
      </c>
      <c r="L425" s="39"/>
      <c r="M425" s="185" t="s">
        <v>19</v>
      </c>
      <c r="N425" s="186" t="s">
        <v>45</v>
      </c>
      <c r="O425" s="64"/>
      <c r="P425" s="187">
        <f>O425*H425</f>
        <v>0</v>
      </c>
      <c r="Q425" s="187">
        <v>2.7000000000000001E-3</v>
      </c>
      <c r="R425" s="187">
        <f>Q425*H425</f>
        <v>0.15461820000000001</v>
      </c>
      <c r="S425" s="187">
        <v>0</v>
      </c>
      <c r="T425" s="18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9" t="s">
        <v>389</v>
      </c>
      <c r="AT425" s="189" t="s">
        <v>167</v>
      </c>
      <c r="AU425" s="189" t="s">
        <v>83</v>
      </c>
      <c r="AY425" s="17" t="s">
        <v>164</v>
      </c>
      <c r="BE425" s="190">
        <f>IF(N425="základní",J425,0)</f>
        <v>0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17" t="s">
        <v>81</v>
      </c>
      <c r="BK425" s="190">
        <f>ROUND(I425*H425,2)</f>
        <v>0</v>
      </c>
      <c r="BL425" s="17" t="s">
        <v>389</v>
      </c>
      <c r="BM425" s="189" t="s">
        <v>1098</v>
      </c>
    </row>
    <row r="426" spans="1:65" s="2" customFormat="1" ht="37.9" customHeight="1">
      <c r="A426" s="34"/>
      <c r="B426" s="35"/>
      <c r="C426" s="178" t="s">
        <v>1099</v>
      </c>
      <c r="D426" s="178" t="s">
        <v>167</v>
      </c>
      <c r="E426" s="179" t="s">
        <v>1100</v>
      </c>
      <c r="F426" s="180" t="s">
        <v>1101</v>
      </c>
      <c r="G426" s="181" t="s">
        <v>170</v>
      </c>
      <c r="H426" s="182">
        <v>100</v>
      </c>
      <c r="I426" s="183"/>
      <c r="J426" s="184">
        <f>ROUND(I426*H426,2)</f>
        <v>0</v>
      </c>
      <c r="K426" s="180" t="s">
        <v>171</v>
      </c>
      <c r="L426" s="39"/>
      <c r="M426" s="185" t="s">
        <v>19</v>
      </c>
      <c r="N426" s="186" t="s">
        <v>45</v>
      </c>
      <c r="O426" s="64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172</v>
      </c>
      <c r="AT426" s="189" t="s">
        <v>167</v>
      </c>
      <c r="AU426" s="189" t="s">
        <v>83</v>
      </c>
      <c r="AY426" s="17" t="s">
        <v>164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7" t="s">
        <v>81</v>
      </c>
      <c r="BK426" s="190">
        <f>ROUND(I426*H426,2)</f>
        <v>0</v>
      </c>
      <c r="BL426" s="17" t="s">
        <v>172</v>
      </c>
      <c r="BM426" s="189" t="s">
        <v>1102</v>
      </c>
    </row>
    <row r="427" spans="1:65" s="2" customFormat="1" ht="37.9" customHeight="1">
      <c r="A427" s="34"/>
      <c r="B427" s="35"/>
      <c r="C427" s="178" t="s">
        <v>1103</v>
      </c>
      <c r="D427" s="178" t="s">
        <v>167</v>
      </c>
      <c r="E427" s="179" t="s">
        <v>1104</v>
      </c>
      <c r="F427" s="180" t="s">
        <v>1105</v>
      </c>
      <c r="G427" s="181" t="s">
        <v>170</v>
      </c>
      <c r="H427" s="182">
        <v>161.953</v>
      </c>
      <c r="I427" s="183"/>
      <c r="J427" s="184">
        <f>ROUND(I427*H427,2)</f>
        <v>0</v>
      </c>
      <c r="K427" s="180" t="s">
        <v>171</v>
      </c>
      <c r="L427" s="39"/>
      <c r="M427" s="185" t="s">
        <v>19</v>
      </c>
      <c r="N427" s="186" t="s">
        <v>45</v>
      </c>
      <c r="O427" s="64"/>
      <c r="P427" s="187">
        <f>O427*H427</f>
        <v>0</v>
      </c>
      <c r="Q427" s="187">
        <v>0</v>
      </c>
      <c r="R427" s="187">
        <f>Q427*H427</f>
        <v>0</v>
      </c>
      <c r="S427" s="187">
        <v>0</v>
      </c>
      <c r="T427" s="18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9" t="s">
        <v>172</v>
      </c>
      <c r="AT427" s="189" t="s">
        <v>167</v>
      </c>
      <c r="AU427" s="189" t="s">
        <v>83</v>
      </c>
      <c r="AY427" s="17" t="s">
        <v>164</v>
      </c>
      <c r="BE427" s="190">
        <f>IF(N427="základní",J427,0)</f>
        <v>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17" t="s">
        <v>81</v>
      </c>
      <c r="BK427" s="190">
        <f>ROUND(I427*H427,2)</f>
        <v>0</v>
      </c>
      <c r="BL427" s="17" t="s">
        <v>172</v>
      </c>
      <c r="BM427" s="189" t="s">
        <v>1106</v>
      </c>
    </row>
    <row r="428" spans="1:65" s="14" customFormat="1" ht="11.25">
      <c r="B428" s="202"/>
      <c r="C428" s="203"/>
      <c r="D428" s="193" t="s">
        <v>174</v>
      </c>
      <c r="E428" s="204" t="s">
        <v>19</v>
      </c>
      <c r="F428" s="205" t="s">
        <v>1107</v>
      </c>
      <c r="G428" s="203"/>
      <c r="H428" s="206">
        <v>44.22</v>
      </c>
      <c r="I428" s="207"/>
      <c r="J428" s="203"/>
      <c r="K428" s="203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174</v>
      </c>
      <c r="AU428" s="212" t="s">
        <v>83</v>
      </c>
      <c r="AV428" s="14" t="s">
        <v>83</v>
      </c>
      <c r="AW428" s="14" t="s">
        <v>35</v>
      </c>
      <c r="AX428" s="14" t="s">
        <v>74</v>
      </c>
      <c r="AY428" s="212" t="s">
        <v>164</v>
      </c>
    </row>
    <row r="429" spans="1:65" s="14" customFormat="1" ht="22.5">
      <c r="B429" s="202"/>
      <c r="C429" s="203"/>
      <c r="D429" s="193" t="s">
        <v>174</v>
      </c>
      <c r="E429" s="204" t="s">
        <v>19</v>
      </c>
      <c r="F429" s="205" t="s">
        <v>1108</v>
      </c>
      <c r="G429" s="203"/>
      <c r="H429" s="206">
        <v>32.505000000000003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174</v>
      </c>
      <c r="AU429" s="212" t="s">
        <v>83</v>
      </c>
      <c r="AV429" s="14" t="s">
        <v>83</v>
      </c>
      <c r="AW429" s="14" t="s">
        <v>35</v>
      </c>
      <c r="AX429" s="14" t="s">
        <v>74</v>
      </c>
      <c r="AY429" s="212" t="s">
        <v>164</v>
      </c>
    </row>
    <row r="430" spans="1:65" s="14" customFormat="1" ht="22.5">
      <c r="B430" s="202"/>
      <c r="C430" s="203"/>
      <c r="D430" s="193" t="s">
        <v>174</v>
      </c>
      <c r="E430" s="204" t="s">
        <v>19</v>
      </c>
      <c r="F430" s="205" t="s">
        <v>1109</v>
      </c>
      <c r="G430" s="203"/>
      <c r="H430" s="206">
        <v>85.227999999999994</v>
      </c>
      <c r="I430" s="207"/>
      <c r="J430" s="203"/>
      <c r="K430" s="203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174</v>
      </c>
      <c r="AU430" s="212" t="s">
        <v>83</v>
      </c>
      <c r="AV430" s="14" t="s">
        <v>83</v>
      </c>
      <c r="AW430" s="14" t="s">
        <v>35</v>
      </c>
      <c r="AX430" s="14" t="s">
        <v>74</v>
      </c>
      <c r="AY430" s="212" t="s">
        <v>164</v>
      </c>
    </row>
    <row r="431" spans="1:65" s="15" customFormat="1" ht="11.25">
      <c r="B431" s="223"/>
      <c r="C431" s="224"/>
      <c r="D431" s="193" t="s">
        <v>174</v>
      </c>
      <c r="E431" s="225" t="s">
        <v>19</v>
      </c>
      <c r="F431" s="226" t="s">
        <v>246</v>
      </c>
      <c r="G431" s="224"/>
      <c r="H431" s="227">
        <v>161.95299999999997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AT431" s="233" t="s">
        <v>174</v>
      </c>
      <c r="AU431" s="233" t="s">
        <v>83</v>
      </c>
      <c r="AV431" s="15" t="s">
        <v>172</v>
      </c>
      <c r="AW431" s="15" t="s">
        <v>35</v>
      </c>
      <c r="AX431" s="15" t="s">
        <v>81</v>
      </c>
      <c r="AY431" s="233" t="s">
        <v>164</v>
      </c>
    </row>
    <row r="432" spans="1:65" s="2" customFormat="1" ht="24.2" customHeight="1">
      <c r="A432" s="34"/>
      <c r="B432" s="35"/>
      <c r="C432" s="178" t="s">
        <v>1110</v>
      </c>
      <c r="D432" s="178" t="s">
        <v>167</v>
      </c>
      <c r="E432" s="179" t="s">
        <v>1111</v>
      </c>
      <c r="F432" s="180" t="s">
        <v>1112</v>
      </c>
      <c r="G432" s="181" t="s">
        <v>292</v>
      </c>
      <c r="H432" s="182">
        <v>34</v>
      </c>
      <c r="I432" s="183"/>
      <c r="J432" s="184">
        <f>ROUND(I432*H432,2)</f>
        <v>0</v>
      </c>
      <c r="K432" s="180" t="s">
        <v>171</v>
      </c>
      <c r="L432" s="39"/>
      <c r="M432" s="185" t="s">
        <v>19</v>
      </c>
      <c r="N432" s="186" t="s">
        <v>45</v>
      </c>
      <c r="O432" s="64"/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9" t="s">
        <v>172</v>
      </c>
      <c r="AT432" s="189" t="s">
        <v>167</v>
      </c>
      <c r="AU432" s="189" t="s">
        <v>83</v>
      </c>
      <c r="AY432" s="17" t="s">
        <v>164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7" t="s">
        <v>81</v>
      </c>
      <c r="BK432" s="190">
        <f>ROUND(I432*H432,2)</f>
        <v>0</v>
      </c>
      <c r="BL432" s="17" t="s">
        <v>172</v>
      </c>
      <c r="BM432" s="189" t="s">
        <v>1113</v>
      </c>
    </row>
    <row r="433" spans="1:65" s="2" customFormat="1" ht="24.2" customHeight="1">
      <c r="A433" s="34"/>
      <c r="B433" s="35"/>
      <c r="C433" s="178" t="s">
        <v>1114</v>
      </c>
      <c r="D433" s="178" t="s">
        <v>167</v>
      </c>
      <c r="E433" s="179" t="s">
        <v>1115</v>
      </c>
      <c r="F433" s="180" t="s">
        <v>1116</v>
      </c>
      <c r="G433" s="181" t="s">
        <v>180</v>
      </c>
      <c r="H433" s="182">
        <v>15.000999999999999</v>
      </c>
      <c r="I433" s="183"/>
      <c r="J433" s="184">
        <f>ROUND(I433*H433,2)</f>
        <v>0</v>
      </c>
      <c r="K433" s="180" t="s">
        <v>171</v>
      </c>
      <c r="L433" s="39"/>
      <c r="M433" s="185" t="s">
        <v>19</v>
      </c>
      <c r="N433" s="186" t="s">
        <v>45</v>
      </c>
      <c r="O433" s="64"/>
      <c r="P433" s="187">
        <f>O433*H433</f>
        <v>0</v>
      </c>
      <c r="Q433" s="187">
        <v>2.45329</v>
      </c>
      <c r="R433" s="187">
        <f>Q433*H433</f>
        <v>36.801803289999995</v>
      </c>
      <c r="S433" s="187">
        <v>0</v>
      </c>
      <c r="T433" s="18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9" t="s">
        <v>172</v>
      </c>
      <c r="AT433" s="189" t="s">
        <v>167</v>
      </c>
      <c r="AU433" s="189" t="s">
        <v>83</v>
      </c>
      <c r="AY433" s="17" t="s">
        <v>164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17" t="s">
        <v>81</v>
      </c>
      <c r="BK433" s="190">
        <f>ROUND(I433*H433,2)</f>
        <v>0</v>
      </c>
      <c r="BL433" s="17" t="s">
        <v>172</v>
      </c>
      <c r="BM433" s="189" t="s">
        <v>1117</v>
      </c>
    </row>
    <row r="434" spans="1:65" s="14" customFormat="1" ht="11.25">
      <c r="B434" s="202"/>
      <c r="C434" s="203"/>
      <c r="D434" s="193" t="s">
        <v>174</v>
      </c>
      <c r="E434" s="204" t="s">
        <v>19</v>
      </c>
      <c r="F434" s="205" t="s">
        <v>1118</v>
      </c>
      <c r="G434" s="203"/>
      <c r="H434" s="206">
        <v>15.000999999999999</v>
      </c>
      <c r="I434" s="207"/>
      <c r="J434" s="203"/>
      <c r="K434" s="203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174</v>
      </c>
      <c r="AU434" s="212" t="s">
        <v>83</v>
      </c>
      <c r="AV434" s="14" t="s">
        <v>83</v>
      </c>
      <c r="AW434" s="14" t="s">
        <v>35</v>
      </c>
      <c r="AX434" s="14" t="s">
        <v>81</v>
      </c>
      <c r="AY434" s="212" t="s">
        <v>164</v>
      </c>
    </row>
    <row r="435" spans="1:65" s="2" customFormat="1" ht="24.2" customHeight="1">
      <c r="A435" s="34"/>
      <c r="B435" s="35"/>
      <c r="C435" s="178" t="s">
        <v>1119</v>
      </c>
      <c r="D435" s="178" t="s">
        <v>167</v>
      </c>
      <c r="E435" s="179" t="s">
        <v>1120</v>
      </c>
      <c r="F435" s="180" t="s">
        <v>1121</v>
      </c>
      <c r="G435" s="181" t="s">
        <v>180</v>
      </c>
      <c r="H435" s="182">
        <v>15.000999999999999</v>
      </c>
      <c r="I435" s="183"/>
      <c r="J435" s="184">
        <f>ROUND(I435*H435,2)</f>
        <v>0</v>
      </c>
      <c r="K435" s="180" t="s">
        <v>171</v>
      </c>
      <c r="L435" s="39"/>
      <c r="M435" s="185" t="s">
        <v>19</v>
      </c>
      <c r="N435" s="186" t="s">
        <v>45</v>
      </c>
      <c r="O435" s="64"/>
      <c r="P435" s="187">
        <f>O435*H435</f>
        <v>0</v>
      </c>
      <c r="Q435" s="187">
        <v>0</v>
      </c>
      <c r="R435" s="187">
        <f>Q435*H435</f>
        <v>0</v>
      </c>
      <c r="S435" s="187">
        <v>0</v>
      </c>
      <c r="T435" s="18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9" t="s">
        <v>172</v>
      </c>
      <c r="AT435" s="189" t="s">
        <v>167</v>
      </c>
      <c r="AU435" s="189" t="s">
        <v>83</v>
      </c>
      <c r="AY435" s="17" t="s">
        <v>164</v>
      </c>
      <c r="BE435" s="190">
        <f>IF(N435="základní",J435,0)</f>
        <v>0</v>
      </c>
      <c r="BF435" s="190">
        <f>IF(N435="snížená",J435,0)</f>
        <v>0</v>
      </c>
      <c r="BG435" s="190">
        <f>IF(N435="zákl. přenesená",J435,0)</f>
        <v>0</v>
      </c>
      <c r="BH435" s="190">
        <f>IF(N435="sníž. přenesená",J435,0)</f>
        <v>0</v>
      </c>
      <c r="BI435" s="190">
        <f>IF(N435="nulová",J435,0)</f>
        <v>0</v>
      </c>
      <c r="BJ435" s="17" t="s">
        <v>81</v>
      </c>
      <c r="BK435" s="190">
        <f>ROUND(I435*H435,2)</f>
        <v>0</v>
      </c>
      <c r="BL435" s="17" t="s">
        <v>172</v>
      </c>
      <c r="BM435" s="189" t="s">
        <v>1122</v>
      </c>
    </row>
    <row r="436" spans="1:65" s="2" customFormat="1" ht="37.9" customHeight="1">
      <c r="A436" s="34"/>
      <c r="B436" s="35"/>
      <c r="C436" s="178" t="s">
        <v>1123</v>
      </c>
      <c r="D436" s="178" t="s">
        <v>167</v>
      </c>
      <c r="E436" s="179" t="s">
        <v>1124</v>
      </c>
      <c r="F436" s="180" t="s">
        <v>1125</v>
      </c>
      <c r="G436" s="181" t="s">
        <v>180</v>
      </c>
      <c r="H436" s="182">
        <v>15.000999999999999</v>
      </c>
      <c r="I436" s="183"/>
      <c r="J436" s="184">
        <f>ROUND(I436*H436,2)</f>
        <v>0</v>
      </c>
      <c r="K436" s="180" t="s">
        <v>171</v>
      </c>
      <c r="L436" s="39"/>
      <c r="M436" s="185" t="s">
        <v>19</v>
      </c>
      <c r="N436" s="186" t="s">
        <v>45</v>
      </c>
      <c r="O436" s="64"/>
      <c r="P436" s="187">
        <f>O436*H436</f>
        <v>0</v>
      </c>
      <c r="Q436" s="187">
        <v>3.0300000000000001E-2</v>
      </c>
      <c r="R436" s="187">
        <f>Q436*H436</f>
        <v>0.4545303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172</v>
      </c>
      <c r="AT436" s="189" t="s">
        <v>167</v>
      </c>
      <c r="AU436" s="189" t="s">
        <v>83</v>
      </c>
      <c r="AY436" s="17" t="s">
        <v>164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7" t="s">
        <v>81</v>
      </c>
      <c r="BK436" s="190">
        <f>ROUND(I436*H436,2)</f>
        <v>0</v>
      </c>
      <c r="BL436" s="17" t="s">
        <v>172</v>
      </c>
      <c r="BM436" s="189" t="s">
        <v>1126</v>
      </c>
    </row>
    <row r="437" spans="1:65" s="2" customFormat="1" ht="24.2" customHeight="1">
      <c r="A437" s="34"/>
      <c r="B437" s="35"/>
      <c r="C437" s="178" t="s">
        <v>1127</v>
      </c>
      <c r="D437" s="178" t="s">
        <v>167</v>
      </c>
      <c r="E437" s="179" t="s">
        <v>1128</v>
      </c>
      <c r="F437" s="180" t="s">
        <v>1129</v>
      </c>
      <c r="G437" s="181" t="s">
        <v>170</v>
      </c>
      <c r="H437" s="182">
        <v>272.74099999999999</v>
      </c>
      <c r="I437" s="183"/>
      <c r="J437" s="184">
        <f>ROUND(I437*H437,2)</f>
        <v>0</v>
      </c>
      <c r="K437" s="180" t="s">
        <v>171</v>
      </c>
      <c r="L437" s="39"/>
      <c r="M437" s="185" t="s">
        <v>19</v>
      </c>
      <c r="N437" s="186" t="s">
        <v>45</v>
      </c>
      <c r="O437" s="64"/>
      <c r="P437" s="187">
        <f>O437*H437</f>
        <v>0</v>
      </c>
      <c r="Q437" s="187">
        <v>1.2999999999999999E-4</v>
      </c>
      <c r="R437" s="187">
        <f>Q437*H437</f>
        <v>3.5456329999999994E-2</v>
      </c>
      <c r="S437" s="187">
        <v>0</v>
      </c>
      <c r="T437" s="18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9" t="s">
        <v>172</v>
      </c>
      <c r="AT437" s="189" t="s">
        <v>167</v>
      </c>
      <c r="AU437" s="189" t="s">
        <v>83</v>
      </c>
      <c r="AY437" s="17" t="s">
        <v>164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17" t="s">
        <v>81</v>
      </c>
      <c r="BK437" s="190">
        <f>ROUND(I437*H437,2)</f>
        <v>0</v>
      </c>
      <c r="BL437" s="17" t="s">
        <v>172</v>
      </c>
      <c r="BM437" s="189" t="s">
        <v>1130</v>
      </c>
    </row>
    <row r="438" spans="1:65" s="2" customFormat="1" ht="37.9" customHeight="1">
      <c r="A438" s="34"/>
      <c r="B438" s="35"/>
      <c r="C438" s="178" t="s">
        <v>166</v>
      </c>
      <c r="D438" s="178" t="s">
        <v>167</v>
      </c>
      <c r="E438" s="179" t="s">
        <v>1131</v>
      </c>
      <c r="F438" s="180" t="s">
        <v>1132</v>
      </c>
      <c r="G438" s="181" t="s">
        <v>170</v>
      </c>
      <c r="H438" s="182">
        <v>22.943999999999999</v>
      </c>
      <c r="I438" s="183"/>
      <c r="J438" s="184">
        <f>ROUND(I438*H438,2)</f>
        <v>0</v>
      </c>
      <c r="K438" s="180" t="s">
        <v>171</v>
      </c>
      <c r="L438" s="39"/>
      <c r="M438" s="185" t="s">
        <v>19</v>
      </c>
      <c r="N438" s="186" t="s">
        <v>45</v>
      </c>
      <c r="O438" s="64"/>
      <c r="P438" s="187">
        <f>O438*H438</f>
        <v>0</v>
      </c>
      <c r="Q438" s="187">
        <v>0.29311999999999999</v>
      </c>
      <c r="R438" s="187">
        <f>Q438*H438</f>
        <v>6.7253452799999991</v>
      </c>
      <c r="S438" s="187">
        <v>0</v>
      </c>
      <c r="T438" s="18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9" t="s">
        <v>172</v>
      </c>
      <c r="AT438" s="189" t="s">
        <v>167</v>
      </c>
      <c r="AU438" s="189" t="s">
        <v>83</v>
      </c>
      <c r="AY438" s="17" t="s">
        <v>164</v>
      </c>
      <c r="BE438" s="190">
        <f>IF(N438="základní",J438,0)</f>
        <v>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7" t="s">
        <v>81</v>
      </c>
      <c r="BK438" s="190">
        <f>ROUND(I438*H438,2)</f>
        <v>0</v>
      </c>
      <c r="BL438" s="17" t="s">
        <v>172</v>
      </c>
      <c r="BM438" s="189" t="s">
        <v>1133</v>
      </c>
    </row>
    <row r="439" spans="1:65" s="14" customFormat="1" ht="11.25">
      <c r="B439" s="202"/>
      <c r="C439" s="203"/>
      <c r="D439" s="193" t="s">
        <v>174</v>
      </c>
      <c r="E439" s="204" t="s">
        <v>19</v>
      </c>
      <c r="F439" s="205" t="s">
        <v>1134</v>
      </c>
      <c r="G439" s="203"/>
      <c r="H439" s="206">
        <v>22.943999999999999</v>
      </c>
      <c r="I439" s="207"/>
      <c r="J439" s="203"/>
      <c r="K439" s="203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174</v>
      </c>
      <c r="AU439" s="212" t="s">
        <v>83</v>
      </c>
      <c r="AV439" s="14" t="s">
        <v>83</v>
      </c>
      <c r="AW439" s="14" t="s">
        <v>35</v>
      </c>
      <c r="AX439" s="14" t="s">
        <v>81</v>
      </c>
      <c r="AY439" s="212" t="s">
        <v>164</v>
      </c>
    </row>
    <row r="440" spans="1:65" s="2" customFormat="1" ht="14.45" customHeight="1">
      <c r="A440" s="34"/>
      <c r="B440" s="35"/>
      <c r="C440" s="178" t="s">
        <v>1135</v>
      </c>
      <c r="D440" s="178" t="s">
        <v>167</v>
      </c>
      <c r="E440" s="179" t="s">
        <v>1136</v>
      </c>
      <c r="F440" s="180" t="s">
        <v>1137</v>
      </c>
      <c r="G440" s="181" t="s">
        <v>318</v>
      </c>
      <c r="H440" s="182">
        <v>1</v>
      </c>
      <c r="I440" s="183"/>
      <c r="J440" s="184">
        <f>ROUND(I440*H440,2)</f>
        <v>0</v>
      </c>
      <c r="K440" s="180" t="s">
        <v>19</v>
      </c>
      <c r="L440" s="39"/>
      <c r="M440" s="185" t="s">
        <v>19</v>
      </c>
      <c r="N440" s="186" t="s">
        <v>45</v>
      </c>
      <c r="O440" s="64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172</v>
      </c>
      <c r="AT440" s="189" t="s">
        <v>167</v>
      </c>
      <c r="AU440" s="189" t="s">
        <v>83</v>
      </c>
      <c r="AY440" s="17" t="s">
        <v>164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7" t="s">
        <v>81</v>
      </c>
      <c r="BK440" s="190">
        <f>ROUND(I440*H440,2)</f>
        <v>0</v>
      </c>
      <c r="BL440" s="17" t="s">
        <v>172</v>
      </c>
      <c r="BM440" s="189" t="s">
        <v>1138</v>
      </c>
    </row>
    <row r="441" spans="1:65" s="13" customFormat="1" ht="11.25">
      <c r="B441" s="191"/>
      <c r="C441" s="192"/>
      <c r="D441" s="193" t="s">
        <v>174</v>
      </c>
      <c r="E441" s="194" t="s">
        <v>19</v>
      </c>
      <c r="F441" s="195" t="s">
        <v>1139</v>
      </c>
      <c r="G441" s="192"/>
      <c r="H441" s="194" t="s">
        <v>19</v>
      </c>
      <c r="I441" s="196"/>
      <c r="J441" s="192"/>
      <c r="K441" s="192"/>
      <c r="L441" s="197"/>
      <c r="M441" s="198"/>
      <c r="N441" s="199"/>
      <c r="O441" s="199"/>
      <c r="P441" s="199"/>
      <c r="Q441" s="199"/>
      <c r="R441" s="199"/>
      <c r="S441" s="199"/>
      <c r="T441" s="200"/>
      <c r="AT441" s="201" t="s">
        <v>174</v>
      </c>
      <c r="AU441" s="201" t="s">
        <v>83</v>
      </c>
      <c r="AV441" s="13" t="s">
        <v>81</v>
      </c>
      <c r="AW441" s="13" t="s">
        <v>35</v>
      </c>
      <c r="AX441" s="13" t="s">
        <v>74</v>
      </c>
      <c r="AY441" s="201" t="s">
        <v>164</v>
      </c>
    </row>
    <row r="442" spans="1:65" s="14" customFormat="1" ht="11.25">
      <c r="B442" s="202"/>
      <c r="C442" s="203"/>
      <c r="D442" s="193" t="s">
        <v>174</v>
      </c>
      <c r="E442" s="204" t="s">
        <v>19</v>
      </c>
      <c r="F442" s="205" t="s">
        <v>81</v>
      </c>
      <c r="G442" s="203"/>
      <c r="H442" s="206">
        <v>1</v>
      </c>
      <c r="I442" s="207"/>
      <c r="J442" s="203"/>
      <c r="K442" s="203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174</v>
      </c>
      <c r="AU442" s="212" t="s">
        <v>83</v>
      </c>
      <c r="AV442" s="14" t="s">
        <v>83</v>
      </c>
      <c r="AW442" s="14" t="s">
        <v>35</v>
      </c>
      <c r="AX442" s="14" t="s">
        <v>81</v>
      </c>
      <c r="AY442" s="212" t="s">
        <v>164</v>
      </c>
    </row>
    <row r="443" spans="1:65" s="12" customFormat="1" ht="22.9" customHeight="1">
      <c r="B443" s="162"/>
      <c r="C443" s="163"/>
      <c r="D443" s="164" t="s">
        <v>73</v>
      </c>
      <c r="E443" s="176" t="s">
        <v>237</v>
      </c>
      <c r="F443" s="176" t="s">
        <v>238</v>
      </c>
      <c r="G443" s="163"/>
      <c r="H443" s="163"/>
      <c r="I443" s="166"/>
      <c r="J443" s="177">
        <f>BK443</f>
        <v>0</v>
      </c>
      <c r="K443" s="163"/>
      <c r="L443" s="168"/>
      <c r="M443" s="169"/>
      <c r="N443" s="170"/>
      <c r="O443" s="170"/>
      <c r="P443" s="171">
        <f>SUM(P444:P476)</f>
        <v>0</v>
      </c>
      <c r="Q443" s="170"/>
      <c r="R443" s="171">
        <f>SUM(R444:R476)</f>
        <v>1.4794433000000002</v>
      </c>
      <c r="S443" s="170"/>
      <c r="T443" s="172">
        <f>SUM(T444:T476)</f>
        <v>0</v>
      </c>
      <c r="AR443" s="173" t="s">
        <v>81</v>
      </c>
      <c r="AT443" s="174" t="s">
        <v>73</v>
      </c>
      <c r="AU443" s="174" t="s">
        <v>81</v>
      </c>
      <c r="AY443" s="173" t="s">
        <v>164</v>
      </c>
      <c r="BK443" s="175">
        <f>SUM(BK444:BK476)</f>
        <v>0</v>
      </c>
    </row>
    <row r="444" spans="1:65" s="2" customFormat="1" ht="49.15" customHeight="1">
      <c r="A444" s="34"/>
      <c r="B444" s="35"/>
      <c r="C444" s="178" t="s">
        <v>1140</v>
      </c>
      <c r="D444" s="178" t="s">
        <v>167</v>
      </c>
      <c r="E444" s="179" t="s">
        <v>1141</v>
      </c>
      <c r="F444" s="180" t="s">
        <v>1142</v>
      </c>
      <c r="G444" s="181" t="s">
        <v>292</v>
      </c>
      <c r="H444" s="182">
        <v>10</v>
      </c>
      <c r="I444" s="183"/>
      <c r="J444" s="184">
        <f>ROUND(I444*H444,2)</f>
        <v>0</v>
      </c>
      <c r="K444" s="180" t="s">
        <v>171</v>
      </c>
      <c r="L444" s="39"/>
      <c r="M444" s="185" t="s">
        <v>19</v>
      </c>
      <c r="N444" s="186" t="s">
        <v>45</v>
      </c>
      <c r="O444" s="64"/>
      <c r="P444" s="187">
        <f>O444*H444</f>
        <v>0</v>
      </c>
      <c r="Q444" s="187">
        <v>0.11808</v>
      </c>
      <c r="R444" s="187">
        <f>Q444*H444</f>
        <v>1.1808000000000001</v>
      </c>
      <c r="S444" s="187">
        <v>0</v>
      </c>
      <c r="T444" s="18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89" t="s">
        <v>172</v>
      </c>
      <c r="AT444" s="189" t="s">
        <v>167</v>
      </c>
      <c r="AU444" s="189" t="s">
        <v>83</v>
      </c>
      <c r="AY444" s="17" t="s">
        <v>164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7" t="s">
        <v>81</v>
      </c>
      <c r="BK444" s="190">
        <f>ROUND(I444*H444,2)</f>
        <v>0</v>
      </c>
      <c r="BL444" s="17" t="s">
        <v>172</v>
      </c>
      <c r="BM444" s="189" t="s">
        <v>1143</v>
      </c>
    </row>
    <row r="445" spans="1:65" s="13" customFormat="1" ht="11.25">
      <c r="B445" s="191"/>
      <c r="C445" s="192"/>
      <c r="D445" s="193" t="s">
        <v>174</v>
      </c>
      <c r="E445" s="194" t="s">
        <v>19</v>
      </c>
      <c r="F445" s="195" t="s">
        <v>1144</v>
      </c>
      <c r="G445" s="192"/>
      <c r="H445" s="194" t="s">
        <v>19</v>
      </c>
      <c r="I445" s="196"/>
      <c r="J445" s="192"/>
      <c r="K445" s="192"/>
      <c r="L445" s="197"/>
      <c r="M445" s="198"/>
      <c r="N445" s="199"/>
      <c r="O445" s="199"/>
      <c r="P445" s="199"/>
      <c r="Q445" s="199"/>
      <c r="R445" s="199"/>
      <c r="S445" s="199"/>
      <c r="T445" s="200"/>
      <c r="AT445" s="201" t="s">
        <v>174</v>
      </c>
      <c r="AU445" s="201" t="s">
        <v>83</v>
      </c>
      <c r="AV445" s="13" t="s">
        <v>81</v>
      </c>
      <c r="AW445" s="13" t="s">
        <v>35</v>
      </c>
      <c r="AX445" s="13" t="s">
        <v>74</v>
      </c>
      <c r="AY445" s="201" t="s">
        <v>164</v>
      </c>
    </row>
    <row r="446" spans="1:65" s="14" customFormat="1" ht="11.25">
      <c r="B446" s="202"/>
      <c r="C446" s="203"/>
      <c r="D446" s="193" t="s">
        <v>174</v>
      </c>
      <c r="E446" s="204" t="s">
        <v>19</v>
      </c>
      <c r="F446" s="205" t="s">
        <v>166</v>
      </c>
      <c r="G446" s="203"/>
      <c r="H446" s="206">
        <v>10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174</v>
      </c>
      <c r="AU446" s="212" t="s">
        <v>83</v>
      </c>
      <c r="AV446" s="14" t="s">
        <v>83</v>
      </c>
      <c r="AW446" s="14" t="s">
        <v>35</v>
      </c>
      <c r="AX446" s="14" t="s">
        <v>74</v>
      </c>
      <c r="AY446" s="212" t="s">
        <v>164</v>
      </c>
    </row>
    <row r="447" spans="1:65" s="15" customFormat="1" ht="11.25">
      <c r="B447" s="223"/>
      <c r="C447" s="224"/>
      <c r="D447" s="193" t="s">
        <v>174</v>
      </c>
      <c r="E447" s="225" t="s">
        <v>19</v>
      </c>
      <c r="F447" s="226" t="s">
        <v>246</v>
      </c>
      <c r="G447" s="224"/>
      <c r="H447" s="227">
        <v>10</v>
      </c>
      <c r="I447" s="228"/>
      <c r="J447" s="224"/>
      <c r="K447" s="224"/>
      <c r="L447" s="229"/>
      <c r="M447" s="230"/>
      <c r="N447" s="231"/>
      <c r="O447" s="231"/>
      <c r="P447" s="231"/>
      <c r="Q447" s="231"/>
      <c r="R447" s="231"/>
      <c r="S447" s="231"/>
      <c r="T447" s="232"/>
      <c r="AT447" s="233" t="s">
        <v>174</v>
      </c>
      <c r="AU447" s="233" t="s">
        <v>83</v>
      </c>
      <c r="AV447" s="15" t="s">
        <v>172</v>
      </c>
      <c r="AW447" s="15" t="s">
        <v>35</v>
      </c>
      <c r="AX447" s="15" t="s">
        <v>81</v>
      </c>
      <c r="AY447" s="233" t="s">
        <v>164</v>
      </c>
    </row>
    <row r="448" spans="1:65" s="2" customFormat="1" ht="37.9" customHeight="1">
      <c r="A448" s="34"/>
      <c r="B448" s="35"/>
      <c r="C448" s="178" t="s">
        <v>1145</v>
      </c>
      <c r="D448" s="178" t="s">
        <v>167</v>
      </c>
      <c r="E448" s="179" t="s">
        <v>1146</v>
      </c>
      <c r="F448" s="180" t="s">
        <v>1147</v>
      </c>
      <c r="G448" s="181" t="s">
        <v>170</v>
      </c>
      <c r="H448" s="182">
        <v>541.48699999999997</v>
      </c>
      <c r="I448" s="183"/>
      <c r="J448" s="184">
        <f>ROUND(I448*H448,2)</f>
        <v>0</v>
      </c>
      <c r="K448" s="180" t="s">
        <v>171</v>
      </c>
      <c r="L448" s="39"/>
      <c r="M448" s="185" t="s">
        <v>19</v>
      </c>
      <c r="N448" s="186" t="s">
        <v>45</v>
      </c>
      <c r="O448" s="64"/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89" t="s">
        <v>172</v>
      </c>
      <c r="AT448" s="189" t="s">
        <v>167</v>
      </c>
      <c r="AU448" s="189" t="s">
        <v>83</v>
      </c>
      <c r="AY448" s="17" t="s">
        <v>164</v>
      </c>
      <c r="BE448" s="190">
        <f>IF(N448="základní",J448,0)</f>
        <v>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17" t="s">
        <v>81</v>
      </c>
      <c r="BK448" s="190">
        <f>ROUND(I448*H448,2)</f>
        <v>0</v>
      </c>
      <c r="BL448" s="17" t="s">
        <v>172</v>
      </c>
      <c r="BM448" s="189" t="s">
        <v>1148</v>
      </c>
    </row>
    <row r="449" spans="1:65" s="2" customFormat="1" ht="49.15" customHeight="1">
      <c r="A449" s="34"/>
      <c r="B449" s="35"/>
      <c r="C449" s="178" t="s">
        <v>1149</v>
      </c>
      <c r="D449" s="178" t="s">
        <v>167</v>
      </c>
      <c r="E449" s="179" t="s">
        <v>1150</v>
      </c>
      <c r="F449" s="180" t="s">
        <v>1151</v>
      </c>
      <c r="G449" s="181" t="s">
        <v>170</v>
      </c>
      <c r="H449" s="182">
        <v>48733.83</v>
      </c>
      <c r="I449" s="183"/>
      <c r="J449" s="184">
        <f>ROUND(I449*H449,2)</f>
        <v>0</v>
      </c>
      <c r="K449" s="180" t="s">
        <v>171</v>
      </c>
      <c r="L449" s="39"/>
      <c r="M449" s="185" t="s">
        <v>19</v>
      </c>
      <c r="N449" s="186" t="s">
        <v>45</v>
      </c>
      <c r="O449" s="64"/>
      <c r="P449" s="187">
        <f>O449*H449</f>
        <v>0</v>
      </c>
      <c r="Q449" s="187">
        <v>0</v>
      </c>
      <c r="R449" s="187">
        <f>Q449*H449</f>
        <v>0</v>
      </c>
      <c r="S449" s="187">
        <v>0</v>
      </c>
      <c r="T449" s="18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9" t="s">
        <v>172</v>
      </c>
      <c r="AT449" s="189" t="s">
        <v>167</v>
      </c>
      <c r="AU449" s="189" t="s">
        <v>83</v>
      </c>
      <c r="AY449" s="17" t="s">
        <v>164</v>
      </c>
      <c r="BE449" s="190">
        <f>IF(N449="základní",J449,0)</f>
        <v>0</v>
      </c>
      <c r="BF449" s="190">
        <f>IF(N449="snížená",J449,0)</f>
        <v>0</v>
      </c>
      <c r="BG449" s="190">
        <f>IF(N449="zákl. přenesená",J449,0)</f>
        <v>0</v>
      </c>
      <c r="BH449" s="190">
        <f>IF(N449="sníž. přenesená",J449,0)</f>
        <v>0</v>
      </c>
      <c r="BI449" s="190">
        <f>IF(N449="nulová",J449,0)</f>
        <v>0</v>
      </c>
      <c r="BJ449" s="17" t="s">
        <v>81</v>
      </c>
      <c r="BK449" s="190">
        <f>ROUND(I449*H449,2)</f>
        <v>0</v>
      </c>
      <c r="BL449" s="17" t="s">
        <v>172</v>
      </c>
      <c r="BM449" s="189" t="s">
        <v>1152</v>
      </c>
    </row>
    <row r="450" spans="1:65" s="14" customFormat="1" ht="11.25">
      <c r="B450" s="202"/>
      <c r="C450" s="203"/>
      <c r="D450" s="193" t="s">
        <v>174</v>
      </c>
      <c r="E450" s="204" t="s">
        <v>19</v>
      </c>
      <c r="F450" s="205" t="s">
        <v>1153</v>
      </c>
      <c r="G450" s="203"/>
      <c r="H450" s="206">
        <v>48733.83</v>
      </c>
      <c r="I450" s="207"/>
      <c r="J450" s="203"/>
      <c r="K450" s="203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174</v>
      </c>
      <c r="AU450" s="212" t="s">
        <v>83</v>
      </c>
      <c r="AV450" s="14" t="s">
        <v>83</v>
      </c>
      <c r="AW450" s="14" t="s">
        <v>35</v>
      </c>
      <c r="AX450" s="14" t="s">
        <v>81</v>
      </c>
      <c r="AY450" s="212" t="s">
        <v>164</v>
      </c>
    </row>
    <row r="451" spans="1:65" s="2" customFormat="1" ht="37.9" customHeight="1">
      <c r="A451" s="34"/>
      <c r="B451" s="35"/>
      <c r="C451" s="178" t="s">
        <v>1154</v>
      </c>
      <c r="D451" s="178" t="s">
        <v>167</v>
      </c>
      <c r="E451" s="179" t="s">
        <v>1155</v>
      </c>
      <c r="F451" s="180" t="s">
        <v>1156</v>
      </c>
      <c r="G451" s="181" t="s">
        <v>170</v>
      </c>
      <c r="H451" s="182">
        <v>541.48699999999997</v>
      </c>
      <c r="I451" s="183"/>
      <c r="J451" s="184">
        <f>ROUND(I451*H451,2)</f>
        <v>0</v>
      </c>
      <c r="K451" s="180" t="s">
        <v>171</v>
      </c>
      <c r="L451" s="39"/>
      <c r="M451" s="185" t="s">
        <v>19</v>
      </c>
      <c r="N451" s="186" t="s">
        <v>45</v>
      </c>
      <c r="O451" s="64"/>
      <c r="P451" s="187">
        <f>O451*H451</f>
        <v>0</v>
      </c>
      <c r="Q451" s="187">
        <v>0</v>
      </c>
      <c r="R451" s="187">
        <f>Q451*H451</f>
        <v>0</v>
      </c>
      <c r="S451" s="187">
        <v>0</v>
      </c>
      <c r="T451" s="18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89" t="s">
        <v>172</v>
      </c>
      <c r="AT451" s="189" t="s">
        <v>167</v>
      </c>
      <c r="AU451" s="189" t="s">
        <v>83</v>
      </c>
      <c r="AY451" s="17" t="s">
        <v>164</v>
      </c>
      <c r="BE451" s="190">
        <f>IF(N451="základní",J451,0)</f>
        <v>0</v>
      </c>
      <c r="BF451" s="190">
        <f>IF(N451="snížená",J451,0)</f>
        <v>0</v>
      </c>
      <c r="BG451" s="190">
        <f>IF(N451="zákl. přenesená",J451,0)</f>
        <v>0</v>
      </c>
      <c r="BH451" s="190">
        <f>IF(N451="sníž. přenesená",J451,0)</f>
        <v>0</v>
      </c>
      <c r="BI451" s="190">
        <f>IF(N451="nulová",J451,0)</f>
        <v>0</v>
      </c>
      <c r="BJ451" s="17" t="s">
        <v>81</v>
      </c>
      <c r="BK451" s="190">
        <f>ROUND(I451*H451,2)</f>
        <v>0</v>
      </c>
      <c r="BL451" s="17" t="s">
        <v>172</v>
      </c>
      <c r="BM451" s="189" t="s">
        <v>1157</v>
      </c>
    </row>
    <row r="452" spans="1:65" s="2" customFormat="1" ht="24.2" customHeight="1">
      <c r="A452" s="34"/>
      <c r="B452" s="35"/>
      <c r="C452" s="178" t="s">
        <v>1158</v>
      </c>
      <c r="D452" s="178" t="s">
        <v>167</v>
      </c>
      <c r="E452" s="179" t="s">
        <v>1159</v>
      </c>
      <c r="F452" s="180" t="s">
        <v>1160</v>
      </c>
      <c r="G452" s="181" t="s">
        <v>170</v>
      </c>
      <c r="H452" s="182">
        <v>541.48699999999997</v>
      </c>
      <c r="I452" s="183"/>
      <c r="J452" s="184">
        <f>ROUND(I452*H452,2)</f>
        <v>0</v>
      </c>
      <c r="K452" s="180" t="s">
        <v>171</v>
      </c>
      <c r="L452" s="39"/>
      <c r="M452" s="185" t="s">
        <v>19</v>
      </c>
      <c r="N452" s="186" t="s">
        <v>45</v>
      </c>
      <c r="O452" s="64"/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9" t="s">
        <v>172</v>
      </c>
      <c r="AT452" s="189" t="s">
        <v>167</v>
      </c>
      <c r="AU452" s="189" t="s">
        <v>83</v>
      </c>
      <c r="AY452" s="17" t="s">
        <v>164</v>
      </c>
      <c r="BE452" s="190">
        <f>IF(N452="základní",J452,0)</f>
        <v>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7" t="s">
        <v>81</v>
      </c>
      <c r="BK452" s="190">
        <f>ROUND(I452*H452,2)</f>
        <v>0</v>
      </c>
      <c r="BL452" s="17" t="s">
        <v>172</v>
      </c>
      <c r="BM452" s="189" t="s">
        <v>1161</v>
      </c>
    </row>
    <row r="453" spans="1:65" s="2" customFormat="1" ht="24.2" customHeight="1">
      <c r="A453" s="34"/>
      <c r="B453" s="35"/>
      <c r="C453" s="178" t="s">
        <v>1162</v>
      </c>
      <c r="D453" s="178" t="s">
        <v>167</v>
      </c>
      <c r="E453" s="179" t="s">
        <v>1163</v>
      </c>
      <c r="F453" s="180" t="s">
        <v>1164</v>
      </c>
      <c r="G453" s="181" t="s">
        <v>170</v>
      </c>
      <c r="H453" s="182">
        <v>48733.83</v>
      </c>
      <c r="I453" s="183"/>
      <c r="J453" s="184">
        <f>ROUND(I453*H453,2)</f>
        <v>0</v>
      </c>
      <c r="K453" s="180" t="s">
        <v>171</v>
      </c>
      <c r="L453" s="39"/>
      <c r="M453" s="185" t="s">
        <v>19</v>
      </c>
      <c r="N453" s="186" t="s">
        <v>45</v>
      </c>
      <c r="O453" s="64"/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9" t="s">
        <v>172</v>
      </c>
      <c r="AT453" s="189" t="s">
        <v>167</v>
      </c>
      <c r="AU453" s="189" t="s">
        <v>83</v>
      </c>
      <c r="AY453" s="17" t="s">
        <v>164</v>
      </c>
      <c r="BE453" s="190">
        <f>IF(N453="základní",J453,0)</f>
        <v>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7" t="s">
        <v>81</v>
      </c>
      <c r="BK453" s="190">
        <f>ROUND(I453*H453,2)</f>
        <v>0</v>
      </c>
      <c r="BL453" s="17" t="s">
        <v>172</v>
      </c>
      <c r="BM453" s="189" t="s">
        <v>1165</v>
      </c>
    </row>
    <row r="454" spans="1:65" s="2" customFormat="1" ht="24.2" customHeight="1">
      <c r="A454" s="34"/>
      <c r="B454" s="35"/>
      <c r="C454" s="178" t="s">
        <v>1166</v>
      </c>
      <c r="D454" s="178" t="s">
        <v>167</v>
      </c>
      <c r="E454" s="179" t="s">
        <v>1167</v>
      </c>
      <c r="F454" s="180" t="s">
        <v>1168</v>
      </c>
      <c r="G454" s="181" t="s">
        <v>170</v>
      </c>
      <c r="H454" s="182">
        <v>541.48699999999997</v>
      </c>
      <c r="I454" s="183"/>
      <c r="J454" s="184">
        <f>ROUND(I454*H454,2)</f>
        <v>0</v>
      </c>
      <c r="K454" s="180" t="s">
        <v>171</v>
      </c>
      <c r="L454" s="39"/>
      <c r="M454" s="185" t="s">
        <v>19</v>
      </c>
      <c r="N454" s="186" t="s">
        <v>45</v>
      </c>
      <c r="O454" s="64"/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9" t="s">
        <v>172</v>
      </c>
      <c r="AT454" s="189" t="s">
        <v>167</v>
      </c>
      <c r="AU454" s="189" t="s">
        <v>83</v>
      </c>
      <c r="AY454" s="17" t="s">
        <v>164</v>
      </c>
      <c r="BE454" s="190">
        <f>IF(N454="základní",J454,0)</f>
        <v>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7" t="s">
        <v>81</v>
      </c>
      <c r="BK454" s="190">
        <f>ROUND(I454*H454,2)</f>
        <v>0</v>
      </c>
      <c r="BL454" s="17" t="s">
        <v>172</v>
      </c>
      <c r="BM454" s="189" t="s">
        <v>1169</v>
      </c>
    </row>
    <row r="455" spans="1:65" s="2" customFormat="1" ht="37.9" customHeight="1">
      <c r="A455" s="34"/>
      <c r="B455" s="35"/>
      <c r="C455" s="178" t="s">
        <v>511</v>
      </c>
      <c r="D455" s="178" t="s">
        <v>167</v>
      </c>
      <c r="E455" s="179" t="s">
        <v>1170</v>
      </c>
      <c r="F455" s="180" t="s">
        <v>1171</v>
      </c>
      <c r="G455" s="181" t="s">
        <v>170</v>
      </c>
      <c r="H455" s="182">
        <v>348.61</v>
      </c>
      <c r="I455" s="183"/>
      <c r="J455" s="184">
        <f>ROUND(I455*H455,2)</f>
        <v>0</v>
      </c>
      <c r="K455" s="180" t="s">
        <v>171</v>
      </c>
      <c r="L455" s="39"/>
      <c r="M455" s="185" t="s">
        <v>19</v>
      </c>
      <c r="N455" s="186" t="s">
        <v>45</v>
      </c>
      <c r="O455" s="64"/>
      <c r="P455" s="187">
        <f>O455*H455</f>
        <v>0</v>
      </c>
      <c r="Q455" s="187">
        <v>1.2999999999999999E-4</v>
      </c>
      <c r="R455" s="187">
        <f>Q455*H455</f>
        <v>4.53193E-2</v>
      </c>
      <c r="S455" s="187">
        <v>0</v>
      </c>
      <c r="T455" s="18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9" t="s">
        <v>172</v>
      </c>
      <c r="AT455" s="189" t="s">
        <v>167</v>
      </c>
      <c r="AU455" s="189" t="s">
        <v>83</v>
      </c>
      <c r="AY455" s="17" t="s">
        <v>164</v>
      </c>
      <c r="BE455" s="190">
        <f>IF(N455="základní",J455,0)</f>
        <v>0</v>
      </c>
      <c r="BF455" s="190">
        <f>IF(N455="snížená",J455,0)</f>
        <v>0</v>
      </c>
      <c r="BG455" s="190">
        <f>IF(N455="zákl. přenesená",J455,0)</f>
        <v>0</v>
      </c>
      <c r="BH455" s="190">
        <f>IF(N455="sníž. přenesená",J455,0)</f>
        <v>0</v>
      </c>
      <c r="BI455" s="190">
        <f>IF(N455="nulová",J455,0)</f>
        <v>0</v>
      </c>
      <c r="BJ455" s="17" t="s">
        <v>81</v>
      </c>
      <c r="BK455" s="190">
        <f>ROUND(I455*H455,2)</f>
        <v>0</v>
      </c>
      <c r="BL455" s="17" t="s">
        <v>172</v>
      </c>
      <c r="BM455" s="189" t="s">
        <v>1172</v>
      </c>
    </row>
    <row r="456" spans="1:65" s="13" customFormat="1" ht="11.25">
      <c r="B456" s="191"/>
      <c r="C456" s="192"/>
      <c r="D456" s="193" t="s">
        <v>174</v>
      </c>
      <c r="E456" s="194" t="s">
        <v>19</v>
      </c>
      <c r="F456" s="195" t="s">
        <v>696</v>
      </c>
      <c r="G456" s="192"/>
      <c r="H456" s="194" t="s">
        <v>19</v>
      </c>
      <c r="I456" s="196"/>
      <c r="J456" s="192"/>
      <c r="K456" s="192"/>
      <c r="L456" s="197"/>
      <c r="M456" s="198"/>
      <c r="N456" s="199"/>
      <c r="O456" s="199"/>
      <c r="P456" s="199"/>
      <c r="Q456" s="199"/>
      <c r="R456" s="199"/>
      <c r="S456" s="199"/>
      <c r="T456" s="200"/>
      <c r="AT456" s="201" t="s">
        <v>174</v>
      </c>
      <c r="AU456" s="201" t="s">
        <v>83</v>
      </c>
      <c r="AV456" s="13" t="s">
        <v>81</v>
      </c>
      <c r="AW456" s="13" t="s">
        <v>35</v>
      </c>
      <c r="AX456" s="13" t="s">
        <v>74</v>
      </c>
      <c r="AY456" s="201" t="s">
        <v>164</v>
      </c>
    </row>
    <row r="457" spans="1:65" s="14" customFormat="1" ht="11.25">
      <c r="B457" s="202"/>
      <c r="C457" s="203"/>
      <c r="D457" s="193" t="s">
        <v>174</v>
      </c>
      <c r="E457" s="204" t="s">
        <v>19</v>
      </c>
      <c r="F457" s="205" t="s">
        <v>1173</v>
      </c>
      <c r="G457" s="203"/>
      <c r="H457" s="206">
        <v>120</v>
      </c>
      <c r="I457" s="207"/>
      <c r="J457" s="203"/>
      <c r="K457" s="203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174</v>
      </c>
      <c r="AU457" s="212" t="s">
        <v>83</v>
      </c>
      <c r="AV457" s="14" t="s">
        <v>83</v>
      </c>
      <c r="AW457" s="14" t="s">
        <v>35</v>
      </c>
      <c r="AX457" s="14" t="s">
        <v>74</v>
      </c>
      <c r="AY457" s="212" t="s">
        <v>164</v>
      </c>
    </row>
    <row r="458" spans="1:65" s="13" customFormat="1" ht="11.25">
      <c r="B458" s="191"/>
      <c r="C458" s="192"/>
      <c r="D458" s="193" t="s">
        <v>174</v>
      </c>
      <c r="E458" s="194" t="s">
        <v>19</v>
      </c>
      <c r="F458" s="195" t="s">
        <v>735</v>
      </c>
      <c r="G458" s="192"/>
      <c r="H458" s="194" t="s">
        <v>19</v>
      </c>
      <c r="I458" s="196"/>
      <c r="J458" s="192"/>
      <c r="K458" s="192"/>
      <c r="L458" s="197"/>
      <c r="M458" s="198"/>
      <c r="N458" s="199"/>
      <c r="O458" s="199"/>
      <c r="P458" s="199"/>
      <c r="Q458" s="199"/>
      <c r="R458" s="199"/>
      <c r="S458" s="199"/>
      <c r="T458" s="200"/>
      <c r="AT458" s="201" t="s">
        <v>174</v>
      </c>
      <c r="AU458" s="201" t="s">
        <v>83</v>
      </c>
      <c r="AV458" s="13" t="s">
        <v>81</v>
      </c>
      <c r="AW458" s="13" t="s">
        <v>35</v>
      </c>
      <c r="AX458" s="13" t="s">
        <v>74</v>
      </c>
      <c r="AY458" s="201" t="s">
        <v>164</v>
      </c>
    </row>
    <row r="459" spans="1:65" s="14" customFormat="1" ht="11.25">
      <c r="B459" s="202"/>
      <c r="C459" s="203"/>
      <c r="D459" s="193" t="s">
        <v>174</v>
      </c>
      <c r="E459" s="204" t="s">
        <v>19</v>
      </c>
      <c r="F459" s="205" t="s">
        <v>1174</v>
      </c>
      <c r="G459" s="203"/>
      <c r="H459" s="206">
        <v>228.61</v>
      </c>
      <c r="I459" s="207"/>
      <c r="J459" s="203"/>
      <c r="K459" s="203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174</v>
      </c>
      <c r="AU459" s="212" t="s">
        <v>83</v>
      </c>
      <c r="AV459" s="14" t="s">
        <v>83</v>
      </c>
      <c r="AW459" s="14" t="s">
        <v>35</v>
      </c>
      <c r="AX459" s="14" t="s">
        <v>74</v>
      </c>
      <c r="AY459" s="212" t="s">
        <v>164</v>
      </c>
    </row>
    <row r="460" spans="1:65" s="15" customFormat="1" ht="11.25">
      <c r="B460" s="223"/>
      <c r="C460" s="224"/>
      <c r="D460" s="193" t="s">
        <v>174</v>
      </c>
      <c r="E460" s="225" t="s">
        <v>19</v>
      </c>
      <c r="F460" s="226" t="s">
        <v>246</v>
      </c>
      <c r="G460" s="224"/>
      <c r="H460" s="227">
        <v>348.61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AT460" s="233" t="s">
        <v>174</v>
      </c>
      <c r="AU460" s="233" t="s">
        <v>83</v>
      </c>
      <c r="AV460" s="15" t="s">
        <v>172</v>
      </c>
      <c r="AW460" s="15" t="s">
        <v>35</v>
      </c>
      <c r="AX460" s="15" t="s">
        <v>81</v>
      </c>
      <c r="AY460" s="233" t="s">
        <v>164</v>
      </c>
    </row>
    <row r="461" spans="1:65" s="2" customFormat="1" ht="14.45" customHeight="1">
      <c r="A461" s="34"/>
      <c r="B461" s="35"/>
      <c r="C461" s="178" t="s">
        <v>1175</v>
      </c>
      <c r="D461" s="178" t="s">
        <v>167</v>
      </c>
      <c r="E461" s="179" t="s">
        <v>316</v>
      </c>
      <c r="F461" s="180" t="s">
        <v>1176</v>
      </c>
      <c r="G461" s="181" t="s">
        <v>318</v>
      </c>
      <c r="H461" s="182">
        <v>1</v>
      </c>
      <c r="I461" s="183"/>
      <c r="J461" s="184">
        <f>ROUND(I461*H461,2)</f>
        <v>0</v>
      </c>
      <c r="K461" s="180" t="s">
        <v>19</v>
      </c>
      <c r="L461" s="39"/>
      <c r="M461" s="185" t="s">
        <v>19</v>
      </c>
      <c r="N461" s="186" t="s">
        <v>45</v>
      </c>
      <c r="O461" s="64"/>
      <c r="P461" s="187">
        <f>O461*H461</f>
        <v>0</v>
      </c>
      <c r="Q461" s="187">
        <v>0</v>
      </c>
      <c r="R461" s="187">
        <f>Q461*H461</f>
        <v>0</v>
      </c>
      <c r="S461" s="187">
        <v>0</v>
      </c>
      <c r="T461" s="18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89" t="s">
        <v>172</v>
      </c>
      <c r="AT461" s="189" t="s">
        <v>167</v>
      </c>
      <c r="AU461" s="189" t="s">
        <v>83</v>
      </c>
      <c r="AY461" s="17" t="s">
        <v>164</v>
      </c>
      <c r="BE461" s="190">
        <f>IF(N461="základní",J461,0)</f>
        <v>0</v>
      </c>
      <c r="BF461" s="190">
        <f>IF(N461="snížená",J461,0)</f>
        <v>0</v>
      </c>
      <c r="BG461" s="190">
        <f>IF(N461="zákl. přenesená",J461,0)</f>
        <v>0</v>
      </c>
      <c r="BH461" s="190">
        <f>IF(N461="sníž. přenesená",J461,0)</f>
        <v>0</v>
      </c>
      <c r="BI461" s="190">
        <f>IF(N461="nulová",J461,0)</f>
        <v>0</v>
      </c>
      <c r="BJ461" s="17" t="s">
        <v>81</v>
      </c>
      <c r="BK461" s="190">
        <f>ROUND(I461*H461,2)</f>
        <v>0</v>
      </c>
      <c r="BL461" s="17" t="s">
        <v>172</v>
      </c>
      <c r="BM461" s="189" t="s">
        <v>1177</v>
      </c>
    </row>
    <row r="462" spans="1:65" s="2" customFormat="1" ht="37.9" customHeight="1">
      <c r="A462" s="34"/>
      <c r="B462" s="35"/>
      <c r="C462" s="178" t="s">
        <v>1178</v>
      </c>
      <c r="D462" s="178" t="s">
        <v>167</v>
      </c>
      <c r="E462" s="179" t="s">
        <v>1179</v>
      </c>
      <c r="F462" s="180" t="s">
        <v>1180</v>
      </c>
      <c r="G462" s="181" t="s">
        <v>292</v>
      </c>
      <c r="H462" s="182">
        <v>2</v>
      </c>
      <c r="I462" s="183"/>
      <c r="J462" s="184">
        <f>ROUND(I462*H462,2)</f>
        <v>0</v>
      </c>
      <c r="K462" s="180" t="s">
        <v>171</v>
      </c>
      <c r="L462" s="39"/>
      <c r="M462" s="185" t="s">
        <v>19</v>
      </c>
      <c r="N462" s="186" t="s">
        <v>45</v>
      </c>
      <c r="O462" s="64"/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89" t="s">
        <v>172</v>
      </c>
      <c r="AT462" s="189" t="s">
        <v>167</v>
      </c>
      <c r="AU462" s="189" t="s">
        <v>83</v>
      </c>
      <c r="AY462" s="17" t="s">
        <v>164</v>
      </c>
      <c r="BE462" s="190">
        <f>IF(N462="základní",J462,0)</f>
        <v>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7" t="s">
        <v>81</v>
      </c>
      <c r="BK462" s="190">
        <f>ROUND(I462*H462,2)</f>
        <v>0</v>
      </c>
      <c r="BL462" s="17" t="s">
        <v>172</v>
      </c>
      <c r="BM462" s="189" t="s">
        <v>1181</v>
      </c>
    </row>
    <row r="463" spans="1:65" s="2" customFormat="1" ht="24.2" customHeight="1">
      <c r="A463" s="34"/>
      <c r="B463" s="35"/>
      <c r="C463" s="178" t="s">
        <v>1182</v>
      </c>
      <c r="D463" s="178" t="s">
        <v>167</v>
      </c>
      <c r="E463" s="179" t="s">
        <v>1183</v>
      </c>
      <c r="F463" s="180" t="s">
        <v>1184</v>
      </c>
      <c r="G463" s="181" t="s">
        <v>292</v>
      </c>
      <c r="H463" s="182">
        <v>180</v>
      </c>
      <c r="I463" s="183"/>
      <c r="J463" s="184">
        <f>ROUND(I463*H463,2)</f>
        <v>0</v>
      </c>
      <c r="K463" s="180" t="s">
        <v>171</v>
      </c>
      <c r="L463" s="39"/>
      <c r="M463" s="185" t="s">
        <v>19</v>
      </c>
      <c r="N463" s="186" t="s">
        <v>45</v>
      </c>
      <c r="O463" s="64"/>
      <c r="P463" s="187">
        <f>O463*H463</f>
        <v>0</v>
      </c>
      <c r="Q463" s="187">
        <v>0</v>
      </c>
      <c r="R463" s="187">
        <f>Q463*H463</f>
        <v>0</v>
      </c>
      <c r="S463" s="187">
        <v>0</v>
      </c>
      <c r="T463" s="18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9" t="s">
        <v>172</v>
      </c>
      <c r="AT463" s="189" t="s">
        <v>167</v>
      </c>
      <c r="AU463" s="189" t="s">
        <v>83</v>
      </c>
      <c r="AY463" s="17" t="s">
        <v>164</v>
      </c>
      <c r="BE463" s="190">
        <f>IF(N463="základní",J463,0)</f>
        <v>0</v>
      </c>
      <c r="BF463" s="190">
        <f>IF(N463="snížená",J463,0)</f>
        <v>0</v>
      </c>
      <c r="BG463" s="190">
        <f>IF(N463="zákl. přenesená",J463,0)</f>
        <v>0</v>
      </c>
      <c r="BH463" s="190">
        <f>IF(N463="sníž. přenesená",J463,0)</f>
        <v>0</v>
      </c>
      <c r="BI463" s="190">
        <f>IF(N463="nulová",J463,0)</f>
        <v>0</v>
      </c>
      <c r="BJ463" s="17" t="s">
        <v>81</v>
      </c>
      <c r="BK463" s="190">
        <f>ROUND(I463*H463,2)</f>
        <v>0</v>
      </c>
      <c r="BL463" s="17" t="s">
        <v>172</v>
      </c>
      <c r="BM463" s="189" t="s">
        <v>1185</v>
      </c>
    </row>
    <row r="464" spans="1:65" s="14" customFormat="1" ht="11.25">
      <c r="B464" s="202"/>
      <c r="C464" s="203"/>
      <c r="D464" s="193" t="s">
        <v>174</v>
      </c>
      <c r="E464" s="204" t="s">
        <v>19</v>
      </c>
      <c r="F464" s="205" t="s">
        <v>1186</v>
      </c>
      <c r="G464" s="203"/>
      <c r="H464" s="206">
        <v>180</v>
      </c>
      <c r="I464" s="207"/>
      <c r="J464" s="203"/>
      <c r="K464" s="203"/>
      <c r="L464" s="208"/>
      <c r="M464" s="209"/>
      <c r="N464" s="210"/>
      <c r="O464" s="210"/>
      <c r="P464" s="210"/>
      <c r="Q464" s="210"/>
      <c r="R464" s="210"/>
      <c r="S464" s="210"/>
      <c r="T464" s="211"/>
      <c r="AT464" s="212" t="s">
        <v>174</v>
      </c>
      <c r="AU464" s="212" t="s">
        <v>83</v>
      </c>
      <c r="AV464" s="14" t="s">
        <v>83</v>
      </c>
      <c r="AW464" s="14" t="s">
        <v>35</v>
      </c>
      <c r="AX464" s="14" t="s">
        <v>81</v>
      </c>
      <c r="AY464" s="212" t="s">
        <v>164</v>
      </c>
    </row>
    <row r="465" spans="1:65" s="2" customFormat="1" ht="37.9" customHeight="1">
      <c r="A465" s="34"/>
      <c r="B465" s="35"/>
      <c r="C465" s="178" t="s">
        <v>1187</v>
      </c>
      <c r="D465" s="178" t="s">
        <v>167</v>
      </c>
      <c r="E465" s="179" t="s">
        <v>1188</v>
      </c>
      <c r="F465" s="180" t="s">
        <v>1189</v>
      </c>
      <c r="G465" s="181" t="s">
        <v>292</v>
      </c>
      <c r="H465" s="182">
        <v>2</v>
      </c>
      <c r="I465" s="183"/>
      <c r="J465" s="184">
        <f>ROUND(I465*H465,2)</f>
        <v>0</v>
      </c>
      <c r="K465" s="180" t="s">
        <v>171</v>
      </c>
      <c r="L465" s="39"/>
      <c r="M465" s="185" t="s">
        <v>19</v>
      </c>
      <c r="N465" s="186" t="s">
        <v>45</v>
      </c>
      <c r="O465" s="64"/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9" t="s">
        <v>172</v>
      </c>
      <c r="AT465" s="189" t="s">
        <v>167</v>
      </c>
      <c r="AU465" s="189" t="s">
        <v>83</v>
      </c>
      <c r="AY465" s="17" t="s">
        <v>164</v>
      </c>
      <c r="BE465" s="190">
        <f>IF(N465="základní",J465,0)</f>
        <v>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17" t="s">
        <v>81</v>
      </c>
      <c r="BK465" s="190">
        <f>ROUND(I465*H465,2)</f>
        <v>0</v>
      </c>
      <c r="BL465" s="17" t="s">
        <v>172</v>
      </c>
      <c r="BM465" s="189" t="s">
        <v>1190</v>
      </c>
    </row>
    <row r="466" spans="1:65" s="2" customFormat="1" ht="37.9" customHeight="1">
      <c r="A466" s="34"/>
      <c r="B466" s="35"/>
      <c r="C466" s="178" t="s">
        <v>1191</v>
      </c>
      <c r="D466" s="178" t="s">
        <v>167</v>
      </c>
      <c r="E466" s="179" t="s">
        <v>1192</v>
      </c>
      <c r="F466" s="180" t="s">
        <v>1193</v>
      </c>
      <c r="G466" s="181" t="s">
        <v>170</v>
      </c>
      <c r="H466" s="182">
        <v>455.85</v>
      </c>
      <c r="I466" s="183"/>
      <c r="J466" s="184">
        <f>ROUND(I466*H466,2)</f>
        <v>0</v>
      </c>
      <c r="K466" s="180" t="s">
        <v>171</v>
      </c>
      <c r="L466" s="39"/>
      <c r="M466" s="185" t="s">
        <v>19</v>
      </c>
      <c r="N466" s="186" t="s">
        <v>45</v>
      </c>
      <c r="O466" s="64"/>
      <c r="P466" s="187">
        <f>O466*H466</f>
        <v>0</v>
      </c>
      <c r="Q466" s="187">
        <v>4.0000000000000003E-5</v>
      </c>
      <c r="R466" s="187">
        <f>Q466*H466</f>
        <v>1.8234000000000004E-2</v>
      </c>
      <c r="S466" s="187">
        <v>0</v>
      </c>
      <c r="T466" s="18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9" t="s">
        <v>172</v>
      </c>
      <c r="AT466" s="189" t="s">
        <v>167</v>
      </c>
      <c r="AU466" s="189" t="s">
        <v>83</v>
      </c>
      <c r="AY466" s="17" t="s">
        <v>164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7" t="s">
        <v>81</v>
      </c>
      <c r="BK466" s="190">
        <f>ROUND(I466*H466,2)</f>
        <v>0</v>
      </c>
      <c r="BL466" s="17" t="s">
        <v>172</v>
      </c>
      <c r="BM466" s="189" t="s">
        <v>1194</v>
      </c>
    </row>
    <row r="467" spans="1:65" s="14" customFormat="1" ht="11.25">
      <c r="B467" s="202"/>
      <c r="C467" s="203"/>
      <c r="D467" s="193" t="s">
        <v>174</v>
      </c>
      <c r="E467" s="204" t="s">
        <v>19</v>
      </c>
      <c r="F467" s="205" t="s">
        <v>1195</v>
      </c>
      <c r="G467" s="203"/>
      <c r="H467" s="206">
        <v>455.85</v>
      </c>
      <c r="I467" s="207"/>
      <c r="J467" s="203"/>
      <c r="K467" s="203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174</v>
      </c>
      <c r="AU467" s="212" t="s">
        <v>83</v>
      </c>
      <c r="AV467" s="14" t="s">
        <v>83</v>
      </c>
      <c r="AW467" s="14" t="s">
        <v>35</v>
      </c>
      <c r="AX467" s="14" t="s">
        <v>81</v>
      </c>
      <c r="AY467" s="212" t="s">
        <v>164</v>
      </c>
    </row>
    <row r="468" spans="1:65" s="2" customFormat="1" ht="24.2" customHeight="1">
      <c r="A468" s="34"/>
      <c r="B468" s="35"/>
      <c r="C468" s="178" t="s">
        <v>1196</v>
      </c>
      <c r="D468" s="178" t="s">
        <v>167</v>
      </c>
      <c r="E468" s="179" t="s">
        <v>1197</v>
      </c>
      <c r="F468" s="180" t="s">
        <v>1198</v>
      </c>
      <c r="G468" s="181" t="s">
        <v>170</v>
      </c>
      <c r="H468" s="182">
        <v>648</v>
      </c>
      <c r="I468" s="183"/>
      <c r="J468" s="184">
        <f>ROUND(I468*H468,2)</f>
        <v>0</v>
      </c>
      <c r="K468" s="180" t="s">
        <v>171</v>
      </c>
      <c r="L468" s="39"/>
      <c r="M468" s="185" t="s">
        <v>19</v>
      </c>
      <c r="N468" s="186" t="s">
        <v>45</v>
      </c>
      <c r="O468" s="64"/>
      <c r="P468" s="187">
        <f>O468*H468</f>
        <v>0</v>
      </c>
      <c r="Q468" s="187">
        <v>1.0000000000000001E-5</v>
      </c>
      <c r="R468" s="187">
        <f>Q468*H468</f>
        <v>6.4800000000000005E-3</v>
      </c>
      <c r="S468" s="187">
        <v>0</v>
      </c>
      <c r="T468" s="188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89" t="s">
        <v>172</v>
      </c>
      <c r="AT468" s="189" t="s">
        <v>167</v>
      </c>
      <c r="AU468" s="189" t="s">
        <v>83</v>
      </c>
      <c r="AY468" s="17" t="s">
        <v>164</v>
      </c>
      <c r="BE468" s="190">
        <f>IF(N468="základní",J468,0)</f>
        <v>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7" t="s">
        <v>81</v>
      </c>
      <c r="BK468" s="190">
        <f>ROUND(I468*H468,2)</f>
        <v>0</v>
      </c>
      <c r="BL468" s="17" t="s">
        <v>172</v>
      </c>
      <c r="BM468" s="189" t="s">
        <v>1199</v>
      </c>
    </row>
    <row r="469" spans="1:65" s="13" customFormat="1" ht="11.25">
      <c r="B469" s="191"/>
      <c r="C469" s="192"/>
      <c r="D469" s="193" t="s">
        <v>174</v>
      </c>
      <c r="E469" s="194" t="s">
        <v>19</v>
      </c>
      <c r="F469" s="195" t="s">
        <v>1200</v>
      </c>
      <c r="G469" s="192"/>
      <c r="H469" s="194" t="s">
        <v>19</v>
      </c>
      <c r="I469" s="196"/>
      <c r="J469" s="192"/>
      <c r="K469" s="192"/>
      <c r="L469" s="197"/>
      <c r="M469" s="198"/>
      <c r="N469" s="199"/>
      <c r="O469" s="199"/>
      <c r="P469" s="199"/>
      <c r="Q469" s="199"/>
      <c r="R469" s="199"/>
      <c r="S469" s="199"/>
      <c r="T469" s="200"/>
      <c r="AT469" s="201" t="s">
        <v>174</v>
      </c>
      <c r="AU469" s="201" t="s">
        <v>83</v>
      </c>
      <c r="AV469" s="13" t="s">
        <v>81</v>
      </c>
      <c r="AW469" s="13" t="s">
        <v>35</v>
      </c>
      <c r="AX469" s="13" t="s">
        <v>74</v>
      </c>
      <c r="AY469" s="201" t="s">
        <v>164</v>
      </c>
    </row>
    <row r="470" spans="1:65" s="14" customFormat="1" ht="11.25">
      <c r="B470" s="202"/>
      <c r="C470" s="203"/>
      <c r="D470" s="193" t="s">
        <v>174</v>
      </c>
      <c r="E470" s="204" t="s">
        <v>19</v>
      </c>
      <c r="F470" s="205" t="s">
        <v>1201</v>
      </c>
      <c r="G470" s="203"/>
      <c r="H470" s="206">
        <v>648</v>
      </c>
      <c r="I470" s="207"/>
      <c r="J470" s="203"/>
      <c r="K470" s="203"/>
      <c r="L470" s="208"/>
      <c r="M470" s="209"/>
      <c r="N470" s="210"/>
      <c r="O470" s="210"/>
      <c r="P470" s="210"/>
      <c r="Q470" s="210"/>
      <c r="R470" s="210"/>
      <c r="S470" s="210"/>
      <c r="T470" s="211"/>
      <c r="AT470" s="212" t="s">
        <v>174</v>
      </c>
      <c r="AU470" s="212" t="s">
        <v>83</v>
      </c>
      <c r="AV470" s="14" t="s">
        <v>83</v>
      </c>
      <c r="AW470" s="14" t="s">
        <v>35</v>
      </c>
      <c r="AX470" s="14" t="s">
        <v>81</v>
      </c>
      <c r="AY470" s="212" t="s">
        <v>164</v>
      </c>
    </row>
    <row r="471" spans="1:65" s="2" customFormat="1" ht="24.2" customHeight="1">
      <c r="A471" s="34"/>
      <c r="B471" s="35"/>
      <c r="C471" s="178" t="s">
        <v>1202</v>
      </c>
      <c r="D471" s="178" t="s">
        <v>167</v>
      </c>
      <c r="E471" s="179" t="s">
        <v>1203</v>
      </c>
      <c r="F471" s="180" t="s">
        <v>1204</v>
      </c>
      <c r="G471" s="181" t="s">
        <v>170</v>
      </c>
      <c r="H471" s="182">
        <v>34291.5</v>
      </c>
      <c r="I471" s="183"/>
      <c r="J471" s="184">
        <f>ROUND(I471*H471,2)</f>
        <v>0</v>
      </c>
      <c r="K471" s="180" t="s">
        <v>171</v>
      </c>
      <c r="L471" s="39"/>
      <c r="M471" s="185" t="s">
        <v>19</v>
      </c>
      <c r="N471" s="186" t="s">
        <v>45</v>
      </c>
      <c r="O471" s="64"/>
      <c r="P471" s="187">
        <f>O471*H471</f>
        <v>0</v>
      </c>
      <c r="Q471" s="187">
        <v>0</v>
      </c>
      <c r="R471" s="187">
        <f>Q471*H471</f>
        <v>0</v>
      </c>
      <c r="S471" s="187">
        <v>0</v>
      </c>
      <c r="T471" s="18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89" t="s">
        <v>172</v>
      </c>
      <c r="AT471" s="189" t="s">
        <v>167</v>
      </c>
      <c r="AU471" s="189" t="s">
        <v>83</v>
      </c>
      <c r="AY471" s="17" t="s">
        <v>164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17" t="s">
        <v>81</v>
      </c>
      <c r="BK471" s="190">
        <f>ROUND(I471*H471,2)</f>
        <v>0</v>
      </c>
      <c r="BL471" s="17" t="s">
        <v>172</v>
      </c>
      <c r="BM471" s="189" t="s">
        <v>1205</v>
      </c>
    </row>
    <row r="472" spans="1:65" s="13" customFormat="1" ht="11.25">
      <c r="B472" s="191"/>
      <c r="C472" s="192"/>
      <c r="D472" s="193" t="s">
        <v>174</v>
      </c>
      <c r="E472" s="194" t="s">
        <v>19</v>
      </c>
      <c r="F472" s="195" t="s">
        <v>1206</v>
      </c>
      <c r="G472" s="192"/>
      <c r="H472" s="194" t="s">
        <v>19</v>
      </c>
      <c r="I472" s="196"/>
      <c r="J472" s="192"/>
      <c r="K472" s="192"/>
      <c r="L472" s="197"/>
      <c r="M472" s="198"/>
      <c r="N472" s="199"/>
      <c r="O472" s="199"/>
      <c r="P472" s="199"/>
      <c r="Q472" s="199"/>
      <c r="R472" s="199"/>
      <c r="S472" s="199"/>
      <c r="T472" s="200"/>
      <c r="AT472" s="201" t="s">
        <v>174</v>
      </c>
      <c r="AU472" s="201" t="s">
        <v>83</v>
      </c>
      <c r="AV472" s="13" t="s">
        <v>81</v>
      </c>
      <c r="AW472" s="13" t="s">
        <v>35</v>
      </c>
      <c r="AX472" s="13" t="s">
        <v>74</v>
      </c>
      <c r="AY472" s="201" t="s">
        <v>164</v>
      </c>
    </row>
    <row r="473" spans="1:65" s="14" customFormat="1" ht="11.25">
      <c r="B473" s="202"/>
      <c r="C473" s="203"/>
      <c r="D473" s="193" t="s">
        <v>174</v>
      </c>
      <c r="E473" s="204" t="s">
        <v>19</v>
      </c>
      <c r="F473" s="205" t="s">
        <v>1207</v>
      </c>
      <c r="G473" s="203"/>
      <c r="H473" s="206">
        <v>34291.5</v>
      </c>
      <c r="I473" s="207"/>
      <c r="J473" s="203"/>
      <c r="K473" s="203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174</v>
      </c>
      <c r="AU473" s="212" t="s">
        <v>83</v>
      </c>
      <c r="AV473" s="14" t="s">
        <v>83</v>
      </c>
      <c r="AW473" s="14" t="s">
        <v>35</v>
      </c>
      <c r="AX473" s="14" t="s">
        <v>81</v>
      </c>
      <c r="AY473" s="212" t="s">
        <v>164</v>
      </c>
    </row>
    <row r="474" spans="1:65" s="2" customFormat="1" ht="24.2" customHeight="1">
      <c r="A474" s="34"/>
      <c r="B474" s="35"/>
      <c r="C474" s="178" t="s">
        <v>1208</v>
      </c>
      <c r="D474" s="178" t="s">
        <v>167</v>
      </c>
      <c r="E474" s="179" t="s">
        <v>1209</v>
      </c>
      <c r="F474" s="180" t="s">
        <v>1210</v>
      </c>
      <c r="G474" s="181" t="s">
        <v>170</v>
      </c>
      <c r="H474" s="182">
        <v>22861</v>
      </c>
      <c r="I474" s="183"/>
      <c r="J474" s="184">
        <f>ROUND(I474*H474,2)</f>
        <v>0</v>
      </c>
      <c r="K474" s="180" t="s">
        <v>171</v>
      </c>
      <c r="L474" s="39"/>
      <c r="M474" s="185" t="s">
        <v>19</v>
      </c>
      <c r="N474" s="186" t="s">
        <v>45</v>
      </c>
      <c r="O474" s="64"/>
      <c r="P474" s="187">
        <f>O474*H474</f>
        <v>0</v>
      </c>
      <c r="Q474" s="187">
        <v>1.0000000000000001E-5</v>
      </c>
      <c r="R474" s="187">
        <f>Q474*H474</f>
        <v>0.22861000000000001</v>
      </c>
      <c r="S474" s="187">
        <v>0</v>
      </c>
      <c r="T474" s="188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89" t="s">
        <v>172</v>
      </c>
      <c r="AT474" s="189" t="s">
        <v>167</v>
      </c>
      <c r="AU474" s="189" t="s">
        <v>83</v>
      </c>
      <c r="AY474" s="17" t="s">
        <v>164</v>
      </c>
      <c r="BE474" s="190">
        <f>IF(N474="základní",J474,0)</f>
        <v>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7" t="s">
        <v>81</v>
      </c>
      <c r="BK474" s="190">
        <f>ROUND(I474*H474,2)</f>
        <v>0</v>
      </c>
      <c r="BL474" s="17" t="s">
        <v>172</v>
      </c>
      <c r="BM474" s="189" t="s">
        <v>1211</v>
      </c>
    </row>
    <row r="475" spans="1:65" s="13" customFormat="1" ht="11.25">
      <c r="B475" s="191"/>
      <c r="C475" s="192"/>
      <c r="D475" s="193" t="s">
        <v>174</v>
      </c>
      <c r="E475" s="194" t="s">
        <v>19</v>
      </c>
      <c r="F475" s="195" t="s">
        <v>1212</v>
      </c>
      <c r="G475" s="192"/>
      <c r="H475" s="194" t="s">
        <v>19</v>
      </c>
      <c r="I475" s="196"/>
      <c r="J475" s="192"/>
      <c r="K475" s="192"/>
      <c r="L475" s="197"/>
      <c r="M475" s="198"/>
      <c r="N475" s="199"/>
      <c r="O475" s="199"/>
      <c r="P475" s="199"/>
      <c r="Q475" s="199"/>
      <c r="R475" s="199"/>
      <c r="S475" s="199"/>
      <c r="T475" s="200"/>
      <c r="AT475" s="201" t="s">
        <v>174</v>
      </c>
      <c r="AU475" s="201" t="s">
        <v>83</v>
      </c>
      <c r="AV475" s="13" t="s">
        <v>81</v>
      </c>
      <c r="AW475" s="13" t="s">
        <v>35</v>
      </c>
      <c r="AX475" s="13" t="s">
        <v>74</v>
      </c>
      <c r="AY475" s="201" t="s">
        <v>164</v>
      </c>
    </row>
    <row r="476" spans="1:65" s="14" customFormat="1" ht="11.25">
      <c r="B476" s="202"/>
      <c r="C476" s="203"/>
      <c r="D476" s="193" t="s">
        <v>174</v>
      </c>
      <c r="E476" s="204" t="s">
        <v>19</v>
      </c>
      <c r="F476" s="205" t="s">
        <v>1213</v>
      </c>
      <c r="G476" s="203"/>
      <c r="H476" s="206">
        <v>22861</v>
      </c>
      <c r="I476" s="207"/>
      <c r="J476" s="203"/>
      <c r="K476" s="203"/>
      <c r="L476" s="208"/>
      <c r="M476" s="209"/>
      <c r="N476" s="210"/>
      <c r="O476" s="210"/>
      <c r="P476" s="210"/>
      <c r="Q476" s="210"/>
      <c r="R476" s="210"/>
      <c r="S476" s="210"/>
      <c r="T476" s="211"/>
      <c r="AT476" s="212" t="s">
        <v>174</v>
      </c>
      <c r="AU476" s="212" t="s">
        <v>83</v>
      </c>
      <c r="AV476" s="14" t="s">
        <v>83</v>
      </c>
      <c r="AW476" s="14" t="s">
        <v>35</v>
      </c>
      <c r="AX476" s="14" t="s">
        <v>81</v>
      </c>
      <c r="AY476" s="212" t="s">
        <v>164</v>
      </c>
    </row>
    <row r="477" spans="1:65" s="12" customFormat="1" ht="22.9" customHeight="1">
      <c r="B477" s="162"/>
      <c r="C477" s="163"/>
      <c r="D477" s="164" t="s">
        <v>73</v>
      </c>
      <c r="E477" s="176" t="s">
        <v>376</v>
      </c>
      <c r="F477" s="176" t="s">
        <v>377</v>
      </c>
      <c r="G477" s="163"/>
      <c r="H477" s="163"/>
      <c r="I477" s="166"/>
      <c r="J477" s="177">
        <f>BK477</f>
        <v>0</v>
      </c>
      <c r="K477" s="163"/>
      <c r="L477" s="168"/>
      <c r="M477" s="169"/>
      <c r="N477" s="170"/>
      <c r="O477" s="170"/>
      <c r="P477" s="171">
        <f>P478</f>
        <v>0</v>
      </c>
      <c r="Q477" s="170"/>
      <c r="R477" s="171">
        <f>R478</f>
        <v>0</v>
      </c>
      <c r="S477" s="170"/>
      <c r="T477" s="172">
        <f>T478</f>
        <v>0</v>
      </c>
      <c r="AR477" s="173" t="s">
        <v>81</v>
      </c>
      <c r="AT477" s="174" t="s">
        <v>73</v>
      </c>
      <c r="AU477" s="174" t="s">
        <v>81</v>
      </c>
      <c r="AY477" s="173" t="s">
        <v>164</v>
      </c>
      <c r="BK477" s="175">
        <f>BK478</f>
        <v>0</v>
      </c>
    </row>
    <row r="478" spans="1:65" s="2" customFormat="1" ht="49.15" customHeight="1">
      <c r="A478" s="34"/>
      <c r="B478" s="35"/>
      <c r="C478" s="178" t="s">
        <v>389</v>
      </c>
      <c r="D478" s="178" t="s">
        <v>167</v>
      </c>
      <c r="E478" s="179" t="s">
        <v>379</v>
      </c>
      <c r="F478" s="180" t="s">
        <v>380</v>
      </c>
      <c r="G478" s="181" t="s">
        <v>207</v>
      </c>
      <c r="H478" s="182">
        <v>329.28500000000003</v>
      </c>
      <c r="I478" s="183"/>
      <c r="J478" s="184">
        <f>ROUND(I478*H478,2)</f>
        <v>0</v>
      </c>
      <c r="K478" s="180" t="s">
        <v>171</v>
      </c>
      <c r="L478" s="39"/>
      <c r="M478" s="185" t="s">
        <v>19</v>
      </c>
      <c r="N478" s="186" t="s">
        <v>45</v>
      </c>
      <c r="O478" s="64"/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89" t="s">
        <v>172</v>
      </c>
      <c r="AT478" s="189" t="s">
        <v>167</v>
      </c>
      <c r="AU478" s="189" t="s">
        <v>83</v>
      </c>
      <c r="AY478" s="17" t="s">
        <v>164</v>
      </c>
      <c r="BE478" s="190">
        <f>IF(N478="základní",J478,0)</f>
        <v>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7" t="s">
        <v>81</v>
      </c>
      <c r="BK478" s="190">
        <f>ROUND(I478*H478,2)</f>
        <v>0</v>
      </c>
      <c r="BL478" s="17" t="s">
        <v>172</v>
      </c>
      <c r="BM478" s="189" t="s">
        <v>1214</v>
      </c>
    </row>
    <row r="479" spans="1:65" s="12" customFormat="1" ht="25.9" customHeight="1">
      <c r="B479" s="162"/>
      <c r="C479" s="163"/>
      <c r="D479" s="164" t="s">
        <v>73</v>
      </c>
      <c r="E479" s="165" t="s">
        <v>382</v>
      </c>
      <c r="F479" s="165" t="s">
        <v>383</v>
      </c>
      <c r="G479" s="163"/>
      <c r="H479" s="163"/>
      <c r="I479" s="166"/>
      <c r="J479" s="167">
        <f>BK479</f>
        <v>0</v>
      </c>
      <c r="K479" s="163"/>
      <c r="L479" s="168"/>
      <c r="M479" s="169"/>
      <c r="N479" s="170"/>
      <c r="O479" s="170"/>
      <c r="P479" s="171">
        <f>P480+P525+P560+P566+P588+P606+P656+P777+P815+P858+P875+P895+P920+P954</f>
        <v>0</v>
      </c>
      <c r="Q479" s="170"/>
      <c r="R479" s="171">
        <f>R480+R525+R560+R566+R588+R606+R656+R777+R815+R858+R875+R895+R920+R954</f>
        <v>55.737732390000012</v>
      </c>
      <c r="S479" s="170"/>
      <c r="T479" s="172">
        <f>T480+T525+T560+T566+T588+T606+T656+T777+T815+T858+T875+T895+T920+T954</f>
        <v>0</v>
      </c>
      <c r="AR479" s="173" t="s">
        <v>83</v>
      </c>
      <c r="AT479" s="174" t="s">
        <v>73</v>
      </c>
      <c r="AU479" s="174" t="s">
        <v>74</v>
      </c>
      <c r="AY479" s="173" t="s">
        <v>164</v>
      </c>
      <c r="BK479" s="175">
        <f>BK480+BK525+BK560+BK566+BK588+BK606+BK656+BK777+BK815+BK858+BK875+BK895+BK920+BK954</f>
        <v>0</v>
      </c>
    </row>
    <row r="480" spans="1:65" s="12" customFormat="1" ht="22.9" customHeight="1">
      <c r="B480" s="162"/>
      <c r="C480" s="163"/>
      <c r="D480" s="164" t="s">
        <v>73</v>
      </c>
      <c r="E480" s="176" t="s">
        <v>384</v>
      </c>
      <c r="F480" s="176" t="s">
        <v>385</v>
      </c>
      <c r="G480" s="163"/>
      <c r="H480" s="163"/>
      <c r="I480" s="166"/>
      <c r="J480" s="177">
        <f>BK480</f>
        <v>0</v>
      </c>
      <c r="K480" s="163"/>
      <c r="L480" s="168"/>
      <c r="M480" s="169"/>
      <c r="N480" s="170"/>
      <c r="O480" s="170"/>
      <c r="P480" s="171">
        <f>SUM(P481:P524)</f>
        <v>0</v>
      </c>
      <c r="Q480" s="170"/>
      <c r="R480" s="171">
        <f>SUM(R481:R524)</f>
        <v>20.974267789999999</v>
      </c>
      <c r="S480" s="170"/>
      <c r="T480" s="172">
        <f>SUM(T481:T524)</f>
        <v>0</v>
      </c>
      <c r="AR480" s="173" t="s">
        <v>83</v>
      </c>
      <c r="AT480" s="174" t="s">
        <v>73</v>
      </c>
      <c r="AU480" s="174" t="s">
        <v>81</v>
      </c>
      <c r="AY480" s="173" t="s">
        <v>164</v>
      </c>
      <c r="BK480" s="175">
        <f>SUM(BK481:BK524)</f>
        <v>0</v>
      </c>
    </row>
    <row r="481" spans="1:65" s="2" customFormat="1" ht="37.9" customHeight="1">
      <c r="A481" s="34"/>
      <c r="B481" s="35"/>
      <c r="C481" s="178" t="s">
        <v>1215</v>
      </c>
      <c r="D481" s="178" t="s">
        <v>167</v>
      </c>
      <c r="E481" s="179" t="s">
        <v>1216</v>
      </c>
      <c r="F481" s="180" t="s">
        <v>1217</v>
      </c>
      <c r="G481" s="181" t="s">
        <v>170</v>
      </c>
      <c r="H481" s="182">
        <v>277.709</v>
      </c>
      <c r="I481" s="183"/>
      <c r="J481" s="184">
        <f>ROUND(I481*H481,2)</f>
        <v>0</v>
      </c>
      <c r="K481" s="180" t="s">
        <v>171</v>
      </c>
      <c r="L481" s="39"/>
      <c r="M481" s="185" t="s">
        <v>19</v>
      </c>
      <c r="N481" s="186" t="s">
        <v>45</v>
      </c>
      <c r="O481" s="64"/>
      <c r="P481" s="187">
        <f>O481*H481</f>
        <v>0</v>
      </c>
      <c r="Q481" s="187">
        <v>0</v>
      </c>
      <c r="R481" s="187">
        <f>Q481*H481</f>
        <v>0</v>
      </c>
      <c r="S481" s="187">
        <v>0</v>
      </c>
      <c r="T481" s="18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89" t="s">
        <v>389</v>
      </c>
      <c r="AT481" s="189" t="s">
        <v>167</v>
      </c>
      <c r="AU481" s="189" t="s">
        <v>83</v>
      </c>
      <c r="AY481" s="17" t="s">
        <v>164</v>
      </c>
      <c r="BE481" s="190">
        <f>IF(N481="základní",J481,0)</f>
        <v>0</v>
      </c>
      <c r="BF481" s="190">
        <f>IF(N481="snížená",J481,0)</f>
        <v>0</v>
      </c>
      <c r="BG481" s="190">
        <f>IF(N481="zákl. přenesená",J481,0)</f>
        <v>0</v>
      </c>
      <c r="BH481" s="190">
        <f>IF(N481="sníž. přenesená",J481,0)</f>
        <v>0</v>
      </c>
      <c r="BI481" s="190">
        <f>IF(N481="nulová",J481,0)</f>
        <v>0</v>
      </c>
      <c r="BJ481" s="17" t="s">
        <v>81</v>
      </c>
      <c r="BK481" s="190">
        <f>ROUND(I481*H481,2)</f>
        <v>0</v>
      </c>
      <c r="BL481" s="17" t="s">
        <v>389</v>
      </c>
      <c r="BM481" s="189" t="s">
        <v>1218</v>
      </c>
    </row>
    <row r="482" spans="1:65" s="13" customFormat="1" ht="11.25">
      <c r="B482" s="191"/>
      <c r="C482" s="192"/>
      <c r="D482" s="193" t="s">
        <v>174</v>
      </c>
      <c r="E482" s="194" t="s">
        <v>19</v>
      </c>
      <c r="F482" s="195" t="s">
        <v>1219</v>
      </c>
      <c r="G482" s="192"/>
      <c r="H482" s="194" t="s">
        <v>19</v>
      </c>
      <c r="I482" s="196"/>
      <c r="J482" s="192"/>
      <c r="K482" s="192"/>
      <c r="L482" s="197"/>
      <c r="M482" s="198"/>
      <c r="N482" s="199"/>
      <c r="O482" s="199"/>
      <c r="P482" s="199"/>
      <c r="Q482" s="199"/>
      <c r="R482" s="199"/>
      <c r="S482" s="199"/>
      <c r="T482" s="200"/>
      <c r="AT482" s="201" t="s">
        <v>174</v>
      </c>
      <c r="AU482" s="201" t="s">
        <v>83</v>
      </c>
      <c r="AV482" s="13" t="s">
        <v>81</v>
      </c>
      <c r="AW482" s="13" t="s">
        <v>35</v>
      </c>
      <c r="AX482" s="13" t="s">
        <v>74</v>
      </c>
      <c r="AY482" s="201" t="s">
        <v>164</v>
      </c>
    </row>
    <row r="483" spans="1:65" s="14" customFormat="1" ht="11.25">
      <c r="B483" s="202"/>
      <c r="C483" s="203"/>
      <c r="D483" s="193" t="s">
        <v>174</v>
      </c>
      <c r="E483" s="204" t="s">
        <v>19</v>
      </c>
      <c r="F483" s="205" t="s">
        <v>1220</v>
      </c>
      <c r="G483" s="203"/>
      <c r="H483" s="206">
        <v>277.709</v>
      </c>
      <c r="I483" s="207"/>
      <c r="J483" s="203"/>
      <c r="K483" s="203"/>
      <c r="L483" s="208"/>
      <c r="M483" s="209"/>
      <c r="N483" s="210"/>
      <c r="O483" s="210"/>
      <c r="P483" s="210"/>
      <c r="Q483" s="210"/>
      <c r="R483" s="210"/>
      <c r="S483" s="210"/>
      <c r="T483" s="211"/>
      <c r="AT483" s="212" t="s">
        <v>174</v>
      </c>
      <c r="AU483" s="212" t="s">
        <v>83</v>
      </c>
      <c r="AV483" s="14" t="s">
        <v>83</v>
      </c>
      <c r="AW483" s="14" t="s">
        <v>35</v>
      </c>
      <c r="AX483" s="14" t="s">
        <v>81</v>
      </c>
      <c r="AY483" s="212" t="s">
        <v>164</v>
      </c>
    </row>
    <row r="484" spans="1:65" s="2" customFormat="1" ht="14.45" customHeight="1">
      <c r="A484" s="34"/>
      <c r="B484" s="35"/>
      <c r="C484" s="213" t="s">
        <v>1221</v>
      </c>
      <c r="D484" s="213" t="s">
        <v>231</v>
      </c>
      <c r="E484" s="214" t="s">
        <v>1222</v>
      </c>
      <c r="F484" s="215" t="s">
        <v>1223</v>
      </c>
      <c r="G484" s="216" t="s">
        <v>207</v>
      </c>
      <c r="H484" s="217">
        <v>8.8999999999999996E-2</v>
      </c>
      <c r="I484" s="218"/>
      <c r="J484" s="219">
        <f>ROUND(I484*H484,2)</f>
        <v>0</v>
      </c>
      <c r="K484" s="215" t="s">
        <v>171</v>
      </c>
      <c r="L484" s="220"/>
      <c r="M484" s="221" t="s">
        <v>19</v>
      </c>
      <c r="N484" s="222" t="s">
        <v>45</v>
      </c>
      <c r="O484" s="64"/>
      <c r="P484" s="187">
        <f>O484*H484</f>
        <v>0</v>
      </c>
      <c r="Q484" s="187">
        <v>1</v>
      </c>
      <c r="R484" s="187">
        <f>Q484*H484</f>
        <v>8.8999999999999996E-2</v>
      </c>
      <c r="S484" s="187">
        <v>0</v>
      </c>
      <c r="T484" s="18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89" t="s">
        <v>348</v>
      </c>
      <c r="AT484" s="189" t="s">
        <v>231</v>
      </c>
      <c r="AU484" s="189" t="s">
        <v>83</v>
      </c>
      <c r="AY484" s="17" t="s">
        <v>164</v>
      </c>
      <c r="BE484" s="190">
        <f>IF(N484="základní",J484,0)</f>
        <v>0</v>
      </c>
      <c r="BF484" s="190">
        <f>IF(N484="snížená",J484,0)</f>
        <v>0</v>
      </c>
      <c r="BG484" s="190">
        <f>IF(N484="zákl. přenesená",J484,0)</f>
        <v>0</v>
      </c>
      <c r="BH484" s="190">
        <f>IF(N484="sníž. přenesená",J484,0)</f>
        <v>0</v>
      </c>
      <c r="BI484" s="190">
        <f>IF(N484="nulová",J484,0)</f>
        <v>0</v>
      </c>
      <c r="BJ484" s="17" t="s">
        <v>81</v>
      </c>
      <c r="BK484" s="190">
        <f>ROUND(I484*H484,2)</f>
        <v>0</v>
      </c>
      <c r="BL484" s="17" t="s">
        <v>389</v>
      </c>
      <c r="BM484" s="189" t="s">
        <v>1224</v>
      </c>
    </row>
    <row r="485" spans="1:65" s="14" customFormat="1" ht="11.25">
      <c r="B485" s="202"/>
      <c r="C485" s="203"/>
      <c r="D485" s="193" t="s">
        <v>174</v>
      </c>
      <c r="E485" s="203"/>
      <c r="F485" s="205" t="s">
        <v>1225</v>
      </c>
      <c r="G485" s="203"/>
      <c r="H485" s="206">
        <v>8.8999999999999996E-2</v>
      </c>
      <c r="I485" s="207"/>
      <c r="J485" s="203"/>
      <c r="K485" s="203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174</v>
      </c>
      <c r="AU485" s="212" t="s">
        <v>83</v>
      </c>
      <c r="AV485" s="14" t="s">
        <v>83</v>
      </c>
      <c r="AW485" s="14" t="s">
        <v>4</v>
      </c>
      <c r="AX485" s="14" t="s">
        <v>81</v>
      </c>
      <c r="AY485" s="212" t="s">
        <v>164</v>
      </c>
    </row>
    <row r="486" spans="1:65" s="2" customFormat="1" ht="24.2" customHeight="1">
      <c r="A486" s="34"/>
      <c r="B486" s="35"/>
      <c r="C486" s="178" t="s">
        <v>1226</v>
      </c>
      <c r="D486" s="178" t="s">
        <v>167</v>
      </c>
      <c r="E486" s="179" t="s">
        <v>1227</v>
      </c>
      <c r="F486" s="180" t="s">
        <v>1228</v>
      </c>
      <c r="G486" s="181" t="s">
        <v>170</v>
      </c>
      <c r="H486" s="182">
        <v>277.709</v>
      </c>
      <c r="I486" s="183"/>
      <c r="J486" s="184">
        <f>ROUND(I486*H486,2)</f>
        <v>0</v>
      </c>
      <c r="K486" s="180" t="s">
        <v>171</v>
      </c>
      <c r="L486" s="39"/>
      <c r="M486" s="185" t="s">
        <v>19</v>
      </c>
      <c r="N486" s="186" t="s">
        <v>45</v>
      </c>
      <c r="O486" s="64"/>
      <c r="P486" s="187">
        <f>O486*H486</f>
        <v>0</v>
      </c>
      <c r="Q486" s="187">
        <v>8.8000000000000003E-4</v>
      </c>
      <c r="R486" s="187">
        <f>Q486*H486</f>
        <v>0.24438392</v>
      </c>
      <c r="S486" s="187">
        <v>0</v>
      </c>
      <c r="T486" s="188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89" t="s">
        <v>389</v>
      </c>
      <c r="AT486" s="189" t="s">
        <v>167</v>
      </c>
      <c r="AU486" s="189" t="s">
        <v>83</v>
      </c>
      <c r="AY486" s="17" t="s">
        <v>164</v>
      </c>
      <c r="BE486" s="190">
        <f>IF(N486="základní",J486,0)</f>
        <v>0</v>
      </c>
      <c r="BF486" s="190">
        <f>IF(N486="snížená",J486,0)</f>
        <v>0</v>
      </c>
      <c r="BG486" s="190">
        <f>IF(N486="zákl. přenesená",J486,0)</f>
        <v>0</v>
      </c>
      <c r="BH486" s="190">
        <f>IF(N486="sníž. přenesená",J486,0)</f>
        <v>0</v>
      </c>
      <c r="BI486" s="190">
        <f>IF(N486="nulová",J486,0)</f>
        <v>0</v>
      </c>
      <c r="BJ486" s="17" t="s">
        <v>81</v>
      </c>
      <c r="BK486" s="190">
        <f>ROUND(I486*H486,2)</f>
        <v>0</v>
      </c>
      <c r="BL486" s="17" t="s">
        <v>389</v>
      </c>
      <c r="BM486" s="189" t="s">
        <v>1229</v>
      </c>
    </row>
    <row r="487" spans="1:65" s="2" customFormat="1" ht="37.9" customHeight="1">
      <c r="A487" s="34"/>
      <c r="B487" s="35"/>
      <c r="C487" s="213" t="s">
        <v>1230</v>
      </c>
      <c r="D487" s="213" t="s">
        <v>231</v>
      </c>
      <c r="E487" s="214" t="s">
        <v>1231</v>
      </c>
      <c r="F487" s="215" t="s">
        <v>1232</v>
      </c>
      <c r="G487" s="216" t="s">
        <v>170</v>
      </c>
      <c r="H487" s="217">
        <v>323.67</v>
      </c>
      <c r="I487" s="218"/>
      <c r="J487" s="219">
        <f>ROUND(I487*H487,2)</f>
        <v>0</v>
      </c>
      <c r="K487" s="215" t="s">
        <v>171</v>
      </c>
      <c r="L487" s="220"/>
      <c r="M487" s="221" t="s">
        <v>19</v>
      </c>
      <c r="N487" s="222" t="s">
        <v>45</v>
      </c>
      <c r="O487" s="64"/>
      <c r="P487" s="187">
        <f>O487*H487</f>
        <v>0</v>
      </c>
      <c r="Q487" s="187">
        <v>5.4000000000000003E-3</v>
      </c>
      <c r="R487" s="187">
        <f>Q487*H487</f>
        <v>1.7478180000000001</v>
      </c>
      <c r="S487" s="187">
        <v>0</v>
      </c>
      <c r="T487" s="18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89" t="s">
        <v>348</v>
      </c>
      <c r="AT487" s="189" t="s">
        <v>231</v>
      </c>
      <c r="AU487" s="189" t="s">
        <v>83</v>
      </c>
      <c r="AY487" s="17" t="s">
        <v>164</v>
      </c>
      <c r="BE487" s="190">
        <f>IF(N487="základní",J487,0)</f>
        <v>0</v>
      </c>
      <c r="BF487" s="190">
        <f>IF(N487="snížená",J487,0)</f>
        <v>0</v>
      </c>
      <c r="BG487" s="190">
        <f>IF(N487="zákl. přenesená",J487,0)</f>
        <v>0</v>
      </c>
      <c r="BH487" s="190">
        <f>IF(N487="sníž. přenesená",J487,0)</f>
        <v>0</v>
      </c>
      <c r="BI487" s="190">
        <f>IF(N487="nulová",J487,0)</f>
        <v>0</v>
      </c>
      <c r="BJ487" s="17" t="s">
        <v>81</v>
      </c>
      <c r="BK487" s="190">
        <f>ROUND(I487*H487,2)</f>
        <v>0</v>
      </c>
      <c r="BL487" s="17" t="s">
        <v>389</v>
      </c>
      <c r="BM487" s="189" t="s">
        <v>1233</v>
      </c>
    </row>
    <row r="488" spans="1:65" s="14" customFormat="1" ht="11.25">
      <c r="B488" s="202"/>
      <c r="C488" s="203"/>
      <c r="D488" s="193" t="s">
        <v>174</v>
      </c>
      <c r="E488" s="203"/>
      <c r="F488" s="205" t="s">
        <v>1234</v>
      </c>
      <c r="G488" s="203"/>
      <c r="H488" s="206">
        <v>323.67</v>
      </c>
      <c r="I488" s="207"/>
      <c r="J488" s="203"/>
      <c r="K488" s="203"/>
      <c r="L488" s="208"/>
      <c r="M488" s="209"/>
      <c r="N488" s="210"/>
      <c r="O488" s="210"/>
      <c r="P488" s="210"/>
      <c r="Q488" s="210"/>
      <c r="R488" s="210"/>
      <c r="S488" s="210"/>
      <c r="T488" s="211"/>
      <c r="AT488" s="212" t="s">
        <v>174</v>
      </c>
      <c r="AU488" s="212" t="s">
        <v>83</v>
      </c>
      <c r="AV488" s="14" t="s">
        <v>83</v>
      </c>
      <c r="AW488" s="14" t="s">
        <v>4</v>
      </c>
      <c r="AX488" s="14" t="s">
        <v>81</v>
      </c>
      <c r="AY488" s="212" t="s">
        <v>164</v>
      </c>
    </row>
    <row r="489" spans="1:65" s="2" customFormat="1" ht="24.2" customHeight="1">
      <c r="A489" s="34"/>
      <c r="B489" s="35"/>
      <c r="C489" s="178" t="s">
        <v>1235</v>
      </c>
      <c r="D489" s="178" t="s">
        <v>167</v>
      </c>
      <c r="E489" s="179" t="s">
        <v>1236</v>
      </c>
      <c r="F489" s="180" t="s">
        <v>1237</v>
      </c>
      <c r="G489" s="181" t="s">
        <v>170</v>
      </c>
      <c r="H489" s="182">
        <v>277.709</v>
      </c>
      <c r="I489" s="183"/>
      <c r="J489" s="184">
        <f>ROUND(I489*H489,2)</f>
        <v>0</v>
      </c>
      <c r="K489" s="180" t="s">
        <v>171</v>
      </c>
      <c r="L489" s="39"/>
      <c r="M489" s="185" t="s">
        <v>19</v>
      </c>
      <c r="N489" s="186" t="s">
        <v>45</v>
      </c>
      <c r="O489" s="64"/>
      <c r="P489" s="187">
        <f>O489*H489</f>
        <v>0</v>
      </c>
      <c r="Q489" s="187">
        <v>3.0000000000000001E-5</v>
      </c>
      <c r="R489" s="187">
        <f>Q489*H489</f>
        <v>8.33127E-3</v>
      </c>
      <c r="S489" s="187">
        <v>0</v>
      </c>
      <c r="T489" s="18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89" t="s">
        <v>389</v>
      </c>
      <c r="AT489" s="189" t="s">
        <v>167</v>
      </c>
      <c r="AU489" s="189" t="s">
        <v>83</v>
      </c>
      <c r="AY489" s="17" t="s">
        <v>164</v>
      </c>
      <c r="BE489" s="190">
        <f>IF(N489="základní",J489,0)</f>
        <v>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17" t="s">
        <v>81</v>
      </c>
      <c r="BK489" s="190">
        <f>ROUND(I489*H489,2)</f>
        <v>0</v>
      </c>
      <c r="BL489" s="17" t="s">
        <v>389</v>
      </c>
      <c r="BM489" s="189" t="s">
        <v>1238</v>
      </c>
    </row>
    <row r="490" spans="1:65" s="2" customFormat="1" ht="24.2" customHeight="1">
      <c r="A490" s="34"/>
      <c r="B490" s="35"/>
      <c r="C490" s="213" t="s">
        <v>1239</v>
      </c>
      <c r="D490" s="213" t="s">
        <v>231</v>
      </c>
      <c r="E490" s="214" t="s">
        <v>1240</v>
      </c>
      <c r="F490" s="215" t="s">
        <v>1241</v>
      </c>
      <c r="G490" s="216" t="s">
        <v>170</v>
      </c>
      <c r="H490" s="217">
        <v>323.67</v>
      </c>
      <c r="I490" s="218"/>
      <c r="J490" s="219">
        <f>ROUND(I490*H490,2)</f>
        <v>0</v>
      </c>
      <c r="K490" s="215" t="s">
        <v>171</v>
      </c>
      <c r="L490" s="220"/>
      <c r="M490" s="221" t="s">
        <v>19</v>
      </c>
      <c r="N490" s="222" t="s">
        <v>45</v>
      </c>
      <c r="O490" s="64"/>
      <c r="P490" s="187">
        <f>O490*H490</f>
        <v>0</v>
      </c>
      <c r="Q490" s="187">
        <v>1.9E-3</v>
      </c>
      <c r="R490" s="187">
        <f>Q490*H490</f>
        <v>0.61497299999999999</v>
      </c>
      <c r="S490" s="187">
        <v>0</v>
      </c>
      <c r="T490" s="188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89" t="s">
        <v>348</v>
      </c>
      <c r="AT490" s="189" t="s">
        <v>231</v>
      </c>
      <c r="AU490" s="189" t="s">
        <v>83</v>
      </c>
      <c r="AY490" s="17" t="s">
        <v>164</v>
      </c>
      <c r="BE490" s="190">
        <f>IF(N490="základní",J490,0)</f>
        <v>0</v>
      </c>
      <c r="BF490" s="190">
        <f>IF(N490="snížená",J490,0)</f>
        <v>0</v>
      </c>
      <c r="BG490" s="190">
        <f>IF(N490="zákl. přenesená",J490,0)</f>
        <v>0</v>
      </c>
      <c r="BH490" s="190">
        <f>IF(N490="sníž. přenesená",J490,0)</f>
        <v>0</v>
      </c>
      <c r="BI490" s="190">
        <f>IF(N490="nulová",J490,0)</f>
        <v>0</v>
      </c>
      <c r="BJ490" s="17" t="s">
        <v>81</v>
      </c>
      <c r="BK490" s="190">
        <f>ROUND(I490*H490,2)</f>
        <v>0</v>
      </c>
      <c r="BL490" s="17" t="s">
        <v>389</v>
      </c>
      <c r="BM490" s="189" t="s">
        <v>1242</v>
      </c>
    </row>
    <row r="491" spans="1:65" s="14" customFormat="1" ht="11.25">
      <c r="B491" s="202"/>
      <c r="C491" s="203"/>
      <c r="D491" s="193" t="s">
        <v>174</v>
      </c>
      <c r="E491" s="203"/>
      <c r="F491" s="205" t="s">
        <v>1234</v>
      </c>
      <c r="G491" s="203"/>
      <c r="H491" s="206">
        <v>323.67</v>
      </c>
      <c r="I491" s="207"/>
      <c r="J491" s="203"/>
      <c r="K491" s="203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174</v>
      </c>
      <c r="AU491" s="212" t="s">
        <v>83</v>
      </c>
      <c r="AV491" s="14" t="s">
        <v>83</v>
      </c>
      <c r="AW491" s="14" t="s">
        <v>4</v>
      </c>
      <c r="AX491" s="14" t="s">
        <v>81</v>
      </c>
      <c r="AY491" s="212" t="s">
        <v>164</v>
      </c>
    </row>
    <row r="492" spans="1:65" s="2" customFormat="1" ht="37.9" customHeight="1">
      <c r="A492" s="34"/>
      <c r="B492" s="35"/>
      <c r="C492" s="178" t="s">
        <v>1243</v>
      </c>
      <c r="D492" s="178" t="s">
        <v>167</v>
      </c>
      <c r="E492" s="179" t="s">
        <v>1244</v>
      </c>
      <c r="F492" s="180" t="s">
        <v>1245</v>
      </c>
      <c r="G492" s="181" t="s">
        <v>170</v>
      </c>
      <c r="H492" s="182">
        <v>555.41800000000001</v>
      </c>
      <c r="I492" s="183"/>
      <c r="J492" s="184">
        <f>ROUND(I492*H492,2)</f>
        <v>0</v>
      </c>
      <c r="K492" s="180" t="s">
        <v>171</v>
      </c>
      <c r="L492" s="39"/>
      <c r="M492" s="185" t="s">
        <v>19</v>
      </c>
      <c r="N492" s="186" t="s">
        <v>45</v>
      </c>
      <c r="O492" s="64"/>
      <c r="P492" s="187">
        <f>O492*H492</f>
        <v>0</v>
      </c>
      <c r="Q492" s="187">
        <v>0</v>
      </c>
      <c r="R492" s="187">
        <f>Q492*H492</f>
        <v>0</v>
      </c>
      <c r="S492" s="187">
        <v>0</v>
      </c>
      <c r="T492" s="188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89" t="s">
        <v>389</v>
      </c>
      <c r="AT492" s="189" t="s">
        <v>167</v>
      </c>
      <c r="AU492" s="189" t="s">
        <v>83</v>
      </c>
      <c r="AY492" s="17" t="s">
        <v>164</v>
      </c>
      <c r="BE492" s="190">
        <f>IF(N492="základní",J492,0)</f>
        <v>0</v>
      </c>
      <c r="BF492" s="190">
        <f>IF(N492="snížená",J492,0)</f>
        <v>0</v>
      </c>
      <c r="BG492" s="190">
        <f>IF(N492="zákl. přenesená",J492,0)</f>
        <v>0</v>
      </c>
      <c r="BH492" s="190">
        <f>IF(N492="sníž. přenesená",J492,0)</f>
        <v>0</v>
      </c>
      <c r="BI492" s="190">
        <f>IF(N492="nulová",J492,0)</f>
        <v>0</v>
      </c>
      <c r="BJ492" s="17" t="s">
        <v>81</v>
      </c>
      <c r="BK492" s="190">
        <f>ROUND(I492*H492,2)</f>
        <v>0</v>
      </c>
      <c r="BL492" s="17" t="s">
        <v>389</v>
      </c>
      <c r="BM492" s="189" t="s">
        <v>1246</v>
      </c>
    </row>
    <row r="493" spans="1:65" s="14" customFormat="1" ht="11.25">
      <c r="B493" s="202"/>
      <c r="C493" s="203"/>
      <c r="D493" s="193" t="s">
        <v>174</v>
      </c>
      <c r="E493" s="204" t="s">
        <v>19</v>
      </c>
      <c r="F493" s="205" t="s">
        <v>1247</v>
      </c>
      <c r="G493" s="203"/>
      <c r="H493" s="206">
        <v>555.41800000000001</v>
      </c>
      <c r="I493" s="207"/>
      <c r="J493" s="203"/>
      <c r="K493" s="203"/>
      <c r="L493" s="208"/>
      <c r="M493" s="209"/>
      <c r="N493" s="210"/>
      <c r="O493" s="210"/>
      <c r="P493" s="210"/>
      <c r="Q493" s="210"/>
      <c r="R493" s="210"/>
      <c r="S493" s="210"/>
      <c r="T493" s="211"/>
      <c r="AT493" s="212" t="s">
        <v>174</v>
      </c>
      <c r="AU493" s="212" t="s">
        <v>83</v>
      </c>
      <c r="AV493" s="14" t="s">
        <v>83</v>
      </c>
      <c r="AW493" s="14" t="s">
        <v>35</v>
      </c>
      <c r="AX493" s="14" t="s">
        <v>81</v>
      </c>
      <c r="AY493" s="212" t="s">
        <v>164</v>
      </c>
    </row>
    <row r="494" spans="1:65" s="2" customFormat="1" ht="14.45" customHeight="1">
      <c r="A494" s="34"/>
      <c r="B494" s="35"/>
      <c r="C494" s="213" t="s">
        <v>1248</v>
      </c>
      <c r="D494" s="213" t="s">
        <v>231</v>
      </c>
      <c r="E494" s="214" t="s">
        <v>1249</v>
      </c>
      <c r="F494" s="215" t="s">
        <v>1250</v>
      </c>
      <c r="G494" s="216" t="s">
        <v>170</v>
      </c>
      <c r="H494" s="217">
        <v>641.50800000000004</v>
      </c>
      <c r="I494" s="218"/>
      <c r="J494" s="219">
        <f>ROUND(I494*H494,2)</f>
        <v>0</v>
      </c>
      <c r="K494" s="215" t="s">
        <v>171</v>
      </c>
      <c r="L494" s="220"/>
      <c r="M494" s="221" t="s">
        <v>19</v>
      </c>
      <c r="N494" s="222" t="s">
        <v>45</v>
      </c>
      <c r="O494" s="64"/>
      <c r="P494" s="187">
        <f>O494*H494</f>
        <v>0</v>
      </c>
      <c r="Q494" s="187">
        <v>2.9999999999999997E-4</v>
      </c>
      <c r="R494" s="187">
        <f>Q494*H494</f>
        <v>0.1924524</v>
      </c>
      <c r="S494" s="187">
        <v>0</v>
      </c>
      <c r="T494" s="18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89" t="s">
        <v>348</v>
      </c>
      <c r="AT494" s="189" t="s">
        <v>231</v>
      </c>
      <c r="AU494" s="189" t="s">
        <v>83</v>
      </c>
      <c r="AY494" s="17" t="s">
        <v>164</v>
      </c>
      <c r="BE494" s="190">
        <f>IF(N494="základní",J494,0)</f>
        <v>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7" t="s">
        <v>81</v>
      </c>
      <c r="BK494" s="190">
        <f>ROUND(I494*H494,2)</f>
        <v>0</v>
      </c>
      <c r="BL494" s="17" t="s">
        <v>389</v>
      </c>
      <c r="BM494" s="189" t="s">
        <v>1251</v>
      </c>
    </row>
    <row r="495" spans="1:65" s="14" customFormat="1" ht="11.25">
      <c r="B495" s="202"/>
      <c r="C495" s="203"/>
      <c r="D495" s="193" t="s">
        <v>174</v>
      </c>
      <c r="E495" s="203"/>
      <c r="F495" s="205" t="s">
        <v>1252</v>
      </c>
      <c r="G495" s="203"/>
      <c r="H495" s="206">
        <v>641.50800000000004</v>
      </c>
      <c r="I495" s="207"/>
      <c r="J495" s="203"/>
      <c r="K495" s="203"/>
      <c r="L495" s="208"/>
      <c r="M495" s="209"/>
      <c r="N495" s="210"/>
      <c r="O495" s="210"/>
      <c r="P495" s="210"/>
      <c r="Q495" s="210"/>
      <c r="R495" s="210"/>
      <c r="S495" s="210"/>
      <c r="T495" s="211"/>
      <c r="AT495" s="212" t="s">
        <v>174</v>
      </c>
      <c r="AU495" s="212" t="s">
        <v>83</v>
      </c>
      <c r="AV495" s="14" t="s">
        <v>83</v>
      </c>
      <c r="AW495" s="14" t="s">
        <v>4</v>
      </c>
      <c r="AX495" s="14" t="s">
        <v>81</v>
      </c>
      <c r="AY495" s="212" t="s">
        <v>164</v>
      </c>
    </row>
    <row r="496" spans="1:65" s="2" customFormat="1" ht="37.9" customHeight="1">
      <c r="A496" s="34"/>
      <c r="B496" s="35"/>
      <c r="C496" s="178" t="s">
        <v>1253</v>
      </c>
      <c r="D496" s="178" t="s">
        <v>167</v>
      </c>
      <c r="E496" s="179" t="s">
        <v>1254</v>
      </c>
      <c r="F496" s="180" t="s">
        <v>1255</v>
      </c>
      <c r="G496" s="181" t="s">
        <v>170</v>
      </c>
      <c r="H496" s="182">
        <v>277.709</v>
      </c>
      <c r="I496" s="183"/>
      <c r="J496" s="184">
        <f>ROUND(I496*H496,2)</f>
        <v>0</v>
      </c>
      <c r="K496" s="180" t="s">
        <v>171</v>
      </c>
      <c r="L496" s="39"/>
      <c r="M496" s="185" t="s">
        <v>19</v>
      </c>
      <c r="N496" s="186" t="s">
        <v>45</v>
      </c>
      <c r="O496" s="64"/>
      <c r="P496" s="187">
        <f>O496*H496</f>
        <v>0</v>
      </c>
      <c r="Q496" s="187">
        <v>0</v>
      </c>
      <c r="R496" s="187">
        <f>Q496*H496</f>
        <v>0</v>
      </c>
      <c r="S496" s="187">
        <v>0</v>
      </c>
      <c r="T496" s="188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89" t="s">
        <v>389</v>
      </c>
      <c r="AT496" s="189" t="s">
        <v>167</v>
      </c>
      <c r="AU496" s="189" t="s">
        <v>83</v>
      </c>
      <c r="AY496" s="17" t="s">
        <v>164</v>
      </c>
      <c r="BE496" s="190">
        <f>IF(N496="základní",J496,0)</f>
        <v>0</v>
      </c>
      <c r="BF496" s="190">
        <f>IF(N496="snížená",J496,0)</f>
        <v>0</v>
      </c>
      <c r="BG496" s="190">
        <f>IF(N496="zákl. přenesená",J496,0)</f>
        <v>0</v>
      </c>
      <c r="BH496" s="190">
        <f>IF(N496="sníž. přenesená",J496,0)</f>
        <v>0</v>
      </c>
      <c r="BI496" s="190">
        <f>IF(N496="nulová",J496,0)</f>
        <v>0</v>
      </c>
      <c r="BJ496" s="17" t="s">
        <v>81</v>
      </c>
      <c r="BK496" s="190">
        <f>ROUND(I496*H496,2)</f>
        <v>0</v>
      </c>
      <c r="BL496" s="17" t="s">
        <v>389</v>
      </c>
      <c r="BM496" s="189" t="s">
        <v>1256</v>
      </c>
    </row>
    <row r="497" spans="1:65" s="2" customFormat="1" ht="37.9" customHeight="1">
      <c r="A497" s="34"/>
      <c r="B497" s="35"/>
      <c r="C497" s="213" t="s">
        <v>1257</v>
      </c>
      <c r="D497" s="213" t="s">
        <v>231</v>
      </c>
      <c r="E497" s="214" t="s">
        <v>1258</v>
      </c>
      <c r="F497" s="215" t="s">
        <v>1259</v>
      </c>
      <c r="G497" s="216" t="s">
        <v>170</v>
      </c>
      <c r="H497" s="217">
        <v>306.17399999999998</v>
      </c>
      <c r="I497" s="218"/>
      <c r="J497" s="219">
        <f>ROUND(I497*H497,2)</f>
        <v>0</v>
      </c>
      <c r="K497" s="215" t="s">
        <v>171</v>
      </c>
      <c r="L497" s="220"/>
      <c r="M497" s="221" t="s">
        <v>19</v>
      </c>
      <c r="N497" s="222" t="s">
        <v>45</v>
      </c>
      <c r="O497" s="64"/>
      <c r="P497" s="187">
        <f>O497*H497</f>
        <v>0</v>
      </c>
      <c r="Q497" s="187">
        <v>8.0000000000000004E-4</v>
      </c>
      <c r="R497" s="187">
        <f>Q497*H497</f>
        <v>0.2449392</v>
      </c>
      <c r="S497" s="187">
        <v>0</v>
      </c>
      <c r="T497" s="18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89" t="s">
        <v>348</v>
      </c>
      <c r="AT497" s="189" t="s">
        <v>231</v>
      </c>
      <c r="AU497" s="189" t="s">
        <v>83</v>
      </c>
      <c r="AY497" s="17" t="s">
        <v>164</v>
      </c>
      <c r="BE497" s="190">
        <f>IF(N497="základní",J497,0)</f>
        <v>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7" t="s">
        <v>81</v>
      </c>
      <c r="BK497" s="190">
        <f>ROUND(I497*H497,2)</f>
        <v>0</v>
      </c>
      <c r="BL497" s="17" t="s">
        <v>389</v>
      </c>
      <c r="BM497" s="189" t="s">
        <v>1260</v>
      </c>
    </row>
    <row r="498" spans="1:65" s="14" customFormat="1" ht="11.25">
      <c r="B498" s="202"/>
      <c r="C498" s="203"/>
      <c r="D498" s="193" t="s">
        <v>174</v>
      </c>
      <c r="E498" s="203"/>
      <c r="F498" s="205" t="s">
        <v>1261</v>
      </c>
      <c r="G498" s="203"/>
      <c r="H498" s="206">
        <v>306.17399999999998</v>
      </c>
      <c r="I498" s="207"/>
      <c r="J498" s="203"/>
      <c r="K498" s="203"/>
      <c r="L498" s="208"/>
      <c r="M498" s="209"/>
      <c r="N498" s="210"/>
      <c r="O498" s="210"/>
      <c r="P498" s="210"/>
      <c r="Q498" s="210"/>
      <c r="R498" s="210"/>
      <c r="S498" s="210"/>
      <c r="T498" s="211"/>
      <c r="AT498" s="212" t="s">
        <v>174</v>
      </c>
      <c r="AU498" s="212" t="s">
        <v>83</v>
      </c>
      <c r="AV498" s="14" t="s">
        <v>83</v>
      </c>
      <c r="AW498" s="14" t="s">
        <v>4</v>
      </c>
      <c r="AX498" s="14" t="s">
        <v>81</v>
      </c>
      <c r="AY498" s="212" t="s">
        <v>164</v>
      </c>
    </row>
    <row r="499" spans="1:65" s="2" customFormat="1" ht="24.2" customHeight="1">
      <c r="A499" s="34"/>
      <c r="B499" s="35"/>
      <c r="C499" s="178" t="s">
        <v>1262</v>
      </c>
      <c r="D499" s="178" t="s">
        <v>167</v>
      </c>
      <c r="E499" s="179" t="s">
        <v>1263</v>
      </c>
      <c r="F499" s="180" t="s">
        <v>1264</v>
      </c>
      <c r="G499" s="181" t="s">
        <v>401</v>
      </c>
      <c r="H499" s="182">
        <v>3</v>
      </c>
      <c r="I499" s="183"/>
      <c r="J499" s="184">
        <f>ROUND(I499*H499,2)</f>
        <v>0</v>
      </c>
      <c r="K499" s="180" t="s">
        <v>171</v>
      </c>
      <c r="L499" s="39"/>
      <c r="M499" s="185" t="s">
        <v>19</v>
      </c>
      <c r="N499" s="186" t="s">
        <v>45</v>
      </c>
      <c r="O499" s="64"/>
      <c r="P499" s="187">
        <f>O499*H499</f>
        <v>0</v>
      </c>
      <c r="Q499" s="187">
        <v>0</v>
      </c>
      <c r="R499" s="187">
        <f>Q499*H499</f>
        <v>0</v>
      </c>
      <c r="S499" s="187">
        <v>0</v>
      </c>
      <c r="T499" s="18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89" t="s">
        <v>389</v>
      </c>
      <c r="AT499" s="189" t="s">
        <v>167</v>
      </c>
      <c r="AU499" s="189" t="s">
        <v>83</v>
      </c>
      <c r="AY499" s="17" t="s">
        <v>164</v>
      </c>
      <c r="BE499" s="190">
        <f>IF(N499="základní",J499,0)</f>
        <v>0</v>
      </c>
      <c r="BF499" s="190">
        <f>IF(N499="snížená",J499,0)</f>
        <v>0</v>
      </c>
      <c r="BG499" s="190">
        <f>IF(N499="zákl. přenesená",J499,0)</f>
        <v>0</v>
      </c>
      <c r="BH499" s="190">
        <f>IF(N499="sníž. přenesená",J499,0)</f>
        <v>0</v>
      </c>
      <c r="BI499" s="190">
        <f>IF(N499="nulová",J499,0)</f>
        <v>0</v>
      </c>
      <c r="BJ499" s="17" t="s">
        <v>81</v>
      </c>
      <c r="BK499" s="190">
        <f>ROUND(I499*H499,2)</f>
        <v>0</v>
      </c>
      <c r="BL499" s="17" t="s">
        <v>389</v>
      </c>
      <c r="BM499" s="189" t="s">
        <v>1265</v>
      </c>
    </row>
    <row r="500" spans="1:65" s="13" customFormat="1" ht="11.25">
      <c r="B500" s="191"/>
      <c r="C500" s="192"/>
      <c r="D500" s="193" t="s">
        <v>174</v>
      </c>
      <c r="E500" s="194" t="s">
        <v>19</v>
      </c>
      <c r="F500" s="195" t="s">
        <v>1266</v>
      </c>
      <c r="G500" s="192"/>
      <c r="H500" s="194" t="s">
        <v>19</v>
      </c>
      <c r="I500" s="196"/>
      <c r="J500" s="192"/>
      <c r="K500" s="192"/>
      <c r="L500" s="197"/>
      <c r="M500" s="198"/>
      <c r="N500" s="199"/>
      <c r="O500" s="199"/>
      <c r="P500" s="199"/>
      <c r="Q500" s="199"/>
      <c r="R500" s="199"/>
      <c r="S500" s="199"/>
      <c r="T500" s="200"/>
      <c r="AT500" s="201" t="s">
        <v>174</v>
      </c>
      <c r="AU500" s="201" t="s">
        <v>83</v>
      </c>
      <c r="AV500" s="13" t="s">
        <v>81</v>
      </c>
      <c r="AW500" s="13" t="s">
        <v>35</v>
      </c>
      <c r="AX500" s="13" t="s">
        <v>74</v>
      </c>
      <c r="AY500" s="201" t="s">
        <v>164</v>
      </c>
    </row>
    <row r="501" spans="1:65" s="14" customFormat="1" ht="11.25">
      <c r="B501" s="202"/>
      <c r="C501" s="203"/>
      <c r="D501" s="193" t="s">
        <v>174</v>
      </c>
      <c r="E501" s="204" t="s">
        <v>19</v>
      </c>
      <c r="F501" s="205" t="s">
        <v>224</v>
      </c>
      <c r="G501" s="203"/>
      <c r="H501" s="206">
        <v>3</v>
      </c>
      <c r="I501" s="207"/>
      <c r="J501" s="203"/>
      <c r="K501" s="203"/>
      <c r="L501" s="208"/>
      <c r="M501" s="209"/>
      <c r="N501" s="210"/>
      <c r="O501" s="210"/>
      <c r="P501" s="210"/>
      <c r="Q501" s="210"/>
      <c r="R501" s="210"/>
      <c r="S501" s="210"/>
      <c r="T501" s="211"/>
      <c r="AT501" s="212" t="s">
        <v>174</v>
      </c>
      <c r="AU501" s="212" t="s">
        <v>83</v>
      </c>
      <c r="AV501" s="14" t="s">
        <v>83</v>
      </c>
      <c r="AW501" s="14" t="s">
        <v>35</v>
      </c>
      <c r="AX501" s="14" t="s">
        <v>81</v>
      </c>
      <c r="AY501" s="212" t="s">
        <v>164</v>
      </c>
    </row>
    <row r="502" spans="1:65" s="2" customFormat="1" ht="24.2" customHeight="1">
      <c r="A502" s="34"/>
      <c r="B502" s="35"/>
      <c r="C502" s="213" t="s">
        <v>1267</v>
      </c>
      <c r="D502" s="213" t="s">
        <v>231</v>
      </c>
      <c r="E502" s="214" t="s">
        <v>1268</v>
      </c>
      <c r="F502" s="215" t="s">
        <v>1269</v>
      </c>
      <c r="G502" s="216" t="s">
        <v>401</v>
      </c>
      <c r="H502" s="217">
        <v>3</v>
      </c>
      <c r="I502" s="218"/>
      <c r="J502" s="219">
        <f>ROUND(I502*H502,2)</f>
        <v>0</v>
      </c>
      <c r="K502" s="215" t="s">
        <v>171</v>
      </c>
      <c r="L502" s="220"/>
      <c r="M502" s="221" t="s">
        <v>19</v>
      </c>
      <c r="N502" s="222" t="s">
        <v>45</v>
      </c>
      <c r="O502" s="64"/>
      <c r="P502" s="187">
        <f>O502*H502</f>
        <v>0</v>
      </c>
      <c r="Q502" s="187">
        <v>2.5000000000000001E-3</v>
      </c>
      <c r="R502" s="187">
        <f>Q502*H502</f>
        <v>7.4999999999999997E-3</v>
      </c>
      <c r="S502" s="187">
        <v>0</v>
      </c>
      <c r="T502" s="188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89" t="s">
        <v>348</v>
      </c>
      <c r="AT502" s="189" t="s">
        <v>231</v>
      </c>
      <c r="AU502" s="189" t="s">
        <v>83</v>
      </c>
      <c r="AY502" s="17" t="s">
        <v>164</v>
      </c>
      <c r="BE502" s="190">
        <f>IF(N502="základní",J502,0)</f>
        <v>0</v>
      </c>
      <c r="BF502" s="190">
        <f>IF(N502="snížená",J502,0)</f>
        <v>0</v>
      </c>
      <c r="BG502" s="190">
        <f>IF(N502="zákl. přenesená",J502,0)</f>
        <v>0</v>
      </c>
      <c r="BH502" s="190">
        <f>IF(N502="sníž. přenesená",J502,0)</f>
        <v>0</v>
      </c>
      <c r="BI502" s="190">
        <f>IF(N502="nulová",J502,0)</f>
        <v>0</v>
      </c>
      <c r="BJ502" s="17" t="s">
        <v>81</v>
      </c>
      <c r="BK502" s="190">
        <f>ROUND(I502*H502,2)</f>
        <v>0</v>
      </c>
      <c r="BL502" s="17" t="s">
        <v>389</v>
      </c>
      <c r="BM502" s="189" t="s">
        <v>1270</v>
      </c>
    </row>
    <row r="503" spans="1:65" s="2" customFormat="1" ht="24.2" customHeight="1">
      <c r="A503" s="34"/>
      <c r="B503" s="35"/>
      <c r="C503" s="178" t="s">
        <v>1271</v>
      </c>
      <c r="D503" s="178" t="s">
        <v>167</v>
      </c>
      <c r="E503" s="179" t="s">
        <v>1272</v>
      </c>
      <c r="F503" s="180" t="s">
        <v>1273</v>
      </c>
      <c r="G503" s="181" t="s">
        <v>170</v>
      </c>
      <c r="H503" s="182">
        <v>277.709</v>
      </c>
      <c r="I503" s="183"/>
      <c r="J503" s="184">
        <f>ROUND(I503*H503,2)</f>
        <v>0</v>
      </c>
      <c r="K503" s="180" t="s">
        <v>171</v>
      </c>
      <c r="L503" s="39"/>
      <c r="M503" s="185" t="s">
        <v>19</v>
      </c>
      <c r="N503" s="186" t="s">
        <v>45</v>
      </c>
      <c r="O503" s="64"/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89" t="s">
        <v>389</v>
      </c>
      <c r="AT503" s="189" t="s">
        <v>167</v>
      </c>
      <c r="AU503" s="189" t="s">
        <v>83</v>
      </c>
      <c r="AY503" s="17" t="s">
        <v>164</v>
      </c>
      <c r="BE503" s="190">
        <f>IF(N503="základní",J503,0)</f>
        <v>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7" t="s">
        <v>81</v>
      </c>
      <c r="BK503" s="190">
        <f>ROUND(I503*H503,2)</f>
        <v>0</v>
      </c>
      <c r="BL503" s="17" t="s">
        <v>389</v>
      </c>
      <c r="BM503" s="189" t="s">
        <v>1274</v>
      </c>
    </row>
    <row r="504" spans="1:65" s="2" customFormat="1" ht="24.2" customHeight="1">
      <c r="A504" s="34"/>
      <c r="B504" s="35"/>
      <c r="C504" s="213" t="s">
        <v>1173</v>
      </c>
      <c r="D504" s="213" t="s">
        <v>231</v>
      </c>
      <c r="E504" s="214" t="s">
        <v>1275</v>
      </c>
      <c r="F504" s="215" t="s">
        <v>1276</v>
      </c>
      <c r="G504" s="216" t="s">
        <v>170</v>
      </c>
      <c r="H504" s="217">
        <v>305.48</v>
      </c>
      <c r="I504" s="218"/>
      <c r="J504" s="219">
        <f>ROUND(I504*H504,2)</f>
        <v>0</v>
      </c>
      <c r="K504" s="215" t="s">
        <v>171</v>
      </c>
      <c r="L504" s="220"/>
      <c r="M504" s="221" t="s">
        <v>19</v>
      </c>
      <c r="N504" s="222" t="s">
        <v>45</v>
      </c>
      <c r="O504" s="64"/>
      <c r="P504" s="187">
        <f>O504*H504</f>
        <v>0</v>
      </c>
      <c r="Q504" s="187">
        <v>1E-3</v>
      </c>
      <c r="R504" s="187">
        <f>Q504*H504</f>
        <v>0.30548000000000003</v>
      </c>
      <c r="S504" s="187">
        <v>0</v>
      </c>
      <c r="T504" s="188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89" t="s">
        <v>348</v>
      </c>
      <c r="AT504" s="189" t="s">
        <v>231</v>
      </c>
      <c r="AU504" s="189" t="s">
        <v>83</v>
      </c>
      <c r="AY504" s="17" t="s">
        <v>164</v>
      </c>
      <c r="BE504" s="190">
        <f>IF(N504="základní",J504,0)</f>
        <v>0</v>
      </c>
      <c r="BF504" s="190">
        <f>IF(N504="snížená",J504,0)</f>
        <v>0</v>
      </c>
      <c r="BG504" s="190">
        <f>IF(N504="zákl. přenesená",J504,0)</f>
        <v>0</v>
      </c>
      <c r="BH504" s="190">
        <f>IF(N504="sníž. přenesená",J504,0)</f>
        <v>0</v>
      </c>
      <c r="BI504" s="190">
        <f>IF(N504="nulová",J504,0)</f>
        <v>0</v>
      </c>
      <c r="BJ504" s="17" t="s">
        <v>81</v>
      </c>
      <c r="BK504" s="190">
        <f>ROUND(I504*H504,2)</f>
        <v>0</v>
      </c>
      <c r="BL504" s="17" t="s">
        <v>389</v>
      </c>
      <c r="BM504" s="189" t="s">
        <v>1277</v>
      </c>
    </row>
    <row r="505" spans="1:65" s="14" customFormat="1" ht="11.25">
      <c r="B505" s="202"/>
      <c r="C505" s="203"/>
      <c r="D505" s="193" t="s">
        <v>174</v>
      </c>
      <c r="E505" s="203"/>
      <c r="F505" s="205" t="s">
        <v>1278</v>
      </c>
      <c r="G505" s="203"/>
      <c r="H505" s="206">
        <v>305.48</v>
      </c>
      <c r="I505" s="207"/>
      <c r="J505" s="203"/>
      <c r="K505" s="203"/>
      <c r="L505" s="208"/>
      <c r="M505" s="209"/>
      <c r="N505" s="210"/>
      <c r="O505" s="210"/>
      <c r="P505" s="210"/>
      <c r="Q505" s="210"/>
      <c r="R505" s="210"/>
      <c r="S505" s="210"/>
      <c r="T505" s="211"/>
      <c r="AT505" s="212" t="s">
        <v>174</v>
      </c>
      <c r="AU505" s="212" t="s">
        <v>83</v>
      </c>
      <c r="AV505" s="14" t="s">
        <v>83</v>
      </c>
      <c r="AW505" s="14" t="s">
        <v>4</v>
      </c>
      <c r="AX505" s="14" t="s">
        <v>81</v>
      </c>
      <c r="AY505" s="212" t="s">
        <v>164</v>
      </c>
    </row>
    <row r="506" spans="1:65" s="2" customFormat="1" ht="37.9" customHeight="1">
      <c r="A506" s="34"/>
      <c r="B506" s="35"/>
      <c r="C506" s="178" t="s">
        <v>1279</v>
      </c>
      <c r="D506" s="178" t="s">
        <v>167</v>
      </c>
      <c r="E506" s="179" t="s">
        <v>1280</v>
      </c>
      <c r="F506" s="180" t="s">
        <v>1281</v>
      </c>
      <c r="G506" s="181" t="s">
        <v>170</v>
      </c>
      <c r="H506" s="182">
        <v>37.4</v>
      </c>
      <c r="I506" s="183"/>
      <c r="J506" s="184">
        <f>ROUND(I506*H506,2)</f>
        <v>0</v>
      </c>
      <c r="K506" s="180" t="s">
        <v>171</v>
      </c>
      <c r="L506" s="39"/>
      <c r="M506" s="185" t="s">
        <v>19</v>
      </c>
      <c r="N506" s="186" t="s">
        <v>45</v>
      </c>
      <c r="O506" s="64"/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89" t="s">
        <v>389</v>
      </c>
      <c r="AT506" s="189" t="s">
        <v>167</v>
      </c>
      <c r="AU506" s="189" t="s">
        <v>83</v>
      </c>
      <c r="AY506" s="17" t="s">
        <v>164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7" t="s">
        <v>81</v>
      </c>
      <c r="BK506" s="190">
        <f>ROUND(I506*H506,2)</f>
        <v>0</v>
      </c>
      <c r="BL506" s="17" t="s">
        <v>389</v>
      </c>
      <c r="BM506" s="189" t="s">
        <v>1282</v>
      </c>
    </row>
    <row r="507" spans="1:65" s="13" customFormat="1" ht="11.25">
      <c r="B507" s="191"/>
      <c r="C507" s="192"/>
      <c r="D507" s="193" t="s">
        <v>174</v>
      </c>
      <c r="E507" s="194" t="s">
        <v>19</v>
      </c>
      <c r="F507" s="195" t="s">
        <v>724</v>
      </c>
      <c r="G507" s="192"/>
      <c r="H507" s="194" t="s">
        <v>19</v>
      </c>
      <c r="I507" s="196"/>
      <c r="J507" s="192"/>
      <c r="K507" s="192"/>
      <c r="L507" s="197"/>
      <c r="M507" s="198"/>
      <c r="N507" s="199"/>
      <c r="O507" s="199"/>
      <c r="P507" s="199"/>
      <c r="Q507" s="199"/>
      <c r="R507" s="199"/>
      <c r="S507" s="199"/>
      <c r="T507" s="200"/>
      <c r="AT507" s="201" t="s">
        <v>174</v>
      </c>
      <c r="AU507" s="201" t="s">
        <v>83</v>
      </c>
      <c r="AV507" s="13" t="s">
        <v>81</v>
      </c>
      <c r="AW507" s="13" t="s">
        <v>35</v>
      </c>
      <c r="AX507" s="13" t="s">
        <v>74</v>
      </c>
      <c r="AY507" s="201" t="s">
        <v>164</v>
      </c>
    </row>
    <row r="508" spans="1:65" s="14" customFormat="1" ht="11.25">
      <c r="B508" s="202"/>
      <c r="C508" s="203"/>
      <c r="D508" s="193" t="s">
        <v>174</v>
      </c>
      <c r="E508" s="204" t="s">
        <v>19</v>
      </c>
      <c r="F508" s="205" t="s">
        <v>969</v>
      </c>
      <c r="G508" s="203"/>
      <c r="H508" s="206">
        <v>37.4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174</v>
      </c>
      <c r="AU508" s="212" t="s">
        <v>83</v>
      </c>
      <c r="AV508" s="14" t="s">
        <v>83</v>
      </c>
      <c r="AW508" s="14" t="s">
        <v>35</v>
      </c>
      <c r="AX508" s="14" t="s">
        <v>81</v>
      </c>
      <c r="AY508" s="212" t="s">
        <v>164</v>
      </c>
    </row>
    <row r="509" spans="1:65" s="2" customFormat="1" ht="14.45" customHeight="1">
      <c r="A509" s="34"/>
      <c r="B509" s="35"/>
      <c r="C509" s="213" t="s">
        <v>1283</v>
      </c>
      <c r="D509" s="213" t="s">
        <v>231</v>
      </c>
      <c r="E509" s="214" t="s">
        <v>1284</v>
      </c>
      <c r="F509" s="215" t="s">
        <v>1285</v>
      </c>
      <c r="G509" s="216" t="s">
        <v>180</v>
      </c>
      <c r="H509" s="217">
        <v>2.992</v>
      </c>
      <c r="I509" s="218"/>
      <c r="J509" s="219">
        <f>ROUND(I509*H509,2)</f>
        <v>0</v>
      </c>
      <c r="K509" s="215" t="s">
        <v>171</v>
      </c>
      <c r="L509" s="220"/>
      <c r="M509" s="221" t="s">
        <v>19</v>
      </c>
      <c r="N509" s="222" t="s">
        <v>45</v>
      </c>
      <c r="O509" s="64"/>
      <c r="P509" s="187">
        <f>O509*H509</f>
        <v>0</v>
      </c>
      <c r="Q509" s="187">
        <v>0.27500000000000002</v>
      </c>
      <c r="R509" s="187">
        <f>Q509*H509</f>
        <v>0.82280000000000009</v>
      </c>
      <c r="S509" s="187">
        <v>0</v>
      </c>
      <c r="T509" s="188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89" t="s">
        <v>348</v>
      </c>
      <c r="AT509" s="189" t="s">
        <v>231</v>
      </c>
      <c r="AU509" s="189" t="s">
        <v>83</v>
      </c>
      <c r="AY509" s="17" t="s">
        <v>164</v>
      </c>
      <c r="BE509" s="190">
        <f>IF(N509="základní",J509,0)</f>
        <v>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7" t="s">
        <v>81</v>
      </c>
      <c r="BK509" s="190">
        <f>ROUND(I509*H509,2)</f>
        <v>0</v>
      </c>
      <c r="BL509" s="17" t="s">
        <v>389</v>
      </c>
      <c r="BM509" s="189" t="s">
        <v>1286</v>
      </c>
    </row>
    <row r="510" spans="1:65" s="14" customFormat="1" ht="11.25">
      <c r="B510" s="202"/>
      <c r="C510" s="203"/>
      <c r="D510" s="193" t="s">
        <v>174</v>
      </c>
      <c r="E510" s="204" t="s">
        <v>19</v>
      </c>
      <c r="F510" s="205" t="s">
        <v>1287</v>
      </c>
      <c r="G510" s="203"/>
      <c r="H510" s="206">
        <v>2.992</v>
      </c>
      <c r="I510" s="207"/>
      <c r="J510" s="203"/>
      <c r="K510" s="203"/>
      <c r="L510" s="208"/>
      <c r="M510" s="209"/>
      <c r="N510" s="210"/>
      <c r="O510" s="210"/>
      <c r="P510" s="210"/>
      <c r="Q510" s="210"/>
      <c r="R510" s="210"/>
      <c r="S510" s="210"/>
      <c r="T510" s="211"/>
      <c r="AT510" s="212" t="s">
        <v>174</v>
      </c>
      <c r="AU510" s="212" t="s">
        <v>83</v>
      </c>
      <c r="AV510" s="14" t="s">
        <v>83</v>
      </c>
      <c r="AW510" s="14" t="s">
        <v>35</v>
      </c>
      <c r="AX510" s="14" t="s">
        <v>81</v>
      </c>
      <c r="AY510" s="212" t="s">
        <v>164</v>
      </c>
    </row>
    <row r="511" spans="1:65" s="2" customFormat="1" ht="24.2" customHeight="1">
      <c r="A511" s="34"/>
      <c r="B511" s="35"/>
      <c r="C511" s="178" t="s">
        <v>1288</v>
      </c>
      <c r="D511" s="178" t="s">
        <v>167</v>
      </c>
      <c r="E511" s="179" t="s">
        <v>1289</v>
      </c>
      <c r="F511" s="180" t="s">
        <v>1290</v>
      </c>
      <c r="G511" s="181" t="s">
        <v>170</v>
      </c>
      <c r="H511" s="182">
        <v>277.709</v>
      </c>
      <c r="I511" s="183"/>
      <c r="J511" s="184">
        <f>ROUND(I511*H511,2)</f>
        <v>0</v>
      </c>
      <c r="K511" s="180" t="s">
        <v>171</v>
      </c>
      <c r="L511" s="39"/>
      <c r="M511" s="185" t="s">
        <v>19</v>
      </c>
      <c r="N511" s="186" t="s">
        <v>45</v>
      </c>
      <c r="O511" s="64"/>
      <c r="P511" s="187">
        <f>O511*H511</f>
        <v>0</v>
      </c>
      <c r="Q511" s="187">
        <v>0</v>
      </c>
      <c r="R511" s="187">
        <f>Q511*H511</f>
        <v>0</v>
      </c>
      <c r="S511" s="187">
        <v>0</v>
      </c>
      <c r="T511" s="18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89" t="s">
        <v>389</v>
      </c>
      <c r="AT511" s="189" t="s">
        <v>167</v>
      </c>
      <c r="AU511" s="189" t="s">
        <v>83</v>
      </c>
      <c r="AY511" s="17" t="s">
        <v>164</v>
      </c>
      <c r="BE511" s="190">
        <f>IF(N511="základní",J511,0)</f>
        <v>0</v>
      </c>
      <c r="BF511" s="190">
        <f>IF(N511="snížená",J511,0)</f>
        <v>0</v>
      </c>
      <c r="BG511" s="190">
        <f>IF(N511="zákl. přenesená",J511,0)</f>
        <v>0</v>
      </c>
      <c r="BH511" s="190">
        <f>IF(N511="sníž. přenesená",J511,0)</f>
        <v>0</v>
      </c>
      <c r="BI511" s="190">
        <f>IF(N511="nulová",J511,0)</f>
        <v>0</v>
      </c>
      <c r="BJ511" s="17" t="s">
        <v>81</v>
      </c>
      <c r="BK511" s="190">
        <f>ROUND(I511*H511,2)</f>
        <v>0</v>
      </c>
      <c r="BL511" s="17" t="s">
        <v>389</v>
      </c>
      <c r="BM511" s="189" t="s">
        <v>1291</v>
      </c>
    </row>
    <row r="512" spans="1:65" s="2" customFormat="1" ht="24.2" customHeight="1">
      <c r="A512" s="34"/>
      <c r="B512" s="35"/>
      <c r="C512" s="213" t="s">
        <v>1292</v>
      </c>
      <c r="D512" s="213" t="s">
        <v>231</v>
      </c>
      <c r="E512" s="214" t="s">
        <v>1293</v>
      </c>
      <c r="F512" s="215" t="s">
        <v>1294</v>
      </c>
      <c r="G512" s="216" t="s">
        <v>180</v>
      </c>
      <c r="H512" s="217">
        <v>22.216999999999999</v>
      </c>
      <c r="I512" s="218"/>
      <c r="J512" s="219">
        <f>ROUND(I512*H512,2)</f>
        <v>0</v>
      </c>
      <c r="K512" s="215" t="s">
        <v>171</v>
      </c>
      <c r="L512" s="220"/>
      <c r="M512" s="221" t="s">
        <v>19</v>
      </c>
      <c r="N512" s="222" t="s">
        <v>45</v>
      </c>
      <c r="O512" s="64"/>
      <c r="P512" s="187">
        <f>O512*H512</f>
        <v>0</v>
      </c>
      <c r="Q512" s="187">
        <v>0.75</v>
      </c>
      <c r="R512" s="187">
        <f>Q512*H512</f>
        <v>16.662749999999999</v>
      </c>
      <c r="S512" s="187">
        <v>0</v>
      </c>
      <c r="T512" s="188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89" t="s">
        <v>348</v>
      </c>
      <c r="AT512" s="189" t="s">
        <v>231</v>
      </c>
      <c r="AU512" s="189" t="s">
        <v>83</v>
      </c>
      <c r="AY512" s="17" t="s">
        <v>164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7" t="s">
        <v>81</v>
      </c>
      <c r="BK512" s="190">
        <f>ROUND(I512*H512,2)</f>
        <v>0</v>
      </c>
      <c r="BL512" s="17" t="s">
        <v>389</v>
      </c>
      <c r="BM512" s="189" t="s">
        <v>1295</v>
      </c>
    </row>
    <row r="513" spans="1:65" s="14" customFormat="1" ht="11.25">
      <c r="B513" s="202"/>
      <c r="C513" s="203"/>
      <c r="D513" s="193" t="s">
        <v>174</v>
      </c>
      <c r="E513" s="204" t="s">
        <v>19</v>
      </c>
      <c r="F513" s="205" t="s">
        <v>1296</v>
      </c>
      <c r="G513" s="203"/>
      <c r="H513" s="206">
        <v>22.216999999999999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174</v>
      </c>
      <c r="AU513" s="212" t="s">
        <v>83</v>
      </c>
      <c r="AV513" s="14" t="s">
        <v>83</v>
      </c>
      <c r="AW513" s="14" t="s">
        <v>35</v>
      </c>
      <c r="AX513" s="14" t="s">
        <v>81</v>
      </c>
      <c r="AY513" s="212" t="s">
        <v>164</v>
      </c>
    </row>
    <row r="514" spans="1:65" s="2" customFormat="1" ht="24.2" customHeight="1">
      <c r="A514" s="34"/>
      <c r="B514" s="35"/>
      <c r="C514" s="178" t="s">
        <v>1297</v>
      </c>
      <c r="D514" s="178" t="s">
        <v>167</v>
      </c>
      <c r="E514" s="179" t="s">
        <v>1298</v>
      </c>
      <c r="F514" s="180" t="s">
        <v>1299</v>
      </c>
      <c r="G514" s="181" t="s">
        <v>292</v>
      </c>
      <c r="H514" s="182">
        <v>75</v>
      </c>
      <c r="I514" s="183"/>
      <c r="J514" s="184">
        <f>ROUND(I514*H514,2)</f>
        <v>0</v>
      </c>
      <c r="K514" s="180" t="s">
        <v>171</v>
      </c>
      <c r="L514" s="39"/>
      <c r="M514" s="185" t="s">
        <v>19</v>
      </c>
      <c r="N514" s="186" t="s">
        <v>45</v>
      </c>
      <c r="O514" s="64"/>
      <c r="P514" s="187">
        <f>O514*H514</f>
        <v>0</v>
      </c>
      <c r="Q514" s="187">
        <v>2.0000000000000002E-5</v>
      </c>
      <c r="R514" s="187">
        <f>Q514*H514</f>
        <v>1.5E-3</v>
      </c>
      <c r="S514" s="187">
        <v>0</v>
      </c>
      <c r="T514" s="18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89" t="s">
        <v>389</v>
      </c>
      <c r="AT514" s="189" t="s">
        <v>167</v>
      </c>
      <c r="AU514" s="189" t="s">
        <v>83</v>
      </c>
      <c r="AY514" s="17" t="s">
        <v>164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17" t="s">
        <v>81</v>
      </c>
      <c r="BK514" s="190">
        <f>ROUND(I514*H514,2)</f>
        <v>0</v>
      </c>
      <c r="BL514" s="17" t="s">
        <v>389</v>
      </c>
      <c r="BM514" s="189" t="s">
        <v>1300</v>
      </c>
    </row>
    <row r="515" spans="1:65" s="2" customFormat="1" ht="24.2" customHeight="1">
      <c r="A515" s="34"/>
      <c r="B515" s="35"/>
      <c r="C515" s="213" t="s">
        <v>1301</v>
      </c>
      <c r="D515" s="213" t="s">
        <v>231</v>
      </c>
      <c r="E515" s="214" t="s">
        <v>1302</v>
      </c>
      <c r="F515" s="215" t="s">
        <v>1303</v>
      </c>
      <c r="G515" s="216" t="s">
        <v>292</v>
      </c>
      <c r="H515" s="217">
        <v>75</v>
      </c>
      <c r="I515" s="218"/>
      <c r="J515" s="219">
        <f>ROUND(I515*H515,2)</f>
        <v>0</v>
      </c>
      <c r="K515" s="215" t="s">
        <v>171</v>
      </c>
      <c r="L515" s="220"/>
      <c r="M515" s="221" t="s">
        <v>19</v>
      </c>
      <c r="N515" s="222" t="s">
        <v>45</v>
      </c>
      <c r="O515" s="64"/>
      <c r="P515" s="187">
        <f>O515*H515</f>
        <v>0</v>
      </c>
      <c r="Q515" s="187">
        <v>3.5E-4</v>
      </c>
      <c r="R515" s="187">
        <f>Q515*H515</f>
        <v>2.6249999999999999E-2</v>
      </c>
      <c r="S515" s="187">
        <v>0</v>
      </c>
      <c r="T515" s="188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89" t="s">
        <v>348</v>
      </c>
      <c r="AT515" s="189" t="s">
        <v>231</v>
      </c>
      <c r="AU515" s="189" t="s">
        <v>83</v>
      </c>
      <c r="AY515" s="17" t="s">
        <v>164</v>
      </c>
      <c r="BE515" s="190">
        <f>IF(N515="základní",J515,0)</f>
        <v>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7" t="s">
        <v>81</v>
      </c>
      <c r="BK515" s="190">
        <f>ROUND(I515*H515,2)</f>
        <v>0</v>
      </c>
      <c r="BL515" s="17" t="s">
        <v>389</v>
      </c>
      <c r="BM515" s="189" t="s">
        <v>1304</v>
      </c>
    </row>
    <row r="516" spans="1:65" s="13" customFormat="1" ht="11.25">
      <c r="B516" s="191"/>
      <c r="C516" s="192"/>
      <c r="D516" s="193" t="s">
        <v>174</v>
      </c>
      <c r="E516" s="194" t="s">
        <v>19</v>
      </c>
      <c r="F516" s="195" t="s">
        <v>1305</v>
      </c>
      <c r="G516" s="192"/>
      <c r="H516" s="194" t="s">
        <v>19</v>
      </c>
      <c r="I516" s="196"/>
      <c r="J516" s="192"/>
      <c r="K516" s="192"/>
      <c r="L516" s="197"/>
      <c r="M516" s="198"/>
      <c r="N516" s="199"/>
      <c r="O516" s="199"/>
      <c r="P516" s="199"/>
      <c r="Q516" s="199"/>
      <c r="R516" s="199"/>
      <c r="S516" s="199"/>
      <c r="T516" s="200"/>
      <c r="AT516" s="201" t="s">
        <v>174</v>
      </c>
      <c r="AU516" s="201" t="s">
        <v>83</v>
      </c>
      <c r="AV516" s="13" t="s">
        <v>81</v>
      </c>
      <c r="AW516" s="13" t="s">
        <v>35</v>
      </c>
      <c r="AX516" s="13" t="s">
        <v>74</v>
      </c>
      <c r="AY516" s="201" t="s">
        <v>164</v>
      </c>
    </row>
    <row r="517" spans="1:65" s="14" customFormat="1" ht="11.25">
      <c r="B517" s="202"/>
      <c r="C517" s="203"/>
      <c r="D517" s="193" t="s">
        <v>174</v>
      </c>
      <c r="E517" s="204" t="s">
        <v>19</v>
      </c>
      <c r="F517" s="205" t="s">
        <v>487</v>
      </c>
      <c r="G517" s="203"/>
      <c r="H517" s="206">
        <v>75</v>
      </c>
      <c r="I517" s="207"/>
      <c r="J517" s="203"/>
      <c r="K517" s="203"/>
      <c r="L517" s="208"/>
      <c r="M517" s="209"/>
      <c r="N517" s="210"/>
      <c r="O517" s="210"/>
      <c r="P517" s="210"/>
      <c r="Q517" s="210"/>
      <c r="R517" s="210"/>
      <c r="S517" s="210"/>
      <c r="T517" s="211"/>
      <c r="AT517" s="212" t="s">
        <v>174</v>
      </c>
      <c r="AU517" s="212" t="s">
        <v>83</v>
      </c>
      <c r="AV517" s="14" t="s">
        <v>83</v>
      </c>
      <c r="AW517" s="14" t="s">
        <v>35</v>
      </c>
      <c r="AX517" s="14" t="s">
        <v>81</v>
      </c>
      <c r="AY517" s="212" t="s">
        <v>164</v>
      </c>
    </row>
    <row r="518" spans="1:65" s="2" customFormat="1" ht="37.9" customHeight="1">
      <c r="A518" s="34"/>
      <c r="B518" s="35"/>
      <c r="C518" s="178" t="s">
        <v>1306</v>
      </c>
      <c r="D518" s="178" t="s">
        <v>167</v>
      </c>
      <c r="E518" s="179" t="s">
        <v>1307</v>
      </c>
      <c r="F518" s="180" t="s">
        <v>1308</v>
      </c>
      <c r="G518" s="181" t="s">
        <v>401</v>
      </c>
      <c r="H518" s="182">
        <v>3</v>
      </c>
      <c r="I518" s="183"/>
      <c r="J518" s="184">
        <f>ROUND(I518*H518,2)</f>
        <v>0</v>
      </c>
      <c r="K518" s="180" t="s">
        <v>171</v>
      </c>
      <c r="L518" s="39"/>
      <c r="M518" s="185" t="s">
        <v>19</v>
      </c>
      <c r="N518" s="186" t="s">
        <v>45</v>
      </c>
      <c r="O518" s="64"/>
      <c r="P518" s="187">
        <f>O518*H518</f>
        <v>0</v>
      </c>
      <c r="Q518" s="187">
        <v>6.9999999999999994E-5</v>
      </c>
      <c r="R518" s="187">
        <f>Q518*H518</f>
        <v>2.0999999999999998E-4</v>
      </c>
      <c r="S518" s="187">
        <v>0</v>
      </c>
      <c r="T518" s="188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89" t="s">
        <v>389</v>
      </c>
      <c r="AT518" s="189" t="s">
        <v>167</v>
      </c>
      <c r="AU518" s="189" t="s">
        <v>83</v>
      </c>
      <c r="AY518" s="17" t="s">
        <v>164</v>
      </c>
      <c r="BE518" s="190">
        <f>IF(N518="základní",J518,0)</f>
        <v>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7" t="s">
        <v>81</v>
      </c>
      <c r="BK518" s="190">
        <f>ROUND(I518*H518,2)</f>
        <v>0</v>
      </c>
      <c r="BL518" s="17" t="s">
        <v>389</v>
      </c>
      <c r="BM518" s="189" t="s">
        <v>1309</v>
      </c>
    </row>
    <row r="519" spans="1:65" s="2" customFormat="1" ht="24.2" customHeight="1">
      <c r="A519" s="34"/>
      <c r="B519" s="35"/>
      <c r="C519" s="213" t="s">
        <v>1310</v>
      </c>
      <c r="D519" s="213" t="s">
        <v>231</v>
      </c>
      <c r="E519" s="214" t="s">
        <v>1311</v>
      </c>
      <c r="F519" s="215" t="s">
        <v>1312</v>
      </c>
      <c r="G519" s="216" t="s">
        <v>401</v>
      </c>
      <c r="H519" s="217">
        <v>3</v>
      </c>
      <c r="I519" s="218"/>
      <c r="J519" s="219">
        <f>ROUND(I519*H519,2)</f>
        <v>0</v>
      </c>
      <c r="K519" s="215" t="s">
        <v>171</v>
      </c>
      <c r="L519" s="220"/>
      <c r="M519" s="221" t="s">
        <v>19</v>
      </c>
      <c r="N519" s="222" t="s">
        <v>45</v>
      </c>
      <c r="O519" s="64"/>
      <c r="P519" s="187">
        <f>O519*H519</f>
        <v>0</v>
      </c>
      <c r="Q519" s="187">
        <v>1.64E-3</v>
      </c>
      <c r="R519" s="187">
        <f>Q519*H519</f>
        <v>4.9199999999999999E-3</v>
      </c>
      <c r="S519" s="187">
        <v>0</v>
      </c>
      <c r="T519" s="18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89" t="s">
        <v>348</v>
      </c>
      <c r="AT519" s="189" t="s">
        <v>231</v>
      </c>
      <c r="AU519" s="189" t="s">
        <v>83</v>
      </c>
      <c r="AY519" s="17" t="s">
        <v>164</v>
      </c>
      <c r="BE519" s="190">
        <f>IF(N519="základní",J519,0)</f>
        <v>0</v>
      </c>
      <c r="BF519" s="190">
        <f>IF(N519="snížená",J519,0)</f>
        <v>0</v>
      </c>
      <c r="BG519" s="190">
        <f>IF(N519="zákl. přenesená",J519,0)</f>
        <v>0</v>
      </c>
      <c r="BH519" s="190">
        <f>IF(N519="sníž. přenesená",J519,0)</f>
        <v>0</v>
      </c>
      <c r="BI519" s="190">
        <f>IF(N519="nulová",J519,0)</f>
        <v>0</v>
      </c>
      <c r="BJ519" s="17" t="s">
        <v>81</v>
      </c>
      <c r="BK519" s="190">
        <f>ROUND(I519*H519,2)</f>
        <v>0</v>
      </c>
      <c r="BL519" s="17" t="s">
        <v>389</v>
      </c>
      <c r="BM519" s="189" t="s">
        <v>1313</v>
      </c>
    </row>
    <row r="520" spans="1:65" s="13" customFormat="1" ht="11.25">
      <c r="B520" s="191"/>
      <c r="C520" s="192"/>
      <c r="D520" s="193" t="s">
        <v>174</v>
      </c>
      <c r="E520" s="194" t="s">
        <v>19</v>
      </c>
      <c r="F520" s="195" t="s">
        <v>1314</v>
      </c>
      <c r="G520" s="192"/>
      <c r="H520" s="194" t="s">
        <v>19</v>
      </c>
      <c r="I520" s="196"/>
      <c r="J520" s="192"/>
      <c r="K520" s="192"/>
      <c r="L520" s="197"/>
      <c r="M520" s="198"/>
      <c r="N520" s="199"/>
      <c r="O520" s="199"/>
      <c r="P520" s="199"/>
      <c r="Q520" s="199"/>
      <c r="R520" s="199"/>
      <c r="S520" s="199"/>
      <c r="T520" s="200"/>
      <c r="AT520" s="201" t="s">
        <v>174</v>
      </c>
      <c r="AU520" s="201" t="s">
        <v>83</v>
      </c>
      <c r="AV520" s="13" t="s">
        <v>81</v>
      </c>
      <c r="AW520" s="13" t="s">
        <v>35</v>
      </c>
      <c r="AX520" s="13" t="s">
        <v>74</v>
      </c>
      <c r="AY520" s="201" t="s">
        <v>164</v>
      </c>
    </row>
    <row r="521" spans="1:65" s="14" customFormat="1" ht="11.25">
      <c r="B521" s="202"/>
      <c r="C521" s="203"/>
      <c r="D521" s="193" t="s">
        <v>174</v>
      </c>
      <c r="E521" s="204" t="s">
        <v>19</v>
      </c>
      <c r="F521" s="205" t="s">
        <v>224</v>
      </c>
      <c r="G521" s="203"/>
      <c r="H521" s="206">
        <v>3</v>
      </c>
      <c r="I521" s="207"/>
      <c r="J521" s="203"/>
      <c r="K521" s="203"/>
      <c r="L521" s="208"/>
      <c r="M521" s="209"/>
      <c r="N521" s="210"/>
      <c r="O521" s="210"/>
      <c r="P521" s="210"/>
      <c r="Q521" s="210"/>
      <c r="R521" s="210"/>
      <c r="S521" s="210"/>
      <c r="T521" s="211"/>
      <c r="AT521" s="212" t="s">
        <v>174</v>
      </c>
      <c r="AU521" s="212" t="s">
        <v>83</v>
      </c>
      <c r="AV521" s="14" t="s">
        <v>83</v>
      </c>
      <c r="AW521" s="14" t="s">
        <v>35</v>
      </c>
      <c r="AX521" s="14" t="s">
        <v>81</v>
      </c>
      <c r="AY521" s="212" t="s">
        <v>164</v>
      </c>
    </row>
    <row r="522" spans="1:65" s="2" customFormat="1" ht="37.9" customHeight="1">
      <c r="A522" s="34"/>
      <c r="B522" s="35"/>
      <c r="C522" s="178" t="s">
        <v>1315</v>
      </c>
      <c r="D522" s="178" t="s">
        <v>167</v>
      </c>
      <c r="E522" s="179" t="s">
        <v>1316</v>
      </c>
      <c r="F522" s="180" t="s">
        <v>1317</v>
      </c>
      <c r="G522" s="181" t="s">
        <v>401</v>
      </c>
      <c r="H522" s="182">
        <v>3</v>
      </c>
      <c r="I522" s="183"/>
      <c r="J522" s="184">
        <f>ROUND(I522*H522,2)</f>
        <v>0</v>
      </c>
      <c r="K522" s="180" t="s">
        <v>171</v>
      </c>
      <c r="L522" s="39"/>
      <c r="M522" s="185" t="s">
        <v>19</v>
      </c>
      <c r="N522" s="186" t="s">
        <v>45</v>
      </c>
      <c r="O522" s="64"/>
      <c r="P522" s="187">
        <f>O522*H522</f>
        <v>0</v>
      </c>
      <c r="Q522" s="187">
        <v>0</v>
      </c>
      <c r="R522" s="187">
        <f>Q522*H522</f>
        <v>0</v>
      </c>
      <c r="S522" s="187">
        <v>0</v>
      </c>
      <c r="T522" s="18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9" t="s">
        <v>389</v>
      </c>
      <c r="AT522" s="189" t="s">
        <v>167</v>
      </c>
      <c r="AU522" s="189" t="s">
        <v>83</v>
      </c>
      <c r="AY522" s="17" t="s">
        <v>164</v>
      </c>
      <c r="BE522" s="190">
        <f>IF(N522="základní",J522,0)</f>
        <v>0</v>
      </c>
      <c r="BF522" s="190">
        <f>IF(N522="snížená",J522,0)</f>
        <v>0</v>
      </c>
      <c r="BG522" s="190">
        <f>IF(N522="zákl. přenesená",J522,0)</f>
        <v>0</v>
      </c>
      <c r="BH522" s="190">
        <f>IF(N522="sníž. přenesená",J522,0)</f>
        <v>0</v>
      </c>
      <c r="BI522" s="190">
        <f>IF(N522="nulová",J522,0)</f>
        <v>0</v>
      </c>
      <c r="BJ522" s="17" t="s">
        <v>81</v>
      </c>
      <c r="BK522" s="190">
        <f>ROUND(I522*H522,2)</f>
        <v>0</v>
      </c>
      <c r="BL522" s="17" t="s">
        <v>389</v>
      </c>
      <c r="BM522" s="189" t="s">
        <v>1318</v>
      </c>
    </row>
    <row r="523" spans="1:65" s="2" customFormat="1" ht="24.2" customHeight="1">
      <c r="A523" s="34"/>
      <c r="B523" s="35"/>
      <c r="C523" s="213" t="s">
        <v>1319</v>
      </c>
      <c r="D523" s="213" t="s">
        <v>231</v>
      </c>
      <c r="E523" s="214" t="s">
        <v>1320</v>
      </c>
      <c r="F523" s="215" t="s">
        <v>1321</v>
      </c>
      <c r="G523" s="216" t="s">
        <v>401</v>
      </c>
      <c r="H523" s="217">
        <v>3</v>
      </c>
      <c r="I523" s="218"/>
      <c r="J523" s="219">
        <f>ROUND(I523*H523,2)</f>
        <v>0</v>
      </c>
      <c r="K523" s="215" t="s">
        <v>171</v>
      </c>
      <c r="L523" s="220"/>
      <c r="M523" s="221" t="s">
        <v>19</v>
      </c>
      <c r="N523" s="222" t="s">
        <v>45</v>
      </c>
      <c r="O523" s="64"/>
      <c r="P523" s="187">
        <f>O523*H523</f>
        <v>0</v>
      </c>
      <c r="Q523" s="187">
        <v>3.2000000000000003E-4</v>
      </c>
      <c r="R523" s="187">
        <f>Q523*H523</f>
        <v>9.6000000000000013E-4</v>
      </c>
      <c r="S523" s="187">
        <v>0</v>
      </c>
      <c r="T523" s="18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89" t="s">
        <v>348</v>
      </c>
      <c r="AT523" s="189" t="s">
        <v>231</v>
      </c>
      <c r="AU523" s="189" t="s">
        <v>83</v>
      </c>
      <c r="AY523" s="17" t="s">
        <v>164</v>
      </c>
      <c r="BE523" s="190">
        <f>IF(N523="základní",J523,0)</f>
        <v>0</v>
      </c>
      <c r="BF523" s="190">
        <f>IF(N523="snížená",J523,0)</f>
        <v>0</v>
      </c>
      <c r="BG523" s="190">
        <f>IF(N523="zákl. přenesená",J523,0)</f>
        <v>0</v>
      </c>
      <c r="BH523" s="190">
        <f>IF(N523="sníž. přenesená",J523,0)</f>
        <v>0</v>
      </c>
      <c r="BI523" s="190">
        <f>IF(N523="nulová",J523,0)</f>
        <v>0</v>
      </c>
      <c r="BJ523" s="17" t="s">
        <v>81</v>
      </c>
      <c r="BK523" s="190">
        <f>ROUND(I523*H523,2)</f>
        <v>0</v>
      </c>
      <c r="BL523" s="17" t="s">
        <v>389</v>
      </c>
      <c r="BM523" s="189" t="s">
        <v>1322</v>
      </c>
    </row>
    <row r="524" spans="1:65" s="2" customFormat="1" ht="37.9" customHeight="1">
      <c r="A524" s="34"/>
      <c r="B524" s="35"/>
      <c r="C524" s="178" t="s">
        <v>1323</v>
      </c>
      <c r="D524" s="178" t="s">
        <v>167</v>
      </c>
      <c r="E524" s="179" t="s">
        <v>1324</v>
      </c>
      <c r="F524" s="180" t="s">
        <v>1325</v>
      </c>
      <c r="G524" s="181" t="s">
        <v>207</v>
      </c>
      <c r="H524" s="182">
        <v>20.974</v>
      </c>
      <c r="I524" s="183"/>
      <c r="J524" s="184">
        <f>ROUND(I524*H524,2)</f>
        <v>0</v>
      </c>
      <c r="K524" s="180" t="s">
        <v>171</v>
      </c>
      <c r="L524" s="39"/>
      <c r="M524" s="185" t="s">
        <v>19</v>
      </c>
      <c r="N524" s="186" t="s">
        <v>45</v>
      </c>
      <c r="O524" s="64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89" t="s">
        <v>389</v>
      </c>
      <c r="AT524" s="189" t="s">
        <v>167</v>
      </c>
      <c r="AU524" s="189" t="s">
        <v>83</v>
      </c>
      <c r="AY524" s="17" t="s">
        <v>164</v>
      </c>
      <c r="BE524" s="190">
        <f>IF(N524="základní",J524,0)</f>
        <v>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7" t="s">
        <v>81</v>
      </c>
      <c r="BK524" s="190">
        <f>ROUND(I524*H524,2)</f>
        <v>0</v>
      </c>
      <c r="BL524" s="17" t="s">
        <v>389</v>
      </c>
      <c r="BM524" s="189" t="s">
        <v>1326</v>
      </c>
    </row>
    <row r="525" spans="1:65" s="12" customFormat="1" ht="22.9" customHeight="1">
      <c r="B525" s="162"/>
      <c r="C525" s="163"/>
      <c r="D525" s="164" t="s">
        <v>73</v>
      </c>
      <c r="E525" s="176" t="s">
        <v>403</v>
      </c>
      <c r="F525" s="176" t="s">
        <v>404</v>
      </c>
      <c r="G525" s="163"/>
      <c r="H525" s="163"/>
      <c r="I525" s="166"/>
      <c r="J525" s="177">
        <f>BK525</f>
        <v>0</v>
      </c>
      <c r="K525" s="163"/>
      <c r="L525" s="168"/>
      <c r="M525" s="169"/>
      <c r="N525" s="170"/>
      <c r="O525" s="170"/>
      <c r="P525" s="171">
        <f>SUM(P526:P559)</f>
        <v>0</v>
      </c>
      <c r="Q525" s="170"/>
      <c r="R525" s="171">
        <f>SUM(R526:R559)</f>
        <v>8.7964542600000009</v>
      </c>
      <c r="S525" s="170"/>
      <c r="T525" s="172">
        <f>SUM(T526:T559)</f>
        <v>0</v>
      </c>
      <c r="AR525" s="173" t="s">
        <v>83</v>
      </c>
      <c r="AT525" s="174" t="s">
        <v>73</v>
      </c>
      <c r="AU525" s="174" t="s">
        <v>81</v>
      </c>
      <c r="AY525" s="173" t="s">
        <v>164</v>
      </c>
      <c r="BK525" s="175">
        <f>SUM(BK526:BK559)</f>
        <v>0</v>
      </c>
    </row>
    <row r="526" spans="1:65" s="2" customFormat="1" ht="37.9" customHeight="1">
      <c r="A526" s="34"/>
      <c r="B526" s="35"/>
      <c r="C526" s="178" t="s">
        <v>1327</v>
      </c>
      <c r="D526" s="178" t="s">
        <v>167</v>
      </c>
      <c r="E526" s="179" t="s">
        <v>1328</v>
      </c>
      <c r="F526" s="180" t="s">
        <v>1329</v>
      </c>
      <c r="G526" s="181" t="s">
        <v>170</v>
      </c>
      <c r="H526" s="182">
        <v>545.48199999999997</v>
      </c>
      <c r="I526" s="183"/>
      <c r="J526" s="184">
        <f>ROUND(I526*H526,2)</f>
        <v>0</v>
      </c>
      <c r="K526" s="180" t="s">
        <v>171</v>
      </c>
      <c r="L526" s="39"/>
      <c r="M526" s="185" t="s">
        <v>19</v>
      </c>
      <c r="N526" s="186" t="s">
        <v>45</v>
      </c>
      <c r="O526" s="64"/>
      <c r="P526" s="187">
        <f>O526*H526</f>
        <v>0</v>
      </c>
      <c r="Q526" s="187">
        <v>0</v>
      </c>
      <c r="R526" s="187">
        <f>Q526*H526</f>
        <v>0</v>
      </c>
      <c r="S526" s="187">
        <v>0</v>
      </c>
      <c r="T526" s="18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89" t="s">
        <v>389</v>
      </c>
      <c r="AT526" s="189" t="s">
        <v>167</v>
      </c>
      <c r="AU526" s="189" t="s">
        <v>83</v>
      </c>
      <c r="AY526" s="17" t="s">
        <v>164</v>
      </c>
      <c r="BE526" s="190">
        <f>IF(N526="základní",J526,0)</f>
        <v>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17" t="s">
        <v>81</v>
      </c>
      <c r="BK526" s="190">
        <f>ROUND(I526*H526,2)</f>
        <v>0</v>
      </c>
      <c r="BL526" s="17" t="s">
        <v>389</v>
      </c>
      <c r="BM526" s="189" t="s">
        <v>1330</v>
      </c>
    </row>
    <row r="527" spans="1:65" s="13" customFormat="1" ht="11.25">
      <c r="B527" s="191"/>
      <c r="C527" s="192"/>
      <c r="D527" s="193" t="s">
        <v>174</v>
      </c>
      <c r="E527" s="194" t="s">
        <v>19</v>
      </c>
      <c r="F527" s="195" t="s">
        <v>1331</v>
      </c>
      <c r="G527" s="192"/>
      <c r="H527" s="194" t="s">
        <v>19</v>
      </c>
      <c r="I527" s="196"/>
      <c r="J527" s="192"/>
      <c r="K527" s="192"/>
      <c r="L527" s="197"/>
      <c r="M527" s="198"/>
      <c r="N527" s="199"/>
      <c r="O527" s="199"/>
      <c r="P527" s="199"/>
      <c r="Q527" s="199"/>
      <c r="R527" s="199"/>
      <c r="S527" s="199"/>
      <c r="T527" s="200"/>
      <c r="AT527" s="201" t="s">
        <v>174</v>
      </c>
      <c r="AU527" s="201" t="s">
        <v>83</v>
      </c>
      <c r="AV527" s="13" t="s">
        <v>81</v>
      </c>
      <c r="AW527" s="13" t="s">
        <v>35</v>
      </c>
      <c r="AX527" s="13" t="s">
        <v>74</v>
      </c>
      <c r="AY527" s="201" t="s">
        <v>164</v>
      </c>
    </row>
    <row r="528" spans="1:65" s="13" customFormat="1" ht="11.25">
      <c r="B528" s="191"/>
      <c r="C528" s="192"/>
      <c r="D528" s="193" t="s">
        <v>174</v>
      </c>
      <c r="E528" s="194" t="s">
        <v>19</v>
      </c>
      <c r="F528" s="195" t="s">
        <v>1332</v>
      </c>
      <c r="G528" s="192"/>
      <c r="H528" s="194" t="s">
        <v>19</v>
      </c>
      <c r="I528" s="196"/>
      <c r="J528" s="192"/>
      <c r="K528" s="192"/>
      <c r="L528" s="197"/>
      <c r="M528" s="198"/>
      <c r="N528" s="199"/>
      <c r="O528" s="199"/>
      <c r="P528" s="199"/>
      <c r="Q528" s="199"/>
      <c r="R528" s="199"/>
      <c r="S528" s="199"/>
      <c r="T528" s="200"/>
      <c r="AT528" s="201" t="s">
        <v>174</v>
      </c>
      <c r="AU528" s="201" t="s">
        <v>83</v>
      </c>
      <c r="AV528" s="13" t="s">
        <v>81</v>
      </c>
      <c r="AW528" s="13" t="s">
        <v>35</v>
      </c>
      <c r="AX528" s="13" t="s">
        <v>74</v>
      </c>
      <c r="AY528" s="201" t="s">
        <v>164</v>
      </c>
    </row>
    <row r="529" spans="1:65" s="14" customFormat="1" ht="11.25">
      <c r="B529" s="202"/>
      <c r="C529" s="203"/>
      <c r="D529" s="193" t="s">
        <v>174</v>
      </c>
      <c r="E529" s="204" t="s">
        <v>19</v>
      </c>
      <c r="F529" s="205" t="s">
        <v>1333</v>
      </c>
      <c r="G529" s="203"/>
      <c r="H529" s="206">
        <v>272.74099999999999</v>
      </c>
      <c r="I529" s="207"/>
      <c r="J529" s="203"/>
      <c r="K529" s="203"/>
      <c r="L529" s="208"/>
      <c r="M529" s="209"/>
      <c r="N529" s="210"/>
      <c r="O529" s="210"/>
      <c r="P529" s="210"/>
      <c r="Q529" s="210"/>
      <c r="R529" s="210"/>
      <c r="S529" s="210"/>
      <c r="T529" s="211"/>
      <c r="AT529" s="212" t="s">
        <v>174</v>
      </c>
      <c r="AU529" s="212" t="s">
        <v>83</v>
      </c>
      <c r="AV529" s="14" t="s">
        <v>83</v>
      </c>
      <c r="AW529" s="14" t="s">
        <v>35</v>
      </c>
      <c r="AX529" s="14" t="s">
        <v>74</v>
      </c>
      <c r="AY529" s="212" t="s">
        <v>164</v>
      </c>
    </row>
    <row r="530" spans="1:65" s="13" customFormat="1" ht="11.25">
      <c r="B530" s="191"/>
      <c r="C530" s="192"/>
      <c r="D530" s="193" t="s">
        <v>174</v>
      </c>
      <c r="E530" s="194" t="s">
        <v>19</v>
      </c>
      <c r="F530" s="195" t="s">
        <v>1334</v>
      </c>
      <c r="G530" s="192"/>
      <c r="H530" s="194" t="s">
        <v>19</v>
      </c>
      <c r="I530" s="196"/>
      <c r="J530" s="192"/>
      <c r="K530" s="192"/>
      <c r="L530" s="197"/>
      <c r="M530" s="198"/>
      <c r="N530" s="199"/>
      <c r="O530" s="199"/>
      <c r="P530" s="199"/>
      <c r="Q530" s="199"/>
      <c r="R530" s="199"/>
      <c r="S530" s="199"/>
      <c r="T530" s="200"/>
      <c r="AT530" s="201" t="s">
        <v>174</v>
      </c>
      <c r="AU530" s="201" t="s">
        <v>83</v>
      </c>
      <c r="AV530" s="13" t="s">
        <v>81</v>
      </c>
      <c r="AW530" s="13" t="s">
        <v>35</v>
      </c>
      <c r="AX530" s="13" t="s">
        <v>74</v>
      </c>
      <c r="AY530" s="201" t="s">
        <v>164</v>
      </c>
    </row>
    <row r="531" spans="1:65" s="14" customFormat="1" ht="11.25">
      <c r="B531" s="202"/>
      <c r="C531" s="203"/>
      <c r="D531" s="193" t="s">
        <v>174</v>
      </c>
      <c r="E531" s="204" t="s">
        <v>19</v>
      </c>
      <c r="F531" s="205" t="s">
        <v>1335</v>
      </c>
      <c r="G531" s="203"/>
      <c r="H531" s="206">
        <v>272.74099999999999</v>
      </c>
      <c r="I531" s="207"/>
      <c r="J531" s="203"/>
      <c r="K531" s="203"/>
      <c r="L531" s="208"/>
      <c r="M531" s="209"/>
      <c r="N531" s="210"/>
      <c r="O531" s="210"/>
      <c r="P531" s="210"/>
      <c r="Q531" s="210"/>
      <c r="R531" s="210"/>
      <c r="S531" s="210"/>
      <c r="T531" s="211"/>
      <c r="AT531" s="212" t="s">
        <v>174</v>
      </c>
      <c r="AU531" s="212" t="s">
        <v>83</v>
      </c>
      <c r="AV531" s="14" t="s">
        <v>83</v>
      </c>
      <c r="AW531" s="14" t="s">
        <v>35</v>
      </c>
      <c r="AX531" s="14" t="s">
        <v>74</v>
      </c>
      <c r="AY531" s="212" t="s">
        <v>164</v>
      </c>
    </row>
    <row r="532" spans="1:65" s="15" customFormat="1" ht="11.25">
      <c r="B532" s="223"/>
      <c r="C532" s="224"/>
      <c r="D532" s="193" t="s">
        <v>174</v>
      </c>
      <c r="E532" s="225" t="s">
        <v>19</v>
      </c>
      <c r="F532" s="226" t="s">
        <v>246</v>
      </c>
      <c r="G532" s="224"/>
      <c r="H532" s="227">
        <v>545.48199999999997</v>
      </c>
      <c r="I532" s="228"/>
      <c r="J532" s="224"/>
      <c r="K532" s="224"/>
      <c r="L532" s="229"/>
      <c r="M532" s="230"/>
      <c r="N532" s="231"/>
      <c r="O532" s="231"/>
      <c r="P532" s="231"/>
      <c r="Q532" s="231"/>
      <c r="R532" s="231"/>
      <c r="S532" s="231"/>
      <c r="T532" s="232"/>
      <c r="AT532" s="233" t="s">
        <v>174</v>
      </c>
      <c r="AU532" s="233" t="s">
        <v>83</v>
      </c>
      <c r="AV532" s="15" t="s">
        <v>172</v>
      </c>
      <c r="AW532" s="15" t="s">
        <v>35</v>
      </c>
      <c r="AX532" s="15" t="s">
        <v>81</v>
      </c>
      <c r="AY532" s="233" t="s">
        <v>164</v>
      </c>
    </row>
    <row r="533" spans="1:65" s="2" customFormat="1" ht="24.2" customHeight="1">
      <c r="A533" s="34"/>
      <c r="B533" s="35"/>
      <c r="C533" s="213" t="s">
        <v>1336</v>
      </c>
      <c r="D533" s="213" t="s">
        <v>231</v>
      </c>
      <c r="E533" s="214" t="s">
        <v>1337</v>
      </c>
      <c r="F533" s="215" t="s">
        <v>1338</v>
      </c>
      <c r="G533" s="216" t="s">
        <v>170</v>
      </c>
      <c r="H533" s="217">
        <v>278.19600000000003</v>
      </c>
      <c r="I533" s="218"/>
      <c r="J533" s="219">
        <f>ROUND(I533*H533,2)</f>
        <v>0</v>
      </c>
      <c r="K533" s="215" t="s">
        <v>171</v>
      </c>
      <c r="L533" s="220"/>
      <c r="M533" s="221" t="s">
        <v>19</v>
      </c>
      <c r="N533" s="222" t="s">
        <v>45</v>
      </c>
      <c r="O533" s="64"/>
      <c r="P533" s="187">
        <f>O533*H533</f>
        <v>0</v>
      </c>
      <c r="Q533" s="187">
        <v>1.1999999999999999E-3</v>
      </c>
      <c r="R533" s="187">
        <f>Q533*H533</f>
        <v>0.3338352</v>
      </c>
      <c r="S533" s="187">
        <v>0</v>
      </c>
      <c r="T533" s="18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89" t="s">
        <v>348</v>
      </c>
      <c r="AT533" s="189" t="s">
        <v>231</v>
      </c>
      <c r="AU533" s="189" t="s">
        <v>83</v>
      </c>
      <c r="AY533" s="17" t="s">
        <v>164</v>
      </c>
      <c r="BE533" s="190">
        <f>IF(N533="základní",J533,0)</f>
        <v>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7" t="s">
        <v>81</v>
      </c>
      <c r="BK533" s="190">
        <f>ROUND(I533*H533,2)</f>
        <v>0</v>
      </c>
      <c r="BL533" s="17" t="s">
        <v>389</v>
      </c>
      <c r="BM533" s="189" t="s">
        <v>1339</v>
      </c>
    </row>
    <row r="534" spans="1:65" s="14" customFormat="1" ht="11.25">
      <c r="B534" s="202"/>
      <c r="C534" s="203"/>
      <c r="D534" s="193" t="s">
        <v>174</v>
      </c>
      <c r="E534" s="203"/>
      <c r="F534" s="205" t="s">
        <v>1340</v>
      </c>
      <c r="G534" s="203"/>
      <c r="H534" s="206">
        <v>278.19600000000003</v>
      </c>
      <c r="I534" s="207"/>
      <c r="J534" s="203"/>
      <c r="K534" s="203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174</v>
      </c>
      <c r="AU534" s="212" t="s">
        <v>83</v>
      </c>
      <c r="AV534" s="14" t="s">
        <v>83</v>
      </c>
      <c r="AW534" s="14" t="s">
        <v>4</v>
      </c>
      <c r="AX534" s="14" t="s">
        <v>81</v>
      </c>
      <c r="AY534" s="212" t="s">
        <v>164</v>
      </c>
    </row>
    <row r="535" spans="1:65" s="2" customFormat="1" ht="24.2" customHeight="1">
      <c r="A535" s="34"/>
      <c r="B535" s="35"/>
      <c r="C535" s="213" t="s">
        <v>1341</v>
      </c>
      <c r="D535" s="213" t="s">
        <v>231</v>
      </c>
      <c r="E535" s="214" t="s">
        <v>1342</v>
      </c>
      <c r="F535" s="215" t="s">
        <v>1343</v>
      </c>
      <c r="G535" s="216" t="s">
        <v>170</v>
      </c>
      <c r="H535" s="217">
        <v>278.19600000000003</v>
      </c>
      <c r="I535" s="218"/>
      <c r="J535" s="219">
        <f>ROUND(I535*H535,2)</f>
        <v>0</v>
      </c>
      <c r="K535" s="215" t="s">
        <v>171</v>
      </c>
      <c r="L535" s="220"/>
      <c r="M535" s="221" t="s">
        <v>19</v>
      </c>
      <c r="N535" s="222" t="s">
        <v>45</v>
      </c>
      <c r="O535" s="64"/>
      <c r="P535" s="187">
        <f>O535*H535</f>
        <v>0</v>
      </c>
      <c r="Q535" s="187">
        <v>1.7999999999999999E-2</v>
      </c>
      <c r="R535" s="187">
        <f>Q535*H535</f>
        <v>5.0075279999999998</v>
      </c>
      <c r="S535" s="187">
        <v>0</v>
      </c>
      <c r="T535" s="188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89" t="s">
        <v>348</v>
      </c>
      <c r="AT535" s="189" t="s">
        <v>231</v>
      </c>
      <c r="AU535" s="189" t="s">
        <v>83</v>
      </c>
      <c r="AY535" s="17" t="s">
        <v>164</v>
      </c>
      <c r="BE535" s="190">
        <f>IF(N535="základní",J535,0)</f>
        <v>0</v>
      </c>
      <c r="BF535" s="190">
        <f>IF(N535="snížená",J535,0)</f>
        <v>0</v>
      </c>
      <c r="BG535" s="190">
        <f>IF(N535="zákl. přenesená",J535,0)</f>
        <v>0</v>
      </c>
      <c r="BH535" s="190">
        <f>IF(N535="sníž. přenesená",J535,0)</f>
        <v>0</v>
      </c>
      <c r="BI535" s="190">
        <f>IF(N535="nulová",J535,0)</f>
        <v>0</v>
      </c>
      <c r="BJ535" s="17" t="s">
        <v>81</v>
      </c>
      <c r="BK535" s="190">
        <f>ROUND(I535*H535,2)</f>
        <v>0</v>
      </c>
      <c r="BL535" s="17" t="s">
        <v>389</v>
      </c>
      <c r="BM535" s="189" t="s">
        <v>1344</v>
      </c>
    </row>
    <row r="536" spans="1:65" s="14" customFormat="1" ht="11.25">
      <c r="B536" s="202"/>
      <c r="C536" s="203"/>
      <c r="D536" s="193" t="s">
        <v>174</v>
      </c>
      <c r="E536" s="203"/>
      <c r="F536" s="205" t="s">
        <v>1340</v>
      </c>
      <c r="G536" s="203"/>
      <c r="H536" s="206">
        <v>278.19600000000003</v>
      </c>
      <c r="I536" s="207"/>
      <c r="J536" s="203"/>
      <c r="K536" s="203"/>
      <c r="L536" s="208"/>
      <c r="M536" s="209"/>
      <c r="N536" s="210"/>
      <c r="O536" s="210"/>
      <c r="P536" s="210"/>
      <c r="Q536" s="210"/>
      <c r="R536" s="210"/>
      <c r="S536" s="210"/>
      <c r="T536" s="211"/>
      <c r="AT536" s="212" t="s">
        <v>174</v>
      </c>
      <c r="AU536" s="212" t="s">
        <v>83</v>
      </c>
      <c r="AV536" s="14" t="s">
        <v>83</v>
      </c>
      <c r="AW536" s="14" t="s">
        <v>4</v>
      </c>
      <c r="AX536" s="14" t="s">
        <v>81</v>
      </c>
      <c r="AY536" s="212" t="s">
        <v>164</v>
      </c>
    </row>
    <row r="537" spans="1:65" s="2" customFormat="1" ht="37.9" customHeight="1">
      <c r="A537" s="34"/>
      <c r="B537" s="35"/>
      <c r="C537" s="178" t="s">
        <v>1345</v>
      </c>
      <c r="D537" s="178" t="s">
        <v>167</v>
      </c>
      <c r="E537" s="179" t="s">
        <v>1346</v>
      </c>
      <c r="F537" s="180" t="s">
        <v>1347</v>
      </c>
      <c r="G537" s="181" t="s">
        <v>170</v>
      </c>
      <c r="H537" s="182">
        <v>70.036000000000001</v>
      </c>
      <c r="I537" s="183"/>
      <c r="J537" s="184">
        <f>ROUND(I537*H537,2)</f>
        <v>0</v>
      </c>
      <c r="K537" s="180" t="s">
        <v>171</v>
      </c>
      <c r="L537" s="39"/>
      <c r="M537" s="185" t="s">
        <v>19</v>
      </c>
      <c r="N537" s="186" t="s">
        <v>45</v>
      </c>
      <c r="O537" s="64"/>
      <c r="P537" s="187">
        <f>O537*H537</f>
        <v>0</v>
      </c>
      <c r="Q537" s="187">
        <v>6.0000000000000001E-3</v>
      </c>
      <c r="R537" s="187">
        <f>Q537*H537</f>
        <v>0.42021600000000003</v>
      </c>
      <c r="S537" s="187">
        <v>0</v>
      </c>
      <c r="T537" s="188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89" t="s">
        <v>389</v>
      </c>
      <c r="AT537" s="189" t="s">
        <v>167</v>
      </c>
      <c r="AU537" s="189" t="s">
        <v>83</v>
      </c>
      <c r="AY537" s="17" t="s">
        <v>164</v>
      </c>
      <c r="BE537" s="190">
        <f>IF(N537="základní",J537,0)</f>
        <v>0</v>
      </c>
      <c r="BF537" s="190">
        <f>IF(N537="snížená",J537,0)</f>
        <v>0</v>
      </c>
      <c r="BG537" s="190">
        <f>IF(N537="zákl. přenesená",J537,0)</f>
        <v>0</v>
      </c>
      <c r="BH537" s="190">
        <f>IF(N537="sníž. přenesená",J537,0)</f>
        <v>0</v>
      </c>
      <c r="BI537" s="190">
        <f>IF(N537="nulová",J537,0)</f>
        <v>0</v>
      </c>
      <c r="BJ537" s="17" t="s">
        <v>81</v>
      </c>
      <c r="BK537" s="190">
        <f>ROUND(I537*H537,2)</f>
        <v>0</v>
      </c>
      <c r="BL537" s="17" t="s">
        <v>389</v>
      </c>
      <c r="BM537" s="189" t="s">
        <v>1348</v>
      </c>
    </row>
    <row r="538" spans="1:65" s="13" customFormat="1" ht="11.25">
      <c r="B538" s="191"/>
      <c r="C538" s="192"/>
      <c r="D538" s="193" t="s">
        <v>174</v>
      </c>
      <c r="E538" s="194" t="s">
        <v>19</v>
      </c>
      <c r="F538" s="195" t="s">
        <v>831</v>
      </c>
      <c r="G538" s="192"/>
      <c r="H538" s="194" t="s">
        <v>19</v>
      </c>
      <c r="I538" s="196"/>
      <c r="J538" s="192"/>
      <c r="K538" s="192"/>
      <c r="L538" s="197"/>
      <c r="M538" s="198"/>
      <c r="N538" s="199"/>
      <c r="O538" s="199"/>
      <c r="P538" s="199"/>
      <c r="Q538" s="199"/>
      <c r="R538" s="199"/>
      <c r="S538" s="199"/>
      <c r="T538" s="200"/>
      <c r="AT538" s="201" t="s">
        <v>174</v>
      </c>
      <c r="AU538" s="201" t="s">
        <v>83</v>
      </c>
      <c r="AV538" s="13" t="s">
        <v>81</v>
      </c>
      <c r="AW538" s="13" t="s">
        <v>35</v>
      </c>
      <c r="AX538" s="13" t="s">
        <v>74</v>
      </c>
      <c r="AY538" s="201" t="s">
        <v>164</v>
      </c>
    </row>
    <row r="539" spans="1:65" s="14" customFormat="1" ht="11.25">
      <c r="B539" s="202"/>
      <c r="C539" s="203"/>
      <c r="D539" s="193" t="s">
        <v>174</v>
      </c>
      <c r="E539" s="204" t="s">
        <v>19</v>
      </c>
      <c r="F539" s="205" t="s">
        <v>1349</v>
      </c>
      <c r="G539" s="203"/>
      <c r="H539" s="206">
        <v>13.188000000000001</v>
      </c>
      <c r="I539" s="207"/>
      <c r="J539" s="203"/>
      <c r="K539" s="203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174</v>
      </c>
      <c r="AU539" s="212" t="s">
        <v>83</v>
      </c>
      <c r="AV539" s="14" t="s">
        <v>83</v>
      </c>
      <c r="AW539" s="14" t="s">
        <v>35</v>
      </c>
      <c r="AX539" s="14" t="s">
        <v>74</v>
      </c>
      <c r="AY539" s="212" t="s">
        <v>164</v>
      </c>
    </row>
    <row r="540" spans="1:65" s="13" customFormat="1" ht="11.25">
      <c r="B540" s="191"/>
      <c r="C540" s="192"/>
      <c r="D540" s="193" t="s">
        <v>174</v>
      </c>
      <c r="E540" s="194" t="s">
        <v>19</v>
      </c>
      <c r="F540" s="195" t="s">
        <v>724</v>
      </c>
      <c r="G540" s="192"/>
      <c r="H540" s="194" t="s">
        <v>19</v>
      </c>
      <c r="I540" s="196"/>
      <c r="J540" s="192"/>
      <c r="K540" s="192"/>
      <c r="L540" s="197"/>
      <c r="M540" s="198"/>
      <c r="N540" s="199"/>
      <c r="O540" s="199"/>
      <c r="P540" s="199"/>
      <c r="Q540" s="199"/>
      <c r="R540" s="199"/>
      <c r="S540" s="199"/>
      <c r="T540" s="200"/>
      <c r="AT540" s="201" t="s">
        <v>174</v>
      </c>
      <c r="AU540" s="201" t="s">
        <v>83</v>
      </c>
      <c r="AV540" s="13" t="s">
        <v>81</v>
      </c>
      <c r="AW540" s="13" t="s">
        <v>35</v>
      </c>
      <c r="AX540" s="13" t="s">
        <v>74</v>
      </c>
      <c r="AY540" s="201" t="s">
        <v>164</v>
      </c>
    </row>
    <row r="541" spans="1:65" s="14" customFormat="1" ht="11.25">
      <c r="B541" s="202"/>
      <c r="C541" s="203"/>
      <c r="D541" s="193" t="s">
        <v>174</v>
      </c>
      <c r="E541" s="204" t="s">
        <v>19</v>
      </c>
      <c r="F541" s="205" t="s">
        <v>1350</v>
      </c>
      <c r="G541" s="203"/>
      <c r="H541" s="206">
        <v>41.887999999999998</v>
      </c>
      <c r="I541" s="207"/>
      <c r="J541" s="203"/>
      <c r="K541" s="203"/>
      <c r="L541" s="208"/>
      <c r="M541" s="209"/>
      <c r="N541" s="210"/>
      <c r="O541" s="210"/>
      <c r="P541" s="210"/>
      <c r="Q541" s="210"/>
      <c r="R541" s="210"/>
      <c r="S541" s="210"/>
      <c r="T541" s="211"/>
      <c r="AT541" s="212" t="s">
        <v>174</v>
      </c>
      <c r="AU541" s="212" t="s">
        <v>83</v>
      </c>
      <c r="AV541" s="14" t="s">
        <v>83</v>
      </c>
      <c r="AW541" s="14" t="s">
        <v>35</v>
      </c>
      <c r="AX541" s="14" t="s">
        <v>74</v>
      </c>
      <c r="AY541" s="212" t="s">
        <v>164</v>
      </c>
    </row>
    <row r="542" spans="1:65" s="14" customFormat="1" ht="11.25">
      <c r="B542" s="202"/>
      <c r="C542" s="203"/>
      <c r="D542" s="193" t="s">
        <v>174</v>
      </c>
      <c r="E542" s="204" t="s">
        <v>19</v>
      </c>
      <c r="F542" s="205" t="s">
        <v>1351</v>
      </c>
      <c r="G542" s="203"/>
      <c r="H542" s="206">
        <v>14.96</v>
      </c>
      <c r="I542" s="207"/>
      <c r="J542" s="203"/>
      <c r="K542" s="203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174</v>
      </c>
      <c r="AU542" s="212" t="s">
        <v>83</v>
      </c>
      <c r="AV542" s="14" t="s">
        <v>83</v>
      </c>
      <c r="AW542" s="14" t="s">
        <v>35</v>
      </c>
      <c r="AX542" s="14" t="s">
        <v>74</v>
      </c>
      <c r="AY542" s="212" t="s">
        <v>164</v>
      </c>
    </row>
    <row r="543" spans="1:65" s="15" customFormat="1" ht="11.25">
      <c r="B543" s="223"/>
      <c r="C543" s="224"/>
      <c r="D543" s="193" t="s">
        <v>174</v>
      </c>
      <c r="E543" s="225" t="s">
        <v>19</v>
      </c>
      <c r="F543" s="226" t="s">
        <v>246</v>
      </c>
      <c r="G543" s="224"/>
      <c r="H543" s="227">
        <v>70.036000000000001</v>
      </c>
      <c r="I543" s="228"/>
      <c r="J543" s="224"/>
      <c r="K543" s="224"/>
      <c r="L543" s="229"/>
      <c r="M543" s="230"/>
      <c r="N543" s="231"/>
      <c r="O543" s="231"/>
      <c r="P543" s="231"/>
      <c r="Q543" s="231"/>
      <c r="R543" s="231"/>
      <c r="S543" s="231"/>
      <c r="T543" s="232"/>
      <c r="AT543" s="233" t="s">
        <v>174</v>
      </c>
      <c r="AU543" s="233" t="s">
        <v>83</v>
      </c>
      <c r="AV543" s="15" t="s">
        <v>172</v>
      </c>
      <c r="AW543" s="15" t="s">
        <v>35</v>
      </c>
      <c r="AX543" s="15" t="s">
        <v>81</v>
      </c>
      <c r="AY543" s="233" t="s">
        <v>164</v>
      </c>
    </row>
    <row r="544" spans="1:65" s="2" customFormat="1" ht="24.2" customHeight="1">
      <c r="A544" s="34"/>
      <c r="B544" s="35"/>
      <c r="C544" s="213" t="s">
        <v>1352</v>
      </c>
      <c r="D544" s="213" t="s">
        <v>231</v>
      </c>
      <c r="E544" s="214" t="s">
        <v>1353</v>
      </c>
      <c r="F544" s="215" t="s">
        <v>1354</v>
      </c>
      <c r="G544" s="216" t="s">
        <v>170</v>
      </c>
      <c r="H544" s="217">
        <v>13.847</v>
      </c>
      <c r="I544" s="218"/>
      <c r="J544" s="219">
        <f>ROUND(I544*H544,2)</f>
        <v>0</v>
      </c>
      <c r="K544" s="215" t="s">
        <v>171</v>
      </c>
      <c r="L544" s="220"/>
      <c r="M544" s="221" t="s">
        <v>19</v>
      </c>
      <c r="N544" s="222" t="s">
        <v>45</v>
      </c>
      <c r="O544" s="64"/>
      <c r="P544" s="187">
        <f>O544*H544</f>
        <v>0</v>
      </c>
      <c r="Q544" s="187">
        <v>1.5E-3</v>
      </c>
      <c r="R544" s="187">
        <f>Q544*H544</f>
        <v>2.0770500000000001E-2</v>
      </c>
      <c r="S544" s="187">
        <v>0</v>
      </c>
      <c r="T544" s="18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89" t="s">
        <v>348</v>
      </c>
      <c r="AT544" s="189" t="s">
        <v>231</v>
      </c>
      <c r="AU544" s="189" t="s">
        <v>83</v>
      </c>
      <c r="AY544" s="17" t="s">
        <v>164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17" t="s">
        <v>81</v>
      </c>
      <c r="BK544" s="190">
        <f>ROUND(I544*H544,2)</f>
        <v>0</v>
      </c>
      <c r="BL544" s="17" t="s">
        <v>389</v>
      </c>
      <c r="BM544" s="189" t="s">
        <v>1355</v>
      </c>
    </row>
    <row r="545" spans="1:65" s="13" customFormat="1" ht="11.25">
      <c r="B545" s="191"/>
      <c r="C545" s="192"/>
      <c r="D545" s="193" t="s">
        <v>174</v>
      </c>
      <c r="E545" s="194" t="s">
        <v>19</v>
      </c>
      <c r="F545" s="195" t="s">
        <v>831</v>
      </c>
      <c r="G545" s="192"/>
      <c r="H545" s="194" t="s">
        <v>19</v>
      </c>
      <c r="I545" s="196"/>
      <c r="J545" s="192"/>
      <c r="K545" s="192"/>
      <c r="L545" s="197"/>
      <c r="M545" s="198"/>
      <c r="N545" s="199"/>
      <c r="O545" s="199"/>
      <c r="P545" s="199"/>
      <c r="Q545" s="199"/>
      <c r="R545" s="199"/>
      <c r="S545" s="199"/>
      <c r="T545" s="200"/>
      <c r="AT545" s="201" t="s">
        <v>174</v>
      </c>
      <c r="AU545" s="201" t="s">
        <v>83</v>
      </c>
      <c r="AV545" s="13" t="s">
        <v>81</v>
      </c>
      <c r="AW545" s="13" t="s">
        <v>35</v>
      </c>
      <c r="AX545" s="13" t="s">
        <v>74</v>
      </c>
      <c r="AY545" s="201" t="s">
        <v>164</v>
      </c>
    </row>
    <row r="546" spans="1:65" s="14" customFormat="1" ht="11.25">
      <c r="B546" s="202"/>
      <c r="C546" s="203"/>
      <c r="D546" s="193" t="s">
        <v>174</v>
      </c>
      <c r="E546" s="204" t="s">
        <v>19</v>
      </c>
      <c r="F546" s="205" t="s">
        <v>1349</v>
      </c>
      <c r="G546" s="203"/>
      <c r="H546" s="206">
        <v>13.188000000000001</v>
      </c>
      <c r="I546" s="207"/>
      <c r="J546" s="203"/>
      <c r="K546" s="203"/>
      <c r="L546" s="208"/>
      <c r="M546" s="209"/>
      <c r="N546" s="210"/>
      <c r="O546" s="210"/>
      <c r="P546" s="210"/>
      <c r="Q546" s="210"/>
      <c r="R546" s="210"/>
      <c r="S546" s="210"/>
      <c r="T546" s="211"/>
      <c r="AT546" s="212" t="s">
        <v>174</v>
      </c>
      <c r="AU546" s="212" t="s">
        <v>83</v>
      </c>
      <c r="AV546" s="14" t="s">
        <v>83</v>
      </c>
      <c r="AW546" s="14" t="s">
        <v>35</v>
      </c>
      <c r="AX546" s="14" t="s">
        <v>81</v>
      </c>
      <c r="AY546" s="212" t="s">
        <v>164</v>
      </c>
    </row>
    <row r="547" spans="1:65" s="14" customFormat="1" ht="11.25">
      <c r="B547" s="202"/>
      <c r="C547" s="203"/>
      <c r="D547" s="193" t="s">
        <v>174</v>
      </c>
      <c r="E547" s="203"/>
      <c r="F547" s="205" t="s">
        <v>1356</v>
      </c>
      <c r="G547" s="203"/>
      <c r="H547" s="206">
        <v>13.847</v>
      </c>
      <c r="I547" s="207"/>
      <c r="J547" s="203"/>
      <c r="K547" s="203"/>
      <c r="L547" s="208"/>
      <c r="M547" s="209"/>
      <c r="N547" s="210"/>
      <c r="O547" s="210"/>
      <c r="P547" s="210"/>
      <c r="Q547" s="210"/>
      <c r="R547" s="210"/>
      <c r="S547" s="210"/>
      <c r="T547" s="211"/>
      <c r="AT547" s="212" t="s">
        <v>174</v>
      </c>
      <c r="AU547" s="212" t="s">
        <v>83</v>
      </c>
      <c r="AV547" s="14" t="s">
        <v>83</v>
      </c>
      <c r="AW547" s="14" t="s">
        <v>4</v>
      </c>
      <c r="AX547" s="14" t="s">
        <v>81</v>
      </c>
      <c r="AY547" s="212" t="s">
        <v>164</v>
      </c>
    </row>
    <row r="548" spans="1:65" s="2" customFormat="1" ht="24.2" customHeight="1">
      <c r="A548" s="34"/>
      <c r="B548" s="35"/>
      <c r="C548" s="213" t="s">
        <v>1357</v>
      </c>
      <c r="D548" s="213" t="s">
        <v>231</v>
      </c>
      <c r="E548" s="214" t="s">
        <v>1358</v>
      </c>
      <c r="F548" s="215" t="s">
        <v>1359</v>
      </c>
      <c r="G548" s="216" t="s">
        <v>170</v>
      </c>
      <c r="H548" s="217">
        <v>56.847999999999999</v>
      </c>
      <c r="I548" s="218"/>
      <c r="J548" s="219">
        <f>ROUND(I548*H548,2)</f>
        <v>0</v>
      </c>
      <c r="K548" s="215" t="s">
        <v>171</v>
      </c>
      <c r="L548" s="220"/>
      <c r="M548" s="221" t="s">
        <v>19</v>
      </c>
      <c r="N548" s="222" t="s">
        <v>45</v>
      </c>
      <c r="O548" s="64"/>
      <c r="P548" s="187">
        <f>O548*H548</f>
        <v>0</v>
      </c>
      <c r="Q548" s="187">
        <v>1.8E-3</v>
      </c>
      <c r="R548" s="187">
        <f>Q548*H548</f>
        <v>0.1023264</v>
      </c>
      <c r="S548" s="187">
        <v>0</v>
      </c>
      <c r="T548" s="188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89" t="s">
        <v>348</v>
      </c>
      <c r="AT548" s="189" t="s">
        <v>231</v>
      </c>
      <c r="AU548" s="189" t="s">
        <v>83</v>
      </c>
      <c r="AY548" s="17" t="s">
        <v>164</v>
      </c>
      <c r="BE548" s="190">
        <f>IF(N548="základní",J548,0)</f>
        <v>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7" t="s">
        <v>81</v>
      </c>
      <c r="BK548" s="190">
        <f>ROUND(I548*H548,2)</f>
        <v>0</v>
      </c>
      <c r="BL548" s="17" t="s">
        <v>389</v>
      </c>
      <c r="BM548" s="189" t="s">
        <v>1360</v>
      </c>
    </row>
    <row r="549" spans="1:65" s="13" customFormat="1" ht="11.25">
      <c r="B549" s="191"/>
      <c r="C549" s="192"/>
      <c r="D549" s="193" t="s">
        <v>174</v>
      </c>
      <c r="E549" s="194" t="s">
        <v>19</v>
      </c>
      <c r="F549" s="195" t="s">
        <v>724</v>
      </c>
      <c r="G549" s="192"/>
      <c r="H549" s="194" t="s">
        <v>19</v>
      </c>
      <c r="I549" s="196"/>
      <c r="J549" s="192"/>
      <c r="K549" s="192"/>
      <c r="L549" s="197"/>
      <c r="M549" s="198"/>
      <c r="N549" s="199"/>
      <c r="O549" s="199"/>
      <c r="P549" s="199"/>
      <c r="Q549" s="199"/>
      <c r="R549" s="199"/>
      <c r="S549" s="199"/>
      <c r="T549" s="200"/>
      <c r="AT549" s="201" t="s">
        <v>174</v>
      </c>
      <c r="AU549" s="201" t="s">
        <v>83</v>
      </c>
      <c r="AV549" s="13" t="s">
        <v>81</v>
      </c>
      <c r="AW549" s="13" t="s">
        <v>35</v>
      </c>
      <c r="AX549" s="13" t="s">
        <v>74</v>
      </c>
      <c r="AY549" s="201" t="s">
        <v>164</v>
      </c>
    </row>
    <row r="550" spans="1:65" s="14" customFormat="1" ht="11.25">
      <c r="B550" s="202"/>
      <c r="C550" s="203"/>
      <c r="D550" s="193" t="s">
        <v>174</v>
      </c>
      <c r="E550" s="204" t="s">
        <v>19</v>
      </c>
      <c r="F550" s="205" t="s">
        <v>1350</v>
      </c>
      <c r="G550" s="203"/>
      <c r="H550" s="206">
        <v>41.887999999999998</v>
      </c>
      <c r="I550" s="207"/>
      <c r="J550" s="203"/>
      <c r="K550" s="203"/>
      <c r="L550" s="208"/>
      <c r="M550" s="209"/>
      <c r="N550" s="210"/>
      <c r="O550" s="210"/>
      <c r="P550" s="210"/>
      <c r="Q550" s="210"/>
      <c r="R550" s="210"/>
      <c r="S550" s="210"/>
      <c r="T550" s="211"/>
      <c r="AT550" s="212" t="s">
        <v>174</v>
      </c>
      <c r="AU550" s="212" t="s">
        <v>83</v>
      </c>
      <c r="AV550" s="14" t="s">
        <v>83</v>
      </c>
      <c r="AW550" s="14" t="s">
        <v>35</v>
      </c>
      <c r="AX550" s="14" t="s">
        <v>74</v>
      </c>
      <c r="AY550" s="212" t="s">
        <v>164</v>
      </c>
    </row>
    <row r="551" spans="1:65" s="14" customFormat="1" ht="11.25">
      <c r="B551" s="202"/>
      <c r="C551" s="203"/>
      <c r="D551" s="193" t="s">
        <v>174</v>
      </c>
      <c r="E551" s="204" t="s">
        <v>19</v>
      </c>
      <c r="F551" s="205" t="s">
        <v>1351</v>
      </c>
      <c r="G551" s="203"/>
      <c r="H551" s="206">
        <v>14.96</v>
      </c>
      <c r="I551" s="207"/>
      <c r="J551" s="203"/>
      <c r="K551" s="203"/>
      <c r="L551" s="208"/>
      <c r="M551" s="209"/>
      <c r="N551" s="210"/>
      <c r="O551" s="210"/>
      <c r="P551" s="210"/>
      <c r="Q551" s="210"/>
      <c r="R551" s="210"/>
      <c r="S551" s="210"/>
      <c r="T551" s="211"/>
      <c r="AT551" s="212" t="s">
        <v>174</v>
      </c>
      <c r="AU551" s="212" t="s">
        <v>83</v>
      </c>
      <c r="AV551" s="14" t="s">
        <v>83</v>
      </c>
      <c r="AW551" s="14" t="s">
        <v>35</v>
      </c>
      <c r="AX551" s="14" t="s">
        <v>74</v>
      </c>
      <c r="AY551" s="212" t="s">
        <v>164</v>
      </c>
    </row>
    <row r="552" spans="1:65" s="15" customFormat="1" ht="11.25">
      <c r="B552" s="223"/>
      <c r="C552" s="224"/>
      <c r="D552" s="193" t="s">
        <v>174</v>
      </c>
      <c r="E552" s="225" t="s">
        <v>19</v>
      </c>
      <c r="F552" s="226" t="s">
        <v>246</v>
      </c>
      <c r="G552" s="224"/>
      <c r="H552" s="227">
        <v>56.847999999999999</v>
      </c>
      <c r="I552" s="228"/>
      <c r="J552" s="224"/>
      <c r="K552" s="224"/>
      <c r="L552" s="229"/>
      <c r="M552" s="230"/>
      <c r="N552" s="231"/>
      <c r="O552" s="231"/>
      <c r="P552" s="231"/>
      <c r="Q552" s="231"/>
      <c r="R552" s="231"/>
      <c r="S552" s="231"/>
      <c r="T552" s="232"/>
      <c r="AT552" s="233" t="s">
        <v>174</v>
      </c>
      <c r="AU552" s="233" t="s">
        <v>83</v>
      </c>
      <c r="AV552" s="15" t="s">
        <v>172</v>
      </c>
      <c r="AW552" s="15" t="s">
        <v>35</v>
      </c>
      <c r="AX552" s="15" t="s">
        <v>81</v>
      </c>
      <c r="AY552" s="233" t="s">
        <v>164</v>
      </c>
    </row>
    <row r="553" spans="1:65" s="2" customFormat="1" ht="37.9" customHeight="1">
      <c r="A553" s="34"/>
      <c r="B553" s="35"/>
      <c r="C553" s="178" t="s">
        <v>1361</v>
      </c>
      <c r="D553" s="178" t="s">
        <v>167</v>
      </c>
      <c r="E553" s="179" t="s">
        <v>1362</v>
      </c>
      <c r="F553" s="180" t="s">
        <v>1363</v>
      </c>
      <c r="G553" s="181" t="s">
        <v>170</v>
      </c>
      <c r="H553" s="182">
        <v>277.709</v>
      </c>
      <c r="I553" s="183"/>
      <c r="J553" s="184">
        <f>ROUND(I553*H553,2)</f>
        <v>0</v>
      </c>
      <c r="K553" s="180" t="s">
        <v>171</v>
      </c>
      <c r="L553" s="39"/>
      <c r="M553" s="185" t="s">
        <v>19</v>
      </c>
      <c r="N553" s="186" t="s">
        <v>45</v>
      </c>
      <c r="O553" s="64"/>
      <c r="P553" s="187">
        <f>O553*H553</f>
        <v>0</v>
      </c>
      <c r="Q553" s="187">
        <v>1.2E-4</v>
      </c>
      <c r="R553" s="187">
        <f>Q553*H553</f>
        <v>3.332508E-2</v>
      </c>
      <c r="S553" s="187">
        <v>0</v>
      </c>
      <c r="T553" s="188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89" t="s">
        <v>389</v>
      </c>
      <c r="AT553" s="189" t="s">
        <v>167</v>
      </c>
      <c r="AU553" s="189" t="s">
        <v>83</v>
      </c>
      <c r="AY553" s="17" t="s">
        <v>164</v>
      </c>
      <c r="BE553" s="190">
        <f>IF(N553="základní",J553,0)</f>
        <v>0</v>
      </c>
      <c r="BF553" s="190">
        <f>IF(N553="snížená",J553,0)</f>
        <v>0</v>
      </c>
      <c r="BG553" s="190">
        <f>IF(N553="zákl. přenesená",J553,0)</f>
        <v>0</v>
      </c>
      <c r="BH553" s="190">
        <f>IF(N553="sníž. přenesená",J553,0)</f>
        <v>0</v>
      </c>
      <c r="BI553" s="190">
        <f>IF(N553="nulová",J553,0)</f>
        <v>0</v>
      </c>
      <c r="BJ553" s="17" t="s">
        <v>81</v>
      </c>
      <c r="BK553" s="190">
        <f>ROUND(I553*H553,2)</f>
        <v>0</v>
      </c>
      <c r="BL553" s="17" t="s">
        <v>389</v>
      </c>
      <c r="BM553" s="189" t="s">
        <v>1364</v>
      </c>
    </row>
    <row r="554" spans="1:65" s="2" customFormat="1" ht="24.2" customHeight="1">
      <c r="A554" s="34"/>
      <c r="B554" s="35"/>
      <c r="C554" s="213" t="s">
        <v>1365</v>
      </c>
      <c r="D554" s="213" t="s">
        <v>231</v>
      </c>
      <c r="E554" s="214" t="s">
        <v>1366</v>
      </c>
      <c r="F554" s="215" t="s">
        <v>1367</v>
      </c>
      <c r="G554" s="216" t="s">
        <v>170</v>
      </c>
      <c r="H554" s="217">
        <v>283.26299999999998</v>
      </c>
      <c r="I554" s="218"/>
      <c r="J554" s="219">
        <f>ROUND(I554*H554,2)</f>
        <v>0</v>
      </c>
      <c r="K554" s="215" t="s">
        <v>171</v>
      </c>
      <c r="L554" s="220"/>
      <c r="M554" s="221" t="s">
        <v>19</v>
      </c>
      <c r="N554" s="222" t="s">
        <v>45</v>
      </c>
      <c r="O554" s="64"/>
      <c r="P554" s="187">
        <f>O554*H554</f>
        <v>0</v>
      </c>
      <c r="Q554" s="187">
        <v>6.0000000000000001E-3</v>
      </c>
      <c r="R554" s="187">
        <f>Q554*H554</f>
        <v>1.6995779999999998</v>
      </c>
      <c r="S554" s="187">
        <v>0</v>
      </c>
      <c r="T554" s="188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89" t="s">
        <v>348</v>
      </c>
      <c r="AT554" s="189" t="s">
        <v>231</v>
      </c>
      <c r="AU554" s="189" t="s">
        <v>83</v>
      </c>
      <c r="AY554" s="17" t="s">
        <v>164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7" t="s">
        <v>81</v>
      </c>
      <c r="BK554" s="190">
        <f>ROUND(I554*H554,2)</f>
        <v>0</v>
      </c>
      <c r="BL554" s="17" t="s">
        <v>389</v>
      </c>
      <c r="BM554" s="189" t="s">
        <v>1368</v>
      </c>
    </row>
    <row r="555" spans="1:65" s="14" customFormat="1" ht="11.25">
      <c r="B555" s="202"/>
      <c r="C555" s="203"/>
      <c r="D555" s="193" t="s">
        <v>174</v>
      </c>
      <c r="E555" s="203"/>
      <c r="F555" s="205" t="s">
        <v>1369</v>
      </c>
      <c r="G555" s="203"/>
      <c r="H555" s="206">
        <v>283.26299999999998</v>
      </c>
      <c r="I555" s="207"/>
      <c r="J555" s="203"/>
      <c r="K555" s="203"/>
      <c r="L555" s="208"/>
      <c r="M555" s="209"/>
      <c r="N555" s="210"/>
      <c r="O555" s="210"/>
      <c r="P555" s="210"/>
      <c r="Q555" s="210"/>
      <c r="R555" s="210"/>
      <c r="S555" s="210"/>
      <c r="T555" s="211"/>
      <c r="AT555" s="212" t="s">
        <v>174</v>
      </c>
      <c r="AU555" s="212" t="s">
        <v>83</v>
      </c>
      <c r="AV555" s="14" t="s">
        <v>83</v>
      </c>
      <c r="AW555" s="14" t="s">
        <v>4</v>
      </c>
      <c r="AX555" s="14" t="s">
        <v>81</v>
      </c>
      <c r="AY555" s="212" t="s">
        <v>164</v>
      </c>
    </row>
    <row r="556" spans="1:65" s="2" customFormat="1" ht="37.9" customHeight="1">
      <c r="A556" s="34"/>
      <c r="B556" s="35"/>
      <c r="C556" s="178" t="s">
        <v>1370</v>
      </c>
      <c r="D556" s="178" t="s">
        <v>167</v>
      </c>
      <c r="E556" s="179" t="s">
        <v>1371</v>
      </c>
      <c r="F556" s="180" t="s">
        <v>1372</v>
      </c>
      <c r="G556" s="181" t="s">
        <v>170</v>
      </c>
      <c r="H556" s="182">
        <v>277.709</v>
      </c>
      <c r="I556" s="183"/>
      <c r="J556" s="184">
        <f>ROUND(I556*H556,2)</f>
        <v>0</v>
      </c>
      <c r="K556" s="180" t="s">
        <v>171</v>
      </c>
      <c r="L556" s="39"/>
      <c r="M556" s="185" t="s">
        <v>19</v>
      </c>
      <c r="N556" s="186" t="s">
        <v>45</v>
      </c>
      <c r="O556" s="64"/>
      <c r="P556" s="187">
        <f>O556*H556</f>
        <v>0</v>
      </c>
      <c r="Q556" s="187">
        <v>1.2E-4</v>
      </c>
      <c r="R556" s="187">
        <f>Q556*H556</f>
        <v>3.332508E-2</v>
      </c>
      <c r="S556" s="187">
        <v>0</v>
      </c>
      <c r="T556" s="188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89" t="s">
        <v>389</v>
      </c>
      <c r="AT556" s="189" t="s">
        <v>167</v>
      </c>
      <c r="AU556" s="189" t="s">
        <v>83</v>
      </c>
      <c r="AY556" s="17" t="s">
        <v>164</v>
      </c>
      <c r="BE556" s="190">
        <f>IF(N556="základní",J556,0)</f>
        <v>0</v>
      </c>
      <c r="BF556" s="190">
        <f>IF(N556="snížená",J556,0)</f>
        <v>0</v>
      </c>
      <c r="BG556" s="190">
        <f>IF(N556="zákl. přenesená",J556,0)</f>
        <v>0</v>
      </c>
      <c r="BH556" s="190">
        <f>IF(N556="sníž. přenesená",J556,0)</f>
        <v>0</v>
      </c>
      <c r="BI556" s="190">
        <f>IF(N556="nulová",J556,0)</f>
        <v>0</v>
      </c>
      <c r="BJ556" s="17" t="s">
        <v>81</v>
      </c>
      <c r="BK556" s="190">
        <f>ROUND(I556*H556,2)</f>
        <v>0</v>
      </c>
      <c r="BL556" s="17" t="s">
        <v>389</v>
      </c>
      <c r="BM556" s="189" t="s">
        <v>1373</v>
      </c>
    </row>
    <row r="557" spans="1:65" s="2" customFormat="1" ht="14.45" customHeight="1">
      <c r="A557" s="34"/>
      <c r="B557" s="35"/>
      <c r="C557" s="213" t="s">
        <v>1374</v>
      </c>
      <c r="D557" s="213" t="s">
        <v>231</v>
      </c>
      <c r="E557" s="214" t="s">
        <v>1375</v>
      </c>
      <c r="F557" s="215" t="s">
        <v>1376</v>
      </c>
      <c r="G557" s="216" t="s">
        <v>180</v>
      </c>
      <c r="H557" s="217">
        <v>45.822000000000003</v>
      </c>
      <c r="I557" s="218"/>
      <c r="J557" s="219">
        <f>ROUND(I557*H557,2)</f>
        <v>0</v>
      </c>
      <c r="K557" s="215" t="s">
        <v>171</v>
      </c>
      <c r="L557" s="220"/>
      <c r="M557" s="221" t="s">
        <v>19</v>
      </c>
      <c r="N557" s="222" t="s">
        <v>45</v>
      </c>
      <c r="O557" s="64"/>
      <c r="P557" s="187">
        <f>O557*H557</f>
        <v>0</v>
      </c>
      <c r="Q557" s="187">
        <v>2.5000000000000001E-2</v>
      </c>
      <c r="R557" s="187">
        <f>Q557*H557</f>
        <v>1.1455500000000001</v>
      </c>
      <c r="S557" s="187">
        <v>0</v>
      </c>
      <c r="T557" s="188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89" t="s">
        <v>348</v>
      </c>
      <c r="AT557" s="189" t="s">
        <v>231</v>
      </c>
      <c r="AU557" s="189" t="s">
        <v>83</v>
      </c>
      <c r="AY557" s="17" t="s">
        <v>164</v>
      </c>
      <c r="BE557" s="190">
        <f>IF(N557="základní",J557,0)</f>
        <v>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7" t="s">
        <v>81</v>
      </c>
      <c r="BK557" s="190">
        <f>ROUND(I557*H557,2)</f>
        <v>0</v>
      </c>
      <c r="BL557" s="17" t="s">
        <v>389</v>
      </c>
      <c r="BM557" s="189" t="s">
        <v>1377</v>
      </c>
    </row>
    <row r="558" spans="1:65" s="14" customFormat="1" ht="11.25">
      <c r="B558" s="202"/>
      <c r="C558" s="203"/>
      <c r="D558" s="193" t="s">
        <v>174</v>
      </c>
      <c r="E558" s="204" t="s">
        <v>19</v>
      </c>
      <c r="F558" s="205" t="s">
        <v>1378</v>
      </c>
      <c r="G558" s="203"/>
      <c r="H558" s="206">
        <v>45.822000000000003</v>
      </c>
      <c r="I558" s="207"/>
      <c r="J558" s="203"/>
      <c r="K558" s="203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174</v>
      </c>
      <c r="AU558" s="212" t="s">
        <v>83</v>
      </c>
      <c r="AV558" s="14" t="s">
        <v>83</v>
      </c>
      <c r="AW558" s="14" t="s">
        <v>35</v>
      </c>
      <c r="AX558" s="14" t="s">
        <v>81</v>
      </c>
      <c r="AY558" s="212" t="s">
        <v>164</v>
      </c>
    </row>
    <row r="559" spans="1:65" s="2" customFormat="1" ht="37.9" customHeight="1">
      <c r="A559" s="34"/>
      <c r="B559" s="35"/>
      <c r="C559" s="178" t="s">
        <v>1379</v>
      </c>
      <c r="D559" s="178" t="s">
        <v>167</v>
      </c>
      <c r="E559" s="179" t="s">
        <v>1380</v>
      </c>
      <c r="F559" s="180" t="s">
        <v>1381</v>
      </c>
      <c r="G559" s="181" t="s">
        <v>207</v>
      </c>
      <c r="H559" s="182">
        <v>8.7959999999999994</v>
      </c>
      <c r="I559" s="183"/>
      <c r="J559" s="184">
        <f>ROUND(I559*H559,2)</f>
        <v>0</v>
      </c>
      <c r="K559" s="180" t="s">
        <v>171</v>
      </c>
      <c r="L559" s="39"/>
      <c r="M559" s="185" t="s">
        <v>19</v>
      </c>
      <c r="N559" s="186" t="s">
        <v>45</v>
      </c>
      <c r="O559" s="64"/>
      <c r="P559" s="187">
        <f>O559*H559</f>
        <v>0</v>
      </c>
      <c r="Q559" s="187">
        <v>0</v>
      </c>
      <c r="R559" s="187">
        <f>Q559*H559</f>
        <v>0</v>
      </c>
      <c r="S559" s="187">
        <v>0</v>
      </c>
      <c r="T559" s="188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89" t="s">
        <v>389</v>
      </c>
      <c r="AT559" s="189" t="s">
        <v>167</v>
      </c>
      <c r="AU559" s="189" t="s">
        <v>83</v>
      </c>
      <c r="AY559" s="17" t="s">
        <v>164</v>
      </c>
      <c r="BE559" s="190">
        <f>IF(N559="základní",J559,0)</f>
        <v>0</v>
      </c>
      <c r="BF559" s="190">
        <f>IF(N559="snížená",J559,0)</f>
        <v>0</v>
      </c>
      <c r="BG559" s="190">
        <f>IF(N559="zákl. přenesená",J559,0)</f>
        <v>0</v>
      </c>
      <c r="BH559" s="190">
        <f>IF(N559="sníž. přenesená",J559,0)</f>
        <v>0</v>
      </c>
      <c r="BI559" s="190">
        <f>IF(N559="nulová",J559,0)</f>
        <v>0</v>
      </c>
      <c r="BJ559" s="17" t="s">
        <v>81</v>
      </c>
      <c r="BK559" s="190">
        <f>ROUND(I559*H559,2)</f>
        <v>0</v>
      </c>
      <c r="BL559" s="17" t="s">
        <v>389</v>
      </c>
      <c r="BM559" s="189" t="s">
        <v>1382</v>
      </c>
    </row>
    <row r="560" spans="1:65" s="12" customFormat="1" ht="22.9" customHeight="1">
      <c r="B560" s="162"/>
      <c r="C560" s="163"/>
      <c r="D560" s="164" t="s">
        <v>73</v>
      </c>
      <c r="E560" s="176" t="s">
        <v>600</v>
      </c>
      <c r="F560" s="176" t="s">
        <v>601</v>
      </c>
      <c r="G560" s="163"/>
      <c r="H560" s="163"/>
      <c r="I560" s="166"/>
      <c r="J560" s="177">
        <f>BK560</f>
        <v>0</v>
      </c>
      <c r="K560" s="163"/>
      <c r="L560" s="168"/>
      <c r="M560" s="169"/>
      <c r="N560" s="170"/>
      <c r="O560" s="170"/>
      <c r="P560" s="171">
        <f>SUM(P561:P565)</f>
        <v>0</v>
      </c>
      <c r="Q560" s="170"/>
      <c r="R560" s="171">
        <f>SUM(R561:R565)</f>
        <v>8.879999999999999E-3</v>
      </c>
      <c r="S560" s="170"/>
      <c r="T560" s="172">
        <f>SUM(T561:T565)</f>
        <v>0</v>
      </c>
      <c r="AR560" s="173" t="s">
        <v>83</v>
      </c>
      <c r="AT560" s="174" t="s">
        <v>73</v>
      </c>
      <c r="AU560" s="174" t="s">
        <v>81</v>
      </c>
      <c r="AY560" s="173" t="s">
        <v>164</v>
      </c>
      <c r="BK560" s="175">
        <f>SUM(BK561:BK565)</f>
        <v>0</v>
      </c>
    </row>
    <row r="561" spans="1:65" s="2" customFormat="1" ht="24.2" customHeight="1">
      <c r="A561" s="34"/>
      <c r="B561" s="35"/>
      <c r="C561" s="178" t="s">
        <v>1383</v>
      </c>
      <c r="D561" s="178" t="s">
        <v>167</v>
      </c>
      <c r="E561" s="179" t="s">
        <v>1384</v>
      </c>
      <c r="F561" s="180" t="s">
        <v>1385</v>
      </c>
      <c r="G561" s="181" t="s">
        <v>401</v>
      </c>
      <c r="H561" s="182">
        <v>3</v>
      </c>
      <c r="I561" s="183"/>
      <c r="J561" s="184">
        <f>ROUND(I561*H561,2)</f>
        <v>0</v>
      </c>
      <c r="K561" s="180" t="s">
        <v>171</v>
      </c>
      <c r="L561" s="39"/>
      <c r="M561" s="185" t="s">
        <v>19</v>
      </c>
      <c r="N561" s="186" t="s">
        <v>45</v>
      </c>
      <c r="O561" s="64"/>
      <c r="P561" s="187">
        <f>O561*H561</f>
        <v>0</v>
      </c>
      <c r="Q561" s="187">
        <v>1.15E-3</v>
      </c>
      <c r="R561" s="187">
        <f>Q561*H561</f>
        <v>3.4499999999999999E-3</v>
      </c>
      <c r="S561" s="187">
        <v>0</v>
      </c>
      <c r="T561" s="188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89" t="s">
        <v>389</v>
      </c>
      <c r="AT561" s="189" t="s">
        <v>167</v>
      </c>
      <c r="AU561" s="189" t="s">
        <v>83</v>
      </c>
      <c r="AY561" s="17" t="s">
        <v>164</v>
      </c>
      <c r="BE561" s="190">
        <f>IF(N561="základní",J561,0)</f>
        <v>0</v>
      </c>
      <c r="BF561" s="190">
        <f>IF(N561="snížená",J561,0)</f>
        <v>0</v>
      </c>
      <c r="BG561" s="190">
        <f>IF(N561="zákl. přenesená",J561,0)</f>
        <v>0</v>
      </c>
      <c r="BH561" s="190">
        <f>IF(N561="sníž. přenesená",J561,0)</f>
        <v>0</v>
      </c>
      <c r="BI561" s="190">
        <f>IF(N561="nulová",J561,0)</f>
        <v>0</v>
      </c>
      <c r="BJ561" s="17" t="s">
        <v>81</v>
      </c>
      <c r="BK561" s="190">
        <f>ROUND(I561*H561,2)</f>
        <v>0</v>
      </c>
      <c r="BL561" s="17" t="s">
        <v>389</v>
      </c>
      <c r="BM561" s="189" t="s">
        <v>1386</v>
      </c>
    </row>
    <row r="562" spans="1:65" s="13" customFormat="1" ht="11.25">
      <c r="B562" s="191"/>
      <c r="C562" s="192"/>
      <c r="D562" s="193" t="s">
        <v>174</v>
      </c>
      <c r="E562" s="194" t="s">
        <v>19</v>
      </c>
      <c r="F562" s="195" t="s">
        <v>1387</v>
      </c>
      <c r="G562" s="192"/>
      <c r="H562" s="194" t="s">
        <v>19</v>
      </c>
      <c r="I562" s="196"/>
      <c r="J562" s="192"/>
      <c r="K562" s="192"/>
      <c r="L562" s="197"/>
      <c r="M562" s="198"/>
      <c r="N562" s="199"/>
      <c r="O562" s="199"/>
      <c r="P562" s="199"/>
      <c r="Q562" s="199"/>
      <c r="R562" s="199"/>
      <c r="S562" s="199"/>
      <c r="T562" s="200"/>
      <c r="AT562" s="201" t="s">
        <v>174</v>
      </c>
      <c r="AU562" s="201" t="s">
        <v>83</v>
      </c>
      <c r="AV562" s="13" t="s">
        <v>81</v>
      </c>
      <c r="AW562" s="13" t="s">
        <v>35</v>
      </c>
      <c r="AX562" s="13" t="s">
        <v>74</v>
      </c>
      <c r="AY562" s="201" t="s">
        <v>164</v>
      </c>
    </row>
    <row r="563" spans="1:65" s="14" customFormat="1" ht="11.25">
      <c r="B563" s="202"/>
      <c r="C563" s="203"/>
      <c r="D563" s="193" t="s">
        <v>174</v>
      </c>
      <c r="E563" s="204" t="s">
        <v>19</v>
      </c>
      <c r="F563" s="205" t="s">
        <v>224</v>
      </c>
      <c r="G563" s="203"/>
      <c r="H563" s="206">
        <v>3</v>
      </c>
      <c r="I563" s="207"/>
      <c r="J563" s="203"/>
      <c r="K563" s="203"/>
      <c r="L563" s="208"/>
      <c r="M563" s="209"/>
      <c r="N563" s="210"/>
      <c r="O563" s="210"/>
      <c r="P563" s="210"/>
      <c r="Q563" s="210"/>
      <c r="R563" s="210"/>
      <c r="S563" s="210"/>
      <c r="T563" s="211"/>
      <c r="AT563" s="212" t="s">
        <v>174</v>
      </c>
      <c r="AU563" s="212" t="s">
        <v>83</v>
      </c>
      <c r="AV563" s="14" t="s">
        <v>83</v>
      </c>
      <c r="AW563" s="14" t="s">
        <v>35</v>
      </c>
      <c r="AX563" s="14" t="s">
        <v>81</v>
      </c>
      <c r="AY563" s="212" t="s">
        <v>164</v>
      </c>
    </row>
    <row r="564" spans="1:65" s="2" customFormat="1" ht="24.2" customHeight="1">
      <c r="A564" s="34"/>
      <c r="B564" s="35"/>
      <c r="C564" s="213" t="s">
        <v>1388</v>
      </c>
      <c r="D564" s="213" t="s">
        <v>231</v>
      </c>
      <c r="E564" s="214" t="s">
        <v>1389</v>
      </c>
      <c r="F564" s="215" t="s">
        <v>1390</v>
      </c>
      <c r="G564" s="216" t="s">
        <v>401</v>
      </c>
      <c r="H564" s="217">
        <v>3</v>
      </c>
      <c r="I564" s="218"/>
      <c r="J564" s="219">
        <f>ROUND(I564*H564,2)</f>
        <v>0</v>
      </c>
      <c r="K564" s="215" t="s">
        <v>171</v>
      </c>
      <c r="L564" s="220"/>
      <c r="M564" s="221" t="s">
        <v>19</v>
      </c>
      <c r="N564" s="222" t="s">
        <v>45</v>
      </c>
      <c r="O564" s="64"/>
      <c r="P564" s="187">
        <f>O564*H564</f>
        <v>0</v>
      </c>
      <c r="Q564" s="187">
        <v>1.81E-3</v>
      </c>
      <c r="R564" s="187">
        <f>Q564*H564</f>
        <v>5.4299999999999999E-3</v>
      </c>
      <c r="S564" s="187">
        <v>0</v>
      </c>
      <c r="T564" s="188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89" t="s">
        <v>348</v>
      </c>
      <c r="AT564" s="189" t="s">
        <v>231</v>
      </c>
      <c r="AU564" s="189" t="s">
        <v>83</v>
      </c>
      <c r="AY564" s="17" t="s">
        <v>164</v>
      </c>
      <c r="BE564" s="190">
        <f>IF(N564="základní",J564,0)</f>
        <v>0</v>
      </c>
      <c r="BF564" s="190">
        <f>IF(N564="snížená",J564,0)</f>
        <v>0</v>
      </c>
      <c r="BG564" s="190">
        <f>IF(N564="zákl. přenesená",J564,0)</f>
        <v>0</v>
      </c>
      <c r="BH564" s="190">
        <f>IF(N564="sníž. přenesená",J564,0)</f>
        <v>0</v>
      </c>
      <c r="BI564" s="190">
        <f>IF(N564="nulová",J564,0)</f>
        <v>0</v>
      </c>
      <c r="BJ564" s="17" t="s">
        <v>81</v>
      </c>
      <c r="BK564" s="190">
        <f>ROUND(I564*H564,2)</f>
        <v>0</v>
      </c>
      <c r="BL564" s="17" t="s">
        <v>389</v>
      </c>
      <c r="BM564" s="189" t="s">
        <v>1391</v>
      </c>
    </row>
    <row r="565" spans="1:65" s="2" customFormat="1" ht="37.9" customHeight="1">
      <c r="A565" s="34"/>
      <c r="B565" s="35"/>
      <c r="C565" s="178" t="s">
        <v>1392</v>
      </c>
      <c r="D565" s="178" t="s">
        <v>167</v>
      </c>
      <c r="E565" s="179" t="s">
        <v>1393</v>
      </c>
      <c r="F565" s="180" t="s">
        <v>1394</v>
      </c>
      <c r="G565" s="181" t="s">
        <v>207</v>
      </c>
      <c r="H565" s="182">
        <v>8.9999999999999993E-3</v>
      </c>
      <c r="I565" s="183"/>
      <c r="J565" s="184">
        <f>ROUND(I565*H565,2)</f>
        <v>0</v>
      </c>
      <c r="K565" s="180" t="s">
        <v>171</v>
      </c>
      <c r="L565" s="39"/>
      <c r="M565" s="185" t="s">
        <v>19</v>
      </c>
      <c r="N565" s="186" t="s">
        <v>45</v>
      </c>
      <c r="O565" s="64"/>
      <c r="P565" s="187">
        <f>O565*H565</f>
        <v>0</v>
      </c>
      <c r="Q565" s="187">
        <v>0</v>
      </c>
      <c r="R565" s="187">
        <f>Q565*H565</f>
        <v>0</v>
      </c>
      <c r="S565" s="187">
        <v>0</v>
      </c>
      <c r="T565" s="188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89" t="s">
        <v>389</v>
      </c>
      <c r="AT565" s="189" t="s">
        <v>167</v>
      </c>
      <c r="AU565" s="189" t="s">
        <v>83</v>
      </c>
      <c r="AY565" s="17" t="s">
        <v>164</v>
      </c>
      <c r="BE565" s="190">
        <f>IF(N565="základní",J565,0)</f>
        <v>0</v>
      </c>
      <c r="BF565" s="190">
        <f>IF(N565="snížená",J565,0)</f>
        <v>0</v>
      </c>
      <c r="BG565" s="190">
        <f>IF(N565="zákl. přenesená",J565,0)</f>
        <v>0</v>
      </c>
      <c r="BH565" s="190">
        <f>IF(N565="sníž. přenesená",J565,0)</f>
        <v>0</v>
      </c>
      <c r="BI565" s="190">
        <f>IF(N565="nulová",J565,0)</f>
        <v>0</v>
      </c>
      <c r="BJ565" s="17" t="s">
        <v>81</v>
      </c>
      <c r="BK565" s="190">
        <f>ROUND(I565*H565,2)</f>
        <v>0</v>
      </c>
      <c r="BL565" s="17" t="s">
        <v>389</v>
      </c>
      <c r="BM565" s="189" t="s">
        <v>1395</v>
      </c>
    </row>
    <row r="566" spans="1:65" s="12" customFormat="1" ht="22.9" customHeight="1">
      <c r="B566" s="162"/>
      <c r="C566" s="163"/>
      <c r="D566" s="164" t="s">
        <v>73</v>
      </c>
      <c r="E566" s="176" t="s">
        <v>467</v>
      </c>
      <c r="F566" s="176" t="s">
        <v>468</v>
      </c>
      <c r="G566" s="163"/>
      <c r="H566" s="163"/>
      <c r="I566" s="166"/>
      <c r="J566" s="177">
        <f>BK566</f>
        <v>0</v>
      </c>
      <c r="K566" s="163"/>
      <c r="L566" s="168"/>
      <c r="M566" s="169"/>
      <c r="N566" s="170"/>
      <c r="O566" s="170"/>
      <c r="P566" s="171">
        <f>SUM(P567:P587)</f>
        <v>0</v>
      </c>
      <c r="Q566" s="170"/>
      <c r="R566" s="171">
        <f>SUM(R567:R587)</f>
        <v>2.6032568699999996</v>
      </c>
      <c r="S566" s="170"/>
      <c r="T566" s="172">
        <f>SUM(T567:T587)</f>
        <v>0</v>
      </c>
      <c r="AR566" s="173" t="s">
        <v>83</v>
      </c>
      <c r="AT566" s="174" t="s">
        <v>73</v>
      </c>
      <c r="AU566" s="174" t="s">
        <v>81</v>
      </c>
      <c r="AY566" s="173" t="s">
        <v>164</v>
      </c>
      <c r="BK566" s="175">
        <f>SUM(BK567:BK587)</f>
        <v>0</v>
      </c>
    </row>
    <row r="567" spans="1:65" s="2" customFormat="1" ht="37.9" customHeight="1">
      <c r="A567" s="34"/>
      <c r="B567" s="35"/>
      <c r="C567" s="178" t="s">
        <v>1396</v>
      </c>
      <c r="D567" s="178" t="s">
        <v>167</v>
      </c>
      <c r="E567" s="179" t="s">
        <v>1397</v>
      </c>
      <c r="F567" s="180" t="s">
        <v>1398</v>
      </c>
      <c r="G567" s="181" t="s">
        <v>170</v>
      </c>
      <c r="H567" s="182">
        <v>21.751000000000001</v>
      </c>
      <c r="I567" s="183"/>
      <c r="J567" s="184">
        <f>ROUND(I567*H567,2)</f>
        <v>0</v>
      </c>
      <c r="K567" s="180" t="s">
        <v>171</v>
      </c>
      <c r="L567" s="39"/>
      <c r="M567" s="185" t="s">
        <v>19</v>
      </c>
      <c r="N567" s="186" t="s">
        <v>45</v>
      </c>
      <c r="O567" s="64"/>
      <c r="P567" s="187">
        <f>O567*H567</f>
        <v>0</v>
      </c>
      <c r="Q567" s="187">
        <v>3.8469999999999997E-2</v>
      </c>
      <c r="R567" s="187">
        <f>Q567*H567</f>
        <v>0.83676096999999994</v>
      </c>
      <c r="S567" s="187">
        <v>0</v>
      </c>
      <c r="T567" s="188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89" t="s">
        <v>389</v>
      </c>
      <c r="AT567" s="189" t="s">
        <v>167</v>
      </c>
      <c r="AU567" s="189" t="s">
        <v>83</v>
      </c>
      <c r="AY567" s="17" t="s">
        <v>164</v>
      </c>
      <c r="BE567" s="190">
        <f>IF(N567="základní",J567,0)</f>
        <v>0</v>
      </c>
      <c r="BF567" s="190">
        <f>IF(N567="snížená",J567,0)</f>
        <v>0</v>
      </c>
      <c r="BG567" s="190">
        <f>IF(N567="zákl. přenesená",J567,0)</f>
        <v>0</v>
      </c>
      <c r="BH567" s="190">
        <f>IF(N567="sníž. přenesená",J567,0)</f>
        <v>0</v>
      </c>
      <c r="BI567" s="190">
        <f>IF(N567="nulová",J567,0)</f>
        <v>0</v>
      </c>
      <c r="BJ567" s="17" t="s">
        <v>81</v>
      </c>
      <c r="BK567" s="190">
        <f>ROUND(I567*H567,2)</f>
        <v>0</v>
      </c>
      <c r="BL567" s="17" t="s">
        <v>389</v>
      </c>
      <c r="BM567" s="189" t="s">
        <v>1399</v>
      </c>
    </row>
    <row r="568" spans="1:65" s="13" customFormat="1" ht="11.25">
      <c r="B568" s="191"/>
      <c r="C568" s="192"/>
      <c r="D568" s="193" t="s">
        <v>174</v>
      </c>
      <c r="E568" s="194" t="s">
        <v>19</v>
      </c>
      <c r="F568" s="195" t="s">
        <v>1400</v>
      </c>
      <c r="G568" s="192"/>
      <c r="H568" s="194" t="s">
        <v>19</v>
      </c>
      <c r="I568" s="196"/>
      <c r="J568" s="192"/>
      <c r="K568" s="192"/>
      <c r="L568" s="197"/>
      <c r="M568" s="198"/>
      <c r="N568" s="199"/>
      <c r="O568" s="199"/>
      <c r="P568" s="199"/>
      <c r="Q568" s="199"/>
      <c r="R568" s="199"/>
      <c r="S568" s="199"/>
      <c r="T568" s="200"/>
      <c r="AT568" s="201" t="s">
        <v>174</v>
      </c>
      <c r="AU568" s="201" t="s">
        <v>83</v>
      </c>
      <c r="AV568" s="13" t="s">
        <v>81</v>
      </c>
      <c r="AW568" s="13" t="s">
        <v>35</v>
      </c>
      <c r="AX568" s="13" t="s">
        <v>74</v>
      </c>
      <c r="AY568" s="201" t="s">
        <v>164</v>
      </c>
    </row>
    <row r="569" spans="1:65" s="14" customFormat="1" ht="11.25">
      <c r="B569" s="202"/>
      <c r="C569" s="203"/>
      <c r="D569" s="193" t="s">
        <v>174</v>
      </c>
      <c r="E569" s="204" t="s">
        <v>19</v>
      </c>
      <c r="F569" s="205" t="s">
        <v>1401</v>
      </c>
      <c r="G569" s="203"/>
      <c r="H569" s="206">
        <v>11.188000000000001</v>
      </c>
      <c r="I569" s="207"/>
      <c r="J569" s="203"/>
      <c r="K569" s="203"/>
      <c r="L569" s="208"/>
      <c r="M569" s="209"/>
      <c r="N569" s="210"/>
      <c r="O569" s="210"/>
      <c r="P569" s="210"/>
      <c r="Q569" s="210"/>
      <c r="R569" s="210"/>
      <c r="S569" s="210"/>
      <c r="T569" s="211"/>
      <c r="AT569" s="212" t="s">
        <v>174</v>
      </c>
      <c r="AU569" s="212" t="s">
        <v>83</v>
      </c>
      <c r="AV569" s="14" t="s">
        <v>83</v>
      </c>
      <c r="AW569" s="14" t="s">
        <v>35</v>
      </c>
      <c r="AX569" s="14" t="s">
        <v>74</v>
      </c>
      <c r="AY569" s="212" t="s">
        <v>164</v>
      </c>
    </row>
    <row r="570" spans="1:65" s="13" customFormat="1" ht="11.25">
      <c r="B570" s="191"/>
      <c r="C570" s="192"/>
      <c r="D570" s="193" t="s">
        <v>174</v>
      </c>
      <c r="E570" s="194" t="s">
        <v>19</v>
      </c>
      <c r="F570" s="195" t="s">
        <v>1402</v>
      </c>
      <c r="G570" s="192"/>
      <c r="H570" s="194" t="s">
        <v>19</v>
      </c>
      <c r="I570" s="196"/>
      <c r="J570" s="192"/>
      <c r="K570" s="192"/>
      <c r="L570" s="197"/>
      <c r="M570" s="198"/>
      <c r="N570" s="199"/>
      <c r="O570" s="199"/>
      <c r="P570" s="199"/>
      <c r="Q570" s="199"/>
      <c r="R570" s="199"/>
      <c r="S570" s="199"/>
      <c r="T570" s="200"/>
      <c r="AT570" s="201" t="s">
        <v>174</v>
      </c>
      <c r="AU570" s="201" t="s">
        <v>83</v>
      </c>
      <c r="AV570" s="13" t="s">
        <v>81</v>
      </c>
      <c r="AW570" s="13" t="s">
        <v>35</v>
      </c>
      <c r="AX570" s="13" t="s">
        <v>74</v>
      </c>
      <c r="AY570" s="201" t="s">
        <v>164</v>
      </c>
    </row>
    <row r="571" spans="1:65" s="14" customFormat="1" ht="11.25">
      <c r="B571" s="202"/>
      <c r="C571" s="203"/>
      <c r="D571" s="193" t="s">
        <v>174</v>
      </c>
      <c r="E571" s="204" t="s">
        <v>19</v>
      </c>
      <c r="F571" s="205" t="s">
        <v>1403</v>
      </c>
      <c r="G571" s="203"/>
      <c r="H571" s="206">
        <v>1.5629999999999999</v>
      </c>
      <c r="I571" s="207"/>
      <c r="J571" s="203"/>
      <c r="K571" s="203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174</v>
      </c>
      <c r="AU571" s="212" t="s">
        <v>83</v>
      </c>
      <c r="AV571" s="14" t="s">
        <v>83</v>
      </c>
      <c r="AW571" s="14" t="s">
        <v>35</v>
      </c>
      <c r="AX571" s="14" t="s">
        <v>74</v>
      </c>
      <c r="AY571" s="212" t="s">
        <v>164</v>
      </c>
    </row>
    <row r="572" spans="1:65" s="13" customFormat="1" ht="11.25">
      <c r="B572" s="191"/>
      <c r="C572" s="192"/>
      <c r="D572" s="193" t="s">
        <v>174</v>
      </c>
      <c r="E572" s="194" t="s">
        <v>19</v>
      </c>
      <c r="F572" s="195" t="s">
        <v>1404</v>
      </c>
      <c r="G572" s="192"/>
      <c r="H572" s="194" t="s">
        <v>19</v>
      </c>
      <c r="I572" s="196"/>
      <c r="J572" s="192"/>
      <c r="K572" s="192"/>
      <c r="L572" s="197"/>
      <c r="M572" s="198"/>
      <c r="N572" s="199"/>
      <c r="O572" s="199"/>
      <c r="P572" s="199"/>
      <c r="Q572" s="199"/>
      <c r="R572" s="199"/>
      <c r="S572" s="199"/>
      <c r="T572" s="200"/>
      <c r="AT572" s="201" t="s">
        <v>174</v>
      </c>
      <c r="AU572" s="201" t="s">
        <v>83</v>
      </c>
      <c r="AV572" s="13" t="s">
        <v>81</v>
      </c>
      <c r="AW572" s="13" t="s">
        <v>35</v>
      </c>
      <c r="AX572" s="13" t="s">
        <v>74</v>
      </c>
      <c r="AY572" s="201" t="s">
        <v>164</v>
      </c>
    </row>
    <row r="573" spans="1:65" s="14" customFormat="1" ht="11.25">
      <c r="B573" s="202"/>
      <c r="C573" s="203"/>
      <c r="D573" s="193" t="s">
        <v>174</v>
      </c>
      <c r="E573" s="204" t="s">
        <v>19</v>
      </c>
      <c r="F573" s="205" t="s">
        <v>1405</v>
      </c>
      <c r="G573" s="203"/>
      <c r="H573" s="206">
        <v>9</v>
      </c>
      <c r="I573" s="207"/>
      <c r="J573" s="203"/>
      <c r="K573" s="203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174</v>
      </c>
      <c r="AU573" s="212" t="s">
        <v>83</v>
      </c>
      <c r="AV573" s="14" t="s">
        <v>83</v>
      </c>
      <c r="AW573" s="14" t="s">
        <v>35</v>
      </c>
      <c r="AX573" s="14" t="s">
        <v>74</v>
      </c>
      <c r="AY573" s="212" t="s">
        <v>164</v>
      </c>
    </row>
    <row r="574" spans="1:65" s="15" customFormat="1" ht="11.25">
      <c r="B574" s="223"/>
      <c r="C574" s="224"/>
      <c r="D574" s="193" t="s">
        <v>174</v>
      </c>
      <c r="E574" s="225" t="s">
        <v>19</v>
      </c>
      <c r="F574" s="226" t="s">
        <v>246</v>
      </c>
      <c r="G574" s="224"/>
      <c r="H574" s="227">
        <v>21.751000000000001</v>
      </c>
      <c r="I574" s="228"/>
      <c r="J574" s="224"/>
      <c r="K574" s="224"/>
      <c r="L574" s="229"/>
      <c r="M574" s="230"/>
      <c r="N574" s="231"/>
      <c r="O574" s="231"/>
      <c r="P574" s="231"/>
      <c r="Q574" s="231"/>
      <c r="R574" s="231"/>
      <c r="S574" s="231"/>
      <c r="T574" s="232"/>
      <c r="AT574" s="233" t="s">
        <v>174</v>
      </c>
      <c r="AU574" s="233" t="s">
        <v>83</v>
      </c>
      <c r="AV574" s="15" t="s">
        <v>172</v>
      </c>
      <c r="AW574" s="15" t="s">
        <v>35</v>
      </c>
      <c r="AX574" s="15" t="s">
        <v>81</v>
      </c>
      <c r="AY574" s="233" t="s">
        <v>164</v>
      </c>
    </row>
    <row r="575" spans="1:65" s="2" customFormat="1" ht="37.9" customHeight="1">
      <c r="A575" s="34"/>
      <c r="B575" s="35"/>
      <c r="C575" s="178" t="s">
        <v>1406</v>
      </c>
      <c r="D575" s="178" t="s">
        <v>167</v>
      </c>
      <c r="E575" s="179" t="s">
        <v>1407</v>
      </c>
      <c r="F575" s="180" t="s">
        <v>1408</v>
      </c>
      <c r="G575" s="181" t="s">
        <v>170</v>
      </c>
      <c r="H575" s="182">
        <v>29.92</v>
      </c>
      <c r="I575" s="183"/>
      <c r="J575" s="184">
        <f>ROUND(I575*H575,2)</f>
        <v>0</v>
      </c>
      <c r="K575" s="180" t="s">
        <v>171</v>
      </c>
      <c r="L575" s="39"/>
      <c r="M575" s="185" t="s">
        <v>19</v>
      </c>
      <c r="N575" s="186" t="s">
        <v>45</v>
      </c>
      <c r="O575" s="64"/>
      <c r="P575" s="187">
        <f>O575*H575</f>
        <v>0</v>
      </c>
      <c r="Q575" s="187">
        <v>9.4199999999999996E-3</v>
      </c>
      <c r="R575" s="187">
        <f>Q575*H575</f>
        <v>0.2818464</v>
      </c>
      <c r="S575" s="187">
        <v>0</v>
      </c>
      <c r="T575" s="188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89" t="s">
        <v>389</v>
      </c>
      <c r="AT575" s="189" t="s">
        <v>167</v>
      </c>
      <c r="AU575" s="189" t="s">
        <v>83</v>
      </c>
      <c r="AY575" s="17" t="s">
        <v>164</v>
      </c>
      <c r="BE575" s="190">
        <f>IF(N575="základní",J575,0)</f>
        <v>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7" t="s">
        <v>81</v>
      </c>
      <c r="BK575" s="190">
        <f>ROUND(I575*H575,2)</f>
        <v>0</v>
      </c>
      <c r="BL575" s="17" t="s">
        <v>389</v>
      </c>
      <c r="BM575" s="189" t="s">
        <v>1409</v>
      </c>
    </row>
    <row r="576" spans="1:65" s="13" customFormat="1" ht="11.25">
      <c r="B576" s="191"/>
      <c r="C576" s="192"/>
      <c r="D576" s="193" t="s">
        <v>174</v>
      </c>
      <c r="E576" s="194" t="s">
        <v>19</v>
      </c>
      <c r="F576" s="195" t="s">
        <v>724</v>
      </c>
      <c r="G576" s="192"/>
      <c r="H576" s="194" t="s">
        <v>19</v>
      </c>
      <c r="I576" s="196"/>
      <c r="J576" s="192"/>
      <c r="K576" s="192"/>
      <c r="L576" s="197"/>
      <c r="M576" s="198"/>
      <c r="N576" s="199"/>
      <c r="O576" s="199"/>
      <c r="P576" s="199"/>
      <c r="Q576" s="199"/>
      <c r="R576" s="199"/>
      <c r="S576" s="199"/>
      <c r="T576" s="200"/>
      <c r="AT576" s="201" t="s">
        <v>174</v>
      </c>
      <c r="AU576" s="201" t="s">
        <v>83</v>
      </c>
      <c r="AV576" s="13" t="s">
        <v>81</v>
      </c>
      <c r="AW576" s="13" t="s">
        <v>35</v>
      </c>
      <c r="AX576" s="13" t="s">
        <v>74</v>
      </c>
      <c r="AY576" s="201" t="s">
        <v>164</v>
      </c>
    </row>
    <row r="577" spans="1:65" s="14" customFormat="1" ht="11.25">
      <c r="B577" s="202"/>
      <c r="C577" s="203"/>
      <c r="D577" s="193" t="s">
        <v>174</v>
      </c>
      <c r="E577" s="204" t="s">
        <v>19</v>
      </c>
      <c r="F577" s="205" t="s">
        <v>1014</v>
      </c>
      <c r="G577" s="203"/>
      <c r="H577" s="206">
        <v>29.92</v>
      </c>
      <c r="I577" s="207"/>
      <c r="J577" s="203"/>
      <c r="K577" s="203"/>
      <c r="L577" s="208"/>
      <c r="M577" s="209"/>
      <c r="N577" s="210"/>
      <c r="O577" s="210"/>
      <c r="P577" s="210"/>
      <c r="Q577" s="210"/>
      <c r="R577" s="210"/>
      <c r="S577" s="210"/>
      <c r="T577" s="211"/>
      <c r="AT577" s="212" t="s">
        <v>174</v>
      </c>
      <c r="AU577" s="212" t="s">
        <v>83</v>
      </c>
      <c r="AV577" s="14" t="s">
        <v>83</v>
      </c>
      <c r="AW577" s="14" t="s">
        <v>35</v>
      </c>
      <c r="AX577" s="14" t="s">
        <v>81</v>
      </c>
      <c r="AY577" s="212" t="s">
        <v>164</v>
      </c>
    </row>
    <row r="578" spans="1:65" s="2" customFormat="1" ht="24.2" customHeight="1">
      <c r="A578" s="34"/>
      <c r="B578" s="35"/>
      <c r="C578" s="178" t="s">
        <v>294</v>
      </c>
      <c r="D578" s="178" t="s">
        <v>167</v>
      </c>
      <c r="E578" s="179" t="s">
        <v>1410</v>
      </c>
      <c r="F578" s="180" t="s">
        <v>1411</v>
      </c>
      <c r="G578" s="181" t="s">
        <v>170</v>
      </c>
      <c r="H578" s="182">
        <v>62.31</v>
      </c>
      <c r="I578" s="183"/>
      <c r="J578" s="184">
        <f>ROUND(I578*H578,2)</f>
        <v>0</v>
      </c>
      <c r="K578" s="180" t="s">
        <v>171</v>
      </c>
      <c r="L578" s="39"/>
      <c r="M578" s="185" t="s">
        <v>19</v>
      </c>
      <c r="N578" s="186" t="s">
        <v>45</v>
      </c>
      <c r="O578" s="64"/>
      <c r="P578" s="187">
        <f>O578*H578</f>
        <v>0</v>
      </c>
      <c r="Q578" s="187">
        <v>0</v>
      </c>
      <c r="R578" s="187">
        <f>Q578*H578</f>
        <v>0</v>
      </c>
      <c r="S578" s="187">
        <v>0</v>
      </c>
      <c r="T578" s="188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89" t="s">
        <v>389</v>
      </c>
      <c r="AT578" s="189" t="s">
        <v>167</v>
      </c>
      <c r="AU578" s="189" t="s">
        <v>83</v>
      </c>
      <c r="AY578" s="17" t="s">
        <v>164</v>
      </c>
      <c r="BE578" s="190">
        <f>IF(N578="základní",J578,0)</f>
        <v>0</v>
      </c>
      <c r="BF578" s="190">
        <f>IF(N578="snížená",J578,0)</f>
        <v>0</v>
      </c>
      <c r="BG578" s="190">
        <f>IF(N578="zákl. přenesená",J578,0)</f>
        <v>0</v>
      </c>
      <c r="BH578" s="190">
        <f>IF(N578="sníž. přenesená",J578,0)</f>
        <v>0</v>
      </c>
      <c r="BI578" s="190">
        <f>IF(N578="nulová",J578,0)</f>
        <v>0</v>
      </c>
      <c r="BJ578" s="17" t="s">
        <v>81</v>
      </c>
      <c r="BK578" s="190">
        <f>ROUND(I578*H578,2)</f>
        <v>0</v>
      </c>
      <c r="BL578" s="17" t="s">
        <v>389</v>
      </c>
      <c r="BM578" s="189" t="s">
        <v>1412</v>
      </c>
    </row>
    <row r="579" spans="1:65" s="2" customFormat="1" ht="14.45" customHeight="1">
      <c r="A579" s="34"/>
      <c r="B579" s="35"/>
      <c r="C579" s="213" t="s">
        <v>590</v>
      </c>
      <c r="D579" s="213" t="s">
        <v>231</v>
      </c>
      <c r="E579" s="214" t="s">
        <v>1413</v>
      </c>
      <c r="F579" s="215" t="s">
        <v>1414</v>
      </c>
      <c r="G579" s="216" t="s">
        <v>292</v>
      </c>
      <c r="H579" s="217">
        <v>189</v>
      </c>
      <c r="I579" s="218"/>
      <c r="J579" s="219">
        <f>ROUND(I579*H579,2)</f>
        <v>0</v>
      </c>
      <c r="K579" s="215" t="s">
        <v>171</v>
      </c>
      <c r="L579" s="220"/>
      <c r="M579" s="221" t="s">
        <v>19</v>
      </c>
      <c r="N579" s="222" t="s">
        <v>45</v>
      </c>
      <c r="O579" s="64"/>
      <c r="P579" s="187">
        <f>O579*H579</f>
        <v>0</v>
      </c>
      <c r="Q579" s="187">
        <v>1.6000000000000001E-3</v>
      </c>
      <c r="R579" s="187">
        <f>Q579*H579</f>
        <v>0.3024</v>
      </c>
      <c r="S579" s="187">
        <v>0</v>
      </c>
      <c r="T579" s="188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89" t="s">
        <v>348</v>
      </c>
      <c r="AT579" s="189" t="s">
        <v>231</v>
      </c>
      <c r="AU579" s="189" t="s">
        <v>83</v>
      </c>
      <c r="AY579" s="17" t="s">
        <v>164</v>
      </c>
      <c r="BE579" s="190">
        <f>IF(N579="základní",J579,0)</f>
        <v>0</v>
      </c>
      <c r="BF579" s="190">
        <f>IF(N579="snížená",J579,0)</f>
        <v>0</v>
      </c>
      <c r="BG579" s="190">
        <f>IF(N579="zákl. přenesená",J579,0)</f>
        <v>0</v>
      </c>
      <c r="BH579" s="190">
        <f>IF(N579="sníž. přenesená",J579,0)</f>
        <v>0</v>
      </c>
      <c r="BI579" s="190">
        <f>IF(N579="nulová",J579,0)</f>
        <v>0</v>
      </c>
      <c r="BJ579" s="17" t="s">
        <v>81</v>
      </c>
      <c r="BK579" s="190">
        <f>ROUND(I579*H579,2)</f>
        <v>0</v>
      </c>
      <c r="BL579" s="17" t="s">
        <v>389</v>
      </c>
      <c r="BM579" s="189" t="s">
        <v>1415</v>
      </c>
    </row>
    <row r="580" spans="1:65" s="14" customFormat="1" ht="11.25">
      <c r="B580" s="202"/>
      <c r="C580" s="203"/>
      <c r="D580" s="193" t="s">
        <v>174</v>
      </c>
      <c r="E580" s="204" t="s">
        <v>19</v>
      </c>
      <c r="F580" s="205" t="s">
        <v>1416</v>
      </c>
      <c r="G580" s="203"/>
      <c r="H580" s="206">
        <v>189</v>
      </c>
      <c r="I580" s="207"/>
      <c r="J580" s="203"/>
      <c r="K580" s="203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174</v>
      </c>
      <c r="AU580" s="212" t="s">
        <v>83</v>
      </c>
      <c r="AV580" s="14" t="s">
        <v>83</v>
      </c>
      <c r="AW580" s="14" t="s">
        <v>35</v>
      </c>
      <c r="AX580" s="14" t="s">
        <v>81</v>
      </c>
      <c r="AY580" s="212" t="s">
        <v>164</v>
      </c>
    </row>
    <row r="581" spans="1:65" s="2" customFormat="1" ht="49.15" customHeight="1">
      <c r="A581" s="34"/>
      <c r="B581" s="35"/>
      <c r="C581" s="178" t="s">
        <v>525</v>
      </c>
      <c r="D581" s="178" t="s">
        <v>167</v>
      </c>
      <c r="E581" s="179" t="s">
        <v>1417</v>
      </c>
      <c r="F581" s="180" t="s">
        <v>1418</v>
      </c>
      <c r="G581" s="181" t="s">
        <v>170</v>
      </c>
      <c r="H581" s="182">
        <v>62.31</v>
      </c>
      <c r="I581" s="183"/>
      <c r="J581" s="184">
        <f>ROUND(I581*H581,2)</f>
        <v>0</v>
      </c>
      <c r="K581" s="180" t="s">
        <v>171</v>
      </c>
      <c r="L581" s="39"/>
      <c r="M581" s="185" t="s">
        <v>19</v>
      </c>
      <c r="N581" s="186" t="s">
        <v>45</v>
      </c>
      <c r="O581" s="64"/>
      <c r="P581" s="187">
        <f>O581*H581</f>
        <v>0</v>
      </c>
      <c r="Q581" s="187">
        <v>3.8000000000000002E-4</v>
      </c>
      <c r="R581" s="187">
        <f>Q581*H581</f>
        <v>2.3677800000000002E-2</v>
      </c>
      <c r="S581" s="187">
        <v>0</v>
      </c>
      <c r="T581" s="188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89" t="s">
        <v>389</v>
      </c>
      <c r="AT581" s="189" t="s">
        <v>167</v>
      </c>
      <c r="AU581" s="189" t="s">
        <v>83</v>
      </c>
      <c r="AY581" s="17" t="s">
        <v>164</v>
      </c>
      <c r="BE581" s="190">
        <f>IF(N581="základní",J581,0)</f>
        <v>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7" t="s">
        <v>81</v>
      </c>
      <c r="BK581" s="190">
        <f>ROUND(I581*H581,2)</f>
        <v>0</v>
      </c>
      <c r="BL581" s="17" t="s">
        <v>389</v>
      </c>
      <c r="BM581" s="189" t="s">
        <v>1419</v>
      </c>
    </row>
    <row r="582" spans="1:65" s="2" customFormat="1" ht="14.45" customHeight="1">
      <c r="A582" s="34"/>
      <c r="B582" s="35"/>
      <c r="C582" s="213" t="s">
        <v>405</v>
      </c>
      <c r="D582" s="213" t="s">
        <v>231</v>
      </c>
      <c r="E582" s="214" t="s">
        <v>1420</v>
      </c>
      <c r="F582" s="215" t="s">
        <v>1421</v>
      </c>
      <c r="G582" s="216" t="s">
        <v>170</v>
      </c>
      <c r="H582" s="217">
        <v>71.656999999999996</v>
      </c>
      <c r="I582" s="218"/>
      <c r="J582" s="219">
        <f>ROUND(I582*H582,2)</f>
        <v>0</v>
      </c>
      <c r="K582" s="215" t="s">
        <v>171</v>
      </c>
      <c r="L582" s="220"/>
      <c r="M582" s="221" t="s">
        <v>19</v>
      </c>
      <c r="N582" s="222" t="s">
        <v>45</v>
      </c>
      <c r="O582" s="64"/>
      <c r="P582" s="187">
        <f>O582*H582</f>
        <v>0</v>
      </c>
      <c r="Q582" s="187">
        <v>1.54E-2</v>
      </c>
      <c r="R582" s="187">
        <f>Q582*H582</f>
        <v>1.1035177999999999</v>
      </c>
      <c r="S582" s="187">
        <v>0</v>
      </c>
      <c r="T582" s="188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89" t="s">
        <v>348</v>
      </c>
      <c r="AT582" s="189" t="s">
        <v>231</v>
      </c>
      <c r="AU582" s="189" t="s">
        <v>83</v>
      </c>
      <c r="AY582" s="17" t="s">
        <v>164</v>
      </c>
      <c r="BE582" s="190">
        <f>IF(N582="základní",J582,0)</f>
        <v>0</v>
      </c>
      <c r="BF582" s="190">
        <f>IF(N582="snížená",J582,0)</f>
        <v>0</v>
      </c>
      <c r="BG582" s="190">
        <f>IF(N582="zákl. přenesená",J582,0)</f>
        <v>0</v>
      </c>
      <c r="BH582" s="190">
        <f>IF(N582="sníž. přenesená",J582,0)</f>
        <v>0</v>
      </c>
      <c r="BI582" s="190">
        <f>IF(N582="nulová",J582,0)</f>
        <v>0</v>
      </c>
      <c r="BJ582" s="17" t="s">
        <v>81</v>
      </c>
      <c r="BK582" s="190">
        <f>ROUND(I582*H582,2)</f>
        <v>0</v>
      </c>
      <c r="BL582" s="17" t="s">
        <v>389</v>
      </c>
      <c r="BM582" s="189" t="s">
        <v>1422</v>
      </c>
    </row>
    <row r="583" spans="1:65" s="14" customFormat="1" ht="11.25">
      <c r="B583" s="202"/>
      <c r="C583" s="203"/>
      <c r="D583" s="193" t="s">
        <v>174</v>
      </c>
      <c r="E583" s="203"/>
      <c r="F583" s="205" t="s">
        <v>1423</v>
      </c>
      <c r="G583" s="203"/>
      <c r="H583" s="206">
        <v>71.656999999999996</v>
      </c>
      <c r="I583" s="207"/>
      <c r="J583" s="203"/>
      <c r="K583" s="203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174</v>
      </c>
      <c r="AU583" s="212" t="s">
        <v>83</v>
      </c>
      <c r="AV583" s="14" t="s">
        <v>83</v>
      </c>
      <c r="AW583" s="14" t="s">
        <v>4</v>
      </c>
      <c r="AX583" s="14" t="s">
        <v>81</v>
      </c>
      <c r="AY583" s="212" t="s">
        <v>164</v>
      </c>
    </row>
    <row r="584" spans="1:65" s="2" customFormat="1" ht="37.9" customHeight="1">
      <c r="A584" s="34"/>
      <c r="B584" s="35"/>
      <c r="C584" s="178" t="s">
        <v>7</v>
      </c>
      <c r="D584" s="178" t="s">
        <v>167</v>
      </c>
      <c r="E584" s="179" t="s">
        <v>1424</v>
      </c>
      <c r="F584" s="180" t="s">
        <v>1425</v>
      </c>
      <c r="G584" s="181" t="s">
        <v>292</v>
      </c>
      <c r="H584" s="182">
        <v>20.100000000000001</v>
      </c>
      <c r="I584" s="183"/>
      <c r="J584" s="184">
        <f>ROUND(I584*H584,2)</f>
        <v>0</v>
      </c>
      <c r="K584" s="180" t="s">
        <v>171</v>
      </c>
      <c r="L584" s="39"/>
      <c r="M584" s="185" t="s">
        <v>19</v>
      </c>
      <c r="N584" s="186" t="s">
        <v>45</v>
      </c>
      <c r="O584" s="64"/>
      <c r="P584" s="187">
        <f>O584*H584</f>
        <v>0</v>
      </c>
      <c r="Q584" s="187">
        <v>2.15E-3</v>
      </c>
      <c r="R584" s="187">
        <f>Q584*H584</f>
        <v>4.3215000000000003E-2</v>
      </c>
      <c r="S584" s="187">
        <v>0</v>
      </c>
      <c r="T584" s="188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89" t="s">
        <v>389</v>
      </c>
      <c r="AT584" s="189" t="s">
        <v>167</v>
      </c>
      <c r="AU584" s="189" t="s">
        <v>83</v>
      </c>
      <c r="AY584" s="17" t="s">
        <v>164</v>
      </c>
      <c r="BE584" s="190">
        <f>IF(N584="základní",J584,0)</f>
        <v>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7" t="s">
        <v>81</v>
      </c>
      <c r="BK584" s="190">
        <f>ROUND(I584*H584,2)</f>
        <v>0</v>
      </c>
      <c r="BL584" s="17" t="s">
        <v>389</v>
      </c>
      <c r="BM584" s="189" t="s">
        <v>1426</v>
      </c>
    </row>
    <row r="585" spans="1:65" s="14" customFormat="1" ht="11.25">
      <c r="B585" s="202"/>
      <c r="C585" s="203"/>
      <c r="D585" s="193" t="s">
        <v>174</v>
      </c>
      <c r="E585" s="204" t="s">
        <v>19</v>
      </c>
      <c r="F585" s="205" t="s">
        <v>1427</v>
      </c>
      <c r="G585" s="203"/>
      <c r="H585" s="206">
        <v>20.100000000000001</v>
      </c>
      <c r="I585" s="207"/>
      <c r="J585" s="203"/>
      <c r="K585" s="203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174</v>
      </c>
      <c r="AU585" s="212" t="s">
        <v>83</v>
      </c>
      <c r="AV585" s="14" t="s">
        <v>83</v>
      </c>
      <c r="AW585" s="14" t="s">
        <v>35</v>
      </c>
      <c r="AX585" s="14" t="s">
        <v>81</v>
      </c>
      <c r="AY585" s="212" t="s">
        <v>164</v>
      </c>
    </row>
    <row r="586" spans="1:65" s="2" customFormat="1" ht="24.2" customHeight="1">
      <c r="A586" s="34"/>
      <c r="B586" s="35"/>
      <c r="C586" s="178" t="s">
        <v>315</v>
      </c>
      <c r="D586" s="178" t="s">
        <v>167</v>
      </c>
      <c r="E586" s="179" t="s">
        <v>1428</v>
      </c>
      <c r="F586" s="180" t="s">
        <v>1429</v>
      </c>
      <c r="G586" s="181" t="s">
        <v>170</v>
      </c>
      <c r="H586" s="182">
        <v>62.31</v>
      </c>
      <c r="I586" s="183"/>
      <c r="J586" s="184">
        <f>ROUND(I586*H586,2)</f>
        <v>0</v>
      </c>
      <c r="K586" s="180" t="s">
        <v>171</v>
      </c>
      <c r="L586" s="39"/>
      <c r="M586" s="185" t="s">
        <v>19</v>
      </c>
      <c r="N586" s="186" t="s">
        <v>45</v>
      </c>
      <c r="O586" s="64"/>
      <c r="P586" s="187">
        <f>O586*H586</f>
        <v>0</v>
      </c>
      <c r="Q586" s="187">
        <v>1.9000000000000001E-4</v>
      </c>
      <c r="R586" s="187">
        <f>Q586*H586</f>
        <v>1.1838900000000001E-2</v>
      </c>
      <c r="S586" s="187">
        <v>0</v>
      </c>
      <c r="T586" s="188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89" t="s">
        <v>389</v>
      </c>
      <c r="AT586" s="189" t="s">
        <v>167</v>
      </c>
      <c r="AU586" s="189" t="s">
        <v>83</v>
      </c>
      <c r="AY586" s="17" t="s">
        <v>164</v>
      </c>
      <c r="BE586" s="190">
        <f>IF(N586="základní",J586,0)</f>
        <v>0</v>
      </c>
      <c r="BF586" s="190">
        <f>IF(N586="snížená",J586,0)</f>
        <v>0</v>
      </c>
      <c r="BG586" s="190">
        <f>IF(N586="zákl. přenesená",J586,0)</f>
        <v>0</v>
      </c>
      <c r="BH586" s="190">
        <f>IF(N586="sníž. přenesená",J586,0)</f>
        <v>0</v>
      </c>
      <c r="BI586" s="190">
        <f>IF(N586="nulová",J586,0)</f>
        <v>0</v>
      </c>
      <c r="BJ586" s="17" t="s">
        <v>81</v>
      </c>
      <c r="BK586" s="190">
        <f>ROUND(I586*H586,2)</f>
        <v>0</v>
      </c>
      <c r="BL586" s="17" t="s">
        <v>389</v>
      </c>
      <c r="BM586" s="189" t="s">
        <v>1430</v>
      </c>
    </row>
    <row r="587" spans="1:65" s="2" customFormat="1" ht="37.9" customHeight="1">
      <c r="A587" s="34"/>
      <c r="B587" s="35"/>
      <c r="C587" s="178" t="s">
        <v>247</v>
      </c>
      <c r="D587" s="178" t="s">
        <v>167</v>
      </c>
      <c r="E587" s="179" t="s">
        <v>1431</v>
      </c>
      <c r="F587" s="180" t="s">
        <v>1432</v>
      </c>
      <c r="G587" s="181" t="s">
        <v>207</v>
      </c>
      <c r="H587" s="182">
        <v>2.6030000000000002</v>
      </c>
      <c r="I587" s="183"/>
      <c r="J587" s="184">
        <f>ROUND(I587*H587,2)</f>
        <v>0</v>
      </c>
      <c r="K587" s="180" t="s">
        <v>171</v>
      </c>
      <c r="L587" s="39"/>
      <c r="M587" s="185" t="s">
        <v>19</v>
      </c>
      <c r="N587" s="186" t="s">
        <v>45</v>
      </c>
      <c r="O587" s="64"/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89" t="s">
        <v>389</v>
      </c>
      <c r="AT587" s="189" t="s">
        <v>167</v>
      </c>
      <c r="AU587" s="189" t="s">
        <v>83</v>
      </c>
      <c r="AY587" s="17" t="s">
        <v>164</v>
      </c>
      <c r="BE587" s="190">
        <f>IF(N587="základní",J587,0)</f>
        <v>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7" t="s">
        <v>81</v>
      </c>
      <c r="BK587" s="190">
        <f>ROUND(I587*H587,2)</f>
        <v>0</v>
      </c>
      <c r="BL587" s="17" t="s">
        <v>389</v>
      </c>
      <c r="BM587" s="189" t="s">
        <v>1433</v>
      </c>
    </row>
    <row r="588" spans="1:65" s="12" customFormat="1" ht="22.9" customHeight="1">
      <c r="B588" s="162"/>
      <c r="C588" s="163"/>
      <c r="D588" s="164" t="s">
        <v>73</v>
      </c>
      <c r="E588" s="176" t="s">
        <v>1434</v>
      </c>
      <c r="F588" s="176" t="s">
        <v>1435</v>
      </c>
      <c r="G588" s="163"/>
      <c r="H588" s="163"/>
      <c r="I588" s="166"/>
      <c r="J588" s="177">
        <f>BK588</f>
        <v>0</v>
      </c>
      <c r="K588" s="163"/>
      <c r="L588" s="168"/>
      <c r="M588" s="169"/>
      <c r="N588" s="170"/>
      <c r="O588" s="170"/>
      <c r="P588" s="171">
        <f>SUM(P589:P605)</f>
        <v>0</v>
      </c>
      <c r="Q588" s="170"/>
      <c r="R588" s="171">
        <f>SUM(R589:R605)</f>
        <v>0.6188944999999999</v>
      </c>
      <c r="S588" s="170"/>
      <c r="T588" s="172">
        <f>SUM(T589:T605)</f>
        <v>0</v>
      </c>
      <c r="AR588" s="173" t="s">
        <v>83</v>
      </c>
      <c r="AT588" s="174" t="s">
        <v>73</v>
      </c>
      <c r="AU588" s="174" t="s">
        <v>81</v>
      </c>
      <c r="AY588" s="173" t="s">
        <v>164</v>
      </c>
      <c r="BK588" s="175">
        <f>SUM(BK589:BK605)</f>
        <v>0</v>
      </c>
    </row>
    <row r="589" spans="1:65" s="2" customFormat="1" ht="62.65" customHeight="1">
      <c r="A589" s="34"/>
      <c r="B589" s="35"/>
      <c r="C589" s="178" t="s">
        <v>209</v>
      </c>
      <c r="D589" s="178" t="s">
        <v>167</v>
      </c>
      <c r="E589" s="179" t="s">
        <v>1436</v>
      </c>
      <c r="F589" s="180" t="s">
        <v>1437</v>
      </c>
      <c r="G589" s="181" t="s">
        <v>170</v>
      </c>
      <c r="H589" s="182">
        <v>12.61</v>
      </c>
      <c r="I589" s="183"/>
      <c r="J589" s="184">
        <f>ROUND(I589*H589,2)</f>
        <v>0</v>
      </c>
      <c r="K589" s="180" t="s">
        <v>171</v>
      </c>
      <c r="L589" s="39"/>
      <c r="M589" s="185" t="s">
        <v>19</v>
      </c>
      <c r="N589" s="186" t="s">
        <v>45</v>
      </c>
      <c r="O589" s="64"/>
      <c r="P589" s="187">
        <f>O589*H589</f>
        <v>0</v>
      </c>
      <c r="Q589" s="187">
        <v>2.963E-2</v>
      </c>
      <c r="R589" s="187">
        <f>Q589*H589</f>
        <v>0.37363429999999997</v>
      </c>
      <c r="S589" s="187">
        <v>0</v>
      </c>
      <c r="T589" s="188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89" t="s">
        <v>389</v>
      </c>
      <c r="AT589" s="189" t="s">
        <v>167</v>
      </c>
      <c r="AU589" s="189" t="s">
        <v>83</v>
      </c>
      <c r="AY589" s="17" t="s">
        <v>164</v>
      </c>
      <c r="BE589" s="190">
        <f>IF(N589="základní",J589,0)</f>
        <v>0</v>
      </c>
      <c r="BF589" s="190">
        <f>IF(N589="snížená",J589,0)</f>
        <v>0</v>
      </c>
      <c r="BG589" s="190">
        <f>IF(N589="zákl. přenesená",J589,0)</f>
        <v>0</v>
      </c>
      <c r="BH589" s="190">
        <f>IF(N589="sníž. přenesená",J589,0)</f>
        <v>0</v>
      </c>
      <c r="BI589" s="190">
        <f>IF(N589="nulová",J589,0)</f>
        <v>0</v>
      </c>
      <c r="BJ589" s="17" t="s">
        <v>81</v>
      </c>
      <c r="BK589" s="190">
        <f>ROUND(I589*H589,2)</f>
        <v>0</v>
      </c>
      <c r="BL589" s="17" t="s">
        <v>389</v>
      </c>
      <c r="BM589" s="189" t="s">
        <v>1438</v>
      </c>
    </row>
    <row r="590" spans="1:65" s="13" customFormat="1" ht="11.25">
      <c r="B590" s="191"/>
      <c r="C590" s="192"/>
      <c r="D590" s="193" t="s">
        <v>174</v>
      </c>
      <c r="E590" s="194" t="s">
        <v>19</v>
      </c>
      <c r="F590" s="195" t="s">
        <v>696</v>
      </c>
      <c r="G590" s="192"/>
      <c r="H590" s="194" t="s">
        <v>19</v>
      </c>
      <c r="I590" s="196"/>
      <c r="J590" s="192"/>
      <c r="K590" s="192"/>
      <c r="L590" s="197"/>
      <c r="M590" s="198"/>
      <c r="N590" s="199"/>
      <c r="O590" s="199"/>
      <c r="P590" s="199"/>
      <c r="Q590" s="199"/>
      <c r="R590" s="199"/>
      <c r="S590" s="199"/>
      <c r="T590" s="200"/>
      <c r="AT590" s="201" t="s">
        <v>174</v>
      </c>
      <c r="AU590" s="201" t="s">
        <v>83</v>
      </c>
      <c r="AV590" s="13" t="s">
        <v>81</v>
      </c>
      <c r="AW590" s="13" t="s">
        <v>35</v>
      </c>
      <c r="AX590" s="13" t="s">
        <v>74</v>
      </c>
      <c r="AY590" s="201" t="s">
        <v>164</v>
      </c>
    </row>
    <row r="591" spans="1:65" s="14" customFormat="1" ht="11.25">
      <c r="B591" s="202"/>
      <c r="C591" s="203"/>
      <c r="D591" s="193" t="s">
        <v>174</v>
      </c>
      <c r="E591" s="204" t="s">
        <v>19</v>
      </c>
      <c r="F591" s="205" t="s">
        <v>1439</v>
      </c>
      <c r="G591" s="203"/>
      <c r="H591" s="206">
        <v>1.3</v>
      </c>
      <c r="I591" s="207"/>
      <c r="J591" s="203"/>
      <c r="K591" s="203"/>
      <c r="L591" s="208"/>
      <c r="M591" s="209"/>
      <c r="N591" s="210"/>
      <c r="O591" s="210"/>
      <c r="P591" s="210"/>
      <c r="Q591" s="210"/>
      <c r="R591" s="210"/>
      <c r="S591" s="210"/>
      <c r="T591" s="211"/>
      <c r="AT591" s="212" t="s">
        <v>174</v>
      </c>
      <c r="AU591" s="212" t="s">
        <v>83</v>
      </c>
      <c r="AV591" s="14" t="s">
        <v>83</v>
      </c>
      <c r="AW591" s="14" t="s">
        <v>35</v>
      </c>
      <c r="AX591" s="14" t="s">
        <v>74</v>
      </c>
      <c r="AY591" s="212" t="s">
        <v>164</v>
      </c>
    </row>
    <row r="592" spans="1:65" s="13" customFormat="1" ht="11.25">
      <c r="B592" s="191"/>
      <c r="C592" s="192"/>
      <c r="D592" s="193" t="s">
        <v>174</v>
      </c>
      <c r="E592" s="194" t="s">
        <v>19</v>
      </c>
      <c r="F592" s="195" t="s">
        <v>735</v>
      </c>
      <c r="G592" s="192"/>
      <c r="H592" s="194" t="s">
        <v>19</v>
      </c>
      <c r="I592" s="196"/>
      <c r="J592" s="192"/>
      <c r="K592" s="192"/>
      <c r="L592" s="197"/>
      <c r="M592" s="198"/>
      <c r="N592" s="199"/>
      <c r="O592" s="199"/>
      <c r="P592" s="199"/>
      <c r="Q592" s="199"/>
      <c r="R592" s="199"/>
      <c r="S592" s="199"/>
      <c r="T592" s="200"/>
      <c r="AT592" s="201" t="s">
        <v>174</v>
      </c>
      <c r="AU592" s="201" t="s">
        <v>83</v>
      </c>
      <c r="AV592" s="13" t="s">
        <v>81</v>
      </c>
      <c r="AW592" s="13" t="s">
        <v>35</v>
      </c>
      <c r="AX592" s="13" t="s">
        <v>74</v>
      </c>
      <c r="AY592" s="201" t="s">
        <v>164</v>
      </c>
    </row>
    <row r="593" spans="1:65" s="14" customFormat="1" ht="11.25">
      <c r="B593" s="202"/>
      <c r="C593" s="203"/>
      <c r="D593" s="193" t="s">
        <v>174</v>
      </c>
      <c r="E593" s="204" t="s">
        <v>19</v>
      </c>
      <c r="F593" s="205" t="s">
        <v>1440</v>
      </c>
      <c r="G593" s="203"/>
      <c r="H593" s="206">
        <v>11.31</v>
      </c>
      <c r="I593" s="207"/>
      <c r="J593" s="203"/>
      <c r="K593" s="203"/>
      <c r="L593" s="208"/>
      <c r="M593" s="209"/>
      <c r="N593" s="210"/>
      <c r="O593" s="210"/>
      <c r="P593" s="210"/>
      <c r="Q593" s="210"/>
      <c r="R593" s="210"/>
      <c r="S593" s="210"/>
      <c r="T593" s="211"/>
      <c r="AT593" s="212" t="s">
        <v>174</v>
      </c>
      <c r="AU593" s="212" t="s">
        <v>83</v>
      </c>
      <c r="AV593" s="14" t="s">
        <v>83</v>
      </c>
      <c r="AW593" s="14" t="s">
        <v>35</v>
      </c>
      <c r="AX593" s="14" t="s">
        <v>74</v>
      </c>
      <c r="AY593" s="212" t="s">
        <v>164</v>
      </c>
    </row>
    <row r="594" spans="1:65" s="15" customFormat="1" ht="11.25">
      <c r="B594" s="223"/>
      <c r="C594" s="224"/>
      <c r="D594" s="193" t="s">
        <v>174</v>
      </c>
      <c r="E594" s="225" t="s">
        <v>19</v>
      </c>
      <c r="F594" s="226" t="s">
        <v>246</v>
      </c>
      <c r="G594" s="224"/>
      <c r="H594" s="227">
        <v>12.610000000000001</v>
      </c>
      <c r="I594" s="228"/>
      <c r="J594" s="224"/>
      <c r="K594" s="224"/>
      <c r="L594" s="229"/>
      <c r="M594" s="230"/>
      <c r="N594" s="231"/>
      <c r="O594" s="231"/>
      <c r="P594" s="231"/>
      <c r="Q594" s="231"/>
      <c r="R594" s="231"/>
      <c r="S594" s="231"/>
      <c r="T594" s="232"/>
      <c r="AT594" s="233" t="s">
        <v>174</v>
      </c>
      <c r="AU594" s="233" t="s">
        <v>83</v>
      </c>
      <c r="AV594" s="15" t="s">
        <v>172</v>
      </c>
      <c r="AW594" s="15" t="s">
        <v>35</v>
      </c>
      <c r="AX594" s="15" t="s">
        <v>81</v>
      </c>
      <c r="AY594" s="233" t="s">
        <v>164</v>
      </c>
    </row>
    <row r="595" spans="1:65" s="2" customFormat="1" ht="49.15" customHeight="1">
      <c r="A595" s="34"/>
      <c r="B595" s="35"/>
      <c r="C595" s="178" t="s">
        <v>433</v>
      </c>
      <c r="D595" s="178" t="s">
        <v>167</v>
      </c>
      <c r="E595" s="179" t="s">
        <v>1441</v>
      </c>
      <c r="F595" s="180" t="s">
        <v>1442</v>
      </c>
      <c r="G595" s="181" t="s">
        <v>292</v>
      </c>
      <c r="H595" s="182">
        <v>30.54</v>
      </c>
      <c r="I595" s="183"/>
      <c r="J595" s="184">
        <f>ROUND(I595*H595,2)</f>
        <v>0</v>
      </c>
      <c r="K595" s="180" t="s">
        <v>171</v>
      </c>
      <c r="L595" s="39"/>
      <c r="M595" s="185" t="s">
        <v>19</v>
      </c>
      <c r="N595" s="186" t="s">
        <v>45</v>
      </c>
      <c r="O595" s="64"/>
      <c r="P595" s="187">
        <f>O595*H595</f>
        <v>0</v>
      </c>
      <c r="Q595" s="187">
        <v>5.6299999999999996E-3</v>
      </c>
      <c r="R595" s="187">
        <f>Q595*H595</f>
        <v>0.17194019999999999</v>
      </c>
      <c r="S595" s="187">
        <v>0</v>
      </c>
      <c r="T595" s="188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89" t="s">
        <v>389</v>
      </c>
      <c r="AT595" s="189" t="s">
        <v>167</v>
      </c>
      <c r="AU595" s="189" t="s">
        <v>83</v>
      </c>
      <c r="AY595" s="17" t="s">
        <v>164</v>
      </c>
      <c r="BE595" s="190">
        <f>IF(N595="základní",J595,0)</f>
        <v>0</v>
      </c>
      <c r="BF595" s="190">
        <f>IF(N595="snížená",J595,0)</f>
        <v>0</v>
      </c>
      <c r="BG595" s="190">
        <f>IF(N595="zákl. přenesená",J595,0)</f>
        <v>0</v>
      </c>
      <c r="BH595" s="190">
        <f>IF(N595="sníž. přenesená",J595,0)</f>
        <v>0</v>
      </c>
      <c r="BI595" s="190">
        <f>IF(N595="nulová",J595,0)</f>
        <v>0</v>
      </c>
      <c r="BJ595" s="17" t="s">
        <v>81</v>
      </c>
      <c r="BK595" s="190">
        <f>ROUND(I595*H595,2)</f>
        <v>0</v>
      </c>
      <c r="BL595" s="17" t="s">
        <v>389</v>
      </c>
      <c r="BM595" s="189" t="s">
        <v>1443</v>
      </c>
    </row>
    <row r="596" spans="1:65" s="13" customFormat="1" ht="11.25">
      <c r="B596" s="191"/>
      <c r="C596" s="192"/>
      <c r="D596" s="193" t="s">
        <v>174</v>
      </c>
      <c r="E596" s="194" t="s">
        <v>19</v>
      </c>
      <c r="F596" s="195" t="s">
        <v>696</v>
      </c>
      <c r="G596" s="192"/>
      <c r="H596" s="194" t="s">
        <v>19</v>
      </c>
      <c r="I596" s="196"/>
      <c r="J596" s="192"/>
      <c r="K596" s="192"/>
      <c r="L596" s="197"/>
      <c r="M596" s="198"/>
      <c r="N596" s="199"/>
      <c r="O596" s="199"/>
      <c r="P596" s="199"/>
      <c r="Q596" s="199"/>
      <c r="R596" s="199"/>
      <c r="S596" s="199"/>
      <c r="T596" s="200"/>
      <c r="AT596" s="201" t="s">
        <v>174</v>
      </c>
      <c r="AU596" s="201" t="s">
        <v>83</v>
      </c>
      <c r="AV596" s="13" t="s">
        <v>81</v>
      </c>
      <c r="AW596" s="13" t="s">
        <v>35</v>
      </c>
      <c r="AX596" s="13" t="s">
        <v>74</v>
      </c>
      <c r="AY596" s="201" t="s">
        <v>164</v>
      </c>
    </row>
    <row r="597" spans="1:65" s="14" customFormat="1" ht="11.25">
      <c r="B597" s="202"/>
      <c r="C597" s="203"/>
      <c r="D597" s="193" t="s">
        <v>174</v>
      </c>
      <c r="E597" s="204" t="s">
        <v>19</v>
      </c>
      <c r="F597" s="205" t="s">
        <v>1444</v>
      </c>
      <c r="G597" s="203"/>
      <c r="H597" s="206">
        <v>11.94</v>
      </c>
      <c r="I597" s="207"/>
      <c r="J597" s="203"/>
      <c r="K597" s="203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174</v>
      </c>
      <c r="AU597" s="212" t="s">
        <v>83</v>
      </c>
      <c r="AV597" s="14" t="s">
        <v>83</v>
      </c>
      <c r="AW597" s="14" t="s">
        <v>35</v>
      </c>
      <c r="AX597" s="14" t="s">
        <v>74</v>
      </c>
      <c r="AY597" s="212" t="s">
        <v>164</v>
      </c>
    </row>
    <row r="598" spans="1:65" s="13" customFormat="1" ht="11.25">
      <c r="B598" s="191"/>
      <c r="C598" s="192"/>
      <c r="D598" s="193" t="s">
        <v>174</v>
      </c>
      <c r="E598" s="194" t="s">
        <v>19</v>
      </c>
      <c r="F598" s="195" t="s">
        <v>735</v>
      </c>
      <c r="G598" s="192"/>
      <c r="H598" s="194" t="s">
        <v>19</v>
      </c>
      <c r="I598" s="196"/>
      <c r="J598" s="192"/>
      <c r="K598" s="192"/>
      <c r="L598" s="197"/>
      <c r="M598" s="198"/>
      <c r="N598" s="199"/>
      <c r="O598" s="199"/>
      <c r="P598" s="199"/>
      <c r="Q598" s="199"/>
      <c r="R598" s="199"/>
      <c r="S598" s="199"/>
      <c r="T598" s="200"/>
      <c r="AT598" s="201" t="s">
        <v>174</v>
      </c>
      <c r="AU598" s="201" t="s">
        <v>83</v>
      </c>
      <c r="AV598" s="13" t="s">
        <v>81</v>
      </c>
      <c r="AW598" s="13" t="s">
        <v>35</v>
      </c>
      <c r="AX598" s="13" t="s">
        <v>74</v>
      </c>
      <c r="AY598" s="201" t="s">
        <v>164</v>
      </c>
    </row>
    <row r="599" spans="1:65" s="14" customFormat="1" ht="11.25">
      <c r="B599" s="202"/>
      <c r="C599" s="203"/>
      <c r="D599" s="193" t="s">
        <v>174</v>
      </c>
      <c r="E599" s="204" t="s">
        <v>19</v>
      </c>
      <c r="F599" s="205" t="s">
        <v>1445</v>
      </c>
      <c r="G599" s="203"/>
      <c r="H599" s="206">
        <v>18.600000000000001</v>
      </c>
      <c r="I599" s="207"/>
      <c r="J599" s="203"/>
      <c r="K599" s="203"/>
      <c r="L599" s="208"/>
      <c r="M599" s="209"/>
      <c r="N599" s="210"/>
      <c r="O599" s="210"/>
      <c r="P599" s="210"/>
      <c r="Q599" s="210"/>
      <c r="R599" s="210"/>
      <c r="S599" s="210"/>
      <c r="T599" s="211"/>
      <c r="AT599" s="212" t="s">
        <v>174</v>
      </c>
      <c r="AU599" s="212" t="s">
        <v>83</v>
      </c>
      <c r="AV599" s="14" t="s">
        <v>83</v>
      </c>
      <c r="AW599" s="14" t="s">
        <v>35</v>
      </c>
      <c r="AX599" s="14" t="s">
        <v>74</v>
      </c>
      <c r="AY599" s="212" t="s">
        <v>164</v>
      </c>
    </row>
    <row r="600" spans="1:65" s="15" customFormat="1" ht="11.25">
      <c r="B600" s="223"/>
      <c r="C600" s="224"/>
      <c r="D600" s="193" t="s">
        <v>174</v>
      </c>
      <c r="E600" s="225" t="s">
        <v>19</v>
      </c>
      <c r="F600" s="226" t="s">
        <v>246</v>
      </c>
      <c r="G600" s="224"/>
      <c r="H600" s="227">
        <v>30.54</v>
      </c>
      <c r="I600" s="228"/>
      <c r="J600" s="224"/>
      <c r="K600" s="224"/>
      <c r="L600" s="229"/>
      <c r="M600" s="230"/>
      <c r="N600" s="231"/>
      <c r="O600" s="231"/>
      <c r="P600" s="231"/>
      <c r="Q600" s="231"/>
      <c r="R600" s="231"/>
      <c r="S600" s="231"/>
      <c r="T600" s="232"/>
      <c r="AT600" s="233" t="s">
        <v>174</v>
      </c>
      <c r="AU600" s="233" t="s">
        <v>83</v>
      </c>
      <c r="AV600" s="15" t="s">
        <v>172</v>
      </c>
      <c r="AW600" s="15" t="s">
        <v>35</v>
      </c>
      <c r="AX600" s="15" t="s">
        <v>81</v>
      </c>
      <c r="AY600" s="233" t="s">
        <v>164</v>
      </c>
    </row>
    <row r="601" spans="1:65" s="2" customFormat="1" ht="49.15" customHeight="1">
      <c r="A601" s="34"/>
      <c r="B601" s="35"/>
      <c r="C601" s="178" t="s">
        <v>1446</v>
      </c>
      <c r="D601" s="178" t="s">
        <v>167</v>
      </c>
      <c r="E601" s="179" t="s">
        <v>1447</v>
      </c>
      <c r="F601" s="180" t="s">
        <v>1448</v>
      </c>
      <c r="G601" s="181" t="s">
        <v>292</v>
      </c>
      <c r="H601" s="182">
        <v>3</v>
      </c>
      <c r="I601" s="183"/>
      <c r="J601" s="184">
        <f>ROUND(I601*H601,2)</f>
        <v>0</v>
      </c>
      <c r="K601" s="180" t="s">
        <v>171</v>
      </c>
      <c r="L601" s="39"/>
      <c r="M601" s="185" t="s">
        <v>19</v>
      </c>
      <c r="N601" s="186" t="s">
        <v>45</v>
      </c>
      <c r="O601" s="64"/>
      <c r="P601" s="187">
        <f>O601*H601</f>
        <v>0</v>
      </c>
      <c r="Q601" s="187">
        <v>2.444E-2</v>
      </c>
      <c r="R601" s="187">
        <f>Q601*H601</f>
        <v>7.3319999999999996E-2</v>
      </c>
      <c r="S601" s="187">
        <v>0</v>
      </c>
      <c r="T601" s="188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89" t="s">
        <v>389</v>
      </c>
      <c r="AT601" s="189" t="s">
        <v>167</v>
      </c>
      <c r="AU601" s="189" t="s">
        <v>83</v>
      </c>
      <c r="AY601" s="17" t="s">
        <v>164</v>
      </c>
      <c r="BE601" s="190">
        <f>IF(N601="základní",J601,0)</f>
        <v>0</v>
      </c>
      <c r="BF601" s="190">
        <f>IF(N601="snížená",J601,0)</f>
        <v>0</v>
      </c>
      <c r="BG601" s="190">
        <f>IF(N601="zákl. přenesená",J601,0)</f>
        <v>0</v>
      </c>
      <c r="BH601" s="190">
        <f>IF(N601="sníž. přenesená",J601,0)</f>
        <v>0</v>
      </c>
      <c r="BI601" s="190">
        <f>IF(N601="nulová",J601,0)</f>
        <v>0</v>
      </c>
      <c r="BJ601" s="17" t="s">
        <v>81</v>
      </c>
      <c r="BK601" s="190">
        <f>ROUND(I601*H601,2)</f>
        <v>0</v>
      </c>
      <c r="BL601" s="17" t="s">
        <v>389</v>
      </c>
      <c r="BM601" s="189" t="s">
        <v>1449</v>
      </c>
    </row>
    <row r="602" spans="1:65" s="13" customFormat="1" ht="11.25">
      <c r="B602" s="191"/>
      <c r="C602" s="192"/>
      <c r="D602" s="193" t="s">
        <v>174</v>
      </c>
      <c r="E602" s="194" t="s">
        <v>19</v>
      </c>
      <c r="F602" s="195" t="s">
        <v>1450</v>
      </c>
      <c r="G602" s="192"/>
      <c r="H602" s="194" t="s">
        <v>19</v>
      </c>
      <c r="I602" s="196"/>
      <c r="J602" s="192"/>
      <c r="K602" s="192"/>
      <c r="L602" s="197"/>
      <c r="M602" s="198"/>
      <c r="N602" s="199"/>
      <c r="O602" s="199"/>
      <c r="P602" s="199"/>
      <c r="Q602" s="199"/>
      <c r="R602" s="199"/>
      <c r="S602" s="199"/>
      <c r="T602" s="200"/>
      <c r="AT602" s="201" t="s">
        <v>174</v>
      </c>
      <c r="AU602" s="201" t="s">
        <v>83</v>
      </c>
      <c r="AV602" s="13" t="s">
        <v>81</v>
      </c>
      <c r="AW602" s="13" t="s">
        <v>35</v>
      </c>
      <c r="AX602" s="13" t="s">
        <v>74</v>
      </c>
      <c r="AY602" s="201" t="s">
        <v>164</v>
      </c>
    </row>
    <row r="603" spans="1:65" s="14" customFormat="1" ht="11.25">
      <c r="B603" s="202"/>
      <c r="C603" s="203"/>
      <c r="D603" s="193" t="s">
        <v>174</v>
      </c>
      <c r="E603" s="204" t="s">
        <v>19</v>
      </c>
      <c r="F603" s="205" t="s">
        <v>224</v>
      </c>
      <c r="G603" s="203"/>
      <c r="H603" s="206">
        <v>3</v>
      </c>
      <c r="I603" s="207"/>
      <c r="J603" s="203"/>
      <c r="K603" s="203"/>
      <c r="L603" s="208"/>
      <c r="M603" s="209"/>
      <c r="N603" s="210"/>
      <c r="O603" s="210"/>
      <c r="P603" s="210"/>
      <c r="Q603" s="210"/>
      <c r="R603" s="210"/>
      <c r="S603" s="210"/>
      <c r="T603" s="211"/>
      <c r="AT603" s="212" t="s">
        <v>174</v>
      </c>
      <c r="AU603" s="212" t="s">
        <v>83</v>
      </c>
      <c r="AV603" s="14" t="s">
        <v>83</v>
      </c>
      <c r="AW603" s="14" t="s">
        <v>35</v>
      </c>
      <c r="AX603" s="14" t="s">
        <v>81</v>
      </c>
      <c r="AY603" s="212" t="s">
        <v>164</v>
      </c>
    </row>
    <row r="604" spans="1:65" s="2" customFormat="1" ht="24.2" customHeight="1">
      <c r="A604" s="34"/>
      <c r="B604" s="35"/>
      <c r="C604" s="178" t="s">
        <v>1451</v>
      </c>
      <c r="D604" s="178" t="s">
        <v>167</v>
      </c>
      <c r="E604" s="179" t="s">
        <v>1452</v>
      </c>
      <c r="F604" s="180" t="s">
        <v>1453</v>
      </c>
      <c r="G604" s="181" t="s">
        <v>401</v>
      </c>
      <c r="H604" s="182">
        <v>1</v>
      </c>
      <c r="I604" s="183"/>
      <c r="J604" s="184">
        <f>ROUND(I604*H604,2)</f>
        <v>0</v>
      </c>
      <c r="K604" s="180" t="s">
        <v>171</v>
      </c>
      <c r="L604" s="39"/>
      <c r="M604" s="185" t="s">
        <v>19</v>
      </c>
      <c r="N604" s="186" t="s">
        <v>45</v>
      </c>
      <c r="O604" s="64"/>
      <c r="P604" s="187">
        <f>O604*H604</f>
        <v>0</v>
      </c>
      <c r="Q604" s="187">
        <v>0</v>
      </c>
      <c r="R604" s="187">
        <f>Q604*H604</f>
        <v>0</v>
      </c>
      <c r="S604" s="187">
        <v>0</v>
      </c>
      <c r="T604" s="188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89" t="s">
        <v>389</v>
      </c>
      <c r="AT604" s="189" t="s">
        <v>167</v>
      </c>
      <c r="AU604" s="189" t="s">
        <v>83</v>
      </c>
      <c r="AY604" s="17" t="s">
        <v>164</v>
      </c>
      <c r="BE604" s="190">
        <f>IF(N604="základní",J604,0)</f>
        <v>0</v>
      </c>
      <c r="BF604" s="190">
        <f>IF(N604="snížená",J604,0)</f>
        <v>0</v>
      </c>
      <c r="BG604" s="190">
        <f>IF(N604="zákl. přenesená",J604,0)</f>
        <v>0</v>
      </c>
      <c r="BH604" s="190">
        <f>IF(N604="sníž. přenesená",J604,0)</f>
        <v>0</v>
      </c>
      <c r="BI604" s="190">
        <f>IF(N604="nulová",J604,0)</f>
        <v>0</v>
      </c>
      <c r="BJ604" s="17" t="s">
        <v>81</v>
      </c>
      <c r="BK604" s="190">
        <f>ROUND(I604*H604,2)</f>
        <v>0</v>
      </c>
      <c r="BL604" s="17" t="s">
        <v>389</v>
      </c>
      <c r="BM604" s="189" t="s">
        <v>1454</v>
      </c>
    </row>
    <row r="605" spans="1:65" s="2" customFormat="1" ht="62.65" customHeight="1">
      <c r="A605" s="34"/>
      <c r="B605" s="35"/>
      <c r="C605" s="178" t="s">
        <v>392</v>
      </c>
      <c r="D605" s="178" t="s">
        <v>167</v>
      </c>
      <c r="E605" s="179" t="s">
        <v>1455</v>
      </c>
      <c r="F605" s="180" t="s">
        <v>1456</v>
      </c>
      <c r="G605" s="181" t="s">
        <v>207</v>
      </c>
      <c r="H605" s="182">
        <v>0.61899999999999999</v>
      </c>
      <c r="I605" s="183"/>
      <c r="J605" s="184">
        <f>ROUND(I605*H605,2)</f>
        <v>0</v>
      </c>
      <c r="K605" s="180" t="s">
        <v>171</v>
      </c>
      <c r="L605" s="39"/>
      <c r="M605" s="185" t="s">
        <v>19</v>
      </c>
      <c r="N605" s="186" t="s">
        <v>45</v>
      </c>
      <c r="O605" s="64"/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89" t="s">
        <v>389</v>
      </c>
      <c r="AT605" s="189" t="s">
        <v>167</v>
      </c>
      <c r="AU605" s="189" t="s">
        <v>83</v>
      </c>
      <c r="AY605" s="17" t="s">
        <v>164</v>
      </c>
      <c r="BE605" s="190">
        <f>IF(N605="základní",J605,0)</f>
        <v>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7" t="s">
        <v>81</v>
      </c>
      <c r="BK605" s="190">
        <f>ROUND(I605*H605,2)</f>
        <v>0</v>
      </c>
      <c r="BL605" s="17" t="s">
        <v>389</v>
      </c>
      <c r="BM605" s="189" t="s">
        <v>1457</v>
      </c>
    </row>
    <row r="606" spans="1:65" s="12" customFormat="1" ht="22.9" customHeight="1">
      <c r="B606" s="162"/>
      <c r="C606" s="163"/>
      <c r="D606" s="164" t="s">
        <v>73</v>
      </c>
      <c r="E606" s="176" t="s">
        <v>475</v>
      </c>
      <c r="F606" s="176" t="s">
        <v>476</v>
      </c>
      <c r="G606" s="163"/>
      <c r="H606" s="163"/>
      <c r="I606" s="166"/>
      <c r="J606" s="177">
        <f>BK606</f>
        <v>0</v>
      </c>
      <c r="K606" s="163"/>
      <c r="L606" s="168"/>
      <c r="M606" s="169"/>
      <c r="N606" s="170"/>
      <c r="O606" s="170"/>
      <c r="P606" s="171">
        <f>SUM(P607:P655)</f>
        <v>0</v>
      </c>
      <c r="Q606" s="170"/>
      <c r="R606" s="171">
        <f>SUM(R607:R655)</f>
        <v>1.0797131</v>
      </c>
      <c r="S606" s="170"/>
      <c r="T606" s="172">
        <f>SUM(T607:T655)</f>
        <v>0</v>
      </c>
      <c r="AR606" s="173" t="s">
        <v>83</v>
      </c>
      <c r="AT606" s="174" t="s">
        <v>73</v>
      </c>
      <c r="AU606" s="174" t="s">
        <v>81</v>
      </c>
      <c r="AY606" s="173" t="s">
        <v>164</v>
      </c>
      <c r="BK606" s="175">
        <f>SUM(BK607:BK655)</f>
        <v>0</v>
      </c>
    </row>
    <row r="607" spans="1:65" s="2" customFormat="1" ht="37.9" customHeight="1">
      <c r="A607" s="34"/>
      <c r="B607" s="35"/>
      <c r="C607" s="178" t="s">
        <v>1458</v>
      </c>
      <c r="D607" s="178" t="s">
        <v>167</v>
      </c>
      <c r="E607" s="179" t="s">
        <v>1459</v>
      </c>
      <c r="F607" s="180" t="s">
        <v>1460</v>
      </c>
      <c r="G607" s="181" t="s">
        <v>292</v>
      </c>
      <c r="H607" s="182">
        <v>82.5</v>
      </c>
      <c r="I607" s="183"/>
      <c r="J607" s="184">
        <f>ROUND(I607*H607,2)</f>
        <v>0</v>
      </c>
      <c r="K607" s="180" t="s">
        <v>171</v>
      </c>
      <c r="L607" s="39"/>
      <c r="M607" s="185" t="s">
        <v>19</v>
      </c>
      <c r="N607" s="186" t="s">
        <v>45</v>
      </c>
      <c r="O607" s="64"/>
      <c r="P607" s="187">
        <f>O607*H607</f>
        <v>0</v>
      </c>
      <c r="Q607" s="187">
        <v>4.2500000000000003E-3</v>
      </c>
      <c r="R607" s="187">
        <f>Q607*H607</f>
        <v>0.35062500000000002</v>
      </c>
      <c r="S607" s="187">
        <v>0</v>
      </c>
      <c r="T607" s="188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89" t="s">
        <v>389</v>
      </c>
      <c r="AT607" s="189" t="s">
        <v>167</v>
      </c>
      <c r="AU607" s="189" t="s">
        <v>83</v>
      </c>
      <c r="AY607" s="17" t="s">
        <v>164</v>
      </c>
      <c r="BE607" s="190">
        <f>IF(N607="základní",J607,0)</f>
        <v>0</v>
      </c>
      <c r="BF607" s="190">
        <f>IF(N607="snížená",J607,0)</f>
        <v>0</v>
      </c>
      <c r="BG607" s="190">
        <f>IF(N607="zákl. přenesená",J607,0)</f>
        <v>0</v>
      </c>
      <c r="BH607" s="190">
        <f>IF(N607="sníž. přenesená",J607,0)</f>
        <v>0</v>
      </c>
      <c r="BI607" s="190">
        <f>IF(N607="nulová",J607,0)</f>
        <v>0</v>
      </c>
      <c r="BJ607" s="17" t="s">
        <v>81</v>
      </c>
      <c r="BK607" s="190">
        <f>ROUND(I607*H607,2)</f>
        <v>0</v>
      </c>
      <c r="BL607" s="17" t="s">
        <v>389</v>
      </c>
      <c r="BM607" s="189" t="s">
        <v>1461</v>
      </c>
    </row>
    <row r="608" spans="1:65" s="13" customFormat="1" ht="11.25">
      <c r="B608" s="191"/>
      <c r="C608" s="192"/>
      <c r="D608" s="193" t="s">
        <v>174</v>
      </c>
      <c r="E608" s="194" t="s">
        <v>19</v>
      </c>
      <c r="F608" s="195" t="s">
        <v>1462</v>
      </c>
      <c r="G608" s="192"/>
      <c r="H608" s="194" t="s">
        <v>19</v>
      </c>
      <c r="I608" s="196"/>
      <c r="J608" s="192"/>
      <c r="K608" s="192"/>
      <c r="L608" s="197"/>
      <c r="M608" s="198"/>
      <c r="N608" s="199"/>
      <c r="O608" s="199"/>
      <c r="P608" s="199"/>
      <c r="Q608" s="199"/>
      <c r="R608" s="199"/>
      <c r="S608" s="199"/>
      <c r="T608" s="200"/>
      <c r="AT608" s="201" t="s">
        <v>174</v>
      </c>
      <c r="AU608" s="201" t="s">
        <v>83</v>
      </c>
      <c r="AV608" s="13" t="s">
        <v>81</v>
      </c>
      <c r="AW608" s="13" t="s">
        <v>35</v>
      </c>
      <c r="AX608" s="13" t="s">
        <v>74</v>
      </c>
      <c r="AY608" s="201" t="s">
        <v>164</v>
      </c>
    </row>
    <row r="609" spans="1:65" s="14" customFormat="1" ht="11.25">
      <c r="B609" s="202"/>
      <c r="C609" s="203"/>
      <c r="D609" s="193" t="s">
        <v>174</v>
      </c>
      <c r="E609" s="204" t="s">
        <v>19</v>
      </c>
      <c r="F609" s="205" t="s">
        <v>1463</v>
      </c>
      <c r="G609" s="203"/>
      <c r="H609" s="206">
        <v>82.5</v>
      </c>
      <c r="I609" s="207"/>
      <c r="J609" s="203"/>
      <c r="K609" s="203"/>
      <c r="L609" s="208"/>
      <c r="M609" s="209"/>
      <c r="N609" s="210"/>
      <c r="O609" s="210"/>
      <c r="P609" s="210"/>
      <c r="Q609" s="210"/>
      <c r="R609" s="210"/>
      <c r="S609" s="210"/>
      <c r="T609" s="211"/>
      <c r="AT609" s="212" t="s">
        <v>174</v>
      </c>
      <c r="AU609" s="212" t="s">
        <v>83</v>
      </c>
      <c r="AV609" s="14" t="s">
        <v>83</v>
      </c>
      <c r="AW609" s="14" t="s">
        <v>35</v>
      </c>
      <c r="AX609" s="14" t="s">
        <v>81</v>
      </c>
      <c r="AY609" s="212" t="s">
        <v>164</v>
      </c>
    </row>
    <row r="610" spans="1:65" s="2" customFormat="1" ht="49.15" customHeight="1">
      <c r="A610" s="34"/>
      <c r="B610" s="35"/>
      <c r="C610" s="178" t="s">
        <v>1464</v>
      </c>
      <c r="D610" s="178" t="s">
        <v>167</v>
      </c>
      <c r="E610" s="179" t="s">
        <v>1465</v>
      </c>
      <c r="F610" s="180" t="s">
        <v>1466</v>
      </c>
      <c r="G610" s="181" t="s">
        <v>401</v>
      </c>
      <c r="H610" s="182">
        <v>8</v>
      </c>
      <c r="I610" s="183"/>
      <c r="J610" s="184">
        <f>ROUND(I610*H610,2)</f>
        <v>0</v>
      </c>
      <c r="K610" s="180" t="s">
        <v>171</v>
      </c>
      <c r="L610" s="39"/>
      <c r="M610" s="185" t="s">
        <v>19</v>
      </c>
      <c r="N610" s="186" t="s">
        <v>45</v>
      </c>
      <c r="O610" s="64"/>
      <c r="P610" s="187">
        <f>O610*H610</f>
        <v>0</v>
      </c>
      <c r="Q610" s="187">
        <v>0</v>
      </c>
      <c r="R610" s="187">
        <f>Q610*H610</f>
        <v>0</v>
      </c>
      <c r="S610" s="187">
        <v>0</v>
      </c>
      <c r="T610" s="188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89" t="s">
        <v>389</v>
      </c>
      <c r="AT610" s="189" t="s">
        <v>167</v>
      </c>
      <c r="AU610" s="189" t="s">
        <v>83</v>
      </c>
      <c r="AY610" s="17" t="s">
        <v>164</v>
      </c>
      <c r="BE610" s="190">
        <f>IF(N610="základní",J610,0)</f>
        <v>0</v>
      </c>
      <c r="BF610" s="190">
        <f>IF(N610="snížená",J610,0)</f>
        <v>0</v>
      </c>
      <c r="BG610" s="190">
        <f>IF(N610="zákl. přenesená",J610,0)</f>
        <v>0</v>
      </c>
      <c r="BH610" s="190">
        <f>IF(N610="sníž. přenesená",J610,0)</f>
        <v>0</v>
      </c>
      <c r="BI610" s="190">
        <f>IF(N610="nulová",J610,0)</f>
        <v>0</v>
      </c>
      <c r="BJ610" s="17" t="s">
        <v>81</v>
      </c>
      <c r="BK610" s="190">
        <f>ROUND(I610*H610,2)</f>
        <v>0</v>
      </c>
      <c r="BL610" s="17" t="s">
        <v>389</v>
      </c>
      <c r="BM610" s="189" t="s">
        <v>1467</v>
      </c>
    </row>
    <row r="611" spans="1:65" s="2" customFormat="1" ht="37.9" customHeight="1">
      <c r="A611" s="34"/>
      <c r="B611" s="35"/>
      <c r="C611" s="178" t="s">
        <v>1468</v>
      </c>
      <c r="D611" s="178" t="s">
        <v>167</v>
      </c>
      <c r="E611" s="179" t="s">
        <v>1469</v>
      </c>
      <c r="F611" s="180" t="s">
        <v>1470</v>
      </c>
      <c r="G611" s="181" t="s">
        <v>292</v>
      </c>
      <c r="H611" s="182">
        <v>51.73</v>
      </c>
      <c r="I611" s="183"/>
      <c r="J611" s="184">
        <f>ROUND(I611*H611,2)</f>
        <v>0</v>
      </c>
      <c r="K611" s="180" t="s">
        <v>171</v>
      </c>
      <c r="L611" s="39"/>
      <c r="M611" s="185" t="s">
        <v>19</v>
      </c>
      <c r="N611" s="186" t="s">
        <v>45</v>
      </c>
      <c r="O611" s="64"/>
      <c r="P611" s="187">
        <f>O611*H611</f>
        <v>0</v>
      </c>
      <c r="Q611" s="187">
        <v>2.9099999999999998E-3</v>
      </c>
      <c r="R611" s="187">
        <f>Q611*H611</f>
        <v>0.15053429999999998</v>
      </c>
      <c r="S611" s="187">
        <v>0</v>
      </c>
      <c r="T611" s="188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89" t="s">
        <v>389</v>
      </c>
      <c r="AT611" s="189" t="s">
        <v>167</v>
      </c>
      <c r="AU611" s="189" t="s">
        <v>83</v>
      </c>
      <c r="AY611" s="17" t="s">
        <v>164</v>
      </c>
      <c r="BE611" s="190">
        <f>IF(N611="základní",J611,0)</f>
        <v>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7" t="s">
        <v>81</v>
      </c>
      <c r="BK611" s="190">
        <f>ROUND(I611*H611,2)</f>
        <v>0</v>
      </c>
      <c r="BL611" s="17" t="s">
        <v>389</v>
      </c>
      <c r="BM611" s="189" t="s">
        <v>1471</v>
      </c>
    </row>
    <row r="612" spans="1:65" s="13" customFormat="1" ht="11.25">
      <c r="B612" s="191"/>
      <c r="C612" s="192"/>
      <c r="D612" s="193" t="s">
        <v>174</v>
      </c>
      <c r="E612" s="194" t="s">
        <v>19</v>
      </c>
      <c r="F612" s="195" t="s">
        <v>1472</v>
      </c>
      <c r="G612" s="192"/>
      <c r="H612" s="194" t="s">
        <v>19</v>
      </c>
      <c r="I612" s="196"/>
      <c r="J612" s="192"/>
      <c r="K612" s="192"/>
      <c r="L612" s="197"/>
      <c r="M612" s="198"/>
      <c r="N612" s="199"/>
      <c r="O612" s="199"/>
      <c r="P612" s="199"/>
      <c r="Q612" s="199"/>
      <c r="R612" s="199"/>
      <c r="S612" s="199"/>
      <c r="T612" s="200"/>
      <c r="AT612" s="201" t="s">
        <v>174</v>
      </c>
      <c r="AU612" s="201" t="s">
        <v>83</v>
      </c>
      <c r="AV612" s="13" t="s">
        <v>81</v>
      </c>
      <c r="AW612" s="13" t="s">
        <v>35</v>
      </c>
      <c r="AX612" s="13" t="s">
        <v>74</v>
      </c>
      <c r="AY612" s="201" t="s">
        <v>164</v>
      </c>
    </row>
    <row r="613" spans="1:65" s="14" customFormat="1" ht="11.25">
      <c r="B613" s="202"/>
      <c r="C613" s="203"/>
      <c r="D613" s="193" t="s">
        <v>174</v>
      </c>
      <c r="E613" s="204" t="s">
        <v>19</v>
      </c>
      <c r="F613" s="205" t="s">
        <v>1473</v>
      </c>
      <c r="G613" s="203"/>
      <c r="H613" s="206">
        <v>14.72</v>
      </c>
      <c r="I613" s="207"/>
      <c r="J613" s="203"/>
      <c r="K613" s="203"/>
      <c r="L613" s="208"/>
      <c r="M613" s="209"/>
      <c r="N613" s="210"/>
      <c r="O613" s="210"/>
      <c r="P613" s="210"/>
      <c r="Q613" s="210"/>
      <c r="R613" s="210"/>
      <c r="S613" s="210"/>
      <c r="T613" s="211"/>
      <c r="AT613" s="212" t="s">
        <v>174</v>
      </c>
      <c r="AU613" s="212" t="s">
        <v>83</v>
      </c>
      <c r="AV613" s="14" t="s">
        <v>83</v>
      </c>
      <c r="AW613" s="14" t="s">
        <v>35</v>
      </c>
      <c r="AX613" s="14" t="s">
        <v>74</v>
      </c>
      <c r="AY613" s="212" t="s">
        <v>164</v>
      </c>
    </row>
    <row r="614" spans="1:65" s="13" customFormat="1" ht="11.25">
      <c r="B614" s="191"/>
      <c r="C614" s="192"/>
      <c r="D614" s="193" t="s">
        <v>174</v>
      </c>
      <c r="E614" s="194" t="s">
        <v>19</v>
      </c>
      <c r="F614" s="195" t="s">
        <v>1474</v>
      </c>
      <c r="G614" s="192"/>
      <c r="H614" s="194" t="s">
        <v>19</v>
      </c>
      <c r="I614" s="196"/>
      <c r="J614" s="192"/>
      <c r="K614" s="192"/>
      <c r="L614" s="197"/>
      <c r="M614" s="198"/>
      <c r="N614" s="199"/>
      <c r="O614" s="199"/>
      <c r="P614" s="199"/>
      <c r="Q614" s="199"/>
      <c r="R614" s="199"/>
      <c r="S614" s="199"/>
      <c r="T614" s="200"/>
      <c r="AT614" s="201" t="s">
        <v>174</v>
      </c>
      <c r="AU614" s="201" t="s">
        <v>83</v>
      </c>
      <c r="AV614" s="13" t="s">
        <v>81</v>
      </c>
      <c r="AW614" s="13" t="s">
        <v>35</v>
      </c>
      <c r="AX614" s="13" t="s">
        <v>74</v>
      </c>
      <c r="AY614" s="201" t="s">
        <v>164</v>
      </c>
    </row>
    <row r="615" spans="1:65" s="14" customFormat="1" ht="11.25">
      <c r="B615" s="202"/>
      <c r="C615" s="203"/>
      <c r="D615" s="193" t="s">
        <v>174</v>
      </c>
      <c r="E615" s="204" t="s">
        <v>19</v>
      </c>
      <c r="F615" s="205" t="s">
        <v>1475</v>
      </c>
      <c r="G615" s="203"/>
      <c r="H615" s="206">
        <v>17.68</v>
      </c>
      <c r="I615" s="207"/>
      <c r="J615" s="203"/>
      <c r="K615" s="203"/>
      <c r="L615" s="208"/>
      <c r="M615" s="209"/>
      <c r="N615" s="210"/>
      <c r="O615" s="210"/>
      <c r="P615" s="210"/>
      <c r="Q615" s="210"/>
      <c r="R615" s="210"/>
      <c r="S615" s="210"/>
      <c r="T615" s="211"/>
      <c r="AT615" s="212" t="s">
        <v>174</v>
      </c>
      <c r="AU615" s="212" t="s">
        <v>83</v>
      </c>
      <c r="AV615" s="14" t="s">
        <v>83</v>
      </c>
      <c r="AW615" s="14" t="s">
        <v>35</v>
      </c>
      <c r="AX615" s="14" t="s">
        <v>74</v>
      </c>
      <c r="AY615" s="212" t="s">
        <v>164</v>
      </c>
    </row>
    <row r="616" spans="1:65" s="13" customFormat="1" ht="11.25">
      <c r="B616" s="191"/>
      <c r="C616" s="192"/>
      <c r="D616" s="193" t="s">
        <v>174</v>
      </c>
      <c r="E616" s="194" t="s">
        <v>19</v>
      </c>
      <c r="F616" s="195" t="s">
        <v>1476</v>
      </c>
      <c r="G616" s="192"/>
      <c r="H616" s="194" t="s">
        <v>19</v>
      </c>
      <c r="I616" s="196"/>
      <c r="J616" s="192"/>
      <c r="K616" s="192"/>
      <c r="L616" s="197"/>
      <c r="M616" s="198"/>
      <c r="N616" s="199"/>
      <c r="O616" s="199"/>
      <c r="P616" s="199"/>
      <c r="Q616" s="199"/>
      <c r="R616" s="199"/>
      <c r="S616" s="199"/>
      <c r="T616" s="200"/>
      <c r="AT616" s="201" t="s">
        <v>174</v>
      </c>
      <c r="AU616" s="201" t="s">
        <v>83</v>
      </c>
      <c r="AV616" s="13" t="s">
        <v>81</v>
      </c>
      <c r="AW616" s="13" t="s">
        <v>35</v>
      </c>
      <c r="AX616" s="13" t="s">
        <v>74</v>
      </c>
      <c r="AY616" s="201" t="s">
        <v>164</v>
      </c>
    </row>
    <row r="617" spans="1:65" s="14" customFormat="1" ht="11.25">
      <c r="B617" s="202"/>
      <c r="C617" s="203"/>
      <c r="D617" s="193" t="s">
        <v>174</v>
      </c>
      <c r="E617" s="204" t="s">
        <v>19</v>
      </c>
      <c r="F617" s="205" t="s">
        <v>1477</v>
      </c>
      <c r="G617" s="203"/>
      <c r="H617" s="206">
        <v>1.82</v>
      </c>
      <c r="I617" s="207"/>
      <c r="J617" s="203"/>
      <c r="K617" s="203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174</v>
      </c>
      <c r="AU617" s="212" t="s">
        <v>83</v>
      </c>
      <c r="AV617" s="14" t="s">
        <v>83</v>
      </c>
      <c r="AW617" s="14" t="s">
        <v>35</v>
      </c>
      <c r="AX617" s="14" t="s">
        <v>74</v>
      </c>
      <c r="AY617" s="212" t="s">
        <v>164</v>
      </c>
    </row>
    <row r="618" spans="1:65" s="13" customFormat="1" ht="11.25">
      <c r="B618" s="191"/>
      <c r="C618" s="192"/>
      <c r="D618" s="193" t="s">
        <v>174</v>
      </c>
      <c r="E618" s="194" t="s">
        <v>19</v>
      </c>
      <c r="F618" s="195" t="s">
        <v>1478</v>
      </c>
      <c r="G618" s="192"/>
      <c r="H618" s="194" t="s">
        <v>19</v>
      </c>
      <c r="I618" s="196"/>
      <c r="J618" s="192"/>
      <c r="K618" s="192"/>
      <c r="L618" s="197"/>
      <c r="M618" s="198"/>
      <c r="N618" s="199"/>
      <c r="O618" s="199"/>
      <c r="P618" s="199"/>
      <c r="Q618" s="199"/>
      <c r="R618" s="199"/>
      <c r="S618" s="199"/>
      <c r="T618" s="200"/>
      <c r="AT618" s="201" t="s">
        <v>174</v>
      </c>
      <c r="AU618" s="201" t="s">
        <v>83</v>
      </c>
      <c r="AV618" s="13" t="s">
        <v>81</v>
      </c>
      <c r="AW618" s="13" t="s">
        <v>35</v>
      </c>
      <c r="AX618" s="13" t="s">
        <v>74</v>
      </c>
      <c r="AY618" s="201" t="s">
        <v>164</v>
      </c>
    </row>
    <row r="619" spans="1:65" s="14" customFormat="1" ht="11.25">
      <c r="B619" s="202"/>
      <c r="C619" s="203"/>
      <c r="D619" s="193" t="s">
        <v>174</v>
      </c>
      <c r="E619" s="204" t="s">
        <v>19</v>
      </c>
      <c r="F619" s="205" t="s">
        <v>1479</v>
      </c>
      <c r="G619" s="203"/>
      <c r="H619" s="206">
        <v>2.12</v>
      </c>
      <c r="I619" s="207"/>
      <c r="J619" s="203"/>
      <c r="K619" s="203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174</v>
      </c>
      <c r="AU619" s="212" t="s">
        <v>83</v>
      </c>
      <c r="AV619" s="14" t="s">
        <v>83</v>
      </c>
      <c r="AW619" s="14" t="s">
        <v>35</v>
      </c>
      <c r="AX619" s="14" t="s">
        <v>74</v>
      </c>
      <c r="AY619" s="212" t="s">
        <v>164</v>
      </c>
    </row>
    <row r="620" spans="1:65" s="13" customFormat="1" ht="11.25">
      <c r="B620" s="191"/>
      <c r="C620" s="192"/>
      <c r="D620" s="193" t="s">
        <v>174</v>
      </c>
      <c r="E620" s="194" t="s">
        <v>19</v>
      </c>
      <c r="F620" s="195" t="s">
        <v>1480</v>
      </c>
      <c r="G620" s="192"/>
      <c r="H620" s="194" t="s">
        <v>19</v>
      </c>
      <c r="I620" s="196"/>
      <c r="J620" s="192"/>
      <c r="K620" s="192"/>
      <c r="L620" s="197"/>
      <c r="M620" s="198"/>
      <c r="N620" s="199"/>
      <c r="O620" s="199"/>
      <c r="P620" s="199"/>
      <c r="Q620" s="199"/>
      <c r="R620" s="199"/>
      <c r="S620" s="199"/>
      <c r="T620" s="200"/>
      <c r="AT620" s="201" t="s">
        <v>174</v>
      </c>
      <c r="AU620" s="201" t="s">
        <v>83</v>
      </c>
      <c r="AV620" s="13" t="s">
        <v>81</v>
      </c>
      <c r="AW620" s="13" t="s">
        <v>35</v>
      </c>
      <c r="AX620" s="13" t="s">
        <v>74</v>
      </c>
      <c r="AY620" s="201" t="s">
        <v>164</v>
      </c>
    </row>
    <row r="621" spans="1:65" s="14" customFormat="1" ht="11.25">
      <c r="B621" s="202"/>
      <c r="C621" s="203"/>
      <c r="D621" s="193" t="s">
        <v>174</v>
      </c>
      <c r="E621" s="204" t="s">
        <v>19</v>
      </c>
      <c r="F621" s="205" t="s">
        <v>1481</v>
      </c>
      <c r="G621" s="203"/>
      <c r="H621" s="206">
        <v>1.47</v>
      </c>
      <c r="I621" s="207"/>
      <c r="J621" s="203"/>
      <c r="K621" s="203"/>
      <c r="L621" s="208"/>
      <c r="M621" s="209"/>
      <c r="N621" s="210"/>
      <c r="O621" s="210"/>
      <c r="P621" s="210"/>
      <c r="Q621" s="210"/>
      <c r="R621" s="210"/>
      <c r="S621" s="210"/>
      <c r="T621" s="211"/>
      <c r="AT621" s="212" t="s">
        <v>174</v>
      </c>
      <c r="AU621" s="212" t="s">
        <v>83</v>
      </c>
      <c r="AV621" s="14" t="s">
        <v>83</v>
      </c>
      <c r="AW621" s="14" t="s">
        <v>35</v>
      </c>
      <c r="AX621" s="14" t="s">
        <v>74</v>
      </c>
      <c r="AY621" s="212" t="s">
        <v>164</v>
      </c>
    </row>
    <row r="622" spans="1:65" s="13" customFormat="1" ht="11.25">
      <c r="B622" s="191"/>
      <c r="C622" s="192"/>
      <c r="D622" s="193" t="s">
        <v>174</v>
      </c>
      <c r="E622" s="194" t="s">
        <v>19</v>
      </c>
      <c r="F622" s="195" t="s">
        <v>1482</v>
      </c>
      <c r="G622" s="192"/>
      <c r="H622" s="194" t="s">
        <v>19</v>
      </c>
      <c r="I622" s="196"/>
      <c r="J622" s="192"/>
      <c r="K622" s="192"/>
      <c r="L622" s="197"/>
      <c r="M622" s="198"/>
      <c r="N622" s="199"/>
      <c r="O622" s="199"/>
      <c r="P622" s="199"/>
      <c r="Q622" s="199"/>
      <c r="R622" s="199"/>
      <c r="S622" s="199"/>
      <c r="T622" s="200"/>
      <c r="AT622" s="201" t="s">
        <v>174</v>
      </c>
      <c r="AU622" s="201" t="s">
        <v>83</v>
      </c>
      <c r="AV622" s="13" t="s">
        <v>81</v>
      </c>
      <c r="AW622" s="13" t="s">
        <v>35</v>
      </c>
      <c r="AX622" s="13" t="s">
        <v>74</v>
      </c>
      <c r="AY622" s="201" t="s">
        <v>164</v>
      </c>
    </row>
    <row r="623" spans="1:65" s="14" customFormat="1" ht="11.25">
      <c r="B623" s="202"/>
      <c r="C623" s="203"/>
      <c r="D623" s="193" t="s">
        <v>174</v>
      </c>
      <c r="E623" s="204" t="s">
        <v>19</v>
      </c>
      <c r="F623" s="205" t="s">
        <v>1483</v>
      </c>
      <c r="G623" s="203"/>
      <c r="H623" s="206">
        <v>4.96</v>
      </c>
      <c r="I623" s="207"/>
      <c r="J623" s="203"/>
      <c r="K623" s="203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174</v>
      </c>
      <c r="AU623" s="212" t="s">
        <v>83</v>
      </c>
      <c r="AV623" s="14" t="s">
        <v>83</v>
      </c>
      <c r="AW623" s="14" t="s">
        <v>35</v>
      </c>
      <c r="AX623" s="14" t="s">
        <v>74</v>
      </c>
      <c r="AY623" s="212" t="s">
        <v>164</v>
      </c>
    </row>
    <row r="624" spans="1:65" s="13" customFormat="1" ht="11.25">
      <c r="B624" s="191"/>
      <c r="C624" s="192"/>
      <c r="D624" s="193" t="s">
        <v>174</v>
      </c>
      <c r="E624" s="194" t="s">
        <v>19</v>
      </c>
      <c r="F624" s="195" t="s">
        <v>1484</v>
      </c>
      <c r="G624" s="192"/>
      <c r="H624" s="194" t="s">
        <v>19</v>
      </c>
      <c r="I624" s="196"/>
      <c r="J624" s="192"/>
      <c r="K624" s="192"/>
      <c r="L624" s="197"/>
      <c r="M624" s="198"/>
      <c r="N624" s="199"/>
      <c r="O624" s="199"/>
      <c r="P624" s="199"/>
      <c r="Q624" s="199"/>
      <c r="R624" s="199"/>
      <c r="S624" s="199"/>
      <c r="T624" s="200"/>
      <c r="AT624" s="201" t="s">
        <v>174</v>
      </c>
      <c r="AU624" s="201" t="s">
        <v>83</v>
      </c>
      <c r="AV624" s="13" t="s">
        <v>81</v>
      </c>
      <c r="AW624" s="13" t="s">
        <v>35</v>
      </c>
      <c r="AX624" s="13" t="s">
        <v>74</v>
      </c>
      <c r="AY624" s="201" t="s">
        <v>164</v>
      </c>
    </row>
    <row r="625" spans="1:65" s="14" customFormat="1" ht="11.25">
      <c r="B625" s="202"/>
      <c r="C625" s="203"/>
      <c r="D625" s="193" t="s">
        <v>174</v>
      </c>
      <c r="E625" s="204" t="s">
        <v>19</v>
      </c>
      <c r="F625" s="205" t="s">
        <v>1485</v>
      </c>
      <c r="G625" s="203"/>
      <c r="H625" s="206">
        <v>8.9600000000000009</v>
      </c>
      <c r="I625" s="207"/>
      <c r="J625" s="203"/>
      <c r="K625" s="203"/>
      <c r="L625" s="208"/>
      <c r="M625" s="209"/>
      <c r="N625" s="210"/>
      <c r="O625" s="210"/>
      <c r="P625" s="210"/>
      <c r="Q625" s="210"/>
      <c r="R625" s="210"/>
      <c r="S625" s="210"/>
      <c r="T625" s="211"/>
      <c r="AT625" s="212" t="s">
        <v>174</v>
      </c>
      <c r="AU625" s="212" t="s">
        <v>83</v>
      </c>
      <c r="AV625" s="14" t="s">
        <v>83</v>
      </c>
      <c r="AW625" s="14" t="s">
        <v>35</v>
      </c>
      <c r="AX625" s="14" t="s">
        <v>74</v>
      </c>
      <c r="AY625" s="212" t="s">
        <v>164</v>
      </c>
    </row>
    <row r="626" spans="1:65" s="15" customFormat="1" ht="11.25">
      <c r="B626" s="223"/>
      <c r="C626" s="224"/>
      <c r="D626" s="193" t="s">
        <v>174</v>
      </c>
      <c r="E626" s="225" t="s">
        <v>19</v>
      </c>
      <c r="F626" s="226" t="s">
        <v>246</v>
      </c>
      <c r="G626" s="224"/>
      <c r="H626" s="227">
        <v>51.73</v>
      </c>
      <c r="I626" s="228"/>
      <c r="J626" s="224"/>
      <c r="K626" s="224"/>
      <c r="L626" s="229"/>
      <c r="M626" s="230"/>
      <c r="N626" s="231"/>
      <c r="O626" s="231"/>
      <c r="P626" s="231"/>
      <c r="Q626" s="231"/>
      <c r="R626" s="231"/>
      <c r="S626" s="231"/>
      <c r="T626" s="232"/>
      <c r="AT626" s="233" t="s">
        <v>174</v>
      </c>
      <c r="AU626" s="233" t="s">
        <v>83</v>
      </c>
      <c r="AV626" s="15" t="s">
        <v>172</v>
      </c>
      <c r="AW626" s="15" t="s">
        <v>35</v>
      </c>
      <c r="AX626" s="15" t="s">
        <v>81</v>
      </c>
      <c r="AY626" s="233" t="s">
        <v>164</v>
      </c>
    </row>
    <row r="627" spans="1:65" s="2" customFormat="1" ht="37.9" customHeight="1">
      <c r="A627" s="34"/>
      <c r="B627" s="35"/>
      <c r="C627" s="178" t="s">
        <v>1486</v>
      </c>
      <c r="D627" s="178" t="s">
        <v>167</v>
      </c>
      <c r="E627" s="179" t="s">
        <v>1487</v>
      </c>
      <c r="F627" s="180" t="s">
        <v>1488</v>
      </c>
      <c r="G627" s="181" t="s">
        <v>292</v>
      </c>
      <c r="H627" s="182">
        <v>36.69</v>
      </c>
      <c r="I627" s="183"/>
      <c r="J627" s="184">
        <f>ROUND(I627*H627,2)</f>
        <v>0</v>
      </c>
      <c r="K627" s="180" t="s">
        <v>171</v>
      </c>
      <c r="L627" s="39"/>
      <c r="M627" s="185" t="s">
        <v>19</v>
      </c>
      <c r="N627" s="186" t="s">
        <v>45</v>
      </c>
      <c r="O627" s="64"/>
      <c r="P627" s="187">
        <f>O627*H627</f>
        <v>0</v>
      </c>
      <c r="Q627" s="187">
        <v>3.5200000000000001E-3</v>
      </c>
      <c r="R627" s="187">
        <f>Q627*H627</f>
        <v>0.12914880000000001</v>
      </c>
      <c r="S627" s="187">
        <v>0</v>
      </c>
      <c r="T627" s="18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89" t="s">
        <v>389</v>
      </c>
      <c r="AT627" s="189" t="s">
        <v>167</v>
      </c>
      <c r="AU627" s="189" t="s">
        <v>83</v>
      </c>
      <c r="AY627" s="17" t="s">
        <v>164</v>
      </c>
      <c r="BE627" s="190">
        <f>IF(N627="základní",J627,0)</f>
        <v>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7" t="s">
        <v>81</v>
      </c>
      <c r="BK627" s="190">
        <f>ROUND(I627*H627,2)</f>
        <v>0</v>
      </c>
      <c r="BL627" s="17" t="s">
        <v>389</v>
      </c>
      <c r="BM627" s="189" t="s">
        <v>1489</v>
      </c>
    </row>
    <row r="628" spans="1:65" s="13" customFormat="1" ht="11.25">
      <c r="B628" s="191"/>
      <c r="C628" s="192"/>
      <c r="D628" s="193" t="s">
        <v>174</v>
      </c>
      <c r="E628" s="194" t="s">
        <v>19</v>
      </c>
      <c r="F628" s="195" t="s">
        <v>1490</v>
      </c>
      <c r="G628" s="192"/>
      <c r="H628" s="194" t="s">
        <v>19</v>
      </c>
      <c r="I628" s="196"/>
      <c r="J628" s="192"/>
      <c r="K628" s="192"/>
      <c r="L628" s="197"/>
      <c r="M628" s="198"/>
      <c r="N628" s="199"/>
      <c r="O628" s="199"/>
      <c r="P628" s="199"/>
      <c r="Q628" s="199"/>
      <c r="R628" s="199"/>
      <c r="S628" s="199"/>
      <c r="T628" s="200"/>
      <c r="AT628" s="201" t="s">
        <v>174</v>
      </c>
      <c r="AU628" s="201" t="s">
        <v>83</v>
      </c>
      <c r="AV628" s="13" t="s">
        <v>81</v>
      </c>
      <c r="AW628" s="13" t="s">
        <v>35</v>
      </c>
      <c r="AX628" s="13" t="s">
        <v>74</v>
      </c>
      <c r="AY628" s="201" t="s">
        <v>164</v>
      </c>
    </row>
    <row r="629" spans="1:65" s="14" customFormat="1" ht="11.25">
      <c r="B629" s="202"/>
      <c r="C629" s="203"/>
      <c r="D629" s="193" t="s">
        <v>174</v>
      </c>
      <c r="E629" s="204" t="s">
        <v>19</v>
      </c>
      <c r="F629" s="205" t="s">
        <v>1491</v>
      </c>
      <c r="G629" s="203"/>
      <c r="H629" s="206">
        <v>11.96</v>
      </c>
      <c r="I629" s="207"/>
      <c r="J629" s="203"/>
      <c r="K629" s="203"/>
      <c r="L629" s="208"/>
      <c r="M629" s="209"/>
      <c r="N629" s="210"/>
      <c r="O629" s="210"/>
      <c r="P629" s="210"/>
      <c r="Q629" s="210"/>
      <c r="R629" s="210"/>
      <c r="S629" s="210"/>
      <c r="T629" s="211"/>
      <c r="AT629" s="212" t="s">
        <v>174</v>
      </c>
      <c r="AU629" s="212" t="s">
        <v>83</v>
      </c>
      <c r="AV629" s="14" t="s">
        <v>83</v>
      </c>
      <c r="AW629" s="14" t="s">
        <v>35</v>
      </c>
      <c r="AX629" s="14" t="s">
        <v>74</v>
      </c>
      <c r="AY629" s="212" t="s">
        <v>164</v>
      </c>
    </row>
    <row r="630" spans="1:65" s="13" customFormat="1" ht="11.25">
      <c r="B630" s="191"/>
      <c r="C630" s="192"/>
      <c r="D630" s="193" t="s">
        <v>174</v>
      </c>
      <c r="E630" s="194" t="s">
        <v>19</v>
      </c>
      <c r="F630" s="195" t="s">
        <v>1492</v>
      </c>
      <c r="G630" s="192"/>
      <c r="H630" s="194" t="s">
        <v>19</v>
      </c>
      <c r="I630" s="196"/>
      <c r="J630" s="192"/>
      <c r="K630" s="192"/>
      <c r="L630" s="197"/>
      <c r="M630" s="198"/>
      <c r="N630" s="199"/>
      <c r="O630" s="199"/>
      <c r="P630" s="199"/>
      <c r="Q630" s="199"/>
      <c r="R630" s="199"/>
      <c r="S630" s="199"/>
      <c r="T630" s="200"/>
      <c r="AT630" s="201" t="s">
        <v>174</v>
      </c>
      <c r="AU630" s="201" t="s">
        <v>83</v>
      </c>
      <c r="AV630" s="13" t="s">
        <v>81</v>
      </c>
      <c r="AW630" s="13" t="s">
        <v>35</v>
      </c>
      <c r="AX630" s="13" t="s">
        <v>74</v>
      </c>
      <c r="AY630" s="201" t="s">
        <v>164</v>
      </c>
    </row>
    <row r="631" spans="1:65" s="14" customFormat="1" ht="11.25">
      <c r="B631" s="202"/>
      <c r="C631" s="203"/>
      <c r="D631" s="193" t="s">
        <v>174</v>
      </c>
      <c r="E631" s="204" t="s">
        <v>19</v>
      </c>
      <c r="F631" s="205" t="s">
        <v>1493</v>
      </c>
      <c r="G631" s="203"/>
      <c r="H631" s="206">
        <v>12.06</v>
      </c>
      <c r="I631" s="207"/>
      <c r="J631" s="203"/>
      <c r="K631" s="203"/>
      <c r="L631" s="208"/>
      <c r="M631" s="209"/>
      <c r="N631" s="210"/>
      <c r="O631" s="210"/>
      <c r="P631" s="210"/>
      <c r="Q631" s="210"/>
      <c r="R631" s="210"/>
      <c r="S631" s="210"/>
      <c r="T631" s="211"/>
      <c r="AT631" s="212" t="s">
        <v>174</v>
      </c>
      <c r="AU631" s="212" t="s">
        <v>83</v>
      </c>
      <c r="AV631" s="14" t="s">
        <v>83</v>
      </c>
      <c r="AW631" s="14" t="s">
        <v>35</v>
      </c>
      <c r="AX631" s="14" t="s">
        <v>74</v>
      </c>
      <c r="AY631" s="212" t="s">
        <v>164</v>
      </c>
    </row>
    <row r="632" spans="1:65" s="13" customFormat="1" ht="11.25">
      <c r="B632" s="191"/>
      <c r="C632" s="192"/>
      <c r="D632" s="193" t="s">
        <v>174</v>
      </c>
      <c r="E632" s="194" t="s">
        <v>19</v>
      </c>
      <c r="F632" s="195" t="s">
        <v>1494</v>
      </c>
      <c r="G632" s="192"/>
      <c r="H632" s="194" t="s">
        <v>19</v>
      </c>
      <c r="I632" s="196"/>
      <c r="J632" s="192"/>
      <c r="K632" s="192"/>
      <c r="L632" s="197"/>
      <c r="M632" s="198"/>
      <c r="N632" s="199"/>
      <c r="O632" s="199"/>
      <c r="P632" s="199"/>
      <c r="Q632" s="199"/>
      <c r="R632" s="199"/>
      <c r="S632" s="199"/>
      <c r="T632" s="200"/>
      <c r="AT632" s="201" t="s">
        <v>174</v>
      </c>
      <c r="AU632" s="201" t="s">
        <v>83</v>
      </c>
      <c r="AV632" s="13" t="s">
        <v>81</v>
      </c>
      <c r="AW632" s="13" t="s">
        <v>35</v>
      </c>
      <c r="AX632" s="13" t="s">
        <v>74</v>
      </c>
      <c r="AY632" s="201" t="s">
        <v>164</v>
      </c>
    </row>
    <row r="633" spans="1:65" s="14" customFormat="1" ht="11.25">
      <c r="B633" s="202"/>
      <c r="C633" s="203"/>
      <c r="D633" s="193" t="s">
        <v>174</v>
      </c>
      <c r="E633" s="204" t="s">
        <v>19</v>
      </c>
      <c r="F633" s="205" t="s">
        <v>1479</v>
      </c>
      <c r="G633" s="203"/>
      <c r="H633" s="206">
        <v>2.12</v>
      </c>
      <c r="I633" s="207"/>
      <c r="J633" s="203"/>
      <c r="K633" s="203"/>
      <c r="L633" s="208"/>
      <c r="M633" s="209"/>
      <c r="N633" s="210"/>
      <c r="O633" s="210"/>
      <c r="P633" s="210"/>
      <c r="Q633" s="210"/>
      <c r="R633" s="210"/>
      <c r="S633" s="210"/>
      <c r="T633" s="211"/>
      <c r="AT633" s="212" t="s">
        <v>174</v>
      </c>
      <c r="AU633" s="212" t="s">
        <v>83</v>
      </c>
      <c r="AV633" s="14" t="s">
        <v>83</v>
      </c>
      <c r="AW633" s="14" t="s">
        <v>35</v>
      </c>
      <c r="AX633" s="14" t="s">
        <v>74</v>
      </c>
      <c r="AY633" s="212" t="s">
        <v>164</v>
      </c>
    </row>
    <row r="634" spans="1:65" s="13" customFormat="1" ht="11.25">
      <c r="B634" s="191"/>
      <c r="C634" s="192"/>
      <c r="D634" s="193" t="s">
        <v>174</v>
      </c>
      <c r="E634" s="194" t="s">
        <v>19</v>
      </c>
      <c r="F634" s="195" t="s">
        <v>1495</v>
      </c>
      <c r="G634" s="192"/>
      <c r="H634" s="194" t="s">
        <v>19</v>
      </c>
      <c r="I634" s="196"/>
      <c r="J634" s="192"/>
      <c r="K634" s="192"/>
      <c r="L634" s="197"/>
      <c r="M634" s="198"/>
      <c r="N634" s="199"/>
      <c r="O634" s="199"/>
      <c r="P634" s="199"/>
      <c r="Q634" s="199"/>
      <c r="R634" s="199"/>
      <c r="S634" s="199"/>
      <c r="T634" s="200"/>
      <c r="AT634" s="201" t="s">
        <v>174</v>
      </c>
      <c r="AU634" s="201" t="s">
        <v>83</v>
      </c>
      <c r="AV634" s="13" t="s">
        <v>81</v>
      </c>
      <c r="AW634" s="13" t="s">
        <v>35</v>
      </c>
      <c r="AX634" s="13" t="s">
        <v>74</v>
      </c>
      <c r="AY634" s="201" t="s">
        <v>164</v>
      </c>
    </row>
    <row r="635" spans="1:65" s="14" customFormat="1" ht="11.25">
      <c r="B635" s="202"/>
      <c r="C635" s="203"/>
      <c r="D635" s="193" t="s">
        <v>174</v>
      </c>
      <c r="E635" s="204" t="s">
        <v>19</v>
      </c>
      <c r="F635" s="205" t="s">
        <v>1496</v>
      </c>
      <c r="G635" s="203"/>
      <c r="H635" s="206">
        <v>5.58</v>
      </c>
      <c r="I635" s="207"/>
      <c r="J635" s="203"/>
      <c r="K635" s="203"/>
      <c r="L635" s="208"/>
      <c r="M635" s="209"/>
      <c r="N635" s="210"/>
      <c r="O635" s="210"/>
      <c r="P635" s="210"/>
      <c r="Q635" s="210"/>
      <c r="R635" s="210"/>
      <c r="S635" s="210"/>
      <c r="T635" s="211"/>
      <c r="AT635" s="212" t="s">
        <v>174</v>
      </c>
      <c r="AU635" s="212" t="s">
        <v>83</v>
      </c>
      <c r="AV635" s="14" t="s">
        <v>83</v>
      </c>
      <c r="AW635" s="14" t="s">
        <v>35</v>
      </c>
      <c r="AX635" s="14" t="s">
        <v>74</v>
      </c>
      <c r="AY635" s="212" t="s">
        <v>164</v>
      </c>
    </row>
    <row r="636" spans="1:65" s="13" customFormat="1" ht="11.25">
      <c r="B636" s="191"/>
      <c r="C636" s="192"/>
      <c r="D636" s="193" t="s">
        <v>174</v>
      </c>
      <c r="E636" s="194" t="s">
        <v>19</v>
      </c>
      <c r="F636" s="195" t="s">
        <v>1497</v>
      </c>
      <c r="G636" s="192"/>
      <c r="H636" s="194" t="s">
        <v>19</v>
      </c>
      <c r="I636" s="196"/>
      <c r="J636" s="192"/>
      <c r="K636" s="192"/>
      <c r="L636" s="197"/>
      <c r="M636" s="198"/>
      <c r="N636" s="199"/>
      <c r="O636" s="199"/>
      <c r="P636" s="199"/>
      <c r="Q636" s="199"/>
      <c r="R636" s="199"/>
      <c r="S636" s="199"/>
      <c r="T636" s="200"/>
      <c r="AT636" s="201" t="s">
        <v>174</v>
      </c>
      <c r="AU636" s="201" t="s">
        <v>83</v>
      </c>
      <c r="AV636" s="13" t="s">
        <v>81</v>
      </c>
      <c r="AW636" s="13" t="s">
        <v>35</v>
      </c>
      <c r="AX636" s="13" t="s">
        <v>74</v>
      </c>
      <c r="AY636" s="201" t="s">
        <v>164</v>
      </c>
    </row>
    <row r="637" spans="1:65" s="14" customFormat="1" ht="11.25">
      <c r="B637" s="202"/>
      <c r="C637" s="203"/>
      <c r="D637" s="193" t="s">
        <v>174</v>
      </c>
      <c r="E637" s="204" t="s">
        <v>19</v>
      </c>
      <c r="F637" s="205" t="s">
        <v>1481</v>
      </c>
      <c r="G637" s="203"/>
      <c r="H637" s="206">
        <v>1.47</v>
      </c>
      <c r="I637" s="207"/>
      <c r="J637" s="203"/>
      <c r="K637" s="203"/>
      <c r="L637" s="208"/>
      <c r="M637" s="209"/>
      <c r="N637" s="210"/>
      <c r="O637" s="210"/>
      <c r="P637" s="210"/>
      <c r="Q637" s="210"/>
      <c r="R637" s="210"/>
      <c r="S637" s="210"/>
      <c r="T637" s="211"/>
      <c r="AT637" s="212" t="s">
        <v>174</v>
      </c>
      <c r="AU637" s="212" t="s">
        <v>83</v>
      </c>
      <c r="AV637" s="14" t="s">
        <v>83</v>
      </c>
      <c r="AW637" s="14" t="s">
        <v>35</v>
      </c>
      <c r="AX637" s="14" t="s">
        <v>74</v>
      </c>
      <c r="AY637" s="212" t="s">
        <v>164</v>
      </c>
    </row>
    <row r="638" spans="1:65" s="13" customFormat="1" ht="11.25">
      <c r="B638" s="191"/>
      <c r="C638" s="192"/>
      <c r="D638" s="193" t="s">
        <v>174</v>
      </c>
      <c r="E638" s="194" t="s">
        <v>19</v>
      </c>
      <c r="F638" s="195" t="s">
        <v>1498</v>
      </c>
      <c r="G638" s="192"/>
      <c r="H638" s="194" t="s">
        <v>19</v>
      </c>
      <c r="I638" s="196"/>
      <c r="J638" s="192"/>
      <c r="K638" s="192"/>
      <c r="L638" s="197"/>
      <c r="M638" s="198"/>
      <c r="N638" s="199"/>
      <c r="O638" s="199"/>
      <c r="P638" s="199"/>
      <c r="Q638" s="199"/>
      <c r="R638" s="199"/>
      <c r="S638" s="199"/>
      <c r="T638" s="200"/>
      <c r="AT638" s="201" t="s">
        <v>174</v>
      </c>
      <c r="AU638" s="201" t="s">
        <v>83</v>
      </c>
      <c r="AV638" s="13" t="s">
        <v>81</v>
      </c>
      <c r="AW638" s="13" t="s">
        <v>35</v>
      </c>
      <c r="AX638" s="13" t="s">
        <v>74</v>
      </c>
      <c r="AY638" s="201" t="s">
        <v>164</v>
      </c>
    </row>
    <row r="639" spans="1:65" s="14" customFormat="1" ht="11.25">
      <c r="B639" s="202"/>
      <c r="C639" s="203"/>
      <c r="D639" s="193" t="s">
        <v>174</v>
      </c>
      <c r="E639" s="204" t="s">
        <v>19</v>
      </c>
      <c r="F639" s="205" t="s">
        <v>1499</v>
      </c>
      <c r="G639" s="203"/>
      <c r="H639" s="206">
        <v>2.1</v>
      </c>
      <c r="I639" s="207"/>
      <c r="J639" s="203"/>
      <c r="K639" s="203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174</v>
      </c>
      <c r="AU639" s="212" t="s">
        <v>83</v>
      </c>
      <c r="AV639" s="14" t="s">
        <v>83</v>
      </c>
      <c r="AW639" s="14" t="s">
        <v>35</v>
      </c>
      <c r="AX639" s="14" t="s">
        <v>74</v>
      </c>
      <c r="AY639" s="212" t="s">
        <v>164</v>
      </c>
    </row>
    <row r="640" spans="1:65" s="13" customFormat="1" ht="11.25">
      <c r="B640" s="191"/>
      <c r="C640" s="192"/>
      <c r="D640" s="193" t="s">
        <v>174</v>
      </c>
      <c r="E640" s="194" t="s">
        <v>19</v>
      </c>
      <c r="F640" s="195" t="s">
        <v>1500</v>
      </c>
      <c r="G640" s="192"/>
      <c r="H640" s="194" t="s">
        <v>19</v>
      </c>
      <c r="I640" s="196"/>
      <c r="J640" s="192"/>
      <c r="K640" s="192"/>
      <c r="L640" s="197"/>
      <c r="M640" s="198"/>
      <c r="N640" s="199"/>
      <c r="O640" s="199"/>
      <c r="P640" s="199"/>
      <c r="Q640" s="199"/>
      <c r="R640" s="199"/>
      <c r="S640" s="199"/>
      <c r="T640" s="200"/>
      <c r="AT640" s="201" t="s">
        <v>174</v>
      </c>
      <c r="AU640" s="201" t="s">
        <v>83</v>
      </c>
      <c r="AV640" s="13" t="s">
        <v>81</v>
      </c>
      <c r="AW640" s="13" t="s">
        <v>35</v>
      </c>
      <c r="AX640" s="13" t="s">
        <v>74</v>
      </c>
      <c r="AY640" s="201" t="s">
        <v>164</v>
      </c>
    </row>
    <row r="641" spans="1:65" s="14" customFormat="1" ht="11.25">
      <c r="B641" s="202"/>
      <c r="C641" s="203"/>
      <c r="D641" s="193" t="s">
        <v>174</v>
      </c>
      <c r="E641" s="204" t="s">
        <v>19</v>
      </c>
      <c r="F641" s="205" t="s">
        <v>1501</v>
      </c>
      <c r="G641" s="203"/>
      <c r="H641" s="206">
        <v>1.4</v>
      </c>
      <c r="I641" s="207"/>
      <c r="J641" s="203"/>
      <c r="K641" s="203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174</v>
      </c>
      <c r="AU641" s="212" t="s">
        <v>83</v>
      </c>
      <c r="AV641" s="14" t="s">
        <v>83</v>
      </c>
      <c r="AW641" s="14" t="s">
        <v>35</v>
      </c>
      <c r="AX641" s="14" t="s">
        <v>74</v>
      </c>
      <c r="AY641" s="212" t="s">
        <v>164</v>
      </c>
    </row>
    <row r="642" spans="1:65" s="15" customFormat="1" ht="11.25">
      <c r="B642" s="223"/>
      <c r="C642" s="224"/>
      <c r="D642" s="193" t="s">
        <v>174</v>
      </c>
      <c r="E642" s="225" t="s">
        <v>19</v>
      </c>
      <c r="F642" s="226" t="s">
        <v>246</v>
      </c>
      <c r="G642" s="224"/>
      <c r="H642" s="227">
        <v>36.690000000000005</v>
      </c>
      <c r="I642" s="228"/>
      <c r="J642" s="224"/>
      <c r="K642" s="224"/>
      <c r="L642" s="229"/>
      <c r="M642" s="230"/>
      <c r="N642" s="231"/>
      <c r="O642" s="231"/>
      <c r="P642" s="231"/>
      <c r="Q642" s="231"/>
      <c r="R642" s="231"/>
      <c r="S642" s="231"/>
      <c r="T642" s="232"/>
      <c r="AT642" s="233" t="s">
        <v>174</v>
      </c>
      <c r="AU642" s="233" t="s">
        <v>83</v>
      </c>
      <c r="AV642" s="15" t="s">
        <v>172</v>
      </c>
      <c r="AW642" s="15" t="s">
        <v>35</v>
      </c>
      <c r="AX642" s="15" t="s">
        <v>81</v>
      </c>
      <c r="AY642" s="233" t="s">
        <v>164</v>
      </c>
    </row>
    <row r="643" spans="1:65" s="2" customFormat="1" ht="37.9" customHeight="1">
      <c r="A643" s="34"/>
      <c r="B643" s="35"/>
      <c r="C643" s="178" t="s">
        <v>1502</v>
      </c>
      <c r="D643" s="178" t="s">
        <v>167</v>
      </c>
      <c r="E643" s="179" t="s">
        <v>1503</v>
      </c>
      <c r="F643" s="180" t="s">
        <v>1504</v>
      </c>
      <c r="G643" s="181" t="s">
        <v>292</v>
      </c>
      <c r="H643" s="182">
        <v>79</v>
      </c>
      <c r="I643" s="183"/>
      <c r="J643" s="184">
        <f>ROUND(I643*H643,2)</f>
        <v>0</v>
      </c>
      <c r="K643" s="180" t="s">
        <v>171</v>
      </c>
      <c r="L643" s="39"/>
      <c r="M643" s="185" t="s">
        <v>19</v>
      </c>
      <c r="N643" s="186" t="s">
        <v>45</v>
      </c>
      <c r="O643" s="64"/>
      <c r="P643" s="187">
        <f>O643*H643</f>
        <v>0</v>
      </c>
      <c r="Q643" s="187">
        <v>2.8900000000000002E-3</v>
      </c>
      <c r="R643" s="187">
        <f>Q643*H643</f>
        <v>0.22831000000000001</v>
      </c>
      <c r="S643" s="187">
        <v>0</v>
      </c>
      <c r="T643" s="188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89" t="s">
        <v>389</v>
      </c>
      <c r="AT643" s="189" t="s">
        <v>167</v>
      </c>
      <c r="AU643" s="189" t="s">
        <v>83</v>
      </c>
      <c r="AY643" s="17" t="s">
        <v>164</v>
      </c>
      <c r="BE643" s="190">
        <f>IF(N643="základní",J643,0)</f>
        <v>0</v>
      </c>
      <c r="BF643" s="190">
        <f>IF(N643="snížená",J643,0)</f>
        <v>0</v>
      </c>
      <c r="BG643" s="190">
        <f>IF(N643="zákl. přenesená",J643,0)</f>
        <v>0</v>
      </c>
      <c r="BH643" s="190">
        <f>IF(N643="sníž. přenesená",J643,0)</f>
        <v>0</v>
      </c>
      <c r="BI643" s="190">
        <f>IF(N643="nulová",J643,0)</f>
        <v>0</v>
      </c>
      <c r="BJ643" s="17" t="s">
        <v>81</v>
      </c>
      <c r="BK643" s="190">
        <f>ROUND(I643*H643,2)</f>
        <v>0</v>
      </c>
      <c r="BL643" s="17" t="s">
        <v>389</v>
      </c>
      <c r="BM643" s="189" t="s">
        <v>1505</v>
      </c>
    </row>
    <row r="644" spans="1:65" s="13" customFormat="1" ht="11.25">
      <c r="B644" s="191"/>
      <c r="C644" s="192"/>
      <c r="D644" s="193" t="s">
        <v>174</v>
      </c>
      <c r="E644" s="194" t="s">
        <v>19</v>
      </c>
      <c r="F644" s="195" t="s">
        <v>1462</v>
      </c>
      <c r="G644" s="192"/>
      <c r="H644" s="194" t="s">
        <v>19</v>
      </c>
      <c r="I644" s="196"/>
      <c r="J644" s="192"/>
      <c r="K644" s="192"/>
      <c r="L644" s="197"/>
      <c r="M644" s="198"/>
      <c r="N644" s="199"/>
      <c r="O644" s="199"/>
      <c r="P644" s="199"/>
      <c r="Q644" s="199"/>
      <c r="R644" s="199"/>
      <c r="S644" s="199"/>
      <c r="T644" s="200"/>
      <c r="AT644" s="201" t="s">
        <v>174</v>
      </c>
      <c r="AU644" s="201" t="s">
        <v>83</v>
      </c>
      <c r="AV644" s="13" t="s">
        <v>81</v>
      </c>
      <c r="AW644" s="13" t="s">
        <v>35</v>
      </c>
      <c r="AX644" s="13" t="s">
        <v>74</v>
      </c>
      <c r="AY644" s="201" t="s">
        <v>164</v>
      </c>
    </row>
    <row r="645" spans="1:65" s="14" customFormat="1" ht="11.25">
      <c r="B645" s="202"/>
      <c r="C645" s="203"/>
      <c r="D645" s="193" t="s">
        <v>174</v>
      </c>
      <c r="E645" s="204" t="s">
        <v>19</v>
      </c>
      <c r="F645" s="205" t="s">
        <v>731</v>
      </c>
      <c r="G645" s="203"/>
      <c r="H645" s="206">
        <v>79</v>
      </c>
      <c r="I645" s="207"/>
      <c r="J645" s="203"/>
      <c r="K645" s="203"/>
      <c r="L645" s="208"/>
      <c r="M645" s="209"/>
      <c r="N645" s="210"/>
      <c r="O645" s="210"/>
      <c r="P645" s="210"/>
      <c r="Q645" s="210"/>
      <c r="R645" s="210"/>
      <c r="S645" s="210"/>
      <c r="T645" s="211"/>
      <c r="AT645" s="212" t="s">
        <v>174</v>
      </c>
      <c r="AU645" s="212" t="s">
        <v>83</v>
      </c>
      <c r="AV645" s="14" t="s">
        <v>83</v>
      </c>
      <c r="AW645" s="14" t="s">
        <v>35</v>
      </c>
      <c r="AX645" s="14" t="s">
        <v>81</v>
      </c>
      <c r="AY645" s="212" t="s">
        <v>164</v>
      </c>
    </row>
    <row r="646" spans="1:65" s="2" customFormat="1" ht="37.9" customHeight="1">
      <c r="A646" s="34"/>
      <c r="B646" s="35"/>
      <c r="C646" s="178" t="s">
        <v>1506</v>
      </c>
      <c r="D646" s="178" t="s">
        <v>167</v>
      </c>
      <c r="E646" s="179" t="s">
        <v>1507</v>
      </c>
      <c r="F646" s="180" t="s">
        <v>1508</v>
      </c>
      <c r="G646" s="181" t="s">
        <v>292</v>
      </c>
      <c r="H646" s="182">
        <v>79</v>
      </c>
      <c r="I646" s="183"/>
      <c r="J646" s="184">
        <f>ROUND(I646*H646,2)</f>
        <v>0</v>
      </c>
      <c r="K646" s="180" t="s">
        <v>171</v>
      </c>
      <c r="L646" s="39"/>
      <c r="M646" s="185" t="s">
        <v>19</v>
      </c>
      <c r="N646" s="186" t="s">
        <v>45</v>
      </c>
      <c r="O646" s="64"/>
      <c r="P646" s="187">
        <f>O646*H646</f>
        <v>0</v>
      </c>
      <c r="Q646" s="187">
        <v>2.8900000000000002E-3</v>
      </c>
      <c r="R646" s="187">
        <f>Q646*H646</f>
        <v>0.22831000000000001</v>
      </c>
      <c r="S646" s="187">
        <v>0</v>
      </c>
      <c r="T646" s="188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89" t="s">
        <v>389</v>
      </c>
      <c r="AT646" s="189" t="s">
        <v>167</v>
      </c>
      <c r="AU646" s="189" t="s">
        <v>83</v>
      </c>
      <c r="AY646" s="17" t="s">
        <v>164</v>
      </c>
      <c r="BE646" s="190">
        <f>IF(N646="základní",J646,0)</f>
        <v>0</v>
      </c>
      <c r="BF646" s="190">
        <f>IF(N646="snížená",J646,0)</f>
        <v>0</v>
      </c>
      <c r="BG646" s="190">
        <f>IF(N646="zákl. přenesená",J646,0)</f>
        <v>0</v>
      </c>
      <c r="BH646" s="190">
        <f>IF(N646="sníž. přenesená",J646,0)</f>
        <v>0</v>
      </c>
      <c r="BI646" s="190">
        <f>IF(N646="nulová",J646,0)</f>
        <v>0</v>
      </c>
      <c r="BJ646" s="17" t="s">
        <v>81</v>
      </c>
      <c r="BK646" s="190">
        <f>ROUND(I646*H646,2)</f>
        <v>0</v>
      </c>
      <c r="BL646" s="17" t="s">
        <v>389</v>
      </c>
      <c r="BM646" s="189" t="s">
        <v>1509</v>
      </c>
    </row>
    <row r="647" spans="1:65" s="13" customFormat="1" ht="11.25">
      <c r="B647" s="191"/>
      <c r="C647" s="192"/>
      <c r="D647" s="193" t="s">
        <v>174</v>
      </c>
      <c r="E647" s="194" t="s">
        <v>19</v>
      </c>
      <c r="F647" s="195" t="s">
        <v>1462</v>
      </c>
      <c r="G647" s="192"/>
      <c r="H647" s="194" t="s">
        <v>19</v>
      </c>
      <c r="I647" s="196"/>
      <c r="J647" s="192"/>
      <c r="K647" s="192"/>
      <c r="L647" s="197"/>
      <c r="M647" s="198"/>
      <c r="N647" s="199"/>
      <c r="O647" s="199"/>
      <c r="P647" s="199"/>
      <c r="Q647" s="199"/>
      <c r="R647" s="199"/>
      <c r="S647" s="199"/>
      <c r="T647" s="200"/>
      <c r="AT647" s="201" t="s">
        <v>174</v>
      </c>
      <c r="AU647" s="201" t="s">
        <v>83</v>
      </c>
      <c r="AV647" s="13" t="s">
        <v>81</v>
      </c>
      <c r="AW647" s="13" t="s">
        <v>35</v>
      </c>
      <c r="AX647" s="13" t="s">
        <v>74</v>
      </c>
      <c r="AY647" s="201" t="s">
        <v>164</v>
      </c>
    </row>
    <row r="648" spans="1:65" s="14" customFormat="1" ht="11.25">
      <c r="B648" s="202"/>
      <c r="C648" s="203"/>
      <c r="D648" s="193" t="s">
        <v>174</v>
      </c>
      <c r="E648" s="204" t="s">
        <v>19</v>
      </c>
      <c r="F648" s="205" t="s">
        <v>731</v>
      </c>
      <c r="G648" s="203"/>
      <c r="H648" s="206">
        <v>79</v>
      </c>
      <c r="I648" s="207"/>
      <c r="J648" s="203"/>
      <c r="K648" s="203"/>
      <c r="L648" s="208"/>
      <c r="M648" s="209"/>
      <c r="N648" s="210"/>
      <c r="O648" s="210"/>
      <c r="P648" s="210"/>
      <c r="Q648" s="210"/>
      <c r="R648" s="210"/>
      <c r="S648" s="210"/>
      <c r="T648" s="211"/>
      <c r="AT648" s="212" t="s">
        <v>174</v>
      </c>
      <c r="AU648" s="212" t="s">
        <v>83</v>
      </c>
      <c r="AV648" s="14" t="s">
        <v>83</v>
      </c>
      <c r="AW648" s="14" t="s">
        <v>35</v>
      </c>
      <c r="AX648" s="14" t="s">
        <v>81</v>
      </c>
      <c r="AY648" s="212" t="s">
        <v>164</v>
      </c>
    </row>
    <row r="649" spans="1:65" s="2" customFormat="1" ht="37.9" customHeight="1">
      <c r="A649" s="34"/>
      <c r="B649" s="35"/>
      <c r="C649" s="178" t="s">
        <v>1510</v>
      </c>
      <c r="D649" s="178" t="s">
        <v>167</v>
      </c>
      <c r="E649" s="179" t="s">
        <v>1511</v>
      </c>
      <c r="F649" s="180" t="s">
        <v>1512</v>
      </c>
      <c r="G649" s="181" t="s">
        <v>292</v>
      </c>
      <c r="H649" s="182">
        <v>240.5</v>
      </c>
      <c r="I649" s="183"/>
      <c r="J649" s="184">
        <f>ROUND(I649*H649,2)</f>
        <v>0</v>
      </c>
      <c r="K649" s="180" t="s">
        <v>171</v>
      </c>
      <c r="L649" s="39"/>
      <c r="M649" s="185" t="s">
        <v>19</v>
      </c>
      <c r="N649" s="186" t="s">
        <v>45</v>
      </c>
      <c r="O649" s="64"/>
      <c r="P649" s="187">
        <f>O649*H649</f>
        <v>0</v>
      </c>
      <c r="Q649" s="187">
        <v>-3.0000000000000001E-5</v>
      </c>
      <c r="R649" s="187">
        <f>Q649*H649</f>
        <v>-7.2150000000000001E-3</v>
      </c>
      <c r="S649" s="187">
        <v>0</v>
      </c>
      <c r="T649" s="188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89" t="s">
        <v>389</v>
      </c>
      <c r="AT649" s="189" t="s">
        <v>167</v>
      </c>
      <c r="AU649" s="189" t="s">
        <v>83</v>
      </c>
      <c r="AY649" s="17" t="s">
        <v>164</v>
      </c>
      <c r="BE649" s="190">
        <f>IF(N649="základní",J649,0)</f>
        <v>0</v>
      </c>
      <c r="BF649" s="190">
        <f>IF(N649="snížená",J649,0)</f>
        <v>0</v>
      </c>
      <c r="BG649" s="190">
        <f>IF(N649="zákl. přenesená",J649,0)</f>
        <v>0</v>
      </c>
      <c r="BH649" s="190">
        <f>IF(N649="sníž. přenesená",J649,0)</f>
        <v>0</v>
      </c>
      <c r="BI649" s="190">
        <f>IF(N649="nulová",J649,0)</f>
        <v>0</v>
      </c>
      <c r="BJ649" s="17" t="s">
        <v>81</v>
      </c>
      <c r="BK649" s="190">
        <f>ROUND(I649*H649,2)</f>
        <v>0</v>
      </c>
      <c r="BL649" s="17" t="s">
        <v>389</v>
      </c>
      <c r="BM649" s="189" t="s">
        <v>1513</v>
      </c>
    </row>
    <row r="650" spans="1:65" s="13" customFormat="1" ht="11.25">
      <c r="B650" s="191"/>
      <c r="C650" s="192"/>
      <c r="D650" s="193" t="s">
        <v>174</v>
      </c>
      <c r="E650" s="194" t="s">
        <v>19</v>
      </c>
      <c r="F650" s="195" t="s">
        <v>1462</v>
      </c>
      <c r="G650" s="192"/>
      <c r="H650" s="194" t="s">
        <v>19</v>
      </c>
      <c r="I650" s="196"/>
      <c r="J650" s="192"/>
      <c r="K650" s="192"/>
      <c r="L650" s="197"/>
      <c r="M650" s="198"/>
      <c r="N650" s="199"/>
      <c r="O650" s="199"/>
      <c r="P650" s="199"/>
      <c r="Q650" s="199"/>
      <c r="R650" s="199"/>
      <c r="S650" s="199"/>
      <c r="T650" s="200"/>
      <c r="AT650" s="201" t="s">
        <v>174</v>
      </c>
      <c r="AU650" s="201" t="s">
        <v>83</v>
      </c>
      <c r="AV650" s="13" t="s">
        <v>81</v>
      </c>
      <c r="AW650" s="13" t="s">
        <v>35</v>
      </c>
      <c r="AX650" s="13" t="s">
        <v>74</v>
      </c>
      <c r="AY650" s="201" t="s">
        <v>164</v>
      </c>
    </row>
    <row r="651" spans="1:65" s="14" customFormat="1" ht="11.25">
      <c r="B651" s="202"/>
      <c r="C651" s="203"/>
      <c r="D651" s="193" t="s">
        <v>174</v>
      </c>
      <c r="E651" s="204" t="s">
        <v>19</v>
      </c>
      <c r="F651" s="205" t="s">
        <v>1514</v>
      </c>
      <c r="G651" s="203"/>
      <c r="H651" s="206">
        <v>240.5</v>
      </c>
      <c r="I651" s="207"/>
      <c r="J651" s="203"/>
      <c r="K651" s="203"/>
      <c r="L651" s="208"/>
      <c r="M651" s="209"/>
      <c r="N651" s="210"/>
      <c r="O651" s="210"/>
      <c r="P651" s="210"/>
      <c r="Q651" s="210"/>
      <c r="R651" s="210"/>
      <c r="S651" s="210"/>
      <c r="T651" s="211"/>
      <c r="AT651" s="212" t="s">
        <v>174</v>
      </c>
      <c r="AU651" s="212" t="s">
        <v>83</v>
      </c>
      <c r="AV651" s="14" t="s">
        <v>83</v>
      </c>
      <c r="AW651" s="14" t="s">
        <v>35</v>
      </c>
      <c r="AX651" s="14" t="s">
        <v>81</v>
      </c>
      <c r="AY651" s="212" t="s">
        <v>164</v>
      </c>
    </row>
    <row r="652" spans="1:65" s="2" customFormat="1" ht="14.45" customHeight="1">
      <c r="A652" s="34"/>
      <c r="B652" s="35"/>
      <c r="C652" s="178" t="s">
        <v>1515</v>
      </c>
      <c r="D652" s="178" t="s">
        <v>167</v>
      </c>
      <c r="E652" s="179" t="s">
        <v>1516</v>
      </c>
      <c r="F652" s="180" t="s">
        <v>1517</v>
      </c>
      <c r="G652" s="181" t="s">
        <v>323</v>
      </c>
      <c r="H652" s="182">
        <v>1</v>
      </c>
      <c r="I652" s="183"/>
      <c r="J652" s="184">
        <f>ROUND(I652*H652,2)</f>
        <v>0</v>
      </c>
      <c r="K652" s="180" t="s">
        <v>19</v>
      </c>
      <c r="L652" s="39"/>
      <c r="M652" s="185" t="s">
        <v>19</v>
      </c>
      <c r="N652" s="186" t="s">
        <v>45</v>
      </c>
      <c r="O652" s="64"/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89" t="s">
        <v>389</v>
      </c>
      <c r="AT652" s="189" t="s">
        <v>167</v>
      </c>
      <c r="AU652" s="189" t="s">
        <v>83</v>
      </c>
      <c r="AY652" s="17" t="s">
        <v>164</v>
      </c>
      <c r="BE652" s="190">
        <f>IF(N652="základní",J652,0)</f>
        <v>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7" t="s">
        <v>81</v>
      </c>
      <c r="BK652" s="190">
        <f>ROUND(I652*H652,2)</f>
        <v>0</v>
      </c>
      <c r="BL652" s="17" t="s">
        <v>389</v>
      </c>
      <c r="BM652" s="189" t="s">
        <v>1518</v>
      </c>
    </row>
    <row r="653" spans="1:65" s="13" customFormat="1" ht="11.25">
      <c r="B653" s="191"/>
      <c r="C653" s="192"/>
      <c r="D653" s="193" t="s">
        <v>174</v>
      </c>
      <c r="E653" s="194" t="s">
        <v>19</v>
      </c>
      <c r="F653" s="195" t="s">
        <v>1519</v>
      </c>
      <c r="G653" s="192"/>
      <c r="H653" s="194" t="s">
        <v>19</v>
      </c>
      <c r="I653" s="196"/>
      <c r="J653" s="192"/>
      <c r="K653" s="192"/>
      <c r="L653" s="197"/>
      <c r="M653" s="198"/>
      <c r="N653" s="199"/>
      <c r="O653" s="199"/>
      <c r="P653" s="199"/>
      <c r="Q653" s="199"/>
      <c r="R653" s="199"/>
      <c r="S653" s="199"/>
      <c r="T653" s="200"/>
      <c r="AT653" s="201" t="s">
        <v>174</v>
      </c>
      <c r="AU653" s="201" t="s">
        <v>83</v>
      </c>
      <c r="AV653" s="13" t="s">
        <v>81</v>
      </c>
      <c r="AW653" s="13" t="s">
        <v>35</v>
      </c>
      <c r="AX653" s="13" t="s">
        <v>74</v>
      </c>
      <c r="AY653" s="201" t="s">
        <v>164</v>
      </c>
    </row>
    <row r="654" spans="1:65" s="14" customFormat="1" ht="11.25">
      <c r="B654" s="202"/>
      <c r="C654" s="203"/>
      <c r="D654" s="193" t="s">
        <v>174</v>
      </c>
      <c r="E654" s="204" t="s">
        <v>19</v>
      </c>
      <c r="F654" s="205" t="s">
        <v>81</v>
      </c>
      <c r="G654" s="203"/>
      <c r="H654" s="206">
        <v>1</v>
      </c>
      <c r="I654" s="207"/>
      <c r="J654" s="203"/>
      <c r="K654" s="203"/>
      <c r="L654" s="208"/>
      <c r="M654" s="209"/>
      <c r="N654" s="210"/>
      <c r="O654" s="210"/>
      <c r="P654" s="210"/>
      <c r="Q654" s="210"/>
      <c r="R654" s="210"/>
      <c r="S654" s="210"/>
      <c r="T654" s="211"/>
      <c r="AT654" s="212" t="s">
        <v>174</v>
      </c>
      <c r="AU654" s="212" t="s">
        <v>83</v>
      </c>
      <c r="AV654" s="14" t="s">
        <v>83</v>
      </c>
      <c r="AW654" s="14" t="s">
        <v>35</v>
      </c>
      <c r="AX654" s="14" t="s">
        <v>81</v>
      </c>
      <c r="AY654" s="212" t="s">
        <v>164</v>
      </c>
    </row>
    <row r="655" spans="1:65" s="2" customFormat="1" ht="37.9" customHeight="1">
      <c r="A655" s="34"/>
      <c r="B655" s="35"/>
      <c r="C655" s="178" t="s">
        <v>1520</v>
      </c>
      <c r="D655" s="178" t="s">
        <v>167</v>
      </c>
      <c r="E655" s="179" t="s">
        <v>1521</v>
      </c>
      <c r="F655" s="180" t="s">
        <v>1522</v>
      </c>
      <c r="G655" s="181" t="s">
        <v>207</v>
      </c>
      <c r="H655" s="182">
        <v>1.08</v>
      </c>
      <c r="I655" s="183"/>
      <c r="J655" s="184">
        <f>ROUND(I655*H655,2)</f>
        <v>0</v>
      </c>
      <c r="K655" s="180" t="s">
        <v>171</v>
      </c>
      <c r="L655" s="39"/>
      <c r="M655" s="185" t="s">
        <v>19</v>
      </c>
      <c r="N655" s="186" t="s">
        <v>45</v>
      </c>
      <c r="O655" s="64"/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89" t="s">
        <v>389</v>
      </c>
      <c r="AT655" s="189" t="s">
        <v>167</v>
      </c>
      <c r="AU655" s="189" t="s">
        <v>83</v>
      </c>
      <c r="AY655" s="17" t="s">
        <v>164</v>
      </c>
      <c r="BE655" s="190">
        <f>IF(N655="základní",J655,0)</f>
        <v>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7" t="s">
        <v>81</v>
      </c>
      <c r="BK655" s="190">
        <f>ROUND(I655*H655,2)</f>
        <v>0</v>
      </c>
      <c r="BL655" s="17" t="s">
        <v>389</v>
      </c>
      <c r="BM655" s="189" t="s">
        <v>1523</v>
      </c>
    </row>
    <row r="656" spans="1:65" s="12" customFormat="1" ht="22.9" customHeight="1">
      <c r="B656" s="162"/>
      <c r="C656" s="163"/>
      <c r="D656" s="164" t="s">
        <v>73</v>
      </c>
      <c r="E656" s="176" t="s">
        <v>1524</v>
      </c>
      <c r="F656" s="176" t="s">
        <v>1525</v>
      </c>
      <c r="G656" s="163"/>
      <c r="H656" s="163"/>
      <c r="I656" s="166"/>
      <c r="J656" s="177">
        <f>BK656</f>
        <v>0</v>
      </c>
      <c r="K656" s="163"/>
      <c r="L656" s="168"/>
      <c r="M656" s="169"/>
      <c r="N656" s="170"/>
      <c r="O656" s="170"/>
      <c r="P656" s="171">
        <f>SUM(P657:P776)</f>
        <v>0</v>
      </c>
      <c r="Q656" s="170"/>
      <c r="R656" s="171">
        <f>SUM(R657:R776)</f>
        <v>3.7935078500000001</v>
      </c>
      <c r="S656" s="170"/>
      <c r="T656" s="172">
        <f>SUM(T657:T776)</f>
        <v>0</v>
      </c>
      <c r="AR656" s="173" t="s">
        <v>83</v>
      </c>
      <c r="AT656" s="174" t="s">
        <v>73</v>
      </c>
      <c r="AU656" s="174" t="s">
        <v>81</v>
      </c>
      <c r="AY656" s="173" t="s">
        <v>164</v>
      </c>
      <c r="BK656" s="175">
        <f>SUM(BK657:BK776)</f>
        <v>0</v>
      </c>
    </row>
    <row r="657" spans="1:65" s="2" customFormat="1" ht="24.2" customHeight="1">
      <c r="A657" s="34"/>
      <c r="B657" s="35"/>
      <c r="C657" s="178" t="s">
        <v>1526</v>
      </c>
      <c r="D657" s="178" t="s">
        <v>167</v>
      </c>
      <c r="E657" s="179" t="s">
        <v>1527</v>
      </c>
      <c r="F657" s="180" t="s">
        <v>1528</v>
      </c>
      <c r="G657" s="181" t="s">
        <v>170</v>
      </c>
      <c r="H657" s="182">
        <v>2.4</v>
      </c>
      <c r="I657" s="183"/>
      <c r="J657" s="184">
        <f>ROUND(I657*H657,2)</f>
        <v>0</v>
      </c>
      <c r="K657" s="180" t="s">
        <v>171</v>
      </c>
      <c r="L657" s="39"/>
      <c r="M657" s="185" t="s">
        <v>19</v>
      </c>
      <c r="N657" s="186" t="s">
        <v>45</v>
      </c>
      <c r="O657" s="64"/>
      <c r="P657" s="187">
        <f>O657*H657</f>
        <v>0</v>
      </c>
      <c r="Q657" s="187">
        <v>2.5999999999999998E-4</v>
      </c>
      <c r="R657" s="187">
        <f>Q657*H657</f>
        <v>6.2399999999999988E-4</v>
      </c>
      <c r="S657" s="187">
        <v>0</v>
      </c>
      <c r="T657" s="188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89" t="s">
        <v>389</v>
      </c>
      <c r="AT657" s="189" t="s">
        <v>167</v>
      </c>
      <c r="AU657" s="189" t="s">
        <v>83</v>
      </c>
      <c r="AY657" s="17" t="s">
        <v>164</v>
      </c>
      <c r="BE657" s="190">
        <f>IF(N657="základní",J657,0)</f>
        <v>0</v>
      </c>
      <c r="BF657" s="190">
        <f>IF(N657="snížená",J657,0)</f>
        <v>0</v>
      </c>
      <c r="BG657" s="190">
        <f>IF(N657="zákl. přenesená",J657,0)</f>
        <v>0</v>
      </c>
      <c r="BH657" s="190">
        <f>IF(N657="sníž. přenesená",J657,0)</f>
        <v>0</v>
      </c>
      <c r="BI657" s="190">
        <f>IF(N657="nulová",J657,0)</f>
        <v>0</v>
      </c>
      <c r="BJ657" s="17" t="s">
        <v>81</v>
      </c>
      <c r="BK657" s="190">
        <f>ROUND(I657*H657,2)</f>
        <v>0</v>
      </c>
      <c r="BL657" s="17" t="s">
        <v>389</v>
      </c>
      <c r="BM657" s="189" t="s">
        <v>1529</v>
      </c>
    </row>
    <row r="658" spans="1:65" s="13" customFormat="1" ht="11.25">
      <c r="B658" s="191"/>
      <c r="C658" s="192"/>
      <c r="D658" s="193" t="s">
        <v>174</v>
      </c>
      <c r="E658" s="194" t="s">
        <v>19</v>
      </c>
      <c r="F658" s="195" t="s">
        <v>1530</v>
      </c>
      <c r="G658" s="192"/>
      <c r="H658" s="194" t="s">
        <v>19</v>
      </c>
      <c r="I658" s="196"/>
      <c r="J658" s="192"/>
      <c r="K658" s="192"/>
      <c r="L658" s="197"/>
      <c r="M658" s="198"/>
      <c r="N658" s="199"/>
      <c r="O658" s="199"/>
      <c r="P658" s="199"/>
      <c r="Q658" s="199"/>
      <c r="R658" s="199"/>
      <c r="S658" s="199"/>
      <c r="T658" s="200"/>
      <c r="AT658" s="201" t="s">
        <v>174</v>
      </c>
      <c r="AU658" s="201" t="s">
        <v>83</v>
      </c>
      <c r="AV658" s="13" t="s">
        <v>81</v>
      </c>
      <c r="AW658" s="13" t="s">
        <v>35</v>
      </c>
      <c r="AX658" s="13" t="s">
        <v>74</v>
      </c>
      <c r="AY658" s="201" t="s">
        <v>164</v>
      </c>
    </row>
    <row r="659" spans="1:65" s="14" customFormat="1" ht="11.25">
      <c r="B659" s="202"/>
      <c r="C659" s="203"/>
      <c r="D659" s="193" t="s">
        <v>174</v>
      </c>
      <c r="E659" s="204" t="s">
        <v>19</v>
      </c>
      <c r="F659" s="205" t="s">
        <v>1531</v>
      </c>
      <c r="G659" s="203"/>
      <c r="H659" s="206">
        <v>2.4</v>
      </c>
      <c r="I659" s="207"/>
      <c r="J659" s="203"/>
      <c r="K659" s="203"/>
      <c r="L659" s="208"/>
      <c r="M659" s="209"/>
      <c r="N659" s="210"/>
      <c r="O659" s="210"/>
      <c r="P659" s="210"/>
      <c r="Q659" s="210"/>
      <c r="R659" s="210"/>
      <c r="S659" s="210"/>
      <c r="T659" s="211"/>
      <c r="AT659" s="212" t="s">
        <v>174</v>
      </c>
      <c r="AU659" s="212" t="s">
        <v>83</v>
      </c>
      <c r="AV659" s="14" t="s">
        <v>83</v>
      </c>
      <c r="AW659" s="14" t="s">
        <v>35</v>
      </c>
      <c r="AX659" s="14" t="s">
        <v>81</v>
      </c>
      <c r="AY659" s="212" t="s">
        <v>164</v>
      </c>
    </row>
    <row r="660" spans="1:65" s="2" customFormat="1" ht="24.2" customHeight="1">
      <c r="A660" s="34"/>
      <c r="B660" s="35"/>
      <c r="C660" s="213" t="s">
        <v>1532</v>
      </c>
      <c r="D660" s="213" t="s">
        <v>231</v>
      </c>
      <c r="E660" s="214" t="s">
        <v>1533</v>
      </c>
      <c r="F660" s="215" t="s">
        <v>1534</v>
      </c>
      <c r="G660" s="216" t="s">
        <v>170</v>
      </c>
      <c r="H660" s="217">
        <v>2.4</v>
      </c>
      <c r="I660" s="218"/>
      <c r="J660" s="219">
        <f>ROUND(I660*H660,2)</f>
        <v>0</v>
      </c>
      <c r="K660" s="215" t="s">
        <v>171</v>
      </c>
      <c r="L660" s="220"/>
      <c r="M660" s="221" t="s">
        <v>19</v>
      </c>
      <c r="N660" s="222" t="s">
        <v>45</v>
      </c>
      <c r="O660" s="64"/>
      <c r="P660" s="187">
        <f>O660*H660</f>
        <v>0</v>
      </c>
      <c r="Q660" s="187">
        <v>2.639E-2</v>
      </c>
      <c r="R660" s="187">
        <f>Q660*H660</f>
        <v>6.3336000000000003E-2</v>
      </c>
      <c r="S660" s="187">
        <v>0</v>
      </c>
      <c r="T660" s="188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89" t="s">
        <v>348</v>
      </c>
      <c r="AT660" s="189" t="s">
        <v>231</v>
      </c>
      <c r="AU660" s="189" t="s">
        <v>83</v>
      </c>
      <c r="AY660" s="17" t="s">
        <v>164</v>
      </c>
      <c r="BE660" s="190">
        <f>IF(N660="základní",J660,0)</f>
        <v>0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7" t="s">
        <v>81</v>
      </c>
      <c r="BK660" s="190">
        <f>ROUND(I660*H660,2)</f>
        <v>0</v>
      </c>
      <c r="BL660" s="17" t="s">
        <v>389</v>
      </c>
      <c r="BM660" s="189" t="s">
        <v>1535</v>
      </c>
    </row>
    <row r="661" spans="1:65" s="2" customFormat="1" ht="14.45" customHeight="1">
      <c r="A661" s="34"/>
      <c r="B661" s="35"/>
      <c r="C661" s="178" t="s">
        <v>1536</v>
      </c>
      <c r="D661" s="178" t="s">
        <v>167</v>
      </c>
      <c r="E661" s="179" t="s">
        <v>1537</v>
      </c>
      <c r="F661" s="180" t="s">
        <v>1538</v>
      </c>
      <c r="G661" s="181" t="s">
        <v>318</v>
      </c>
      <c r="H661" s="182">
        <v>2</v>
      </c>
      <c r="I661" s="183"/>
      <c r="J661" s="184">
        <f>ROUND(I661*H661,2)</f>
        <v>0</v>
      </c>
      <c r="K661" s="180" t="s">
        <v>19</v>
      </c>
      <c r="L661" s="39"/>
      <c r="M661" s="185" t="s">
        <v>19</v>
      </c>
      <c r="N661" s="186" t="s">
        <v>45</v>
      </c>
      <c r="O661" s="64"/>
      <c r="P661" s="187">
        <f>O661*H661</f>
        <v>0</v>
      </c>
      <c r="Q661" s="187">
        <v>0</v>
      </c>
      <c r="R661" s="187">
        <f>Q661*H661</f>
        <v>0</v>
      </c>
      <c r="S661" s="187">
        <v>0</v>
      </c>
      <c r="T661" s="188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89" t="s">
        <v>389</v>
      </c>
      <c r="AT661" s="189" t="s">
        <v>167</v>
      </c>
      <c r="AU661" s="189" t="s">
        <v>83</v>
      </c>
      <c r="AY661" s="17" t="s">
        <v>164</v>
      </c>
      <c r="BE661" s="190">
        <f>IF(N661="základní",J661,0)</f>
        <v>0</v>
      </c>
      <c r="BF661" s="190">
        <f>IF(N661="snížená",J661,0)</f>
        <v>0</v>
      </c>
      <c r="BG661" s="190">
        <f>IF(N661="zákl. přenesená",J661,0)</f>
        <v>0</v>
      </c>
      <c r="BH661" s="190">
        <f>IF(N661="sníž. přenesená",J661,0)</f>
        <v>0</v>
      </c>
      <c r="BI661" s="190">
        <f>IF(N661="nulová",J661,0)</f>
        <v>0</v>
      </c>
      <c r="BJ661" s="17" t="s">
        <v>81</v>
      </c>
      <c r="BK661" s="190">
        <f>ROUND(I661*H661,2)</f>
        <v>0</v>
      </c>
      <c r="BL661" s="17" t="s">
        <v>389</v>
      </c>
      <c r="BM661" s="189" t="s">
        <v>1539</v>
      </c>
    </row>
    <row r="662" spans="1:65" s="2" customFormat="1" ht="24.2" customHeight="1">
      <c r="A662" s="34"/>
      <c r="B662" s="35"/>
      <c r="C662" s="178" t="s">
        <v>1540</v>
      </c>
      <c r="D662" s="178" t="s">
        <v>167</v>
      </c>
      <c r="E662" s="179" t="s">
        <v>1541</v>
      </c>
      <c r="F662" s="180" t="s">
        <v>1542</v>
      </c>
      <c r="G662" s="181" t="s">
        <v>170</v>
      </c>
      <c r="H662" s="182">
        <v>64.165000000000006</v>
      </c>
      <c r="I662" s="183"/>
      <c r="J662" s="184">
        <f>ROUND(I662*H662,2)</f>
        <v>0</v>
      </c>
      <c r="K662" s="180" t="s">
        <v>171</v>
      </c>
      <c r="L662" s="39"/>
      <c r="M662" s="185" t="s">
        <v>19</v>
      </c>
      <c r="N662" s="186" t="s">
        <v>45</v>
      </c>
      <c r="O662" s="64"/>
      <c r="P662" s="187">
        <f>O662*H662</f>
        <v>0</v>
      </c>
      <c r="Q662" s="187">
        <v>2.5999999999999998E-4</v>
      </c>
      <c r="R662" s="187">
        <f>Q662*H662</f>
        <v>1.6682900000000001E-2</v>
      </c>
      <c r="S662" s="187">
        <v>0</v>
      </c>
      <c r="T662" s="188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89" t="s">
        <v>389</v>
      </c>
      <c r="AT662" s="189" t="s">
        <v>167</v>
      </c>
      <c r="AU662" s="189" t="s">
        <v>83</v>
      </c>
      <c r="AY662" s="17" t="s">
        <v>164</v>
      </c>
      <c r="BE662" s="190">
        <f>IF(N662="základní",J662,0)</f>
        <v>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17" t="s">
        <v>81</v>
      </c>
      <c r="BK662" s="190">
        <f>ROUND(I662*H662,2)</f>
        <v>0</v>
      </c>
      <c r="BL662" s="17" t="s">
        <v>389</v>
      </c>
      <c r="BM662" s="189" t="s">
        <v>1543</v>
      </c>
    </row>
    <row r="663" spans="1:65" s="13" customFormat="1" ht="11.25">
      <c r="B663" s="191"/>
      <c r="C663" s="192"/>
      <c r="D663" s="193" t="s">
        <v>174</v>
      </c>
      <c r="E663" s="194" t="s">
        <v>19</v>
      </c>
      <c r="F663" s="195" t="s">
        <v>1544</v>
      </c>
      <c r="G663" s="192"/>
      <c r="H663" s="194" t="s">
        <v>19</v>
      </c>
      <c r="I663" s="196"/>
      <c r="J663" s="192"/>
      <c r="K663" s="192"/>
      <c r="L663" s="197"/>
      <c r="M663" s="198"/>
      <c r="N663" s="199"/>
      <c r="O663" s="199"/>
      <c r="P663" s="199"/>
      <c r="Q663" s="199"/>
      <c r="R663" s="199"/>
      <c r="S663" s="199"/>
      <c r="T663" s="200"/>
      <c r="AT663" s="201" t="s">
        <v>174</v>
      </c>
      <c r="AU663" s="201" t="s">
        <v>83</v>
      </c>
      <c r="AV663" s="13" t="s">
        <v>81</v>
      </c>
      <c r="AW663" s="13" t="s">
        <v>35</v>
      </c>
      <c r="AX663" s="13" t="s">
        <v>74</v>
      </c>
      <c r="AY663" s="201" t="s">
        <v>164</v>
      </c>
    </row>
    <row r="664" spans="1:65" s="14" customFormat="1" ht="11.25">
      <c r="B664" s="202"/>
      <c r="C664" s="203"/>
      <c r="D664" s="193" t="s">
        <v>174</v>
      </c>
      <c r="E664" s="204" t="s">
        <v>19</v>
      </c>
      <c r="F664" s="205" t="s">
        <v>1545</v>
      </c>
      <c r="G664" s="203"/>
      <c r="H664" s="206">
        <v>3.06</v>
      </c>
      <c r="I664" s="207"/>
      <c r="J664" s="203"/>
      <c r="K664" s="203"/>
      <c r="L664" s="208"/>
      <c r="M664" s="209"/>
      <c r="N664" s="210"/>
      <c r="O664" s="210"/>
      <c r="P664" s="210"/>
      <c r="Q664" s="210"/>
      <c r="R664" s="210"/>
      <c r="S664" s="210"/>
      <c r="T664" s="211"/>
      <c r="AT664" s="212" t="s">
        <v>174</v>
      </c>
      <c r="AU664" s="212" t="s">
        <v>83</v>
      </c>
      <c r="AV664" s="14" t="s">
        <v>83</v>
      </c>
      <c r="AW664" s="14" t="s">
        <v>35</v>
      </c>
      <c r="AX664" s="14" t="s">
        <v>74</v>
      </c>
      <c r="AY664" s="212" t="s">
        <v>164</v>
      </c>
    </row>
    <row r="665" spans="1:65" s="13" customFormat="1" ht="11.25">
      <c r="B665" s="191"/>
      <c r="C665" s="192"/>
      <c r="D665" s="193" t="s">
        <v>174</v>
      </c>
      <c r="E665" s="194" t="s">
        <v>19</v>
      </c>
      <c r="F665" s="195" t="s">
        <v>1546</v>
      </c>
      <c r="G665" s="192"/>
      <c r="H665" s="194" t="s">
        <v>19</v>
      </c>
      <c r="I665" s="196"/>
      <c r="J665" s="192"/>
      <c r="K665" s="192"/>
      <c r="L665" s="197"/>
      <c r="M665" s="198"/>
      <c r="N665" s="199"/>
      <c r="O665" s="199"/>
      <c r="P665" s="199"/>
      <c r="Q665" s="199"/>
      <c r="R665" s="199"/>
      <c r="S665" s="199"/>
      <c r="T665" s="200"/>
      <c r="AT665" s="201" t="s">
        <v>174</v>
      </c>
      <c r="AU665" s="201" t="s">
        <v>83</v>
      </c>
      <c r="AV665" s="13" t="s">
        <v>81</v>
      </c>
      <c r="AW665" s="13" t="s">
        <v>35</v>
      </c>
      <c r="AX665" s="13" t="s">
        <v>74</v>
      </c>
      <c r="AY665" s="201" t="s">
        <v>164</v>
      </c>
    </row>
    <row r="666" spans="1:65" s="14" customFormat="1" ht="11.25">
      <c r="B666" s="202"/>
      <c r="C666" s="203"/>
      <c r="D666" s="193" t="s">
        <v>174</v>
      </c>
      <c r="E666" s="204" t="s">
        <v>19</v>
      </c>
      <c r="F666" s="205" t="s">
        <v>1547</v>
      </c>
      <c r="G666" s="203"/>
      <c r="H666" s="206">
        <v>6.12</v>
      </c>
      <c r="I666" s="207"/>
      <c r="J666" s="203"/>
      <c r="K666" s="203"/>
      <c r="L666" s="208"/>
      <c r="M666" s="209"/>
      <c r="N666" s="210"/>
      <c r="O666" s="210"/>
      <c r="P666" s="210"/>
      <c r="Q666" s="210"/>
      <c r="R666" s="210"/>
      <c r="S666" s="210"/>
      <c r="T666" s="211"/>
      <c r="AT666" s="212" t="s">
        <v>174</v>
      </c>
      <c r="AU666" s="212" t="s">
        <v>83</v>
      </c>
      <c r="AV666" s="14" t="s">
        <v>83</v>
      </c>
      <c r="AW666" s="14" t="s">
        <v>35</v>
      </c>
      <c r="AX666" s="14" t="s">
        <v>74</v>
      </c>
      <c r="AY666" s="212" t="s">
        <v>164</v>
      </c>
    </row>
    <row r="667" spans="1:65" s="14" customFormat="1" ht="11.25">
      <c r="B667" s="202"/>
      <c r="C667" s="203"/>
      <c r="D667" s="193" t="s">
        <v>174</v>
      </c>
      <c r="E667" s="204" t="s">
        <v>19</v>
      </c>
      <c r="F667" s="205" t="s">
        <v>1548</v>
      </c>
      <c r="G667" s="203"/>
      <c r="H667" s="206">
        <v>2.0299999999999998</v>
      </c>
      <c r="I667" s="207"/>
      <c r="J667" s="203"/>
      <c r="K667" s="203"/>
      <c r="L667" s="208"/>
      <c r="M667" s="209"/>
      <c r="N667" s="210"/>
      <c r="O667" s="210"/>
      <c r="P667" s="210"/>
      <c r="Q667" s="210"/>
      <c r="R667" s="210"/>
      <c r="S667" s="210"/>
      <c r="T667" s="211"/>
      <c r="AT667" s="212" t="s">
        <v>174</v>
      </c>
      <c r="AU667" s="212" t="s">
        <v>83</v>
      </c>
      <c r="AV667" s="14" t="s">
        <v>83</v>
      </c>
      <c r="AW667" s="14" t="s">
        <v>35</v>
      </c>
      <c r="AX667" s="14" t="s">
        <v>74</v>
      </c>
      <c r="AY667" s="212" t="s">
        <v>164</v>
      </c>
    </row>
    <row r="668" spans="1:65" s="14" customFormat="1" ht="11.25">
      <c r="B668" s="202"/>
      <c r="C668" s="203"/>
      <c r="D668" s="193" t="s">
        <v>174</v>
      </c>
      <c r="E668" s="204" t="s">
        <v>19</v>
      </c>
      <c r="F668" s="205" t="s">
        <v>1549</v>
      </c>
      <c r="G668" s="203"/>
      <c r="H668" s="206">
        <v>28.56</v>
      </c>
      <c r="I668" s="207"/>
      <c r="J668" s="203"/>
      <c r="K668" s="203"/>
      <c r="L668" s="208"/>
      <c r="M668" s="209"/>
      <c r="N668" s="210"/>
      <c r="O668" s="210"/>
      <c r="P668" s="210"/>
      <c r="Q668" s="210"/>
      <c r="R668" s="210"/>
      <c r="S668" s="210"/>
      <c r="T668" s="211"/>
      <c r="AT668" s="212" t="s">
        <v>174</v>
      </c>
      <c r="AU668" s="212" t="s">
        <v>83</v>
      </c>
      <c r="AV668" s="14" t="s">
        <v>83</v>
      </c>
      <c r="AW668" s="14" t="s">
        <v>35</v>
      </c>
      <c r="AX668" s="14" t="s">
        <v>74</v>
      </c>
      <c r="AY668" s="212" t="s">
        <v>164</v>
      </c>
    </row>
    <row r="669" spans="1:65" s="13" customFormat="1" ht="11.25">
      <c r="B669" s="191"/>
      <c r="C669" s="192"/>
      <c r="D669" s="193" t="s">
        <v>174</v>
      </c>
      <c r="E669" s="194" t="s">
        <v>19</v>
      </c>
      <c r="F669" s="195" t="s">
        <v>1550</v>
      </c>
      <c r="G669" s="192"/>
      <c r="H669" s="194" t="s">
        <v>19</v>
      </c>
      <c r="I669" s="196"/>
      <c r="J669" s="192"/>
      <c r="K669" s="192"/>
      <c r="L669" s="197"/>
      <c r="M669" s="198"/>
      <c r="N669" s="199"/>
      <c r="O669" s="199"/>
      <c r="P669" s="199"/>
      <c r="Q669" s="199"/>
      <c r="R669" s="199"/>
      <c r="S669" s="199"/>
      <c r="T669" s="200"/>
      <c r="AT669" s="201" t="s">
        <v>174</v>
      </c>
      <c r="AU669" s="201" t="s">
        <v>83</v>
      </c>
      <c r="AV669" s="13" t="s">
        <v>81</v>
      </c>
      <c r="AW669" s="13" t="s">
        <v>35</v>
      </c>
      <c r="AX669" s="13" t="s">
        <v>74</v>
      </c>
      <c r="AY669" s="201" t="s">
        <v>164</v>
      </c>
    </row>
    <row r="670" spans="1:65" s="14" customFormat="1" ht="11.25">
      <c r="B670" s="202"/>
      <c r="C670" s="203"/>
      <c r="D670" s="193" t="s">
        <v>174</v>
      </c>
      <c r="E670" s="204" t="s">
        <v>19</v>
      </c>
      <c r="F670" s="205" t="s">
        <v>1551</v>
      </c>
      <c r="G670" s="203"/>
      <c r="H670" s="206">
        <v>3.57</v>
      </c>
      <c r="I670" s="207"/>
      <c r="J670" s="203"/>
      <c r="K670" s="203"/>
      <c r="L670" s="208"/>
      <c r="M670" s="209"/>
      <c r="N670" s="210"/>
      <c r="O670" s="210"/>
      <c r="P670" s="210"/>
      <c r="Q670" s="210"/>
      <c r="R670" s="210"/>
      <c r="S670" s="210"/>
      <c r="T670" s="211"/>
      <c r="AT670" s="212" t="s">
        <v>174</v>
      </c>
      <c r="AU670" s="212" t="s">
        <v>83</v>
      </c>
      <c r="AV670" s="14" t="s">
        <v>83</v>
      </c>
      <c r="AW670" s="14" t="s">
        <v>35</v>
      </c>
      <c r="AX670" s="14" t="s">
        <v>74</v>
      </c>
      <c r="AY670" s="212" t="s">
        <v>164</v>
      </c>
    </row>
    <row r="671" spans="1:65" s="13" customFormat="1" ht="11.25">
      <c r="B671" s="191"/>
      <c r="C671" s="192"/>
      <c r="D671" s="193" t="s">
        <v>174</v>
      </c>
      <c r="E671" s="194" t="s">
        <v>19</v>
      </c>
      <c r="F671" s="195" t="s">
        <v>1552</v>
      </c>
      <c r="G671" s="192"/>
      <c r="H671" s="194" t="s">
        <v>19</v>
      </c>
      <c r="I671" s="196"/>
      <c r="J671" s="192"/>
      <c r="K671" s="192"/>
      <c r="L671" s="197"/>
      <c r="M671" s="198"/>
      <c r="N671" s="199"/>
      <c r="O671" s="199"/>
      <c r="P671" s="199"/>
      <c r="Q671" s="199"/>
      <c r="R671" s="199"/>
      <c r="S671" s="199"/>
      <c r="T671" s="200"/>
      <c r="AT671" s="201" t="s">
        <v>174</v>
      </c>
      <c r="AU671" s="201" t="s">
        <v>83</v>
      </c>
      <c r="AV671" s="13" t="s">
        <v>81</v>
      </c>
      <c r="AW671" s="13" t="s">
        <v>35</v>
      </c>
      <c r="AX671" s="13" t="s">
        <v>74</v>
      </c>
      <c r="AY671" s="201" t="s">
        <v>164</v>
      </c>
    </row>
    <row r="672" spans="1:65" s="14" customFormat="1" ht="11.25">
      <c r="B672" s="202"/>
      <c r="C672" s="203"/>
      <c r="D672" s="193" t="s">
        <v>174</v>
      </c>
      <c r="E672" s="204" t="s">
        <v>19</v>
      </c>
      <c r="F672" s="205" t="s">
        <v>1553</v>
      </c>
      <c r="G672" s="203"/>
      <c r="H672" s="206">
        <v>2.4649999999999999</v>
      </c>
      <c r="I672" s="207"/>
      <c r="J672" s="203"/>
      <c r="K672" s="203"/>
      <c r="L672" s="208"/>
      <c r="M672" s="209"/>
      <c r="N672" s="210"/>
      <c r="O672" s="210"/>
      <c r="P672" s="210"/>
      <c r="Q672" s="210"/>
      <c r="R672" s="210"/>
      <c r="S672" s="210"/>
      <c r="T672" s="211"/>
      <c r="AT672" s="212" t="s">
        <v>174</v>
      </c>
      <c r="AU672" s="212" t="s">
        <v>83</v>
      </c>
      <c r="AV672" s="14" t="s">
        <v>83</v>
      </c>
      <c r="AW672" s="14" t="s">
        <v>35</v>
      </c>
      <c r="AX672" s="14" t="s">
        <v>74</v>
      </c>
      <c r="AY672" s="212" t="s">
        <v>164</v>
      </c>
    </row>
    <row r="673" spans="1:65" s="13" customFormat="1" ht="11.25">
      <c r="B673" s="191"/>
      <c r="C673" s="192"/>
      <c r="D673" s="193" t="s">
        <v>174</v>
      </c>
      <c r="E673" s="194" t="s">
        <v>19</v>
      </c>
      <c r="F673" s="195" t="s">
        <v>1554</v>
      </c>
      <c r="G673" s="192"/>
      <c r="H673" s="194" t="s">
        <v>19</v>
      </c>
      <c r="I673" s="196"/>
      <c r="J673" s="192"/>
      <c r="K673" s="192"/>
      <c r="L673" s="197"/>
      <c r="M673" s="198"/>
      <c r="N673" s="199"/>
      <c r="O673" s="199"/>
      <c r="P673" s="199"/>
      <c r="Q673" s="199"/>
      <c r="R673" s="199"/>
      <c r="S673" s="199"/>
      <c r="T673" s="200"/>
      <c r="AT673" s="201" t="s">
        <v>174</v>
      </c>
      <c r="AU673" s="201" t="s">
        <v>83</v>
      </c>
      <c r="AV673" s="13" t="s">
        <v>81</v>
      </c>
      <c r="AW673" s="13" t="s">
        <v>35</v>
      </c>
      <c r="AX673" s="13" t="s">
        <v>74</v>
      </c>
      <c r="AY673" s="201" t="s">
        <v>164</v>
      </c>
    </row>
    <row r="674" spans="1:65" s="14" customFormat="1" ht="11.25">
      <c r="B674" s="202"/>
      <c r="C674" s="203"/>
      <c r="D674" s="193" t="s">
        <v>174</v>
      </c>
      <c r="E674" s="204" t="s">
        <v>19</v>
      </c>
      <c r="F674" s="205" t="s">
        <v>1555</v>
      </c>
      <c r="G674" s="203"/>
      <c r="H674" s="206">
        <v>18.36</v>
      </c>
      <c r="I674" s="207"/>
      <c r="J674" s="203"/>
      <c r="K674" s="203"/>
      <c r="L674" s="208"/>
      <c r="M674" s="209"/>
      <c r="N674" s="210"/>
      <c r="O674" s="210"/>
      <c r="P674" s="210"/>
      <c r="Q674" s="210"/>
      <c r="R674" s="210"/>
      <c r="S674" s="210"/>
      <c r="T674" s="211"/>
      <c r="AT674" s="212" t="s">
        <v>174</v>
      </c>
      <c r="AU674" s="212" t="s">
        <v>83</v>
      </c>
      <c r="AV674" s="14" t="s">
        <v>83</v>
      </c>
      <c r="AW674" s="14" t="s">
        <v>35</v>
      </c>
      <c r="AX674" s="14" t="s">
        <v>74</v>
      </c>
      <c r="AY674" s="212" t="s">
        <v>164</v>
      </c>
    </row>
    <row r="675" spans="1:65" s="15" customFormat="1" ht="11.25">
      <c r="B675" s="223"/>
      <c r="C675" s="224"/>
      <c r="D675" s="193" t="s">
        <v>174</v>
      </c>
      <c r="E675" s="225" t="s">
        <v>19</v>
      </c>
      <c r="F675" s="226" t="s">
        <v>246</v>
      </c>
      <c r="G675" s="224"/>
      <c r="H675" s="227">
        <v>64.164999999999992</v>
      </c>
      <c r="I675" s="228"/>
      <c r="J675" s="224"/>
      <c r="K675" s="224"/>
      <c r="L675" s="229"/>
      <c r="M675" s="230"/>
      <c r="N675" s="231"/>
      <c r="O675" s="231"/>
      <c r="P675" s="231"/>
      <c r="Q675" s="231"/>
      <c r="R675" s="231"/>
      <c r="S675" s="231"/>
      <c r="T675" s="232"/>
      <c r="AT675" s="233" t="s">
        <v>174</v>
      </c>
      <c r="AU675" s="233" t="s">
        <v>83</v>
      </c>
      <c r="AV675" s="15" t="s">
        <v>172</v>
      </c>
      <c r="AW675" s="15" t="s">
        <v>35</v>
      </c>
      <c r="AX675" s="15" t="s">
        <v>81</v>
      </c>
      <c r="AY675" s="233" t="s">
        <v>164</v>
      </c>
    </row>
    <row r="676" spans="1:65" s="2" customFormat="1" ht="24.2" customHeight="1">
      <c r="A676" s="34"/>
      <c r="B676" s="35"/>
      <c r="C676" s="213" t="s">
        <v>1556</v>
      </c>
      <c r="D676" s="213" t="s">
        <v>231</v>
      </c>
      <c r="E676" s="214" t="s">
        <v>1557</v>
      </c>
      <c r="F676" s="215" t="s">
        <v>1558</v>
      </c>
      <c r="G676" s="216" t="s">
        <v>170</v>
      </c>
      <c r="H676" s="217">
        <v>64.165000000000006</v>
      </c>
      <c r="I676" s="218"/>
      <c r="J676" s="219">
        <f>ROUND(I676*H676,2)</f>
        <v>0</v>
      </c>
      <c r="K676" s="215" t="s">
        <v>171</v>
      </c>
      <c r="L676" s="220"/>
      <c r="M676" s="221" t="s">
        <v>19</v>
      </c>
      <c r="N676" s="222" t="s">
        <v>45</v>
      </c>
      <c r="O676" s="64"/>
      <c r="P676" s="187">
        <f>O676*H676</f>
        <v>0</v>
      </c>
      <c r="Q676" s="187">
        <v>3.6110000000000003E-2</v>
      </c>
      <c r="R676" s="187">
        <f>Q676*H676</f>
        <v>2.3169981500000003</v>
      </c>
      <c r="S676" s="187">
        <v>0</v>
      </c>
      <c r="T676" s="188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89" t="s">
        <v>348</v>
      </c>
      <c r="AT676" s="189" t="s">
        <v>231</v>
      </c>
      <c r="AU676" s="189" t="s">
        <v>83</v>
      </c>
      <c r="AY676" s="17" t="s">
        <v>164</v>
      </c>
      <c r="BE676" s="190">
        <f>IF(N676="základní",J676,0)</f>
        <v>0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17" t="s">
        <v>81</v>
      </c>
      <c r="BK676" s="190">
        <f>ROUND(I676*H676,2)</f>
        <v>0</v>
      </c>
      <c r="BL676" s="17" t="s">
        <v>389</v>
      </c>
      <c r="BM676" s="189" t="s">
        <v>1559</v>
      </c>
    </row>
    <row r="677" spans="1:65" s="2" customFormat="1" ht="24.2" customHeight="1">
      <c r="A677" s="34"/>
      <c r="B677" s="35"/>
      <c r="C677" s="178" t="s">
        <v>1560</v>
      </c>
      <c r="D677" s="178" t="s">
        <v>167</v>
      </c>
      <c r="E677" s="179" t="s">
        <v>1561</v>
      </c>
      <c r="F677" s="180" t="s">
        <v>1562</v>
      </c>
      <c r="G677" s="181" t="s">
        <v>401</v>
      </c>
      <c r="H677" s="182">
        <v>4</v>
      </c>
      <c r="I677" s="183"/>
      <c r="J677" s="184">
        <f>ROUND(I677*H677,2)</f>
        <v>0</v>
      </c>
      <c r="K677" s="180" t="s">
        <v>171</v>
      </c>
      <c r="L677" s="39"/>
      <c r="M677" s="185" t="s">
        <v>19</v>
      </c>
      <c r="N677" s="186" t="s">
        <v>45</v>
      </c>
      <c r="O677" s="64"/>
      <c r="P677" s="187">
        <f>O677*H677</f>
        <v>0</v>
      </c>
      <c r="Q677" s="187">
        <v>2.5999999999999998E-4</v>
      </c>
      <c r="R677" s="187">
        <f>Q677*H677</f>
        <v>1.0399999999999999E-3</v>
      </c>
      <c r="S677" s="187">
        <v>0</v>
      </c>
      <c r="T677" s="188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89" t="s">
        <v>389</v>
      </c>
      <c r="AT677" s="189" t="s">
        <v>167</v>
      </c>
      <c r="AU677" s="189" t="s">
        <v>83</v>
      </c>
      <c r="AY677" s="17" t="s">
        <v>164</v>
      </c>
      <c r="BE677" s="190">
        <f>IF(N677="základní",J677,0)</f>
        <v>0</v>
      </c>
      <c r="BF677" s="190">
        <f>IF(N677="snížená",J677,0)</f>
        <v>0</v>
      </c>
      <c r="BG677" s="190">
        <f>IF(N677="zákl. přenesená",J677,0)</f>
        <v>0</v>
      </c>
      <c r="BH677" s="190">
        <f>IF(N677="sníž. přenesená",J677,0)</f>
        <v>0</v>
      </c>
      <c r="BI677" s="190">
        <f>IF(N677="nulová",J677,0)</f>
        <v>0</v>
      </c>
      <c r="BJ677" s="17" t="s">
        <v>81</v>
      </c>
      <c r="BK677" s="190">
        <f>ROUND(I677*H677,2)</f>
        <v>0</v>
      </c>
      <c r="BL677" s="17" t="s">
        <v>389</v>
      </c>
      <c r="BM677" s="189" t="s">
        <v>1563</v>
      </c>
    </row>
    <row r="678" spans="1:65" s="13" customFormat="1" ht="11.25">
      <c r="B678" s="191"/>
      <c r="C678" s="192"/>
      <c r="D678" s="193" t="s">
        <v>174</v>
      </c>
      <c r="E678" s="194" t="s">
        <v>19</v>
      </c>
      <c r="F678" s="195" t="s">
        <v>1564</v>
      </c>
      <c r="G678" s="192"/>
      <c r="H678" s="194" t="s">
        <v>19</v>
      </c>
      <c r="I678" s="196"/>
      <c r="J678" s="192"/>
      <c r="K678" s="192"/>
      <c r="L678" s="197"/>
      <c r="M678" s="198"/>
      <c r="N678" s="199"/>
      <c r="O678" s="199"/>
      <c r="P678" s="199"/>
      <c r="Q678" s="199"/>
      <c r="R678" s="199"/>
      <c r="S678" s="199"/>
      <c r="T678" s="200"/>
      <c r="AT678" s="201" t="s">
        <v>174</v>
      </c>
      <c r="AU678" s="201" t="s">
        <v>83</v>
      </c>
      <c r="AV678" s="13" t="s">
        <v>81</v>
      </c>
      <c r="AW678" s="13" t="s">
        <v>35</v>
      </c>
      <c r="AX678" s="13" t="s">
        <v>74</v>
      </c>
      <c r="AY678" s="201" t="s">
        <v>164</v>
      </c>
    </row>
    <row r="679" spans="1:65" s="14" customFormat="1" ht="11.25">
      <c r="B679" s="202"/>
      <c r="C679" s="203"/>
      <c r="D679" s="193" t="s">
        <v>174</v>
      </c>
      <c r="E679" s="204" t="s">
        <v>19</v>
      </c>
      <c r="F679" s="205" t="s">
        <v>172</v>
      </c>
      <c r="G679" s="203"/>
      <c r="H679" s="206">
        <v>4</v>
      </c>
      <c r="I679" s="207"/>
      <c r="J679" s="203"/>
      <c r="K679" s="203"/>
      <c r="L679" s="208"/>
      <c r="M679" s="209"/>
      <c r="N679" s="210"/>
      <c r="O679" s="210"/>
      <c r="P679" s="210"/>
      <c r="Q679" s="210"/>
      <c r="R679" s="210"/>
      <c r="S679" s="210"/>
      <c r="T679" s="211"/>
      <c r="AT679" s="212" t="s">
        <v>174</v>
      </c>
      <c r="AU679" s="212" t="s">
        <v>83</v>
      </c>
      <c r="AV679" s="14" t="s">
        <v>83</v>
      </c>
      <c r="AW679" s="14" t="s">
        <v>35</v>
      </c>
      <c r="AX679" s="14" t="s">
        <v>81</v>
      </c>
      <c r="AY679" s="212" t="s">
        <v>164</v>
      </c>
    </row>
    <row r="680" spans="1:65" s="2" customFormat="1" ht="24.2" customHeight="1">
      <c r="A680" s="34"/>
      <c r="B680" s="35"/>
      <c r="C680" s="213" t="s">
        <v>1565</v>
      </c>
      <c r="D680" s="213" t="s">
        <v>231</v>
      </c>
      <c r="E680" s="214" t="s">
        <v>1566</v>
      </c>
      <c r="F680" s="215" t="s">
        <v>1567</v>
      </c>
      <c r="G680" s="216" t="s">
        <v>170</v>
      </c>
      <c r="H680" s="217">
        <v>2.16</v>
      </c>
      <c r="I680" s="218"/>
      <c r="J680" s="219">
        <f>ROUND(I680*H680,2)</f>
        <v>0</v>
      </c>
      <c r="K680" s="215" t="s">
        <v>171</v>
      </c>
      <c r="L680" s="220"/>
      <c r="M680" s="221" t="s">
        <v>19</v>
      </c>
      <c r="N680" s="222" t="s">
        <v>45</v>
      </c>
      <c r="O680" s="64"/>
      <c r="P680" s="187">
        <f>O680*H680</f>
        <v>0</v>
      </c>
      <c r="Q680" s="187">
        <v>3.7499999999999999E-2</v>
      </c>
      <c r="R680" s="187">
        <f>Q680*H680</f>
        <v>8.1000000000000003E-2</v>
      </c>
      <c r="S680" s="187">
        <v>0</v>
      </c>
      <c r="T680" s="188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89" t="s">
        <v>348</v>
      </c>
      <c r="AT680" s="189" t="s">
        <v>231</v>
      </c>
      <c r="AU680" s="189" t="s">
        <v>83</v>
      </c>
      <c r="AY680" s="17" t="s">
        <v>164</v>
      </c>
      <c r="BE680" s="190">
        <f>IF(N680="základní",J680,0)</f>
        <v>0</v>
      </c>
      <c r="BF680" s="190">
        <f>IF(N680="snížená",J680,0)</f>
        <v>0</v>
      </c>
      <c r="BG680" s="190">
        <f>IF(N680="zákl. přenesená",J680,0)</f>
        <v>0</v>
      </c>
      <c r="BH680" s="190">
        <f>IF(N680="sníž. přenesená",J680,0)</f>
        <v>0</v>
      </c>
      <c r="BI680" s="190">
        <f>IF(N680="nulová",J680,0)</f>
        <v>0</v>
      </c>
      <c r="BJ680" s="17" t="s">
        <v>81</v>
      </c>
      <c r="BK680" s="190">
        <f>ROUND(I680*H680,2)</f>
        <v>0</v>
      </c>
      <c r="BL680" s="17" t="s">
        <v>389</v>
      </c>
      <c r="BM680" s="189" t="s">
        <v>1568</v>
      </c>
    </row>
    <row r="681" spans="1:65" s="14" customFormat="1" ht="11.25">
      <c r="B681" s="202"/>
      <c r="C681" s="203"/>
      <c r="D681" s="193" t="s">
        <v>174</v>
      </c>
      <c r="E681" s="204" t="s">
        <v>19</v>
      </c>
      <c r="F681" s="205" t="s">
        <v>305</v>
      </c>
      <c r="G681" s="203"/>
      <c r="H681" s="206">
        <v>2.16</v>
      </c>
      <c r="I681" s="207"/>
      <c r="J681" s="203"/>
      <c r="K681" s="203"/>
      <c r="L681" s="208"/>
      <c r="M681" s="209"/>
      <c r="N681" s="210"/>
      <c r="O681" s="210"/>
      <c r="P681" s="210"/>
      <c r="Q681" s="210"/>
      <c r="R681" s="210"/>
      <c r="S681" s="210"/>
      <c r="T681" s="211"/>
      <c r="AT681" s="212" t="s">
        <v>174</v>
      </c>
      <c r="AU681" s="212" t="s">
        <v>83</v>
      </c>
      <c r="AV681" s="14" t="s">
        <v>83</v>
      </c>
      <c r="AW681" s="14" t="s">
        <v>35</v>
      </c>
      <c r="AX681" s="14" t="s">
        <v>81</v>
      </c>
      <c r="AY681" s="212" t="s">
        <v>164</v>
      </c>
    </row>
    <row r="682" spans="1:65" s="2" customFormat="1" ht="24.2" customHeight="1">
      <c r="A682" s="34"/>
      <c r="B682" s="35"/>
      <c r="C682" s="178" t="s">
        <v>1569</v>
      </c>
      <c r="D682" s="178" t="s">
        <v>167</v>
      </c>
      <c r="E682" s="179" t="s">
        <v>1570</v>
      </c>
      <c r="F682" s="180" t="s">
        <v>1571</v>
      </c>
      <c r="G682" s="181" t="s">
        <v>401</v>
      </c>
      <c r="H682" s="182">
        <v>8</v>
      </c>
      <c r="I682" s="183"/>
      <c r="J682" s="184">
        <f>ROUND(I682*H682,2)</f>
        <v>0</v>
      </c>
      <c r="K682" s="180" t="s">
        <v>171</v>
      </c>
      <c r="L682" s="39"/>
      <c r="M682" s="185" t="s">
        <v>19</v>
      </c>
      <c r="N682" s="186" t="s">
        <v>45</v>
      </c>
      <c r="O682" s="64"/>
      <c r="P682" s="187">
        <f>O682*H682</f>
        <v>0</v>
      </c>
      <c r="Q682" s="187">
        <v>2.7E-4</v>
      </c>
      <c r="R682" s="187">
        <f>Q682*H682</f>
        <v>2.16E-3</v>
      </c>
      <c r="S682" s="187">
        <v>0</v>
      </c>
      <c r="T682" s="188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89" t="s">
        <v>389</v>
      </c>
      <c r="AT682" s="189" t="s">
        <v>167</v>
      </c>
      <c r="AU682" s="189" t="s">
        <v>83</v>
      </c>
      <c r="AY682" s="17" t="s">
        <v>164</v>
      </c>
      <c r="BE682" s="190">
        <f>IF(N682="základní",J682,0)</f>
        <v>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7" t="s">
        <v>81</v>
      </c>
      <c r="BK682" s="190">
        <f>ROUND(I682*H682,2)</f>
        <v>0</v>
      </c>
      <c r="BL682" s="17" t="s">
        <v>389</v>
      </c>
      <c r="BM682" s="189" t="s">
        <v>1572</v>
      </c>
    </row>
    <row r="683" spans="1:65" s="13" customFormat="1" ht="11.25">
      <c r="B683" s="191"/>
      <c r="C683" s="192"/>
      <c r="D683" s="193" t="s">
        <v>174</v>
      </c>
      <c r="E683" s="194" t="s">
        <v>19</v>
      </c>
      <c r="F683" s="195" t="s">
        <v>1573</v>
      </c>
      <c r="G683" s="192"/>
      <c r="H683" s="194" t="s">
        <v>19</v>
      </c>
      <c r="I683" s="196"/>
      <c r="J683" s="192"/>
      <c r="K683" s="192"/>
      <c r="L683" s="197"/>
      <c r="M683" s="198"/>
      <c r="N683" s="199"/>
      <c r="O683" s="199"/>
      <c r="P683" s="199"/>
      <c r="Q683" s="199"/>
      <c r="R683" s="199"/>
      <c r="S683" s="199"/>
      <c r="T683" s="200"/>
      <c r="AT683" s="201" t="s">
        <v>174</v>
      </c>
      <c r="AU683" s="201" t="s">
        <v>83</v>
      </c>
      <c r="AV683" s="13" t="s">
        <v>81</v>
      </c>
      <c r="AW683" s="13" t="s">
        <v>35</v>
      </c>
      <c r="AX683" s="13" t="s">
        <v>74</v>
      </c>
      <c r="AY683" s="201" t="s">
        <v>164</v>
      </c>
    </row>
    <row r="684" spans="1:65" s="14" customFormat="1" ht="11.25">
      <c r="B684" s="202"/>
      <c r="C684" s="203"/>
      <c r="D684" s="193" t="s">
        <v>174</v>
      </c>
      <c r="E684" s="204" t="s">
        <v>19</v>
      </c>
      <c r="F684" s="205" t="s">
        <v>83</v>
      </c>
      <c r="G684" s="203"/>
      <c r="H684" s="206">
        <v>2</v>
      </c>
      <c r="I684" s="207"/>
      <c r="J684" s="203"/>
      <c r="K684" s="203"/>
      <c r="L684" s="208"/>
      <c r="M684" s="209"/>
      <c r="N684" s="210"/>
      <c r="O684" s="210"/>
      <c r="P684" s="210"/>
      <c r="Q684" s="210"/>
      <c r="R684" s="210"/>
      <c r="S684" s="210"/>
      <c r="T684" s="211"/>
      <c r="AT684" s="212" t="s">
        <v>174</v>
      </c>
      <c r="AU684" s="212" t="s">
        <v>83</v>
      </c>
      <c r="AV684" s="14" t="s">
        <v>83</v>
      </c>
      <c r="AW684" s="14" t="s">
        <v>35</v>
      </c>
      <c r="AX684" s="14" t="s">
        <v>74</v>
      </c>
      <c r="AY684" s="212" t="s">
        <v>164</v>
      </c>
    </row>
    <row r="685" spans="1:65" s="13" customFormat="1" ht="11.25">
      <c r="B685" s="191"/>
      <c r="C685" s="192"/>
      <c r="D685" s="193" t="s">
        <v>174</v>
      </c>
      <c r="E685" s="194" t="s">
        <v>19</v>
      </c>
      <c r="F685" s="195" t="s">
        <v>1574</v>
      </c>
      <c r="G685" s="192"/>
      <c r="H685" s="194" t="s">
        <v>19</v>
      </c>
      <c r="I685" s="196"/>
      <c r="J685" s="192"/>
      <c r="K685" s="192"/>
      <c r="L685" s="197"/>
      <c r="M685" s="198"/>
      <c r="N685" s="199"/>
      <c r="O685" s="199"/>
      <c r="P685" s="199"/>
      <c r="Q685" s="199"/>
      <c r="R685" s="199"/>
      <c r="S685" s="199"/>
      <c r="T685" s="200"/>
      <c r="AT685" s="201" t="s">
        <v>174</v>
      </c>
      <c r="AU685" s="201" t="s">
        <v>83</v>
      </c>
      <c r="AV685" s="13" t="s">
        <v>81</v>
      </c>
      <c r="AW685" s="13" t="s">
        <v>35</v>
      </c>
      <c r="AX685" s="13" t="s">
        <v>74</v>
      </c>
      <c r="AY685" s="201" t="s">
        <v>164</v>
      </c>
    </row>
    <row r="686" spans="1:65" s="14" customFormat="1" ht="11.25">
      <c r="B686" s="202"/>
      <c r="C686" s="203"/>
      <c r="D686" s="193" t="s">
        <v>174</v>
      </c>
      <c r="E686" s="204" t="s">
        <v>19</v>
      </c>
      <c r="F686" s="205" t="s">
        <v>81</v>
      </c>
      <c r="G686" s="203"/>
      <c r="H686" s="206">
        <v>1</v>
      </c>
      <c r="I686" s="207"/>
      <c r="J686" s="203"/>
      <c r="K686" s="203"/>
      <c r="L686" s="208"/>
      <c r="M686" s="209"/>
      <c r="N686" s="210"/>
      <c r="O686" s="210"/>
      <c r="P686" s="210"/>
      <c r="Q686" s="210"/>
      <c r="R686" s="210"/>
      <c r="S686" s="210"/>
      <c r="T686" s="211"/>
      <c r="AT686" s="212" t="s">
        <v>174</v>
      </c>
      <c r="AU686" s="212" t="s">
        <v>83</v>
      </c>
      <c r="AV686" s="14" t="s">
        <v>83</v>
      </c>
      <c r="AW686" s="14" t="s">
        <v>35</v>
      </c>
      <c r="AX686" s="14" t="s">
        <v>74</v>
      </c>
      <c r="AY686" s="212" t="s">
        <v>164</v>
      </c>
    </row>
    <row r="687" spans="1:65" s="13" customFormat="1" ht="11.25">
      <c r="B687" s="191"/>
      <c r="C687" s="192"/>
      <c r="D687" s="193" t="s">
        <v>174</v>
      </c>
      <c r="E687" s="194" t="s">
        <v>19</v>
      </c>
      <c r="F687" s="195" t="s">
        <v>1575</v>
      </c>
      <c r="G687" s="192"/>
      <c r="H687" s="194" t="s">
        <v>19</v>
      </c>
      <c r="I687" s="196"/>
      <c r="J687" s="192"/>
      <c r="K687" s="192"/>
      <c r="L687" s="197"/>
      <c r="M687" s="198"/>
      <c r="N687" s="199"/>
      <c r="O687" s="199"/>
      <c r="P687" s="199"/>
      <c r="Q687" s="199"/>
      <c r="R687" s="199"/>
      <c r="S687" s="199"/>
      <c r="T687" s="200"/>
      <c r="AT687" s="201" t="s">
        <v>174</v>
      </c>
      <c r="AU687" s="201" t="s">
        <v>83</v>
      </c>
      <c r="AV687" s="13" t="s">
        <v>81</v>
      </c>
      <c r="AW687" s="13" t="s">
        <v>35</v>
      </c>
      <c r="AX687" s="13" t="s">
        <v>74</v>
      </c>
      <c r="AY687" s="201" t="s">
        <v>164</v>
      </c>
    </row>
    <row r="688" spans="1:65" s="14" customFormat="1" ht="11.25">
      <c r="B688" s="202"/>
      <c r="C688" s="203"/>
      <c r="D688" s="193" t="s">
        <v>174</v>
      </c>
      <c r="E688" s="204" t="s">
        <v>19</v>
      </c>
      <c r="F688" s="205" t="s">
        <v>310</v>
      </c>
      <c r="G688" s="203"/>
      <c r="H688" s="206">
        <v>5</v>
      </c>
      <c r="I688" s="207"/>
      <c r="J688" s="203"/>
      <c r="K688" s="203"/>
      <c r="L688" s="208"/>
      <c r="M688" s="209"/>
      <c r="N688" s="210"/>
      <c r="O688" s="210"/>
      <c r="P688" s="210"/>
      <c r="Q688" s="210"/>
      <c r="R688" s="210"/>
      <c r="S688" s="210"/>
      <c r="T688" s="211"/>
      <c r="AT688" s="212" t="s">
        <v>174</v>
      </c>
      <c r="AU688" s="212" t="s">
        <v>83</v>
      </c>
      <c r="AV688" s="14" t="s">
        <v>83</v>
      </c>
      <c r="AW688" s="14" t="s">
        <v>35</v>
      </c>
      <c r="AX688" s="14" t="s">
        <v>74</v>
      </c>
      <c r="AY688" s="212" t="s">
        <v>164</v>
      </c>
    </row>
    <row r="689" spans="1:65" s="15" customFormat="1" ht="11.25">
      <c r="B689" s="223"/>
      <c r="C689" s="224"/>
      <c r="D689" s="193" t="s">
        <v>174</v>
      </c>
      <c r="E689" s="225" t="s">
        <v>19</v>
      </c>
      <c r="F689" s="226" t="s">
        <v>246</v>
      </c>
      <c r="G689" s="224"/>
      <c r="H689" s="227">
        <v>8</v>
      </c>
      <c r="I689" s="228"/>
      <c r="J689" s="224"/>
      <c r="K689" s="224"/>
      <c r="L689" s="229"/>
      <c r="M689" s="230"/>
      <c r="N689" s="231"/>
      <c r="O689" s="231"/>
      <c r="P689" s="231"/>
      <c r="Q689" s="231"/>
      <c r="R689" s="231"/>
      <c r="S689" s="231"/>
      <c r="T689" s="232"/>
      <c r="AT689" s="233" t="s">
        <v>174</v>
      </c>
      <c r="AU689" s="233" t="s">
        <v>83</v>
      </c>
      <c r="AV689" s="15" t="s">
        <v>172</v>
      </c>
      <c r="AW689" s="15" t="s">
        <v>35</v>
      </c>
      <c r="AX689" s="15" t="s">
        <v>81</v>
      </c>
      <c r="AY689" s="233" t="s">
        <v>164</v>
      </c>
    </row>
    <row r="690" spans="1:65" s="2" customFormat="1" ht="14.45" customHeight="1">
      <c r="A690" s="34"/>
      <c r="B690" s="35"/>
      <c r="C690" s="213" t="s">
        <v>1576</v>
      </c>
      <c r="D690" s="213" t="s">
        <v>231</v>
      </c>
      <c r="E690" s="214" t="s">
        <v>1577</v>
      </c>
      <c r="F690" s="215" t="s">
        <v>1578</v>
      </c>
      <c r="G690" s="216" t="s">
        <v>170</v>
      </c>
      <c r="H690" s="217">
        <v>5.31</v>
      </c>
      <c r="I690" s="218"/>
      <c r="J690" s="219">
        <f>ROUND(I690*H690,2)</f>
        <v>0</v>
      </c>
      <c r="K690" s="215" t="s">
        <v>171</v>
      </c>
      <c r="L690" s="220"/>
      <c r="M690" s="221" t="s">
        <v>19</v>
      </c>
      <c r="N690" s="222" t="s">
        <v>45</v>
      </c>
      <c r="O690" s="64"/>
      <c r="P690" s="187">
        <f>O690*H690</f>
        <v>0</v>
      </c>
      <c r="Q690" s="187">
        <v>4.0280000000000003E-2</v>
      </c>
      <c r="R690" s="187">
        <f>Q690*H690</f>
        <v>0.21388679999999999</v>
      </c>
      <c r="S690" s="187">
        <v>0</v>
      </c>
      <c r="T690" s="188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89" t="s">
        <v>348</v>
      </c>
      <c r="AT690" s="189" t="s">
        <v>231</v>
      </c>
      <c r="AU690" s="189" t="s">
        <v>83</v>
      </c>
      <c r="AY690" s="17" t="s">
        <v>164</v>
      </c>
      <c r="BE690" s="190">
        <f>IF(N690="základní",J690,0)</f>
        <v>0</v>
      </c>
      <c r="BF690" s="190">
        <f>IF(N690="snížená",J690,0)</f>
        <v>0</v>
      </c>
      <c r="BG690" s="190">
        <f>IF(N690="zákl. přenesená",J690,0)</f>
        <v>0</v>
      </c>
      <c r="BH690" s="190">
        <f>IF(N690="sníž. přenesená",J690,0)</f>
        <v>0</v>
      </c>
      <c r="BI690" s="190">
        <f>IF(N690="nulová",J690,0)</f>
        <v>0</v>
      </c>
      <c r="BJ690" s="17" t="s">
        <v>81</v>
      </c>
      <c r="BK690" s="190">
        <f>ROUND(I690*H690,2)</f>
        <v>0</v>
      </c>
      <c r="BL690" s="17" t="s">
        <v>389</v>
      </c>
      <c r="BM690" s="189" t="s">
        <v>1579</v>
      </c>
    </row>
    <row r="691" spans="1:65" s="14" customFormat="1" ht="11.25">
      <c r="B691" s="202"/>
      <c r="C691" s="203"/>
      <c r="D691" s="193" t="s">
        <v>174</v>
      </c>
      <c r="E691" s="204" t="s">
        <v>19</v>
      </c>
      <c r="F691" s="205" t="s">
        <v>1580</v>
      </c>
      <c r="G691" s="203"/>
      <c r="H691" s="206">
        <v>5.31</v>
      </c>
      <c r="I691" s="207"/>
      <c r="J691" s="203"/>
      <c r="K691" s="203"/>
      <c r="L691" s="208"/>
      <c r="M691" s="209"/>
      <c r="N691" s="210"/>
      <c r="O691" s="210"/>
      <c r="P691" s="210"/>
      <c r="Q691" s="210"/>
      <c r="R691" s="210"/>
      <c r="S691" s="210"/>
      <c r="T691" s="211"/>
      <c r="AT691" s="212" t="s">
        <v>174</v>
      </c>
      <c r="AU691" s="212" t="s">
        <v>83</v>
      </c>
      <c r="AV691" s="14" t="s">
        <v>83</v>
      </c>
      <c r="AW691" s="14" t="s">
        <v>35</v>
      </c>
      <c r="AX691" s="14" t="s">
        <v>81</v>
      </c>
      <c r="AY691" s="212" t="s">
        <v>164</v>
      </c>
    </row>
    <row r="692" spans="1:65" s="2" customFormat="1" ht="37.9" customHeight="1">
      <c r="A692" s="34"/>
      <c r="B692" s="35"/>
      <c r="C692" s="178" t="s">
        <v>1581</v>
      </c>
      <c r="D692" s="178" t="s">
        <v>167</v>
      </c>
      <c r="E692" s="179" t="s">
        <v>1582</v>
      </c>
      <c r="F692" s="180" t="s">
        <v>1583</v>
      </c>
      <c r="G692" s="181" t="s">
        <v>292</v>
      </c>
      <c r="H692" s="182">
        <v>202.84</v>
      </c>
      <c r="I692" s="183"/>
      <c r="J692" s="184">
        <f>ROUND(I692*H692,2)</f>
        <v>0</v>
      </c>
      <c r="K692" s="180" t="s">
        <v>171</v>
      </c>
      <c r="L692" s="39"/>
      <c r="M692" s="185" t="s">
        <v>19</v>
      </c>
      <c r="N692" s="186" t="s">
        <v>45</v>
      </c>
      <c r="O692" s="64"/>
      <c r="P692" s="187">
        <f>O692*H692</f>
        <v>0</v>
      </c>
      <c r="Q692" s="187">
        <v>6.0000000000000002E-5</v>
      </c>
      <c r="R692" s="187">
        <f>Q692*H692</f>
        <v>1.2170400000000001E-2</v>
      </c>
      <c r="S692" s="187">
        <v>0</v>
      </c>
      <c r="T692" s="188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89" t="s">
        <v>172</v>
      </c>
      <c r="AT692" s="189" t="s">
        <v>167</v>
      </c>
      <c r="AU692" s="189" t="s">
        <v>83</v>
      </c>
      <c r="AY692" s="17" t="s">
        <v>164</v>
      </c>
      <c r="BE692" s="190">
        <f>IF(N692="základní",J692,0)</f>
        <v>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7" t="s">
        <v>81</v>
      </c>
      <c r="BK692" s="190">
        <f>ROUND(I692*H692,2)</f>
        <v>0</v>
      </c>
      <c r="BL692" s="17" t="s">
        <v>172</v>
      </c>
      <c r="BM692" s="189" t="s">
        <v>1584</v>
      </c>
    </row>
    <row r="693" spans="1:65" s="14" customFormat="1" ht="33.75">
      <c r="B693" s="202"/>
      <c r="C693" s="203"/>
      <c r="D693" s="193" t="s">
        <v>174</v>
      </c>
      <c r="E693" s="204" t="s">
        <v>19</v>
      </c>
      <c r="F693" s="205" t="s">
        <v>1585</v>
      </c>
      <c r="G693" s="203"/>
      <c r="H693" s="206">
        <v>115.04</v>
      </c>
      <c r="I693" s="207"/>
      <c r="J693" s="203"/>
      <c r="K693" s="203"/>
      <c r="L693" s="208"/>
      <c r="M693" s="209"/>
      <c r="N693" s="210"/>
      <c r="O693" s="210"/>
      <c r="P693" s="210"/>
      <c r="Q693" s="210"/>
      <c r="R693" s="210"/>
      <c r="S693" s="210"/>
      <c r="T693" s="211"/>
      <c r="AT693" s="212" t="s">
        <v>174</v>
      </c>
      <c r="AU693" s="212" t="s">
        <v>83</v>
      </c>
      <c r="AV693" s="14" t="s">
        <v>83</v>
      </c>
      <c r="AW693" s="14" t="s">
        <v>35</v>
      </c>
      <c r="AX693" s="14" t="s">
        <v>74</v>
      </c>
      <c r="AY693" s="212" t="s">
        <v>164</v>
      </c>
    </row>
    <row r="694" spans="1:65" s="14" customFormat="1" ht="11.25">
      <c r="B694" s="202"/>
      <c r="C694" s="203"/>
      <c r="D694" s="193" t="s">
        <v>174</v>
      </c>
      <c r="E694" s="204" t="s">
        <v>19</v>
      </c>
      <c r="F694" s="205" t="s">
        <v>1586</v>
      </c>
      <c r="G694" s="203"/>
      <c r="H694" s="206">
        <v>87.8</v>
      </c>
      <c r="I694" s="207"/>
      <c r="J694" s="203"/>
      <c r="K694" s="203"/>
      <c r="L694" s="208"/>
      <c r="M694" s="209"/>
      <c r="N694" s="210"/>
      <c r="O694" s="210"/>
      <c r="P694" s="210"/>
      <c r="Q694" s="210"/>
      <c r="R694" s="210"/>
      <c r="S694" s="210"/>
      <c r="T694" s="211"/>
      <c r="AT694" s="212" t="s">
        <v>174</v>
      </c>
      <c r="AU694" s="212" t="s">
        <v>83</v>
      </c>
      <c r="AV694" s="14" t="s">
        <v>83</v>
      </c>
      <c r="AW694" s="14" t="s">
        <v>35</v>
      </c>
      <c r="AX694" s="14" t="s">
        <v>74</v>
      </c>
      <c r="AY694" s="212" t="s">
        <v>164</v>
      </c>
    </row>
    <row r="695" spans="1:65" s="15" customFormat="1" ht="11.25">
      <c r="B695" s="223"/>
      <c r="C695" s="224"/>
      <c r="D695" s="193" t="s">
        <v>174</v>
      </c>
      <c r="E695" s="225" t="s">
        <v>19</v>
      </c>
      <c r="F695" s="226" t="s">
        <v>246</v>
      </c>
      <c r="G695" s="224"/>
      <c r="H695" s="227">
        <v>202.84</v>
      </c>
      <c r="I695" s="228"/>
      <c r="J695" s="224"/>
      <c r="K695" s="224"/>
      <c r="L695" s="229"/>
      <c r="M695" s="230"/>
      <c r="N695" s="231"/>
      <c r="O695" s="231"/>
      <c r="P695" s="231"/>
      <c r="Q695" s="231"/>
      <c r="R695" s="231"/>
      <c r="S695" s="231"/>
      <c r="T695" s="232"/>
      <c r="AT695" s="233" t="s">
        <v>174</v>
      </c>
      <c r="AU695" s="233" t="s">
        <v>83</v>
      </c>
      <c r="AV695" s="15" t="s">
        <v>172</v>
      </c>
      <c r="AW695" s="15" t="s">
        <v>35</v>
      </c>
      <c r="AX695" s="15" t="s">
        <v>81</v>
      </c>
      <c r="AY695" s="233" t="s">
        <v>164</v>
      </c>
    </row>
    <row r="696" spans="1:65" s="2" customFormat="1" ht="37.9" customHeight="1">
      <c r="A696" s="34"/>
      <c r="B696" s="35"/>
      <c r="C696" s="178" t="s">
        <v>1587</v>
      </c>
      <c r="D696" s="178" t="s">
        <v>167</v>
      </c>
      <c r="E696" s="179" t="s">
        <v>1588</v>
      </c>
      <c r="F696" s="180" t="s">
        <v>1589</v>
      </c>
      <c r="G696" s="181" t="s">
        <v>292</v>
      </c>
      <c r="H696" s="182">
        <v>202.84</v>
      </c>
      <c r="I696" s="183"/>
      <c r="J696" s="184">
        <f>ROUND(I696*H696,2)</f>
        <v>0</v>
      </c>
      <c r="K696" s="180" t="s">
        <v>171</v>
      </c>
      <c r="L696" s="39"/>
      <c r="M696" s="185" t="s">
        <v>19</v>
      </c>
      <c r="N696" s="186" t="s">
        <v>45</v>
      </c>
      <c r="O696" s="64"/>
      <c r="P696" s="187">
        <f>O696*H696</f>
        <v>0</v>
      </c>
      <c r="Q696" s="187">
        <v>6.9999999999999994E-5</v>
      </c>
      <c r="R696" s="187">
        <f>Q696*H696</f>
        <v>1.4198799999999999E-2</v>
      </c>
      <c r="S696" s="187">
        <v>0</v>
      </c>
      <c r="T696" s="188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89" t="s">
        <v>389</v>
      </c>
      <c r="AT696" s="189" t="s">
        <v>167</v>
      </c>
      <c r="AU696" s="189" t="s">
        <v>83</v>
      </c>
      <c r="AY696" s="17" t="s">
        <v>164</v>
      </c>
      <c r="BE696" s="190">
        <f>IF(N696="základní",J696,0)</f>
        <v>0</v>
      </c>
      <c r="BF696" s="190">
        <f>IF(N696="snížená",J696,0)</f>
        <v>0</v>
      </c>
      <c r="BG696" s="190">
        <f>IF(N696="zákl. přenesená",J696,0)</f>
        <v>0</v>
      </c>
      <c r="BH696" s="190">
        <f>IF(N696="sníž. přenesená",J696,0)</f>
        <v>0</v>
      </c>
      <c r="BI696" s="190">
        <f>IF(N696="nulová",J696,0)</f>
        <v>0</v>
      </c>
      <c r="BJ696" s="17" t="s">
        <v>81</v>
      </c>
      <c r="BK696" s="190">
        <f>ROUND(I696*H696,2)</f>
        <v>0</v>
      </c>
      <c r="BL696" s="17" t="s">
        <v>389</v>
      </c>
      <c r="BM696" s="189" t="s">
        <v>1590</v>
      </c>
    </row>
    <row r="697" spans="1:65" s="2" customFormat="1" ht="37.9" customHeight="1">
      <c r="A697" s="34"/>
      <c r="B697" s="35"/>
      <c r="C697" s="178" t="s">
        <v>1591</v>
      </c>
      <c r="D697" s="178" t="s">
        <v>167</v>
      </c>
      <c r="E697" s="179" t="s">
        <v>1592</v>
      </c>
      <c r="F697" s="180" t="s">
        <v>1593</v>
      </c>
      <c r="G697" s="181" t="s">
        <v>401</v>
      </c>
      <c r="H697" s="182">
        <v>2</v>
      </c>
      <c r="I697" s="183"/>
      <c r="J697" s="184">
        <f>ROUND(I697*H697,2)</f>
        <v>0</v>
      </c>
      <c r="K697" s="180" t="s">
        <v>171</v>
      </c>
      <c r="L697" s="39"/>
      <c r="M697" s="185" t="s">
        <v>19</v>
      </c>
      <c r="N697" s="186" t="s">
        <v>45</v>
      </c>
      <c r="O697" s="64"/>
      <c r="P697" s="187">
        <f>O697*H697</f>
        <v>0</v>
      </c>
      <c r="Q697" s="187">
        <v>0</v>
      </c>
      <c r="R697" s="187">
        <f>Q697*H697</f>
        <v>0</v>
      </c>
      <c r="S697" s="187">
        <v>0</v>
      </c>
      <c r="T697" s="188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89" t="s">
        <v>389</v>
      </c>
      <c r="AT697" s="189" t="s">
        <v>167</v>
      </c>
      <c r="AU697" s="189" t="s">
        <v>83</v>
      </c>
      <c r="AY697" s="17" t="s">
        <v>164</v>
      </c>
      <c r="BE697" s="190">
        <f>IF(N697="základní",J697,0)</f>
        <v>0</v>
      </c>
      <c r="BF697" s="190">
        <f>IF(N697="snížená",J697,0)</f>
        <v>0</v>
      </c>
      <c r="BG697" s="190">
        <f>IF(N697="zákl. přenesená",J697,0)</f>
        <v>0</v>
      </c>
      <c r="BH697" s="190">
        <f>IF(N697="sníž. přenesená",J697,0)</f>
        <v>0</v>
      </c>
      <c r="BI697" s="190">
        <f>IF(N697="nulová",J697,0)</f>
        <v>0</v>
      </c>
      <c r="BJ697" s="17" t="s">
        <v>81</v>
      </c>
      <c r="BK697" s="190">
        <f>ROUND(I697*H697,2)</f>
        <v>0</v>
      </c>
      <c r="BL697" s="17" t="s">
        <v>389</v>
      </c>
      <c r="BM697" s="189" t="s">
        <v>1594</v>
      </c>
    </row>
    <row r="698" spans="1:65" s="13" customFormat="1" ht="11.25">
      <c r="B698" s="191"/>
      <c r="C698" s="192"/>
      <c r="D698" s="193" t="s">
        <v>174</v>
      </c>
      <c r="E698" s="194" t="s">
        <v>19</v>
      </c>
      <c r="F698" s="195" t="s">
        <v>1046</v>
      </c>
      <c r="G698" s="192"/>
      <c r="H698" s="194" t="s">
        <v>19</v>
      </c>
      <c r="I698" s="196"/>
      <c r="J698" s="192"/>
      <c r="K698" s="192"/>
      <c r="L698" s="197"/>
      <c r="M698" s="198"/>
      <c r="N698" s="199"/>
      <c r="O698" s="199"/>
      <c r="P698" s="199"/>
      <c r="Q698" s="199"/>
      <c r="R698" s="199"/>
      <c r="S698" s="199"/>
      <c r="T698" s="200"/>
      <c r="AT698" s="201" t="s">
        <v>174</v>
      </c>
      <c r="AU698" s="201" t="s">
        <v>83</v>
      </c>
      <c r="AV698" s="13" t="s">
        <v>81</v>
      </c>
      <c r="AW698" s="13" t="s">
        <v>35</v>
      </c>
      <c r="AX698" s="13" t="s">
        <v>74</v>
      </c>
      <c r="AY698" s="201" t="s">
        <v>164</v>
      </c>
    </row>
    <row r="699" spans="1:65" s="14" customFormat="1" ht="11.25">
      <c r="B699" s="202"/>
      <c r="C699" s="203"/>
      <c r="D699" s="193" t="s">
        <v>174</v>
      </c>
      <c r="E699" s="204" t="s">
        <v>19</v>
      </c>
      <c r="F699" s="205" t="s">
        <v>83</v>
      </c>
      <c r="G699" s="203"/>
      <c r="H699" s="206">
        <v>2</v>
      </c>
      <c r="I699" s="207"/>
      <c r="J699" s="203"/>
      <c r="K699" s="203"/>
      <c r="L699" s="208"/>
      <c r="M699" s="209"/>
      <c r="N699" s="210"/>
      <c r="O699" s="210"/>
      <c r="P699" s="210"/>
      <c r="Q699" s="210"/>
      <c r="R699" s="210"/>
      <c r="S699" s="210"/>
      <c r="T699" s="211"/>
      <c r="AT699" s="212" t="s">
        <v>174</v>
      </c>
      <c r="AU699" s="212" t="s">
        <v>83</v>
      </c>
      <c r="AV699" s="14" t="s">
        <v>83</v>
      </c>
      <c r="AW699" s="14" t="s">
        <v>35</v>
      </c>
      <c r="AX699" s="14" t="s">
        <v>81</v>
      </c>
      <c r="AY699" s="212" t="s">
        <v>164</v>
      </c>
    </row>
    <row r="700" spans="1:65" s="2" customFormat="1" ht="24.2" customHeight="1">
      <c r="A700" s="34"/>
      <c r="B700" s="35"/>
      <c r="C700" s="213" t="s">
        <v>1595</v>
      </c>
      <c r="D700" s="213" t="s">
        <v>231</v>
      </c>
      <c r="E700" s="214" t="s">
        <v>1596</v>
      </c>
      <c r="F700" s="215" t="s">
        <v>1597</v>
      </c>
      <c r="G700" s="216" t="s">
        <v>401</v>
      </c>
      <c r="H700" s="217">
        <v>2</v>
      </c>
      <c r="I700" s="218"/>
      <c r="J700" s="219">
        <f>ROUND(I700*H700,2)</f>
        <v>0</v>
      </c>
      <c r="K700" s="215" t="s">
        <v>171</v>
      </c>
      <c r="L700" s="220"/>
      <c r="M700" s="221" t="s">
        <v>19</v>
      </c>
      <c r="N700" s="222" t="s">
        <v>45</v>
      </c>
      <c r="O700" s="64"/>
      <c r="P700" s="187">
        <f>O700*H700</f>
        <v>0</v>
      </c>
      <c r="Q700" s="187">
        <v>1.95E-2</v>
      </c>
      <c r="R700" s="187">
        <f>Q700*H700</f>
        <v>3.9E-2</v>
      </c>
      <c r="S700" s="187">
        <v>0</v>
      </c>
      <c r="T700" s="188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89" t="s">
        <v>348</v>
      </c>
      <c r="AT700" s="189" t="s">
        <v>231</v>
      </c>
      <c r="AU700" s="189" t="s">
        <v>83</v>
      </c>
      <c r="AY700" s="17" t="s">
        <v>164</v>
      </c>
      <c r="BE700" s="190">
        <f>IF(N700="základní",J700,0)</f>
        <v>0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7" t="s">
        <v>81</v>
      </c>
      <c r="BK700" s="190">
        <f>ROUND(I700*H700,2)</f>
        <v>0</v>
      </c>
      <c r="BL700" s="17" t="s">
        <v>389</v>
      </c>
      <c r="BM700" s="189" t="s">
        <v>1598</v>
      </c>
    </row>
    <row r="701" spans="1:65" s="2" customFormat="1" ht="37.9" customHeight="1">
      <c r="A701" s="34"/>
      <c r="B701" s="35"/>
      <c r="C701" s="178" t="s">
        <v>1599</v>
      </c>
      <c r="D701" s="178" t="s">
        <v>167</v>
      </c>
      <c r="E701" s="179" t="s">
        <v>1600</v>
      </c>
      <c r="F701" s="180" t="s">
        <v>1601</v>
      </c>
      <c r="G701" s="181" t="s">
        <v>401</v>
      </c>
      <c r="H701" s="182">
        <v>9</v>
      </c>
      <c r="I701" s="183"/>
      <c r="J701" s="184">
        <f>ROUND(I701*H701,2)</f>
        <v>0</v>
      </c>
      <c r="K701" s="180" t="s">
        <v>171</v>
      </c>
      <c r="L701" s="39"/>
      <c r="M701" s="185" t="s">
        <v>19</v>
      </c>
      <c r="N701" s="186" t="s">
        <v>45</v>
      </c>
      <c r="O701" s="64"/>
      <c r="P701" s="187">
        <f>O701*H701</f>
        <v>0</v>
      </c>
      <c r="Q701" s="187">
        <v>0</v>
      </c>
      <c r="R701" s="187">
        <f>Q701*H701</f>
        <v>0</v>
      </c>
      <c r="S701" s="187">
        <v>0</v>
      </c>
      <c r="T701" s="188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89" t="s">
        <v>389</v>
      </c>
      <c r="AT701" s="189" t="s">
        <v>167</v>
      </c>
      <c r="AU701" s="189" t="s">
        <v>83</v>
      </c>
      <c r="AY701" s="17" t="s">
        <v>164</v>
      </c>
      <c r="BE701" s="190">
        <f>IF(N701="základní",J701,0)</f>
        <v>0</v>
      </c>
      <c r="BF701" s="190">
        <f>IF(N701="snížená",J701,0)</f>
        <v>0</v>
      </c>
      <c r="BG701" s="190">
        <f>IF(N701="zákl. přenesená",J701,0)</f>
        <v>0</v>
      </c>
      <c r="BH701" s="190">
        <f>IF(N701="sníž. přenesená",J701,0)</f>
        <v>0</v>
      </c>
      <c r="BI701" s="190">
        <f>IF(N701="nulová",J701,0)</f>
        <v>0</v>
      </c>
      <c r="BJ701" s="17" t="s">
        <v>81</v>
      </c>
      <c r="BK701" s="190">
        <f>ROUND(I701*H701,2)</f>
        <v>0</v>
      </c>
      <c r="BL701" s="17" t="s">
        <v>389</v>
      </c>
      <c r="BM701" s="189" t="s">
        <v>1602</v>
      </c>
    </row>
    <row r="702" spans="1:65" s="13" customFormat="1" ht="11.25">
      <c r="B702" s="191"/>
      <c r="C702" s="192"/>
      <c r="D702" s="193" t="s">
        <v>174</v>
      </c>
      <c r="E702" s="194" t="s">
        <v>19</v>
      </c>
      <c r="F702" s="195" t="s">
        <v>1045</v>
      </c>
      <c r="G702" s="192"/>
      <c r="H702" s="194" t="s">
        <v>19</v>
      </c>
      <c r="I702" s="196"/>
      <c r="J702" s="192"/>
      <c r="K702" s="192"/>
      <c r="L702" s="197"/>
      <c r="M702" s="198"/>
      <c r="N702" s="199"/>
      <c r="O702" s="199"/>
      <c r="P702" s="199"/>
      <c r="Q702" s="199"/>
      <c r="R702" s="199"/>
      <c r="S702" s="199"/>
      <c r="T702" s="200"/>
      <c r="AT702" s="201" t="s">
        <v>174</v>
      </c>
      <c r="AU702" s="201" t="s">
        <v>83</v>
      </c>
      <c r="AV702" s="13" t="s">
        <v>81</v>
      </c>
      <c r="AW702" s="13" t="s">
        <v>35</v>
      </c>
      <c r="AX702" s="13" t="s">
        <v>74</v>
      </c>
      <c r="AY702" s="201" t="s">
        <v>164</v>
      </c>
    </row>
    <row r="703" spans="1:65" s="14" customFormat="1" ht="11.25">
      <c r="B703" s="202"/>
      <c r="C703" s="203"/>
      <c r="D703" s="193" t="s">
        <v>174</v>
      </c>
      <c r="E703" s="204" t="s">
        <v>19</v>
      </c>
      <c r="F703" s="205" t="s">
        <v>234</v>
      </c>
      <c r="G703" s="203"/>
      <c r="H703" s="206">
        <v>8</v>
      </c>
      <c r="I703" s="207"/>
      <c r="J703" s="203"/>
      <c r="K703" s="203"/>
      <c r="L703" s="208"/>
      <c r="M703" s="209"/>
      <c r="N703" s="210"/>
      <c r="O703" s="210"/>
      <c r="P703" s="210"/>
      <c r="Q703" s="210"/>
      <c r="R703" s="210"/>
      <c r="S703" s="210"/>
      <c r="T703" s="211"/>
      <c r="AT703" s="212" t="s">
        <v>174</v>
      </c>
      <c r="AU703" s="212" t="s">
        <v>83</v>
      </c>
      <c r="AV703" s="14" t="s">
        <v>83</v>
      </c>
      <c r="AW703" s="14" t="s">
        <v>35</v>
      </c>
      <c r="AX703" s="14" t="s">
        <v>74</v>
      </c>
      <c r="AY703" s="212" t="s">
        <v>164</v>
      </c>
    </row>
    <row r="704" spans="1:65" s="13" customFormat="1" ht="11.25">
      <c r="B704" s="191"/>
      <c r="C704" s="192"/>
      <c r="D704" s="193" t="s">
        <v>174</v>
      </c>
      <c r="E704" s="194" t="s">
        <v>19</v>
      </c>
      <c r="F704" s="195" t="s">
        <v>1047</v>
      </c>
      <c r="G704" s="192"/>
      <c r="H704" s="194" t="s">
        <v>19</v>
      </c>
      <c r="I704" s="196"/>
      <c r="J704" s="192"/>
      <c r="K704" s="192"/>
      <c r="L704" s="197"/>
      <c r="M704" s="198"/>
      <c r="N704" s="199"/>
      <c r="O704" s="199"/>
      <c r="P704" s="199"/>
      <c r="Q704" s="199"/>
      <c r="R704" s="199"/>
      <c r="S704" s="199"/>
      <c r="T704" s="200"/>
      <c r="AT704" s="201" t="s">
        <v>174</v>
      </c>
      <c r="AU704" s="201" t="s">
        <v>83</v>
      </c>
      <c r="AV704" s="13" t="s">
        <v>81</v>
      </c>
      <c r="AW704" s="13" t="s">
        <v>35</v>
      </c>
      <c r="AX704" s="13" t="s">
        <v>74</v>
      </c>
      <c r="AY704" s="201" t="s">
        <v>164</v>
      </c>
    </row>
    <row r="705" spans="1:65" s="14" customFormat="1" ht="11.25">
      <c r="B705" s="202"/>
      <c r="C705" s="203"/>
      <c r="D705" s="193" t="s">
        <v>174</v>
      </c>
      <c r="E705" s="204" t="s">
        <v>19</v>
      </c>
      <c r="F705" s="205" t="s">
        <v>81</v>
      </c>
      <c r="G705" s="203"/>
      <c r="H705" s="206">
        <v>1</v>
      </c>
      <c r="I705" s="207"/>
      <c r="J705" s="203"/>
      <c r="K705" s="203"/>
      <c r="L705" s="208"/>
      <c r="M705" s="209"/>
      <c r="N705" s="210"/>
      <c r="O705" s="210"/>
      <c r="P705" s="210"/>
      <c r="Q705" s="210"/>
      <c r="R705" s="210"/>
      <c r="S705" s="210"/>
      <c r="T705" s="211"/>
      <c r="AT705" s="212" t="s">
        <v>174</v>
      </c>
      <c r="AU705" s="212" t="s">
        <v>83</v>
      </c>
      <c r="AV705" s="14" t="s">
        <v>83</v>
      </c>
      <c r="AW705" s="14" t="s">
        <v>35</v>
      </c>
      <c r="AX705" s="14" t="s">
        <v>74</v>
      </c>
      <c r="AY705" s="212" t="s">
        <v>164</v>
      </c>
    </row>
    <row r="706" spans="1:65" s="15" customFormat="1" ht="11.25">
      <c r="B706" s="223"/>
      <c r="C706" s="224"/>
      <c r="D706" s="193" t="s">
        <v>174</v>
      </c>
      <c r="E706" s="225" t="s">
        <v>19</v>
      </c>
      <c r="F706" s="226" t="s">
        <v>246</v>
      </c>
      <c r="G706" s="224"/>
      <c r="H706" s="227">
        <v>9</v>
      </c>
      <c r="I706" s="228"/>
      <c r="J706" s="224"/>
      <c r="K706" s="224"/>
      <c r="L706" s="229"/>
      <c r="M706" s="230"/>
      <c r="N706" s="231"/>
      <c r="O706" s="231"/>
      <c r="P706" s="231"/>
      <c r="Q706" s="231"/>
      <c r="R706" s="231"/>
      <c r="S706" s="231"/>
      <c r="T706" s="232"/>
      <c r="AT706" s="233" t="s">
        <v>174</v>
      </c>
      <c r="AU706" s="233" t="s">
        <v>83</v>
      </c>
      <c r="AV706" s="15" t="s">
        <v>172</v>
      </c>
      <c r="AW706" s="15" t="s">
        <v>35</v>
      </c>
      <c r="AX706" s="15" t="s">
        <v>81</v>
      </c>
      <c r="AY706" s="233" t="s">
        <v>164</v>
      </c>
    </row>
    <row r="707" spans="1:65" s="2" customFormat="1" ht="24.2" customHeight="1">
      <c r="A707" s="34"/>
      <c r="B707" s="35"/>
      <c r="C707" s="213" t="s">
        <v>1603</v>
      </c>
      <c r="D707" s="213" t="s">
        <v>231</v>
      </c>
      <c r="E707" s="214" t="s">
        <v>1604</v>
      </c>
      <c r="F707" s="215" t="s">
        <v>1605</v>
      </c>
      <c r="G707" s="216" t="s">
        <v>401</v>
      </c>
      <c r="H707" s="217">
        <v>8</v>
      </c>
      <c r="I707" s="218"/>
      <c r="J707" s="219">
        <f>ROUND(I707*H707,2)</f>
        <v>0</v>
      </c>
      <c r="K707" s="215" t="s">
        <v>171</v>
      </c>
      <c r="L707" s="220"/>
      <c r="M707" s="221" t="s">
        <v>19</v>
      </c>
      <c r="N707" s="222" t="s">
        <v>45</v>
      </c>
      <c r="O707" s="64"/>
      <c r="P707" s="187">
        <f>O707*H707</f>
        <v>0</v>
      </c>
      <c r="Q707" s="187">
        <v>2.0500000000000001E-2</v>
      </c>
      <c r="R707" s="187">
        <f>Q707*H707</f>
        <v>0.16400000000000001</v>
      </c>
      <c r="S707" s="187">
        <v>0</v>
      </c>
      <c r="T707" s="188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89" t="s">
        <v>348</v>
      </c>
      <c r="AT707" s="189" t="s">
        <v>231</v>
      </c>
      <c r="AU707" s="189" t="s">
        <v>83</v>
      </c>
      <c r="AY707" s="17" t="s">
        <v>164</v>
      </c>
      <c r="BE707" s="190">
        <f>IF(N707="základní",J707,0)</f>
        <v>0</v>
      </c>
      <c r="BF707" s="190">
        <f>IF(N707="snížená",J707,0)</f>
        <v>0</v>
      </c>
      <c r="BG707" s="190">
        <f>IF(N707="zákl. přenesená",J707,0)</f>
        <v>0</v>
      </c>
      <c r="BH707" s="190">
        <f>IF(N707="sníž. přenesená",J707,0)</f>
        <v>0</v>
      </c>
      <c r="BI707" s="190">
        <f>IF(N707="nulová",J707,0)</f>
        <v>0</v>
      </c>
      <c r="BJ707" s="17" t="s">
        <v>81</v>
      </c>
      <c r="BK707" s="190">
        <f>ROUND(I707*H707,2)</f>
        <v>0</v>
      </c>
      <c r="BL707" s="17" t="s">
        <v>389</v>
      </c>
      <c r="BM707" s="189" t="s">
        <v>1606</v>
      </c>
    </row>
    <row r="708" spans="1:65" s="2" customFormat="1" ht="24.2" customHeight="1">
      <c r="A708" s="34"/>
      <c r="B708" s="35"/>
      <c r="C708" s="213" t="s">
        <v>1607</v>
      </c>
      <c r="D708" s="213" t="s">
        <v>231</v>
      </c>
      <c r="E708" s="214" t="s">
        <v>1608</v>
      </c>
      <c r="F708" s="215" t="s">
        <v>1609</v>
      </c>
      <c r="G708" s="216" t="s">
        <v>401</v>
      </c>
      <c r="H708" s="217">
        <v>1</v>
      </c>
      <c r="I708" s="218"/>
      <c r="J708" s="219">
        <f>ROUND(I708*H708,2)</f>
        <v>0</v>
      </c>
      <c r="K708" s="215" t="s">
        <v>171</v>
      </c>
      <c r="L708" s="220"/>
      <c r="M708" s="221" t="s">
        <v>19</v>
      </c>
      <c r="N708" s="222" t="s">
        <v>45</v>
      </c>
      <c r="O708" s="64"/>
      <c r="P708" s="187">
        <f>O708*H708</f>
        <v>0</v>
      </c>
      <c r="Q708" s="187">
        <v>2.2499999999999999E-2</v>
      </c>
      <c r="R708" s="187">
        <f>Q708*H708</f>
        <v>2.2499999999999999E-2</v>
      </c>
      <c r="S708" s="187">
        <v>0</v>
      </c>
      <c r="T708" s="188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89" t="s">
        <v>348</v>
      </c>
      <c r="AT708" s="189" t="s">
        <v>231</v>
      </c>
      <c r="AU708" s="189" t="s">
        <v>83</v>
      </c>
      <c r="AY708" s="17" t="s">
        <v>164</v>
      </c>
      <c r="BE708" s="190">
        <f>IF(N708="základní",J708,0)</f>
        <v>0</v>
      </c>
      <c r="BF708" s="190">
        <f>IF(N708="snížená",J708,0)</f>
        <v>0</v>
      </c>
      <c r="BG708" s="190">
        <f>IF(N708="zákl. přenesená",J708,0)</f>
        <v>0</v>
      </c>
      <c r="BH708" s="190">
        <f>IF(N708="sníž. přenesená",J708,0)</f>
        <v>0</v>
      </c>
      <c r="BI708" s="190">
        <f>IF(N708="nulová",J708,0)</f>
        <v>0</v>
      </c>
      <c r="BJ708" s="17" t="s">
        <v>81</v>
      </c>
      <c r="BK708" s="190">
        <f>ROUND(I708*H708,2)</f>
        <v>0</v>
      </c>
      <c r="BL708" s="17" t="s">
        <v>389</v>
      </c>
      <c r="BM708" s="189" t="s">
        <v>1610</v>
      </c>
    </row>
    <row r="709" spans="1:65" s="2" customFormat="1" ht="37.9" customHeight="1">
      <c r="A709" s="34"/>
      <c r="B709" s="35"/>
      <c r="C709" s="178" t="s">
        <v>1611</v>
      </c>
      <c r="D709" s="178" t="s">
        <v>167</v>
      </c>
      <c r="E709" s="179" t="s">
        <v>1612</v>
      </c>
      <c r="F709" s="180" t="s">
        <v>1613</v>
      </c>
      <c r="G709" s="181" t="s">
        <v>401</v>
      </c>
      <c r="H709" s="182">
        <v>2</v>
      </c>
      <c r="I709" s="183"/>
      <c r="J709" s="184">
        <f>ROUND(I709*H709,2)</f>
        <v>0</v>
      </c>
      <c r="K709" s="180" t="s">
        <v>171</v>
      </c>
      <c r="L709" s="39"/>
      <c r="M709" s="185" t="s">
        <v>19</v>
      </c>
      <c r="N709" s="186" t="s">
        <v>45</v>
      </c>
      <c r="O709" s="64"/>
      <c r="P709" s="187">
        <f>O709*H709</f>
        <v>0</v>
      </c>
      <c r="Q709" s="187">
        <v>0</v>
      </c>
      <c r="R709" s="187">
        <f>Q709*H709</f>
        <v>0</v>
      </c>
      <c r="S709" s="187">
        <v>0</v>
      </c>
      <c r="T709" s="188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89" t="s">
        <v>389</v>
      </c>
      <c r="AT709" s="189" t="s">
        <v>167</v>
      </c>
      <c r="AU709" s="189" t="s">
        <v>83</v>
      </c>
      <c r="AY709" s="17" t="s">
        <v>164</v>
      </c>
      <c r="BE709" s="190">
        <f>IF(N709="základní",J709,0)</f>
        <v>0</v>
      </c>
      <c r="BF709" s="190">
        <f>IF(N709="snížená",J709,0)</f>
        <v>0</v>
      </c>
      <c r="BG709" s="190">
        <f>IF(N709="zákl. přenesená",J709,0)</f>
        <v>0</v>
      </c>
      <c r="BH709" s="190">
        <f>IF(N709="sníž. přenesená",J709,0)</f>
        <v>0</v>
      </c>
      <c r="BI709" s="190">
        <f>IF(N709="nulová",J709,0)</f>
        <v>0</v>
      </c>
      <c r="BJ709" s="17" t="s">
        <v>81</v>
      </c>
      <c r="BK709" s="190">
        <f>ROUND(I709*H709,2)</f>
        <v>0</v>
      </c>
      <c r="BL709" s="17" t="s">
        <v>389</v>
      </c>
      <c r="BM709" s="189" t="s">
        <v>1614</v>
      </c>
    </row>
    <row r="710" spans="1:65" s="13" customFormat="1" ht="11.25">
      <c r="B710" s="191"/>
      <c r="C710" s="192"/>
      <c r="D710" s="193" t="s">
        <v>174</v>
      </c>
      <c r="E710" s="194" t="s">
        <v>19</v>
      </c>
      <c r="F710" s="195" t="s">
        <v>1062</v>
      </c>
      <c r="G710" s="192"/>
      <c r="H710" s="194" t="s">
        <v>19</v>
      </c>
      <c r="I710" s="196"/>
      <c r="J710" s="192"/>
      <c r="K710" s="192"/>
      <c r="L710" s="197"/>
      <c r="M710" s="198"/>
      <c r="N710" s="199"/>
      <c r="O710" s="199"/>
      <c r="P710" s="199"/>
      <c r="Q710" s="199"/>
      <c r="R710" s="199"/>
      <c r="S710" s="199"/>
      <c r="T710" s="200"/>
      <c r="AT710" s="201" t="s">
        <v>174</v>
      </c>
      <c r="AU710" s="201" t="s">
        <v>83</v>
      </c>
      <c r="AV710" s="13" t="s">
        <v>81</v>
      </c>
      <c r="AW710" s="13" t="s">
        <v>35</v>
      </c>
      <c r="AX710" s="13" t="s">
        <v>74</v>
      </c>
      <c r="AY710" s="201" t="s">
        <v>164</v>
      </c>
    </row>
    <row r="711" spans="1:65" s="14" customFormat="1" ht="11.25">
      <c r="B711" s="202"/>
      <c r="C711" s="203"/>
      <c r="D711" s="193" t="s">
        <v>174</v>
      </c>
      <c r="E711" s="204" t="s">
        <v>19</v>
      </c>
      <c r="F711" s="205" t="s">
        <v>83</v>
      </c>
      <c r="G711" s="203"/>
      <c r="H711" s="206">
        <v>2</v>
      </c>
      <c r="I711" s="207"/>
      <c r="J711" s="203"/>
      <c r="K711" s="203"/>
      <c r="L711" s="208"/>
      <c r="M711" s="209"/>
      <c r="N711" s="210"/>
      <c r="O711" s="210"/>
      <c r="P711" s="210"/>
      <c r="Q711" s="210"/>
      <c r="R711" s="210"/>
      <c r="S711" s="210"/>
      <c r="T711" s="211"/>
      <c r="AT711" s="212" t="s">
        <v>174</v>
      </c>
      <c r="AU711" s="212" t="s">
        <v>83</v>
      </c>
      <c r="AV711" s="14" t="s">
        <v>83</v>
      </c>
      <c r="AW711" s="14" t="s">
        <v>35</v>
      </c>
      <c r="AX711" s="14" t="s">
        <v>81</v>
      </c>
      <c r="AY711" s="212" t="s">
        <v>164</v>
      </c>
    </row>
    <row r="712" spans="1:65" s="2" customFormat="1" ht="24.2" customHeight="1">
      <c r="A712" s="34"/>
      <c r="B712" s="35"/>
      <c r="C712" s="213" t="s">
        <v>1615</v>
      </c>
      <c r="D712" s="213" t="s">
        <v>231</v>
      </c>
      <c r="E712" s="214" t="s">
        <v>1616</v>
      </c>
      <c r="F712" s="215" t="s">
        <v>1617</v>
      </c>
      <c r="G712" s="216" t="s">
        <v>401</v>
      </c>
      <c r="H712" s="217">
        <v>2</v>
      </c>
      <c r="I712" s="218"/>
      <c r="J712" s="219">
        <f>ROUND(I712*H712,2)</f>
        <v>0</v>
      </c>
      <c r="K712" s="215" t="s">
        <v>171</v>
      </c>
      <c r="L712" s="220"/>
      <c r="M712" s="221" t="s">
        <v>19</v>
      </c>
      <c r="N712" s="222" t="s">
        <v>45</v>
      </c>
      <c r="O712" s="64"/>
      <c r="P712" s="187">
        <f>O712*H712</f>
        <v>0</v>
      </c>
      <c r="Q712" s="187">
        <v>1.95E-2</v>
      </c>
      <c r="R712" s="187">
        <f>Q712*H712</f>
        <v>3.9E-2</v>
      </c>
      <c r="S712" s="187">
        <v>0</v>
      </c>
      <c r="T712" s="188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89" t="s">
        <v>348</v>
      </c>
      <c r="AT712" s="189" t="s">
        <v>231</v>
      </c>
      <c r="AU712" s="189" t="s">
        <v>83</v>
      </c>
      <c r="AY712" s="17" t="s">
        <v>164</v>
      </c>
      <c r="BE712" s="190">
        <f>IF(N712="základní",J712,0)</f>
        <v>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7" t="s">
        <v>81</v>
      </c>
      <c r="BK712" s="190">
        <f>ROUND(I712*H712,2)</f>
        <v>0</v>
      </c>
      <c r="BL712" s="17" t="s">
        <v>389</v>
      </c>
      <c r="BM712" s="189" t="s">
        <v>1618</v>
      </c>
    </row>
    <row r="713" spans="1:65" s="2" customFormat="1" ht="37.9" customHeight="1">
      <c r="A713" s="34"/>
      <c r="B713" s="35"/>
      <c r="C713" s="178" t="s">
        <v>1619</v>
      </c>
      <c r="D713" s="178" t="s">
        <v>167</v>
      </c>
      <c r="E713" s="179" t="s">
        <v>1620</v>
      </c>
      <c r="F713" s="180" t="s">
        <v>1621</v>
      </c>
      <c r="G713" s="181" t="s">
        <v>401</v>
      </c>
      <c r="H713" s="182">
        <v>7</v>
      </c>
      <c r="I713" s="183"/>
      <c r="J713" s="184">
        <f>ROUND(I713*H713,2)</f>
        <v>0</v>
      </c>
      <c r="K713" s="180" t="s">
        <v>171</v>
      </c>
      <c r="L713" s="39"/>
      <c r="M713" s="185" t="s">
        <v>19</v>
      </c>
      <c r="N713" s="186" t="s">
        <v>45</v>
      </c>
      <c r="O713" s="64"/>
      <c r="P713" s="187">
        <f>O713*H713</f>
        <v>0</v>
      </c>
      <c r="Q713" s="187">
        <v>0</v>
      </c>
      <c r="R713" s="187">
        <f>Q713*H713</f>
        <v>0</v>
      </c>
      <c r="S713" s="187">
        <v>0</v>
      </c>
      <c r="T713" s="188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89" t="s">
        <v>389</v>
      </c>
      <c r="AT713" s="189" t="s">
        <v>167</v>
      </c>
      <c r="AU713" s="189" t="s">
        <v>83</v>
      </c>
      <c r="AY713" s="17" t="s">
        <v>164</v>
      </c>
      <c r="BE713" s="190">
        <f>IF(N713="základní",J713,0)</f>
        <v>0</v>
      </c>
      <c r="BF713" s="190">
        <f>IF(N713="snížená",J713,0)</f>
        <v>0</v>
      </c>
      <c r="BG713" s="190">
        <f>IF(N713="zákl. přenesená",J713,0)</f>
        <v>0</v>
      </c>
      <c r="BH713" s="190">
        <f>IF(N713="sníž. přenesená",J713,0)</f>
        <v>0</v>
      </c>
      <c r="BI713" s="190">
        <f>IF(N713="nulová",J713,0)</f>
        <v>0</v>
      </c>
      <c r="BJ713" s="17" t="s">
        <v>81</v>
      </c>
      <c r="BK713" s="190">
        <f>ROUND(I713*H713,2)</f>
        <v>0</v>
      </c>
      <c r="BL713" s="17" t="s">
        <v>389</v>
      </c>
      <c r="BM713" s="189" t="s">
        <v>1622</v>
      </c>
    </row>
    <row r="714" spans="1:65" s="2" customFormat="1" ht="24.2" customHeight="1">
      <c r="A714" s="34"/>
      <c r="B714" s="35"/>
      <c r="C714" s="213" t="s">
        <v>1623</v>
      </c>
      <c r="D714" s="213" t="s">
        <v>231</v>
      </c>
      <c r="E714" s="214" t="s">
        <v>1624</v>
      </c>
      <c r="F714" s="215" t="s">
        <v>1625</v>
      </c>
      <c r="G714" s="216" t="s">
        <v>401</v>
      </c>
      <c r="H714" s="217">
        <v>6</v>
      </c>
      <c r="I714" s="218"/>
      <c r="J714" s="219">
        <f>ROUND(I714*H714,2)</f>
        <v>0</v>
      </c>
      <c r="K714" s="215" t="s">
        <v>171</v>
      </c>
      <c r="L714" s="220"/>
      <c r="M714" s="221" t="s">
        <v>19</v>
      </c>
      <c r="N714" s="222" t="s">
        <v>45</v>
      </c>
      <c r="O714" s="64"/>
      <c r="P714" s="187">
        <f>O714*H714</f>
        <v>0</v>
      </c>
      <c r="Q714" s="187">
        <v>4.2999999999999997E-2</v>
      </c>
      <c r="R714" s="187">
        <f>Q714*H714</f>
        <v>0.25800000000000001</v>
      </c>
      <c r="S714" s="187">
        <v>0</v>
      </c>
      <c r="T714" s="188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89" t="s">
        <v>348</v>
      </c>
      <c r="AT714" s="189" t="s">
        <v>231</v>
      </c>
      <c r="AU714" s="189" t="s">
        <v>83</v>
      </c>
      <c r="AY714" s="17" t="s">
        <v>164</v>
      </c>
      <c r="BE714" s="190">
        <f>IF(N714="základní",J714,0)</f>
        <v>0</v>
      </c>
      <c r="BF714" s="190">
        <f>IF(N714="snížená",J714,0)</f>
        <v>0</v>
      </c>
      <c r="BG714" s="190">
        <f>IF(N714="zákl. přenesená",J714,0)</f>
        <v>0</v>
      </c>
      <c r="BH714" s="190">
        <f>IF(N714="sníž. přenesená",J714,0)</f>
        <v>0</v>
      </c>
      <c r="BI714" s="190">
        <f>IF(N714="nulová",J714,0)</f>
        <v>0</v>
      </c>
      <c r="BJ714" s="17" t="s">
        <v>81</v>
      </c>
      <c r="BK714" s="190">
        <f>ROUND(I714*H714,2)</f>
        <v>0</v>
      </c>
      <c r="BL714" s="17" t="s">
        <v>389</v>
      </c>
      <c r="BM714" s="189" t="s">
        <v>1626</v>
      </c>
    </row>
    <row r="715" spans="1:65" s="2" customFormat="1" ht="37.9" customHeight="1">
      <c r="A715" s="34"/>
      <c r="B715" s="35"/>
      <c r="C715" s="213" t="s">
        <v>1627</v>
      </c>
      <c r="D715" s="213" t="s">
        <v>231</v>
      </c>
      <c r="E715" s="214" t="s">
        <v>1628</v>
      </c>
      <c r="F715" s="215" t="s">
        <v>1629</v>
      </c>
      <c r="G715" s="216" t="s">
        <v>401</v>
      </c>
      <c r="H715" s="217">
        <v>1</v>
      </c>
      <c r="I715" s="218"/>
      <c r="J715" s="219">
        <f>ROUND(I715*H715,2)</f>
        <v>0</v>
      </c>
      <c r="K715" s="215" t="s">
        <v>19</v>
      </c>
      <c r="L715" s="220"/>
      <c r="M715" s="221" t="s">
        <v>19</v>
      </c>
      <c r="N715" s="222" t="s">
        <v>45</v>
      </c>
      <c r="O715" s="64"/>
      <c r="P715" s="187">
        <f>O715*H715</f>
        <v>0</v>
      </c>
      <c r="Q715" s="187">
        <v>4.2999999999999997E-2</v>
      </c>
      <c r="R715" s="187">
        <f>Q715*H715</f>
        <v>4.2999999999999997E-2</v>
      </c>
      <c r="S715" s="187">
        <v>0</v>
      </c>
      <c r="T715" s="188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89" t="s">
        <v>348</v>
      </c>
      <c r="AT715" s="189" t="s">
        <v>231</v>
      </c>
      <c r="AU715" s="189" t="s">
        <v>83</v>
      </c>
      <c r="AY715" s="17" t="s">
        <v>164</v>
      </c>
      <c r="BE715" s="190">
        <f>IF(N715="základní",J715,0)</f>
        <v>0</v>
      </c>
      <c r="BF715" s="190">
        <f>IF(N715="snížená",J715,0)</f>
        <v>0</v>
      </c>
      <c r="BG715" s="190">
        <f>IF(N715="zákl. přenesená",J715,0)</f>
        <v>0</v>
      </c>
      <c r="BH715" s="190">
        <f>IF(N715="sníž. přenesená",J715,0)</f>
        <v>0</v>
      </c>
      <c r="BI715" s="190">
        <f>IF(N715="nulová",J715,0)</f>
        <v>0</v>
      </c>
      <c r="BJ715" s="17" t="s">
        <v>81</v>
      </c>
      <c r="BK715" s="190">
        <f>ROUND(I715*H715,2)</f>
        <v>0</v>
      </c>
      <c r="BL715" s="17" t="s">
        <v>389</v>
      </c>
      <c r="BM715" s="189" t="s">
        <v>1630</v>
      </c>
    </row>
    <row r="716" spans="1:65" s="2" customFormat="1" ht="37.9" customHeight="1">
      <c r="A716" s="34"/>
      <c r="B716" s="35"/>
      <c r="C716" s="178" t="s">
        <v>1631</v>
      </c>
      <c r="D716" s="178" t="s">
        <v>167</v>
      </c>
      <c r="E716" s="179" t="s">
        <v>1632</v>
      </c>
      <c r="F716" s="180" t="s">
        <v>1633</v>
      </c>
      <c r="G716" s="181" t="s">
        <v>401</v>
      </c>
      <c r="H716" s="182">
        <v>1</v>
      </c>
      <c r="I716" s="183"/>
      <c r="J716" s="184">
        <f>ROUND(I716*H716,2)</f>
        <v>0</v>
      </c>
      <c r="K716" s="180" t="s">
        <v>171</v>
      </c>
      <c r="L716" s="39"/>
      <c r="M716" s="185" t="s">
        <v>19</v>
      </c>
      <c r="N716" s="186" t="s">
        <v>45</v>
      </c>
      <c r="O716" s="64"/>
      <c r="P716" s="187">
        <f>O716*H716</f>
        <v>0</v>
      </c>
      <c r="Q716" s="187">
        <v>9.3000000000000005E-4</v>
      </c>
      <c r="R716" s="187">
        <f>Q716*H716</f>
        <v>9.3000000000000005E-4</v>
      </c>
      <c r="S716" s="187">
        <v>0</v>
      </c>
      <c r="T716" s="188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89" t="s">
        <v>389</v>
      </c>
      <c r="AT716" s="189" t="s">
        <v>167</v>
      </c>
      <c r="AU716" s="189" t="s">
        <v>83</v>
      </c>
      <c r="AY716" s="17" t="s">
        <v>164</v>
      </c>
      <c r="BE716" s="190">
        <f>IF(N716="základní",J716,0)</f>
        <v>0</v>
      </c>
      <c r="BF716" s="190">
        <f>IF(N716="snížená",J716,0)</f>
        <v>0</v>
      </c>
      <c r="BG716" s="190">
        <f>IF(N716="zákl. přenesená",J716,0)</f>
        <v>0</v>
      </c>
      <c r="BH716" s="190">
        <f>IF(N716="sníž. přenesená",J716,0)</f>
        <v>0</v>
      </c>
      <c r="BI716" s="190">
        <f>IF(N716="nulová",J716,0)</f>
        <v>0</v>
      </c>
      <c r="BJ716" s="17" t="s">
        <v>81</v>
      </c>
      <c r="BK716" s="190">
        <f>ROUND(I716*H716,2)</f>
        <v>0</v>
      </c>
      <c r="BL716" s="17" t="s">
        <v>389</v>
      </c>
      <c r="BM716" s="189" t="s">
        <v>1634</v>
      </c>
    </row>
    <row r="717" spans="1:65" s="13" customFormat="1" ht="11.25">
      <c r="B717" s="191"/>
      <c r="C717" s="192"/>
      <c r="D717" s="193" t="s">
        <v>174</v>
      </c>
      <c r="E717" s="194" t="s">
        <v>19</v>
      </c>
      <c r="F717" s="195" t="s">
        <v>1635</v>
      </c>
      <c r="G717" s="192"/>
      <c r="H717" s="194" t="s">
        <v>19</v>
      </c>
      <c r="I717" s="196"/>
      <c r="J717" s="192"/>
      <c r="K717" s="192"/>
      <c r="L717" s="197"/>
      <c r="M717" s="198"/>
      <c r="N717" s="199"/>
      <c r="O717" s="199"/>
      <c r="P717" s="199"/>
      <c r="Q717" s="199"/>
      <c r="R717" s="199"/>
      <c r="S717" s="199"/>
      <c r="T717" s="200"/>
      <c r="AT717" s="201" t="s">
        <v>174</v>
      </c>
      <c r="AU717" s="201" t="s">
        <v>83</v>
      </c>
      <c r="AV717" s="13" t="s">
        <v>81</v>
      </c>
      <c r="AW717" s="13" t="s">
        <v>35</v>
      </c>
      <c r="AX717" s="13" t="s">
        <v>74</v>
      </c>
      <c r="AY717" s="201" t="s">
        <v>164</v>
      </c>
    </row>
    <row r="718" spans="1:65" s="14" customFormat="1" ht="11.25">
      <c r="B718" s="202"/>
      <c r="C718" s="203"/>
      <c r="D718" s="193" t="s">
        <v>174</v>
      </c>
      <c r="E718" s="204" t="s">
        <v>19</v>
      </c>
      <c r="F718" s="205" t="s">
        <v>81</v>
      </c>
      <c r="G718" s="203"/>
      <c r="H718" s="206">
        <v>1</v>
      </c>
      <c r="I718" s="207"/>
      <c r="J718" s="203"/>
      <c r="K718" s="203"/>
      <c r="L718" s="208"/>
      <c r="M718" s="209"/>
      <c r="N718" s="210"/>
      <c r="O718" s="210"/>
      <c r="P718" s="210"/>
      <c r="Q718" s="210"/>
      <c r="R718" s="210"/>
      <c r="S718" s="210"/>
      <c r="T718" s="211"/>
      <c r="AT718" s="212" t="s">
        <v>174</v>
      </c>
      <c r="AU718" s="212" t="s">
        <v>83</v>
      </c>
      <c r="AV718" s="14" t="s">
        <v>83</v>
      </c>
      <c r="AW718" s="14" t="s">
        <v>35</v>
      </c>
      <c r="AX718" s="14" t="s">
        <v>81</v>
      </c>
      <c r="AY718" s="212" t="s">
        <v>164</v>
      </c>
    </row>
    <row r="719" spans="1:65" s="2" customFormat="1" ht="24.2" customHeight="1">
      <c r="A719" s="34"/>
      <c r="B719" s="35"/>
      <c r="C719" s="213" t="s">
        <v>1636</v>
      </c>
      <c r="D719" s="213" t="s">
        <v>231</v>
      </c>
      <c r="E719" s="214" t="s">
        <v>1637</v>
      </c>
      <c r="F719" s="215" t="s">
        <v>1638</v>
      </c>
      <c r="G719" s="216" t="s">
        <v>170</v>
      </c>
      <c r="H719" s="217">
        <v>2.86</v>
      </c>
      <c r="I719" s="218"/>
      <c r="J719" s="219">
        <f>ROUND(I719*H719,2)</f>
        <v>0</v>
      </c>
      <c r="K719" s="215" t="s">
        <v>171</v>
      </c>
      <c r="L719" s="220"/>
      <c r="M719" s="221" t="s">
        <v>19</v>
      </c>
      <c r="N719" s="222" t="s">
        <v>45</v>
      </c>
      <c r="O719" s="64"/>
      <c r="P719" s="187">
        <f>O719*H719</f>
        <v>0</v>
      </c>
      <c r="Q719" s="187">
        <v>3.7760000000000002E-2</v>
      </c>
      <c r="R719" s="187">
        <f>Q719*H719</f>
        <v>0.1079936</v>
      </c>
      <c r="S719" s="187">
        <v>0</v>
      </c>
      <c r="T719" s="188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89" t="s">
        <v>348</v>
      </c>
      <c r="AT719" s="189" t="s">
        <v>231</v>
      </c>
      <c r="AU719" s="189" t="s">
        <v>83</v>
      </c>
      <c r="AY719" s="17" t="s">
        <v>164</v>
      </c>
      <c r="BE719" s="190">
        <f>IF(N719="základní",J719,0)</f>
        <v>0</v>
      </c>
      <c r="BF719" s="190">
        <f>IF(N719="snížená",J719,0)</f>
        <v>0</v>
      </c>
      <c r="BG719" s="190">
        <f>IF(N719="zákl. přenesená",J719,0)</f>
        <v>0</v>
      </c>
      <c r="BH719" s="190">
        <f>IF(N719="sníž. přenesená",J719,0)</f>
        <v>0</v>
      </c>
      <c r="BI719" s="190">
        <f>IF(N719="nulová",J719,0)</f>
        <v>0</v>
      </c>
      <c r="BJ719" s="17" t="s">
        <v>81</v>
      </c>
      <c r="BK719" s="190">
        <f>ROUND(I719*H719,2)</f>
        <v>0</v>
      </c>
      <c r="BL719" s="17" t="s">
        <v>389</v>
      </c>
      <c r="BM719" s="189" t="s">
        <v>1639</v>
      </c>
    </row>
    <row r="720" spans="1:65" s="14" customFormat="1" ht="11.25">
      <c r="B720" s="202"/>
      <c r="C720" s="203"/>
      <c r="D720" s="193" t="s">
        <v>174</v>
      </c>
      <c r="E720" s="204" t="s">
        <v>19</v>
      </c>
      <c r="F720" s="205" t="s">
        <v>1640</v>
      </c>
      <c r="G720" s="203"/>
      <c r="H720" s="206">
        <v>2.86</v>
      </c>
      <c r="I720" s="207"/>
      <c r="J720" s="203"/>
      <c r="K720" s="203"/>
      <c r="L720" s="208"/>
      <c r="M720" s="209"/>
      <c r="N720" s="210"/>
      <c r="O720" s="210"/>
      <c r="P720" s="210"/>
      <c r="Q720" s="210"/>
      <c r="R720" s="210"/>
      <c r="S720" s="210"/>
      <c r="T720" s="211"/>
      <c r="AT720" s="212" t="s">
        <v>174</v>
      </c>
      <c r="AU720" s="212" t="s">
        <v>83</v>
      </c>
      <c r="AV720" s="14" t="s">
        <v>83</v>
      </c>
      <c r="AW720" s="14" t="s">
        <v>35</v>
      </c>
      <c r="AX720" s="14" t="s">
        <v>81</v>
      </c>
      <c r="AY720" s="212" t="s">
        <v>164</v>
      </c>
    </row>
    <row r="721" spans="1:65" s="2" customFormat="1" ht="37.9" customHeight="1">
      <c r="A721" s="34"/>
      <c r="B721" s="35"/>
      <c r="C721" s="178" t="s">
        <v>1641</v>
      </c>
      <c r="D721" s="178" t="s">
        <v>167</v>
      </c>
      <c r="E721" s="179" t="s">
        <v>1642</v>
      </c>
      <c r="F721" s="180" t="s">
        <v>1643</v>
      </c>
      <c r="G721" s="181" t="s">
        <v>401</v>
      </c>
      <c r="H721" s="182">
        <v>1</v>
      </c>
      <c r="I721" s="183"/>
      <c r="J721" s="184">
        <f>ROUND(I721*H721,2)</f>
        <v>0</v>
      </c>
      <c r="K721" s="180" t="s">
        <v>171</v>
      </c>
      <c r="L721" s="39"/>
      <c r="M721" s="185" t="s">
        <v>19</v>
      </c>
      <c r="N721" s="186" t="s">
        <v>45</v>
      </c>
      <c r="O721" s="64"/>
      <c r="P721" s="187">
        <f>O721*H721</f>
        <v>0</v>
      </c>
      <c r="Q721" s="187">
        <v>8.8000000000000003E-4</v>
      </c>
      <c r="R721" s="187">
        <f>Q721*H721</f>
        <v>8.8000000000000003E-4</v>
      </c>
      <c r="S721" s="187">
        <v>0</v>
      </c>
      <c r="T721" s="188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89" t="s">
        <v>389</v>
      </c>
      <c r="AT721" s="189" t="s">
        <v>167</v>
      </c>
      <c r="AU721" s="189" t="s">
        <v>83</v>
      </c>
      <c r="AY721" s="17" t="s">
        <v>164</v>
      </c>
      <c r="BE721" s="190">
        <f>IF(N721="základní",J721,0)</f>
        <v>0</v>
      </c>
      <c r="BF721" s="190">
        <f>IF(N721="snížená",J721,0)</f>
        <v>0</v>
      </c>
      <c r="BG721" s="190">
        <f>IF(N721="zákl. přenesená",J721,0)</f>
        <v>0</v>
      </c>
      <c r="BH721" s="190">
        <f>IF(N721="sníž. přenesená",J721,0)</f>
        <v>0</v>
      </c>
      <c r="BI721" s="190">
        <f>IF(N721="nulová",J721,0)</f>
        <v>0</v>
      </c>
      <c r="BJ721" s="17" t="s">
        <v>81</v>
      </c>
      <c r="BK721" s="190">
        <f>ROUND(I721*H721,2)</f>
        <v>0</v>
      </c>
      <c r="BL721" s="17" t="s">
        <v>389</v>
      </c>
      <c r="BM721" s="189" t="s">
        <v>1644</v>
      </c>
    </row>
    <row r="722" spans="1:65" s="13" customFormat="1" ht="11.25">
      <c r="B722" s="191"/>
      <c r="C722" s="192"/>
      <c r="D722" s="193" t="s">
        <v>174</v>
      </c>
      <c r="E722" s="194" t="s">
        <v>19</v>
      </c>
      <c r="F722" s="195" t="s">
        <v>1645</v>
      </c>
      <c r="G722" s="192"/>
      <c r="H722" s="194" t="s">
        <v>19</v>
      </c>
      <c r="I722" s="196"/>
      <c r="J722" s="192"/>
      <c r="K722" s="192"/>
      <c r="L722" s="197"/>
      <c r="M722" s="198"/>
      <c r="N722" s="199"/>
      <c r="O722" s="199"/>
      <c r="P722" s="199"/>
      <c r="Q722" s="199"/>
      <c r="R722" s="199"/>
      <c r="S722" s="199"/>
      <c r="T722" s="200"/>
      <c r="AT722" s="201" t="s">
        <v>174</v>
      </c>
      <c r="AU722" s="201" t="s">
        <v>83</v>
      </c>
      <c r="AV722" s="13" t="s">
        <v>81</v>
      </c>
      <c r="AW722" s="13" t="s">
        <v>35</v>
      </c>
      <c r="AX722" s="13" t="s">
        <v>74</v>
      </c>
      <c r="AY722" s="201" t="s">
        <v>164</v>
      </c>
    </row>
    <row r="723" spans="1:65" s="14" customFormat="1" ht="11.25">
      <c r="B723" s="202"/>
      <c r="C723" s="203"/>
      <c r="D723" s="193" t="s">
        <v>174</v>
      </c>
      <c r="E723" s="204" t="s">
        <v>19</v>
      </c>
      <c r="F723" s="205" t="s">
        <v>81</v>
      </c>
      <c r="G723" s="203"/>
      <c r="H723" s="206">
        <v>1</v>
      </c>
      <c r="I723" s="207"/>
      <c r="J723" s="203"/>
      <c r="K723" s="203"/>
      <c r="L723" s="208"/>
      <c r="M723" s="209"/>
      <c r="N723" s="210"/>
      <c r="O723" s="210"/>
      <c r="P723" s="210"/>
      <c r="Q723" s="210"/>
      <c r="R723" s="210"/>
      <c r="S723" s="210"/>
      <c r="T723" s="211"/>
      <c r="AT723" s="212" t="s">
        <v>174</v>
      </c>
      <c r="AU723" s="212" t="s">
        <v>83</v>
      </c>
      <c r="AV723" s="14" t="s">
        <v>83</v>
      </c>
      <c r="AW723" s="14" t="s">
        <v>35</v>
      </c>
      <c r="AX723" s="14" t="s">
        <v>81</v>
      </c>
      <c r="AY723" s="212" t="s">
        <v>164</v>
      </c>
    </row>
    <row r="724" spans="1:65" s="2" customFormat="1" ht="24.2" customHeight="1">
      <c r="A724" s="34"/>
      <c r="B724" s="35"/>
      <c r="C724" s="213" t="s">
        <v>1646</v>
      </c>
      <c r="D724" s="213" t="s">
        <v>231</v>
      </c>
      <c r="E724" s="214" t="s">
        <v>1647</v>
      </c>
      <c r="F724" s="215" t="s">
        <v>1648</v>
      </c>
      <c r="G724" s="216" t="s">
        <v>170</v>
      </c>
      <c r="H724" s="217">
        <v>4.32</v>
      </c>
      <c r="I724" s="218"/>
      <c r="J724" s="219">
        <f>ROUND(I724*H724,2)</f>
        <v>0</v>
      </c>
      <c r="K724" s="215" t="s">
        <v>171</v>
      </c>
      <c r="L724" s="220"/>
      <c r="M724" s="221" t="s">
        <v>19</v>
      </c>
      <c r="N724" s="222" t="s">
        <v>45</v>
      </c>
      <c r="O724" s="64"/>
      <c r="P724" s="187">
        <f>O724*H724</f>
        <v>0</v>
      </c>
      <c r="Q724" s="187">
        <v>4.0210000000000003E-2</v>
      </c>
      <c r="R724" s="187">
        <f>Q724*H724</f>
        <v>0.17370720000000003</v>
      </c>
      <c r="S724" s="187">
        <v>0</v>
      </c>
      <c r="T724" s="188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89" t="s">
        <v>348</v>
      </c>
      <c r="AT724" s="189" t="s">
        <v>231</v>
      </c>
      <c r="AU724" s="189" t="s">
        <v>83</v>
      </c>
      <c r="AY724" s="17" t="s">
        <v>164</v>
      </c>
      <c r="BE724" s="190">
        <f>IF(N724="základní",J724,0)</f>
        <v>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7" t="s">
        <v>81</v>
      </c>
      <c r="BK724" s="190">
        <f>ROUND(I724*H724,2)</f>
        <v>0</v>
      </c>
      <c r="BL724" s="17" t="s">
        <v>389</v>
      </c>
      <c r="BM724" s="189" t="s">
        <v>1649</v>
      </c>
    </row>
    <row r="725" spans="1:65" s="14" customFormat="1" ht="11.25">
      <c r="B725" s="202"/>
      <c r="C725" s="203"/>
      <c r="D725" s="193" t="s">
        <v>174</v>
      </c>
      <c r="E725" s="204" t="s">
        <v>19</v>
      </c>
      <c r="F725" s="205" t="s">
        <v>585</v>
      </c>
      <c r="G725" s="203"/>
      <c r="H725" s="206">
        <v>4.32</v>
      </c>
      <c r="I725" s="207"/>
      <c r="J725" s="203"/>
      <c r="K725" s="203"/>
      <c r="L725" s="208"/>
      <c r="M725" s="209"/>
      <c r="N725" s="210"/>
      <c r="O725" s="210"/>
      <c r="P725" s="210"/>
      <c r="Q725" s="210"/>
      <c r="R725" s="210"/>
      <c r="S725" s="210"/>
      <c r="T725" s="211"/>
      <c r="AT725" s="212" t="s">
        <v>174</v>
      </c>
      <c r="AU725" s="212" t="s">
        <v>83</v>
      </c>
      <c r="AV725" s="14" t="s">
        <v>83</v>
      </c>
      <c r="AW725" s="14" t="s">
        <v>35</v>
      </c>
      <c r="AX725" s="14" t="s">
        <v>81</v>
      </c>
      <c r="AY725" s="212" t="s">
        <v>164</v>
      </c>
    </row>
    <row r="726" spans="1:65" s="2" customFormat="1" ht="24.2" customHeight="1">
      <c r="A726" s="34"/>
      <c r="B726" s="35"/>
      <c r="C726" s="178" t="s">
        <v>1650</v>
      </c>
      <c r="D726" s="178" t="s">
        <v>167</v>
      </c>
      <c r="E726" s="179" t="s">
        <v>1651</v>
      </c>
      <c r="F726" s="180" t="s">
        <v>1652</v>
      </c>
      <c r="G726" s="181" t="s">
        <v>401</v>
      </c>
      <c r="H726" s="182">
        <v>9</v>
      </c>
      <c r="I726" s="183"/>
      <c r="J726" s="184">
        <f>ROUND(I726*H726,2)</f>
        <v>0</v>
      </c>
      <c r="K726" s="180" t="s">
        <v>171</v>
      </c>
      <c r="L726" s="39"/>
      <c r="M726" s="185" t="s">
        <v>19</v>
      </c>
      <c r="N726" s="186" t="s">
        <v>45</v>
      </c>
      <c r="O726" s="64"/>
      <c r="P726" s="187">
        <f>O726*H726</f>
        <v>0</v>
      </c>
      <c r="Q726" s="187">
        <v>0</v>
      </c>
      <c r="R726" s="187">
        <f>Q726*H726</f>
        <v>0</v>
      </c>
      <c r="S726" s="187">
        <v>0</v>
      </c>
      <c r="T726" s="188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89" t="s">
        <v>389</v>
      </c>
      <c r="AT726" s="189" t="s">
        <v>167</v>
      </c>
      <c r="AU726" s="189" t="s">
        <v>83</v>
      </c>
      <c r="AY726" s="17" t="s">
        <v>164</v>
      </c>
      <c r="BE726" s="190">
        <f>IF(N726="základní",J726,0)</f>
        <v>0</v>
      </c>
      <c r="BF726" s="190">
        <f>IF(N726="snížená",J726,0)</f>
        <v>0</v>
      </c>
      <c r="BG726" s="190">
        <f>IF(N726="zákl. přenesená",J726,0)</f>
        <v>0</v>
      </c>
      <c r="BH726" s="190">
        <f>IF(N726="sníž. přenesená",J726,0)</f>
        <v>0</v>
      </c>
      <c r="BI726" s="190">
        <f>IF(N726="nulová",J726,0)</f>
        <v>0</v>
      </c>
      <c r="BJ726" s="17" t="s">
        <v>81</v>
      </c>
      <c r="BK726" s="190">
        <f>ROUND(I726*H726,2)</f>
        <v>0</v>
      </c>
      <c r="BL726" s="17" t="s">
        <v>389</v>
      </c>
      <c r="BM726" s="189" t="s">
        <v>1653</v>
      </c>
    </row>
    <row r="727" spans="1:65" s="2" customFormat="1" ht="14.45" customHeight="1">
      <c r="A727" s="34"/>
      <c r="B727" s="35"/>
      <c r="C727" s="213" t="s">
        <v>1654</v>
      </c>
      <c r="D727" s="213" t="s">
        <v>231</v>
      </c>
      <c r="E727" s="214" t="s">
        <v>1655</v>
      </c>
      <c r="F727" s="215" t="s">
        <v>1656</v>
      </c>
      <c r="G727" s="216" t="s">
        <v>401</v>
      </c>
      <c r="H727" s="217">
        <v>9</v>
      </c>
      <c r="I727" s="218"/>
      <c r="J727" s="219">
        <f>ROUND(I727*H727,2)</f>
        <v>0</v>
      </c>
      <c r="K727" s="215" t="s">
        <v>171</v>
      </c>
      <c r="L727" s="220"/>
      <c r="M727" s="221" t="s">
        <v>19</v>
      </c>
      <c r="N727" s="222" t="s">
        <v>45</v>
      </c>
      <c r="O727" s="64"/>
      <c r="P727" s="187">
        <f>O727*H727</f>
        <v>0</v>
      </c>
      <c r="Q727" s="187">
        <v>3.8E-3</v>
      </c>
      <c r="R727" s="187">
        <f>Q727*H727</f>
        <v>3.4200000000000001E-2</v>
      </c>
      <c r="S727" s="187">
        <v>0</v>
      </c>
      <c r="T727" s="188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89" t="s">
        <v>348</v>
      </c>
      <c r="AT727" s="189" t="s">
        <v>231</v>
      </c>
      <c r="AU727" s="189" t="s">
        <v>83</v>
      </c>
      <c r="AY727" s="17" t="s">
        <v>164</v>
      </c>
      <c r="BE727" s="190">
        <f>IF(N727="základní",J727,0)</f>
        <v>0</v>
      </c>
      <c r="BF727" s="190">
        <f>IF(N727="snížená",J727,0)</f>
        <v>0</v>
      </c>
      <c r="BG727" s="190">
        <f>IF(N727="zákl. přenesená",J727,0)</f>
        <v>0</v>
      </c>
      <c r="BH727" s="190">
        <f>IF(N727="sníž. přenesená",J727,0)</f>
        <v>0</v>
      </c>
      <c r="BI727" s="190">
        <f>IF(N727="nulová",J727,0)</f>
        <v>0</v>
      </c>
      <c r="BJ727" s="17" t="s">
        <v>81</v>
      </c>
      <c r="BK727" s="190">
        <f>ROUND(I727*H727,2)</f>
        <v>0</v>
      </c>
      <c r="BL727" s="17" t="s">
        <v>389</v>
      </c>
      <c r="BM727" s="189" t="s">
        <v>1657</v>
      </c>
    </row>
    <row r="728" spans="1:65" s="2" customFormat="1" ht="14.45" customHeight="1">
      <c r="A728" s="34"/>
      <c r="B728" s="35"/>
      <c r="C728" s="178" t="s">
        <v>1658</v>
      </c>
      <c r="D728" s="178" t="s">
        <v>167</v>
      </c>
      <c r="E728" s="179" t="s">
        <v>1659</v>
      </c>
      <c r="F728" s="180" t="s">
        <v>1660</v>
      </c>
      <c r="G728" s="181" t="s">
        <v>318</v>
      </c>
      <c r="H728" s="182">
        <v>2</v>
      </c>
      <c r="I728" s="183"/>
      <c r="J728" s="184">
        <f>ROUND(I728*H728,2)</f>
        <v>0</v>
      </c>
      <c r="K728" s="180" t="s">
        <v>19</v>
      </c>
      <c r="L728" s="39"/>
      <c r="M728" s="185" t="s">
        <v>19</v>
      </c>
      <c r="N728" s="186" t="s">
        <v>45</v>
      </c>
      <c r="O728" s="64"/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89" t="s">
        <v>389</v>
      </c>
      <c r="AT728" s="189" t="s">
        <v>167</v>
      </c>
      <c r="AU728" s="189" t="s">
        <v>83</v>
      </c>
      <c r="AY728" s="17" t="s">
        <v>164</v>
      </c>
      <c r="BE728" s="190">
        <f>IF(N728="základní",J728,0)</f>
        <v>0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7" t="s">
        <v>81</v>
      </c>
      <c r="BK728" s="190">
        <f>ROUND(I728*H728,2)</f>
        <v>0</v>
      </c>
      <c r="BL728" s="17" t="s">
        <v>389</v>
      </c>
      <c r="BM728" s="189" t="s">
        <v>1661</v>
      </c>
    </row>
    <row r="729" spans="1:65" s="13" customFormat="1" ht="11.25">
      <c r="B729" s="191"/>
      <c r="C729" s="192"/>
      <c r="D729" s="193" t="s">
        <v>174</v>
      </c>
      <c r="E729" s="194" t="s">
        <v>19</v>
      </c>
      <c r="F729" s="195" t="s">
        <v>1062</v>
      </c>
      <c r="G729" s="192"/>
      <c r="H729" s="194" t="s">
        <v>19</v>
      </c>
      <c r="I729" s="196"/>
      <c r="J729" s="192"/>
      <c r="K729" s="192"/>
      <c r="L729" s="197"/>
      <c r="M729" s="198"/>
      <c r="N729" s="199"/>
      <c r="O729" s="199"/>
      <c r="P729" s="199"/>
      <c r="Q729" s="199"/>
      <c r="R729" s="199"/>
      <c r="S729" s="199"/>
      <c r="T729" s="200"/>
      <c r="AT729" s="201" t="s">
        <v>174</v>
      </c>
      <c r="AU729" s="201" t="s">
        <v>83</v>
      </c>
      <c r="AV729" s="13" t="s">
        <v>81</v>
      </c>
      <c r="AW729" s="13" t="s">
        <v>35</v>
      </c>
      <c r="AX729" s="13" t="s">
        <v>74</v>
      </c>
      <c r="AY729" s="201" t="s">
        <v>164</v>
      </c>
    </row>
    <row r="730" spans="1:65" s="14" customFormat="1" ht="11.25">
      <c r="B730" s="202"/>
      <c r="C730" s="203"/>
      <c r="D730" s="193" t="s">
        <v>174</v>
      </c>
      <c r="E730" s="204" t="s">
        <v>19</v>
      </c>
      <c r="F730" s="205" t="s">
        <v>83</v>
      </c>
      <c r="G730" s="203"/>
      <c r="H730" s="206">
        <v>2</v>
      </c>
      <c r="I730" s="207"/>
      <c r="J730" s="203"/>
      <c r="K730" s="203"/>
      <c r="L730" s="208"/>
      <c r="M730" s="209"/>
      <c r="N730" s="210"/>
      <c r="O730" s="210"/>
      <c r="P730" s="210"/>
      <c r="Q730" s="210"/>
      <c r="R730" s="210"/>
      <c r="S730" s="210"/>
      <c r="T730" s="211"/>
      <c r="AT730" s="212" t="s">
        <v>174</v>
      </c>
      <c r="AU730" s="212" t="s">
        <v>83</v>
      </c>
      <c r="AV730" s="14" t="s">
        <v>83</v>
      </c>
      <c r="AW730" s="14" t="s">
        <v>35</v>
      </c>
      <c r="AX730" s="14" t="s">
        <v>81</v>
      </c>
      <c r="AY730" s="212" t="s">
        <v>164</v>
      </c>
    </row>
    <row r="731" spans="1:65" s="2" customFormat="1" ht="24.2" customHeight="1">
      <c r="A731" s="34"/>
      <c r="B731" s="35"/>
      <c r="C731" s="178" t="s">
        <v>1662</v>
      </c>
      <c r="D731" s="178" t="s">
        <v>167</v>
      </c>
      <c r="E731" s="179" t="s">
        <v>1663</v>
      </c>
      <c r="F731" s="180" t="s">
        <v>1664</v>
      </c>
      <c r="G731" s="181" t="s">
        <v>401</v>
      </c>
      <c r="H731" s="182">
        <v>20</v>
      </c>
      <c r="I731" s="183"/>
      <c r="J731" s="184">
        <f>ROUND(I731*H731,2)</f>
        <v>0</v>
      </c>
      <c r="K731" s="180" t="s">
        <v>171</v>
      </c>
      <c r="L731" s="39"/>
      <c r="M731" s="185" t="s">
        <v>19</v>
      </c>
      <c r="N731" s="186" t="s">
        <v>45</v>
      </c>
      <c r="O731" s="64"/>
      <c r="P731" s="187">
        <f>O731*H731</f>
        <v>0</v>
      </c>
      <c r="Q731" s="187">
        <v>0</v>
      </c>
      <c r="R731" s="187">
        <f>Q731*H731</f>
        <v>0</v>
      </c>
      <c r="S731" s="187">
        <v>0</v>
      </c>
      <c r="T731" s="188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89" t="s">
        <v>389</v>
      </c>
      <c r="AT731" s="189" t="s">
        <v>167</v>
      </c>
      <c r="AU731" s="189" t="s">
        <v>83</v>
      </c>
      <c r="AY731" s="17" t="s">
        <v>164</v>
      </c>
      <c r="BE731" s="190">
        <f>IF(N731="základní",J731,0)</f>
        <v>0</v>
      </c>
      <c r="BF731" s="190">
        <f>IF(N731="snížená",J731,0)</f>
        <v>0</v>
      </c>
      <c r="BG731" s="190">
        <f>IF(N731="zákl. přenesená",J731,0)</f>
        <v>0</v>
      </c>
      <c r="BH731" s="190">
        <f>IF(N731="sníž. přenesená",J731,0)</f>
        <v>0</v>
      </c>
      <c r="BI731" s="190">
        <f>IF(N731="nulová",J731,0)</f>
        <v>0</v>
      </c>
      <c r="BJ731" s="17" t="s">
        <v>81</v>
      </c>
      <c r="BK731" s="190">
        <f>ROUND(I731*H731,2)</f>
        <v>0</v>
      </c>
      <c r="BL731" s="17" t="s">
        <v>389</v>
      </c>
      <c r="BM731" s="189" t="s">
        <v>1665</v>
      </c>
    </row>
    <row r="732" spans="1:65" s="2" customFormat="1" ht="14.45" customHeight="1">
      <c r="A732" s="34"/>
      <c r="B732" s="35"/>
      <c r="C732" s="213" t="s">
        <v>1666</v>
      </c>
      <c r="D732" s="213" t="s">
        <v>231</v>
      </c>
      <c r="E732" s="214" t="s">
        <v>1667</v>
      </c>
      <c r="F732" s="215" t="s">
        <v>1668</v>
      </c>
      <c r="G732" s="216" t="s">
        <v>318</v>
      </c>
      <c r="H732" s="217">
        <v>20</v>
      </c>
      <c r="I732" s="218"/>
      <c r="J732" s="219">
        <f>ROUND(I732*H732,2)</f>
        <v>0</v>
      </c>
      <c r="K732" s="215" t="s">
        <v>19</v>
      </c>
      <c r="L732" s="220"/>
      <c r="M732" s="221" t="s">
        <v>19</v>
      </c>
      <c r="N732" s="222" t="s">
        <v>45</v>
      </c>
      <c r="O732" s="64"/>
      <c r="P732" s="187">
        <f>O732*H732</f>
        <v>0</v>
      </c>
      <c r="Q732" s="187">
        <v>0</v>
      </c>
      <c r="R732" s="187">
        <f>Q732*H732</f>
        <v>0</v>
      </c>
      <c r="S732" s="187">
        <v>0</v>
      </c>
      <c r="T732" s="188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89" t="s">
        <v>348</v>
      </c>
      <c r="AT732" s="189" t="s">
        <v>231</v>
      </c>
      <c r="AU732" s="189" t="s">
        <v>83</v>
      </c>
      <c r="AY732" s="17" t="s">
        <v>164</v>
      </c>
      <c r="BE732" s="190">
        <f>IF(N732="základní",J732,0)</f>
        <v>0</v>
      </c>
      <c r="BF732" s="190">
        <f>IF(N732="snížená",J732,0)</f>
        <v>0</v>
      </c>
      <c r="BG732" s="190">
        <f>IF(N732="zákl. přenesená",J732,0)</f>
        <v>0</v>
      </c>
      <c r="BH732" s="190">
        <f>IF(N732="sníž. přenesená",J732,0)</f>
        <v>0</v>
      </c>
      <c r="BI732" s="190">
        <f>IF(N732="nulová",J732,0)</f>
        <v>0</v>
      </c>
      <c r="BJ732" s="17" t="s">
        <v>81</v>
      </c>
      <c r="BK732" s="190">
        <f>ROUND(I732*H732,2)</f>
        <v>0</v>
      </c>
      <c r="BL732" s="17" t="s">
        <v>389</v>
      </c>
      <c r="BM732" s="189" t="s">
        <v>1669</v>
      </c>
    </row>
    <row r="733" spans="1:65" s="2" customFormat="1" ht="24.2" customHeight="1">
      <c r="A733" s="34"/>
      <c r="B733" s="35"/>
      <c r="C733" s="178" t="s">
        <v>1670</v>
      </c>
      <c r="D733" s="178" t="s">
        <v>167</v>
      </c>
      <c r="E733" s="179" t="s">
        <v>1671</v>
      </c>
      <c r="F733" s="180" t="s">
        <v>1672</v>
      </c>
      <c r="G733" s="181" t="s">
        <v>401</v>
      </c>
      <c r="H733" s="182">
        <v>2</v>
      </c>
      <c r="I733" s="183"/>
      <c r="J733" s="184">
        <f>ROUND(I733*H733,2)</f>
        <v>0</v>
      </c>
      <c r="K733" s="180" t="s">
        <v>171</v>
      </c>
      <c r="L733" s="39"/>
      <c r="M733" s="185" t="s">
        <v>19</v>
      </c>
      <c r="N733" s="186" t="s">
        <v>45</v>
      </c>
      <c r="O733" s="64"/>
      <c r="P733" s="187">
        <f>O733*H733</f>
        <v>0</v>
      </c>
      <c r="Q733" s="187">
        <v>0</v>
      </c>
      <c r="R733" s="187">
        <f>Q733*H733</f>
        <v>0</v>
      </c>
      <c r="S733" s="187">
        <v>0</v>
      </c>
      <c r="T733" s="188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89" t="s">
        <v>389</v>
      </c>
      <c r="AT733" s="189" t="s">
        <v>167</v>
      </c>
      <c r="AU733" s="189" t="s">
        <v>83</v>
      </c>
      <c r="AY733" s="17" t="s">
        <v>164</v>
      </c>
      <c r="BE733" s="190">
        <f>IF(N733="základní",J733,0)</f>
        <v>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17" t="s">
        <v>81</v>
      </c>
      <c r="BK733" s="190">
        <f>ROUND(I733*H733,2)</f>
        <v>0</v>
      </c>
      <c r="BL733" s="17" t="s">
        <v>389</v>
      </c>
      <c r="BM733" s="189" t="s">
        <v>1673</v>
      </c>
    </row>
    <row r="734" spans="1:65" s="13" customFormat="1" ht="11.25">
      <c r="B734" s="191"/>
      <c r="C734" s="192"/>
      <c r="D734" s="193" t="s">
        <v>174</v>
      </c>
      <c r="E734" s="194" t="s">
        <v>19</v>
      </c>
      <c r="F734" s="195" t="s">
        <v>1645</v>
      </c>
      <c r="G734" s="192"/>
      <c r="H734" s="194" t="s">
        <v>19</v>
      </c>
      <c r="I734" s="196"/>
      <c r="J734" s="192"/>
      <c r="K734" s="192"/>
      <c r="L734" s="197"/>
      <c r="M734" s="198"/>
      <c r="N734" s="199"/>
      <c r="O734" s="199"/>
      <c r="P734" s="199"/>
      <c r="Q734" s="199"/>
      <c r="R734" s="199"/>
      <c r="S734" s="199"/>
      <c r="T734" s="200"/>
      <c r="AT734" s="201" t="s">
        <v>174</v>
      </c>
      <c r="AU734" s="201" t="s">
        <v>83</v>
      </c>
      <c r="AV734" s="13" t="s">
        <v>81</v>
      </c>
      <c r="AW734" s="13" t="s">
        <v>35</v>
      </c>
      <c r="AX734" s="13" t="s">
        <v>74</v>
      </c>
      <c r="AY734" s="201" t="s">
        <v>164</v>
      </c>
    </row>
    <row r="735" spans="1:65" s="14" customFormat="1" ht="11.25">
      <c r="B735" s="202"/>
      <c r="C735" s="203"/>
      <c r="D735" s="193" t="s">
        <v>174</v>
      </c>
      <c r="E735" s="204" t="s">
        <v>19</v>
      </c>
      <c r="F735" s="205" t="s">
        <v>81</v>
      </c>
      <c r="G735" s="203"/>
      <c r="H735" s="206">
        <v>1</v>
      </c>
      <c r="I735" s="207"/>
      <c r="J735" s="203"/>
      <c r="K735" s="203"/>
      <c r="L735" s="208"/>
      <c r="M735" s="209"/>
      <c r="N735" s="210"/>
      <c r="O735" s="210"/>
      <c r="P735" s="210"/>
      <c r="Q735" s="210"/>
      <c r="R735" s="210"/>
      <c r="S735" s="210"/>
      <c r="T735" s="211"/>
      <c r="AT735" s="212" t="s">
        <v>174</v>
      </c>
      <c r="AU735" s="212" t="s">
        <v>83</v>
      </c>
      <c r="AV735" s="14" t="s">
        <v>83</v>
      </c>
      <c r="AW735" s="14" t="s">
        <v>35</v>
      </c>
      <c r="AX735" s="14" t="s">
        <v>74</v>
      </c>
      <c r="AY735" s="212" t="s">
        <v>164</v>
      </c>
    </row>
    <row r="736" spans="1:65" s="13" customFormat="1" ht="11.25">
      <c r="B736" s="191"/>
      <c r="C736" s="192"/>
      <c r="D736" s="193" t="s">
        <v>174</v>
      </c>
      <c r="E736" s="194" t="s">
        <v>19</v>
      </c>
      <c r="F736" s="195" t="s">
        <v>1635</v>
      </c>
      <c r="G736" s="192"/>
      <c r="H736" s="194" t="s">
        <v>19</v>
      </c>
      <c r="I736" s="196"/>
      <c r="J736" s="192"/>
      <c r="K736" s="192"/>
      <c r="L736" s="197"/>
      <c r="M736" s="198"/>
      <c r="N736" s="199"/>
      <c r="O736" s="199"/>
      <c r="P736" s="199"/>
      <c r="Q736" s="199"/>
      <c r="R736" s="199"/>
      <c r="S736" s="199"/>
      <c r="T736" s="200"/>
      <c r="AT736" s="201" t="s">
        <v>174</v>
      </c>
      <c r="AU736" s="201" t="s">
        <v>83</v>
      </c>
      <c r="AV736" s="13" t="s">
        <v>81</v>
      </c>
      <c r="AW736" s="13" t="s">
        <v>35</v>
      </c>
      <c r="AX736" s="13" t="s">
        <v>74</v>
      </c>
      <c r="AY736" s="201" t="s">
        <v>164</v>
      </c>
    </row>
    <row r="737" spans="1:65" s="14" customFormat="1" ht="11.25">
      <c r="B737" s="202"/>
      <c r="C737" s="203"/>
      <c r="D737" s="193" t="s">
        <v>174</v>
      </c>
      <c r="E737" s="204" t="s">
        <v>19</v>
      </c>
      <c r="F737" s="205" t="s">
        <v>81</v>
      </c>
      <c r="G737" s="203"/>
      <c r="H737" s="206">
        <v>1</v>
      </c>
      <c r="I737" s="207"/>
      <c r="J737" s="203"/>
      <c r="K737" s="203"/>
      <c r="L737" s="208"/>
      <c r="M737" s="209"/>
      <c r="N737" s="210"/>
      <c r="O737" s="210"/>
      <c r="P737" s="210"/>
      <c r="Q737" s="210"/>
      <c r="R737" s="210"/>
      <c r="S737" s="210"/>
      <c r="T737" s="211"/>
      <c r="AT737" s="212" t="s">
        <v>174</v>
      </c>
      <c r="AU737" s="212" t="s">
        <v>83</v>
      </c>
      <c r="AV737" s="14" t="s">
        <v>83</v>
      </c>
      <c r="AW737" s="14" t="s">
        <v>35</v>
      </c>
      <c r="AX737" s="14" t="s">
        <v>74</v>
      </c>
      <c r="AY737" s="212" t="s">
        <v>164</v>
      </c>
    </row>
    <row r="738" spans="1:65" s="15" customFormat="1" ht="11.25">
      <c r="B738" s="223"/>
      <c r="C738" s="224"/>
      <c r="D738" s="193" t="s">
        <v>174</v>
      </c>
      <c r="E738" s="225" t="s">
        <v>19</v>
      </c>
      <c r="F738" s="226" t="s">
        <v>246</v>
      </c>
      <c r="G738" s="224"/>
      <c r="H738" s="227">
        <v>2</v>
      </c>
      <c r="I738" s="228"/>
      <c r="J738" s="224"/>
      <c r="K738" s="224"/>
      <c r="L738" s="229"/>
      <c r="M738" s="230"/>
      <c r="N738" s="231"/>
      <c r="O738" s="231"/>
      <c r="P738" s="231"/>
      <c r="Q738" s="231"/>
      <c r="R738" s="231"/>
      <c r="S738" s="231"/>
      <c r="T738" s="232"/>
      <c r="AT738" s="233" t="s">
        <v>174</v>
      </c>
      <c r="AU738" s="233" t="s">
        <v>83</v>
      </c>
      <c r="AV738" s="15" t="s">
        <v>172</v>
      </c>
      <c r="AW738" s="15" t="s">
        <v>35</v>
      </c>
      <c r="AX738" s="15" t="s">
        <v>81</v>
      </c>
      <c r="AY738" s="233" t="s">
        <v>164</v>
      </c>
    </row>
    <row r="739" spans="1:65" s="2" customFormat="1" ht="14.45" customHeight="1">
      <c r="A739" s="34"/>
      <c r="B739" s="35"/>
      <c r="C739" s="213" t="s">
        <v>1674</v>
      </c>
      <c r="D739" s="213" t="s">
        <v>231</v>
      </c>
      <c r="E739" s="214" t="s">
        <v>1675</v>
      </c>
      <c r="F739" s="215" t="s">
        <v>1676</v>
      </c>
      <c r="G739" s="216" t="s">
        <v>318</v>
      </c>
      <c r="H739" s="217">
        <v>2</v>
      </c>
      <c r="I739" s="218"/>
      <c r="J739" s="219">
        <f>ROUND(I739*H739,2)</f>
        <v>0</v>
      </c>
      <c r="K739" s="215" t="s">
        <v>19</v>
      </c>
      <c r="L739" s="220"/>
      <c r="M739" s="221" t="s">
        <v>19</v>
      </c>
      <c r="N739" s="222" t="s">
        <v>45</v>
      </c>
      <c r="O739" s="64"/>
      <c r="P739" s="187">
        <f>O739*H739</f>
        <v>0</v>
      </c>
      <c r="Q739" s="187">
        <v>0</v>
      </c>
      <c r="R739" s="187">
        <f>Q739*H739</f>
        <v>0</v>
      </c>
      <c r="S739" s="187">
        <v>0</v>
      </c>
      <c r="T739" s="188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89" t="s">
        <v>348</v>
      </c>
      <c r="AT739" s="189" t="s">
        <v>231</v>
      </c>
      <c r="AU739" s="189" t="s">
        <v>83</v>
      </c>
      <c r="AY739" s="17" t="s">
        <v>164</v>
      </c>
      <c r="BE739" s="190">
        <f>IF(N739="základní",J739,0)</f>
        <v>0</v>
      </c>
      <c r="BF739" s="190">
        <f>IF(N739="snížená",J739,0)</f>
        <v>0</v>
      </c>
      <c r="BG739" s="190">
        <f>IF(N739="zákl. přenesená",J739,0)</f>
        <v>0</v>
      </c>
      <c r="BH739" s="190">
        <f>IF(N739="sníž. přenesená",J739,0)</f>
        <v>0</v>
      </c>
      <c r="BI739" s="190">
        <f>IF(N739="nulová",J739,0)</f>
        <v>0</v>
      </c>
      <c r="BJ739" s="17" t="s">
        <v>81</v>
      </c>
      <c r="BK739" s="190">
        <f>ROUND(I739*H739,2)</f>
        <v>0</v>
      </c>
      <c r="BL739" s="17" t="s">
        <v>389</v>
      </c>
      <c r="BM739" s="189" t="s">
        <v>1677</v>
      </c>
    </row>
    <row r="740" spans="1:65" s="2" customFormat="1" ht="37.9" customHeight="1">
      <c r="A740" s="34"/>
      <c r="B740" s="35"/>
      <c r="C740" s="178" t="s">
        <v>1678</v>
      </c>
      <c r="D740" s="178" t="s">
        <v>167</v>
      </c>
      <c r="E740" s="179" t="s">
        <v>1679</v>
      </c>
      <c r="F740" s="180" t="s">
        <v>1680</v>
      </c>
      <c r="G740" s="181" t="s">
        <v>401</v>
      </c>
      <c r="H740" s="182">
        <v>22</v>
      </c>
      <c r="I740" s="183"/>
      <c r="J740" s="184">
        <f>ROUND(I740*H740,2)</f>
        <v>0</v>
      </c>
      <c r="K740" s="180" t="s">
        <v>171</v>
      </c>
      <c r="L740" s="39"/>
      <c r="M740" s="185" t="s">
        <v>19</v>
      </c>
      <c r="N740" s="186" t="s">
        <v>45</v>
      </c>
      <c r="O740" s="64"/>
      <c r="P740" s="187">
        <f>O740*H740</f>
        <v>0</v>
      </c>
      <c r="Q740" s="187">
        <v>0</v>
      </c>
      <c r="R740" s="187">
        <f>Q740*H740</f>
        <v>0</v>
      </c>
      <c r="S740" s="187">
        <v>0</v>
      </c>
      <c r="T740" s="188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89" t="s">
        <v>389</v>
      </c>
      <c r="AT740" s="189" t="s">
        <v>167</v>
      </c>
      <c r="AU740" s="189" t="s">
        <v>83</v>
      </c>
      <c r="AY740" s="17" t="s">
        <v>164</v>
      </c>
      <c r="BE740" s="190">
        <f>IF(N740="základní",J740,0)</f>
        <v>0</v>
      </c>
      <c r="BF740" s="190">
        <f>IF(N740="snížená",J740,0)</f>
        <v>0</v>
      </c>
      <c r="BG740" s="190">
        <f>IF(N740="zákl. přenesená",J740,0)</f>
        <v>0</v>
      </c>
      <c r="BH740" s="190">
        <f>IF(N740="sníž. přenesená",J740,0)</f>
        <v>0</v>
      </c>
      <c r="BI740" s="190">
        <f>IF(N740="nulová",J740,0)</f>
        <v>0</v>
      </c>
      <c r="BJ740" s="17" t="s">
        <v>81</v>
      </c>
      <c r="BK740" s="190">
        <f>ROUND(I740*H740,2)</f>
        <v>0</v>
      </c>
      <c r="BL740" s="17" t="s">
        <v>389</v>
      </c>
      <c r="BM740" s="189" t="s">
        <v>1681</v>
      </c>
    </row>
    <row r="741" spans="1:65" s="13" customFormat="1" ht="11.25">
      <c r="B741" s="191"/>
      <c r="C741" s="192"/>
      <c r="D741" s="193" t="s">
        <v>174</v>
      </c>
      <c r="E741" s="194" t="s">
        <v>19</v>
      </c>
      <c r="F741" s="195" t="s">
        <v>1682</v>
      </c>
      <c r="G741" s="192"/>
      <c r="H741" s="194" t="s">
        <v>19</v>
      </c>
      <c r="I741" s="196"/>
      <c r="J741" s="192"/>
      <c r="K741" s="192"/>
      <c r="L741" s="197"/>
      <c r="M741" s="198"/>
      <c r="N741" s="199"/>
      <c r="O741" s="199"/>
      <c r="P741" s="199"/>
      <c r="Q741" s="199"/>
      <c r="R741" s="199"/>
      <c r="S741" s="199"/>
      <c r="T741" s="200"/>
      <c r="AT741" s="201" t="s">
        <v>174</v>
      </c>
      <c r="AU741" s="201" t="s">
        <v>83</v>
      </c>
      <c r="AV741" s="13" t="s">
        <v>81</v>
      </c>
      <c r="AW741" s="13" t="s">
        <v>35</v>
      </c>
      <c r="AX741" s="13" t="s">
        <v>74</v>
      </c>
      <c r="AY741" s="201" t="s">
        <v>164</v>
      </c>
    </row>
    <row r="742" spans="1:65" s="14" customFormat="1" ht="11.25">
      <c r="B742" s="202"/>
      <c r="C742" s="203"/>
      <c r="D742" s="193" t="s">
        <v>174</v>
      </c>
      <c r="E742" s="204" t="s">
        <v>19</v>
      </c>
      <c r="F742" s="205" t="s">
        <v>166</v>
      </c>
      <c r="G742" s="203"/>
      <c r="H742" s="206">
        <v>10</v>
      </c>
      <c r="I742" s="207"/>
      <c r="J742" s="203"/>
      <c r="K742" s="203"/>
      <c r="L742" s="208"/>
      <c r="M742" s="209"/>
      <c r="N742" s="210"/>
      <c r="O742" s="210"/>
      <c r="P742" s="210"/>
      <c r="Q742" s="210"/>
      <c r="R742" s="210"/>
      <c r="S742" s="210"/>
      <c r="T742" s="211"/>
      <c r="AT742" s="212" t="s">
        <v>174</v>
      </c>
      <c r="AU742" s="212" t="s">
        <v>83</v>
      </c>
      <c r="AV742" s="14" t="s">
        <v>83</v>
      </c>
      <c r="AW742" s="14" t="s">
        <v>35</v>
      </c>
      <c r="AX742" s="14" t="s">
        <v>74</v>
      </c>
      <c r="AY742" s="212" t="s">
        <v>164</v>
      </c>
    </row>
    <row r="743" spans="1:65" s="13" customFormat="1" ht="11.25">
      <c r="B743" s="191"/>
      <c r="C743" s="192"/>
      <c r="D743" s="193" t="s">
        <v>174</v>
      </c>
      <c r="E743" s="194" t="s">
        <v>19</v>
      </c>
      <c r="F743" s="195" t="s">
        <v>1683</v>
      </c>
      <c r="G743" s="192"/>
      <c r="H743" s="194" t="s">
        <v>19</v>
      </c>
      <c r="I743" s="196"/>
      <c r="J743" s="192"/>
      <c r="K743" s="192"/>
      <c r="L743" s="197"/>
      <c r="M743" s="198"/>
      <c r="N743" s="199"/>
      <c r="O743" s="199"/>
      <c r="P743" s="199"/>
      <c r="Q743" s="199"/>
      <c r="R743" s="199"/>
      <c r="S743" s="199"/>
      <c r="T743" s="200"/>
      <c r="AT743" s="201" t="s">
        <v>174</v>
      </c>
      <c r="AU743" s="201" t="s">
        <v>83</v>
      </c>
      <c r="AV743" s="13" t="s">
        <v>81</v>
      </c>
      <c r="AW743" s="13" t="s">
        <v>35</v>
      </c>
      <c r="AX743" s="13" t="s">
        <v>74</v>
      </c>
      <c r="AY743" s="201" t="s">
        <v>164</v>
      </c>
    </row>
    <row r="744" spans="1:65" s="14" customFormat="1" ht="11.25">
      <c r="B744" s="202"/>
      <c r="C744" s="203"/>
      <c r="D744" s="193" t="s">
        <v>174</v>
      </c>
      <c r="E744" s="204" t="s">
        <v>19</v>
      </c>
      <c r="F744" s="205" t="s">
        <v>239</v>
      </c>
      <c r="G744" s="203"/>
      <c r="H744" s="206">
        <v>12</v>
      </c>
      <c r="I744" s="207"/>
      <c r="J744" s="203"/>
      <c r="K744" s="203"/>
      <c r="L744" s="208"/>
      <c r="M744" s="209"/>
      <c r="N744" s="210"/>
      <c r="O744" s="210"/>
      <c r="P744" s="210"/>
      <c r="Q744" s="210"/>
      <c r="R744" s="210"/>
      <c r="S744" s="210"/>
      <c r="T744" s="211"/>
      <c r="AT744" s="212" t="s">
        <v>174</v>
      </c>
      <c r="AU744" s="212" t="s">
        <v>83</v>
      </c>
      <c r="AV744" s="14" t="s">
        <v>83</v>
      </c>
      <c r="AW744" s="14" t="s">
        <v>35</v>
      </c>
      <c r="AX744" s="14" t="s">
        <v>74</v>
      </c>
      <c r="AY744" s="212" t="s">
        <v>164</v>
      </c>
    </row>
    <row r="745" spans="1:65" s="15" customFormat="1" ht="11.25">
      <c r="B745" s="223"/>
      <c r="C745" s="224"/>
      <c r="D745" s="193" t="s">
        <v>174</v>
      </c>
      <c r="E745" s="225" t="s">
        <v>19</v>
      </c>
      <c r="F745" s="226" t="s">
        <v>246</v>
      </c>
      <c r="G745" s="224"/>
      <c r="H745" s="227">
        <v>22</v>
      </c>
      <c r="I745" s="228"/>
      <c r="J745" s="224"/>
      <c r="K745" s="224"/>
      <c r="L745" s="229"/>
      <c r="M745" s="230"/>
      <c r="N745" s="231"/>
      <c r="O745" s="231"/>
      <c r="P745" s="231"/>
      <c r="Q745" s="231"/>
      <c r="R745" s="231"/>
      <c r="S745" s="231"/>
      <c r="T745" s="232"/>
      <c r="AT745" s="233" t="s">
        <v>174</v>
      </c>
      <c r="AU745" s="233" t="s">
        <v>83</v>
      </c>
      <c r="AV745" s="15" t="s">
        <v>172</v>
      </c>
      <c r="AW745" s="15" t="s">
        <v>35</v>
      </c>
      <c r="AX745" s="15" t="s">
        <v>81</v>
      </c>
      <c r="AY745" s="233" t="s">
        <v>164</v>
      </c>
    </row>
    <row r="746" spans="1:65" s="2" customFormat="1" ht="24.2" customHeight="1">
      <c r="A746" s="34"/>
      <c r="B746" s="35"/>
      <c r="C746" s="213" t="s">
        <v>1684</v>
      </c>
      <c r="D746" s="213" t="s">
        <v>231</v>
      </c>
      <c r="E746" s="214" t="s">
        <v>1685</v>
      </c>
      <c r="F746" s="215" t="s">
        <v>1686</v>
      </c>
      <c r="G746" s="216" t="s">
        <v>292</v>
      </c>
      <c r="H746" s="217">
        <v>16.8</v>
      </c>
      <c r="I746" s="218"/>
      <c r="J746" s="219">
        <f>ROUND(I746*H746,2)</f>
        <v>0</v>
      </c>
      <c r="K746" s="215" t="s">
        <v>171</v>
      </c>
      <c r="L746" s="220"/>
      <c r="M746" s="221" t="s">
        <v>19</v>
      </c>
      <c r="N746" s="222" t="s">
        <v>45</v>
      </c>
      <c r="O746" s="64"/>
      <c r="P746" s="187">
        <f>O746*H746</f>
        <v>0</v>
      </c>
      <c r="Q746" s="187">
        <v>4.0000000000000001E-3</v>
      </c>
      <c r="R746" s="187">
        <f>Q746*H746</f>
        <v>6.720000000000001E-2</v>
      </c>
      <c r="S746" s="187">
        <v>0</v>
      </c>
      <c r="T746" s="188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89" t="s">
        <v>348</v>
      </c>
      <c r="AT746" s="189" t="s">
        <v>231</v>
      </c>
      <c r="AU746" s="189" t="s">
        <v>83</v>
      </c>
      <c r="AY746" s="17" t="s">
        <v>164</v>
      </c>
      <c r="BE746" s="190">
        <f>IF(N746="základní",J746,0)</f>
        <v>0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7" t="s">
        <v>81</v>
      </c>
      <c r="BK746" s="190">
        <f>ROUND(I746*H746,2)</f>
        <v>0</v>
      </c>
      <c r="BL746" s="17" t="s">
        <v>389</v>
      </c>
      <c r="BM746" s="189" t="s">
        <v>1687</v>
      </c>
    </row>
    <row r="747" spans="1:65" s="14" customFormat="1" ht="11.25">
      <c r="B747" s="202"/>
      <c r="C747" s="203"/>
      <c r="D747" s="193" t="s">
        <v>174</v>
      </c>
      <c r="E747" s="204" t="s">
        <v>19</v>
      </c>
      <c r="F747" s="205" t="s">
        <v>1688</v>
      </c>
      <c r="G747" s="203"/>
      <c r="H747" s="206">
        <v>6</v>
      </c>
      <c r="I747" s="207"/>
      <c r="J747" s="203"/>
      <c r="K747" s="203"/>
      <c r="L747" s="208"/>
      <c r="M747" s="209"/>
      <c r="N747" s="210"/>
      <c r="O747" s="210"/>
      <c r="P747" s="210"/>
      <c r="Q747" s="210"/>
      <c r="R747" s="210"/>
      <c r="S747" s="210"/>
      <c r="T747" s="211"/>
      <c r="AT747" s="212" t="s">
        <v>174</v>
      </c>
      <c r="AU747" s="212" t="s">
        <v>83</v>
      </c>
      <c r="AV747" s="14" t="s">
        <v>83</v>
      </c>
      <c r="AW747" s="14" t="s">
        <v>35</v>
      </c>
      <c r="AX747" s="14" t="s">
        <v>74</v>
      </c>
      <c r="AY747" s="212" t="s">
        <v>164</v>
      </c>
    </row>
    <row r="748" spans="1:65" s="14" customFormat="1" ht="11.25">
      <c r="B748" s="202"/>
      <c r="C748" s="203"/>
      <c r="D748" s="193" t="s">
        <v>174</v>
      </c>
      <c r="E748" s="204" t="s">
        <v>19</v>
      </c>
      <c r="F748" s="205" t="s">
        <v>1689</v>
      </c>
      <c r="G748" s="203"/>
      <c r="H748" s="206">
        <v>10.8</v>
      </c>
      <c r="I748" s="207"/>
      <c r="J748" s="203"/>
      <c r="K748" s="203"/>
      <c r="L748" s="208"/>
      <c r="M748" s="209"/>
      <c r="N748" s="210"/>
      <c r="O748" s="210"/>
      <c r="P748" s="210"/>
      <c r="Q748" s="210"/>
      <c r="R748" s="210"/>
      <c r="S748" s="210"/>
      <c r="T748" s="211"/>
      <c r="AT748" s="212" t="s">
        <v>174</v>
      </c>
      <c r="AU748" s="212" t="s">
        <v>83</v>
      </c>
      <c r="AV748" s="14" t="s">
        <v>83</v>
      </c>
      <c r="AW748" s="14" t="s">
        <v>35</v>
      </c>
      <c r="AX748" s="14" t="s">
        <v>74</v>
      </c>
      <c r="AY748" s="212" t="s">
        <v>164</v>
      </c>
    </row>
    <row r="749" spans="1:65" s="15" customFormat="1" ht="11.25">
      <c r="B749" s="223"/>
      <c r="C749" s="224"/>
      <c r="D749" s="193" t="s">
        <v>174</v>
      </c>
      <c r="E749" s="225" t="s">
        <v>19</v>
      </c>
      <c r="F749" s="226" t="s">
        <v>246</v>
      </c>
      <c r="G749" s="224"/>
      <c r="H749" s="227">
        <v>16.8</v>
      </c>
      <c r="I749" s="228"/>
      <c r="J749" s="224"/>
      <c r="K749" s="224"/>
      <c r="L749" s="229"/>
      <c r="M749" s="230"/>
      <c r="N749" s="231"/>
      <c r="O749" s="231"/>
      <c r="P749" s="231"/>
      <c r="Q749" s="231"/>
      <c r="R749" s="231"/>
      <c r="S749" s="231"/>
      <c r="T749" s="232"/>
      <c r="AT749" s="233" t="s">
        <v>174</v>
      </c>
      <c r="AU749" s="233" t="s">
        <v>83</v>
      </c>
      <c r="AV749" s="15" t="s">
        <v>172</v>
      </c>
      <c r="AW749" s="15" t="s">
        <v>35</v>
      </c>
      <c r="AX749" s="15" t="s">
        <v>81</v>
      </c>
      <c r="AY749" s="233" t="s">
        <v>164</v>
      </c>
    </row>
    <row r="750" spans="1:65" s="2" customFormat="1" ht="37.9" customHeight="1">
      <c r="A750" s="34"/>
      <c r="B750" s="35"/>
      <c r="C750" s="178" t="s">
        <v>1690</v>
      </c>
      <c r="D750" s="178" t="s">
        <v>167</v>
      </c>
      <c r="E750" s="179" t="s">
        <v>1691</v>
      </c>
      <c r="F750" s="180" t="s">
        <v>1692</v>
      </c>
      <c r="G750" s="181" t="s">
        <v>401</v>
      </c>
      <c r="H750" s="182">
        <v>1</v>
      </c>
      <c r="I750" s="183"/>
      <c r="J750" s="184">
        <f>ROUND(I750*H750,2)</f>
        <v>0</v>
      </c>
      <c r="K750" s="180" t="s">
        <v>171</v>
      </c>
      <c r="L750" s="39"/>
      <c r="M750" s="185" t="s">
        <v>19</v>
      </c>
      <c r="N750" s="186" t="s">
        <v>45</v>
      </c>
      <c r="O750" s="64"/>
      <c r="P750" s="187">
        <f>O750*H750</f>
        <v>0</v>
      </c>
      <c r="Q750" s="187">
        <v>0</v>
      </c>
      <c r="R750" s="187">
        <f>Q750*H750</f>
        <v>0</v>
      </c>
      <c r="S750" s="187">
        <v>0</v>
      </c>
      <c r="T750" s="188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89" t="s">
        <v>389</v>
      </c>
      <c r="AT750" s="189" t="s">
        <v>167</v>
      </c>
      <c r="AU750" s="189" t="s">
        <v>83</v>
      </c>
      <c r="AY750" s="17" t="s">
        <v>164</v>
      </c>
      <c r="BE750" s="190">
        <f>IF(N750="základní",J750,0)</f>
        <v>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7" t="s">
        <v>81</v>
      </c>
      <c r="BK750" s="190">
        <f>ROUND(I750*H750,2)</f>
        <v>0</v>
      </c>
      <c r="BL750" s="17" t="s">
        <v>389</v>
      </c>
      <c r="BM750" s="189" t="s">
        <v>1693</v>
      </c>
    </row>
    <row r="751" spans="1:65" s="13" customFormat="1" ht="11.25">
      <c r="B751" s="191"/>
      <c r="C751" s="192"/>
      <c r="D751" s="193" t="s">
        <v>174</v>
      </c>
      <c r="E751" s="194" t="s">
        <v>19</v>
      </c>
      <c r="F751" s="195" t="s">
        <v>1694</v>
      </c>
      <c r="G751" s="192"/>
      <c r="H751" s="194" t="s">
        <v>19</v>
      </c>
      <c r="I751" s="196"/>
      <c r="J751" s="192"/>
      <c r="K751" s="192"/>
      <c r="L751" s="197"/>
      <c r="M751" s="198"/>
      <c r="N751" s="199"/>
      <c r="O751" s="199"/>
      <c r="P751" s="199"/>
      <c r="Q751" s="199"/>
      <c r="R751" s="199"/>
      <c r="S751" s="199"/>
      <c r="T751" s="200"/>
      <c r="AT751" s="201" t="s">
        <v>174</v>
      </c>
      <c r="AU751" s="201" t="s">
        <v>83</v>
      </c>
      <c r="AV751" s="13" t="s">
        <v>81</v>
      </c>
      <c r="AW751" s="13" t="s">
        <v>35</v>
      </c>
      <c r="AX751" s="13" t="s">
        <v>74</v>
      </c>
      <c r="AY751" s="201" t="s">
        <v>164</v>
      </c>
    </row>
    <row r="752" spans="1:65" s="14" customFormat="1" ht="11.25">
      <c r="B752" s="202"/>
      <c r="C752" s="203"/>
      <c r="D752" s="193" t="s">
        <v>174</v>
      </c>
      <c r="E752" s="204" t="s">
        <v>19</v>
      </c>
      <c r="F752" s="205" t="s">
        <v>81</v>
      </c>
      <c r="G752" s="203"/>
      <c r="H752" s="206">
        <v>1</v>
      </c>
      <c r="I752" s="207"/>
      <c r="J752" s="203"/>
      <c r="K752" s="203"/>
      <c r="L752" s="208"/>
      <c r="M752" s="209"/>
      <c r="N752" s="210"/>
      <c r="O752" s="210"/>
      <c r="P752" s="210"/>
      <c r="Q752" s="210"/>
      <c r="R752" s="210"/>
      <c r="S752" s="210"/>
      <c r="T752" s="211"/>
      <c r="AT752" s="212" t="s">
        <v>174</v>
      </c>
      <c r="AU752" s="212" t="s">
        <v>83</v>
      </c>
      <c r="AV752" s="14" t="s">
        <v>83</v>
      </c>
      <c r="AW752" s="14" t="s">
        <v>35</v>
      </c>
      <c r="AX752" s="14" t="s">
        <v>81</v>
      </c>
      <c r="AY752" s="212" t="s">
        <v>164</v>
      </c>
    </row>
    <row r="753" spans="1:65" s="2" customFormat="1" ht="24.2" customHeight="1">
      <c r="A753" s="34"/>
      <c r="B753" s="35"/>
      <c r="C753" s="213" t="s">
        <v>1695</v>
      </c>
      <c r="D753" s="213" t="s">
        <v>231</v>
      </c>
      <c r="E753" s="214" t="s">
        <v>1685</v>
      </c>
      <c r="F753" s="215" t="s">
        <v>1686</v>
      </c>
      <c r="G753" s="216" t="s">
        <v>292</v>
      </c>
      <c r="H753" s="217">
        <v>1.45</v>
      </c>
      <c r="I753" s="218"/>
      <c r="J753" s="219">
        <f>ROUND(I753*H753,2)</f>
        <v>0</v>
      </c>
      <c r="K753" s="215" t="s">
        <v>171</v>
      </c>
      <c r="L753" s="220"/>
      <c r="M753" s="221" t="s">
        <v>19</v>
      </c>
      <c r="N753" s="222" t="s">
        <v>45</v>
      </c>
      <c r="O753" s="64"/>
      <c r="P753" s="187">
        <f>O753*H753</f>
        <v>0</v>
      </c>
      <c r="Q753" s="187">
        <v>4.0000000000000001E-3</v>
      </c>
      <c r="R753" s="187">
        <f>Q753*H753</f>
        <v>5.7999999999999996E-3</v>
      </c>
      <c r="S753" s="187">
        <v>0</v>
      </c>
      <c r="T753" s="188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89" t="s">
        <v>348</v>
      </c>
      <c r="AT753" s="189" t="s">
        <v>231</v>
      </c>
      <c r="AU753" s="189" t="s">
        <v>83</v>
      </c>
      <c r="AY753" s="17" t="s">
        <v>164</v>
      </c>
      <c r="BE753" s="190">
        <f>IF(N753="základní",J753,0)</f>
        <v>0</v>
      </c>
      <c r="BF753" s="190">
        <f>IF(N753="snížená",J753,0)</f>
        <v>0</v>
      </c>
      <c r="BG753" s="190">
        <f>IF(N753="zákl. přenesená",J753,0)</f>
        <v>0</v>
      </c>
      <c r="BH753" s="190">
        <f>IF(N753="sníž. přenesená",J753,0)</f>
        <v>0</v>
      </c>
      <c r="BI753" s="190">
        <f>IF(N753="nulová",J753,0)</f>
        <v>0</v>
      </c>
      <c r="BJ753" s="17" t="s">
        <v>81</v>
      </c>
      <c r="BK753" s="190">
        <f>ROUND(I753*H753,2)</f>
        <v>0</v>
      </c>
      <c r="BL753" s="17" t="s">
        <v>389</v>
      </c>
      <c r="BM753" s="189" t="s">
        <v>1696</v>
      </c>
    </row>
    <row r="754" spans="1:65" s="14" customFormat="1" ht="11.25">
      <c r="B754" s="202"/>
      <c r="C754" s="203"/>
      <c r="D754" s="193" t="s">
        <v>174</v>
      </c>
      <c r="E754" s="204" t="s">
        <v>19</v>
      </c>
      <c r="F754" s="205" t="s">
        <v>1697</v>
      </c>
      <c r="G754" s="203"/>
      <c r="H754" s="206">
        <v>1.45</v>
      </c>
      <c r="I754" s="207"/>
      <c r="J754" s="203"/>
      <c r="K754" s="203"/>
      <c r="L754" s="208"/>
      <c r="M754" s="209"/>
      <c r="N754" s="210"/>
      <c r="O754" s="210"/>
      <c r="P754" s="210"/>
      <c r="Q754" s="210"/>
      <c r="R754" s="210"/>
      <c r="S754" s="210"/>
      <c r="T754" s="211"/>
      <c r="AT754" s="212" t="s">
        <v>174</v>
      </c>
      <c r="AU754" s="212" t="s">
        <v>83</v>
      </c>
      <c r="AV754" s="14" t="s">
        <v>83</v>
      </c>
      <c r="AW754" s="14" t="s">
        <v>35</v>
      </c>
      <c r="AX754" s="14" t="s">
        <v>81</v>
      </c>
      <c r="AY754" s="212" t="s">
        <v>164</v>
      </c>
    </row>
    <row r="755" spans="1:65" s="2" customFormat="1" ht="37.9" customHeight="1">
      <c r="A755" s="34"/>
      <c r="B755" s="35"/>
      <c r="C755" s="178" t="s">
        <v>1698</v>
      </c>
      <c r="D755" s="178" t="s">
        <v>167</v>
      </c>
      <c r="E755" s="179" t="s">
        <v>1699</v>
      </c>
      <c r="F755" s="180" t="s">
        <v>1700</v>
      </c>
      <c r="G755" s="181" t="s">
        <v>401</v>
      </c>
      <c r="H755" s="182">
        <v>1</v>
      </c>
      <c r="I755" s="183"/>
      <c r="J755" s="184">
        <f>ROUND(I755*H755,2)</f>
        <v>0</v>
      </c>
      <c r="K755" s="180" t="s">
        <v>171</v>
      </c>
      <c r="L755" s="39"/>
      <c r="M755" s="185" t="s">
        <v>19</v>
      </c>
      <c r="N755" s="186" t="s">
        <v>45</v>
      </c>
      <c r="O755" s="64"/>
      <c r="P755" s="187">
        <f>O755*H755</f>
        <v>0</v>
      </c>
      <c r="Q755" s="187">
        <v>0</v>
      </c>
      <c r="R755" s="187">
        <f>Q755*H755</f>
        <v>0</v>
      </c>
      <c r="S755" s="187">
        <v>0</v>
      </c>
      <c r="T755" s="188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89" t="s">
        <v>389</v>
      </c>
      <c r="AT755" s="189" t="s">
        <v>167</v>
      </c>
      <c r="AU755" s="189" t="s">
        <v>83</v>
      </c>
      <c r="AY755" s="17" t="s">
        <v>164</v>
      </c>
      <c r="BE755" s="190">
        <f>IF(N755="základní",J755,0)</f>
        <v>0</v>
      </c>
      <c r="BF755" s="190">
        <f>IF(N755="snížená",J755,0)</f>
        <v>0</v>
      </c>
      <c r="BG755" s="190">
        <f>IF(N755="zákl. přenesená",J755,0)</f>
        <v>0</v>
      </c>
      <c r="BH755" s="190">
        <f>IF(N755="sníž. přenesená",J755,0)</f>
        <v>0</v>
      </c>
      <c r="BI755" s="190">
        <f>IF(N755="nulová",J755,0)</f>
        <v>0</v>
      </c>
      <c r="BJ755" s="17" t="s">
        <v>81</v>
      </c>
      <c r="BK755" s="190">
        <f>ROUND(I755*H755,2)</f>
        <v>0</v>
      </c>
      <c r="BL755" s="17" t="s">
        <v>389</v>
      </c>
      <c r="BM755" s="189" t="s">
        <v>1701</v>
      </c>
    </row>
    <row r="756" spans="1:65" s="13" customFormat="1" ht="11.25">
      <c r="B756" s="191"/>
      <c r="C756" s="192"/>
      <c r="D756" s="193" t="s">
        <v>174</v>
      </c>
      <c r="E756" s="194" t="s">
        <v>19</v>
      </c>
      <c r="F756" s="195" t="s">
        <v>1702</v>
      </c>
      <c r="G756" s="192"/>
      <c r="H756" s="194" t="s">
        <v>19</v>
      </c>
      <c r="I756" s="196"/>
      <c r="J756" s="192"/>
      <c r="K756" s="192"/>
      <c r="L756" s="197"/>
      <c r="M756" s="198"/>
      <c r="N756" s="199"/>
      <c r="O756" s="199"/>
      <c r="P756" s="199"/>
      <c r="Q756" s="199"/>
      <c r="R756" s="199"/>
      <c r="S756" s="199"/>
      <c r="T756" s="200"/>
      <c r="AT756" s="201" t="s">
        <v>174</v>
      </c>
      <c r="AU756" s="201" t="s">
        <v>83</v>
      </c>
      <c r="AV756" s="13" t="s">
        <v>81</v>
      </c>
      <c r="AW756" s="13" t="s">
        <v>35</v>
      </c>
      <c r="AX756" s="13" t="s">
        <v>74</v>
      </c>
      <c r="AY756" s="201" t="s">
        <v>164</v>
      </c>
    </row>
    <row r="757" spans="1:65" s="14" customFormat="1" ht="11.25">
      <c r="B757" s="202"/>
      <c r="C757" s="203"/>
      <c r="D757" s="193" t="s">
        <v>174</v>
      </c>
      <c r="E757" s="204" t="s">
        <v>19</v>
      </c>
      <c r="F757" s="205" t="s">
        <v>81</v>
      </c>
      <c r="G757" s="203"/>
      <c r="H757" s="206">
        <v>1</v>
      </c>
      <c r="I757" s="207"/>
      <c r="J757" s="203"/>
      <c r="K757" s="203"/>
      <c r="L757" s="208"/>
      <c r="M757" s="209"/>
      <c r="N757" s="210"/>
      <c r="O757" s="210"/>
      <c r="P757" s="210"/>
      <c r="Q757" s="210"/>
      <c r="R757" s="210"/>
      <c r="S757" s="210"/>
      <c r="T757" s="211"/>
      <c r="AT757" s="212" t="s">
        <v>174</v>
      </c>
      <c r="AU757" s="212" t="s">
        <v>83</v>
      </c>
      <c r="AV757" s="14" t="s">
        <v>83</v>
      </c>
      <c r="AW757" s="14" t="s">
        <v>35</v>
      </c>
      <c r="AX757" s="14" t="s">
        <v>81</v>
      </c>
      <c r="AY757" s="212" t="s">
        <v>164</v>
      </c>
    </row>
    <row r="758" spans="1:65" s="2" customFormat="1" ht="24.2" customHeight="1">
      <c r="A758" s="34"/>
      <c r="B758" s="35"/>
      <c r="C758" s="213" t="s">
        <v>1703</v>
      </c>
      <c r="D758" s="213" t="s">
        <v>231</v>
      </c>
      <c r="E758" s="214" t="s">
        <v>1685</v>
      </c>
      <c r="F758" s="215" t="s">
        <v>1686</v>
      </c>
      <c r="G758" s="216" t="s">
        <v>292</v>
      </c>
      <c r="H758" s="217">
        <v>2.1</v>
      </c>
      <c r="I758" s="218"/>
      <c r="J758" s="219">
        <f>ROUND(I758*H758,2)</f>
        <v>0</v>
      </c>
      <c r="K758" s="215" t="s">
        <v>171</v>
      </c>
      <c r="L758" s="220"/>
      <c r="M758" s="221" t="s">
        <v>19</v>
      </c>
      <c r="N758" s="222" t="s">
        <v>45</v>
      </c>
      <c r="O758" s="64"/>
      <c r="P758" s="187">
        <f>O758*H758</f>
        <v>0</v>
      </c>
      <c r="Q758" s="187">
        <v>4.0000000000000001E-3</v>
      </c>
      <c r="R758" s="187">
        <f>Q758*H758</f>
        <v>8.4000000000000012E-3</v>
      </c>
      <c r="S758" s="187">
        <v>0</v>
      </c>
      <c r="T758" s="188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89" t="s">
        <v>348</v>
      </c>
      <c r="AT758" s="189" t="s">
        <v>231</v>
      </c>
      <c r="AU758" s="189" t="s">
        <v>83</v>
      </c>
      <c r="AY758" s="17" t="s">
        <v>164</v>
      </c>
      <c r="BE758" s="190">
        <f>IF(N758="základní",J758,0)</f>
        <v>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7" t="s">
        <v>81</v>
      </c>
      <c r="BK758" s="190">
        <f>ROUND(I758*H758,2)</f>
        <v>0</v>
      </c>
      <c r="BL758" s="17" t="s">
        <v>389</v>
      </c>
      <c r="BM758" s="189" t="s">
        <v>1704</v>
      </c>
    </row>
    <row r="759" spans="1:65" s="14" customFormat="1" ht="11.25">
      <c r="B759" s="202"/>
      <c r="C759" s="203"/>
      <c r="D759" s="193" t="s">
        <v>174</v>
      </c>
      <c r="E759" s="204" t="s">
        <v>19</v>
      </c>
      <c r="F759" s="205" t="s">
        <v>1499</v>
      </c>
      <c r="G759" s="203"/>
      <c r="H759" s="206">
        <v>2.1</v>
      </c>
      <c r="I759" s="207"/>
      <c r="J759" s="203"/>
      <c r="K759" s="203"/>
      <c r="L759" s="208"/>
      <c r="M759" s="209"/>
      <c r="N759" s="210"/>
      <c r="O759" s="210"/>
      <c r="P759" s="210"/>
      <c r="Q759" s="210"/>
      <c r="R759" s="210"/>
      <c r="S759" s="210"/>
      <c r="T759" s="211"/>
      <c r="AT759" s="212" t="s">
        <v>174</v>
      </c>
      <c r="AU759" s="212" t="s">
        <v>83</v>
      </c>
      <c r="AV759" s="14" t="s">
        <v>83</v>
      </c>
      <c r="AW759" s="14" t="s">
        <v>35</v>
      </c>
      <c r="AX759" s="14" t="s">
        <v>81</v>
      </c>
      <c r="AY759" s="212" t="s">
        <v>164</v>
      </c>
    </row>
    <row r="760" spans="1:65" s="2" customFormat="1" ht="37.9" customHeight="1">
      <c r="A760" s="34"/>
      <c r="B760" s="35"/>
      <c r="C760" s="178" t="s">
        <v>1705</v>
      </c>
      <c r="D760" s="178" t="s">
        <v>167</v>
      </c>
      <c r="E760" s="179" t="s">
        <v>1706</v>
      </c>
      <c r="F760" s="180" t="s">
        <v>1707</v>
      </c>
      <c r="G760" s="181" t="s">
        <v>401</v>
      </c>
      <c r="H760" s="182">
        <v>4</v>
      </c>
      <c r="I760" s="183"/>
      <c r="J760" s="184">
        <f>ROUND(I760*H760,2)</f>
        <v>0</v>
      </c>
      <c r="K760" s="180" t="s">
        <v>171</v>
      </c>
      <c r="L760" s="39"/>
      <c r="M760" s="185" t="s">
        <v>19</v>
      </c>
      <c r="N760" s="186" t="s">
        <v>45</v>
      </c>
      <c r="O760" s="64"/>
      <c r="P760" s="187">
        <f>O760*H760</f>
        <v>0</v>
      </c>
      <c r="Q760" s="187">
        <v>0</v>
      </c>
      <c r="R760" s="187">
        <f>Q760*H760</f>
        <v>0</v>
      </c>
      <c r="S760" s="187">
        <v>0</v>
      </c>
      <c r="T760" s="188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89" t="s">
        <v>389</v>
      </c>
      <c r="AT760" s="189" t="s">
        <v>167</v>
      </c>
      <c r="AU760" s="189" t="s">
        <v>83</v>
      </c>
      <c r="AY760" s="17" t="s">
        <v>164</v>
      </c>
      <c r="BE760" s="190">
        <f>IF(N760="základní",J760,0)</f>
        <v>0</v>
      </c>
      <c r="BF760" s="190">
        <f>IF(N760="snížená",J760,0)</f>
        <v>0</v>
      </c>
      <c r="BG760" s="190">
        <f>IF(N760="zákl. přenesená",J760,0)</f>
        <v>0</v>
      </c>
      <c r="BH760" s="190">
        <f>IF(N760="sníž. přenesená",J760,0)</f>
        <v>0</v>
      </c>
      <c r="BI760" s="190">
        <f>IF(N760="nulová",J760,0)</f>
        <v>0</v>
      </c>
      <c r="BJ760" s="17" t="s">
        <v>81</v>
      </c>
      <c r="BK760" s="190">
        <f>ROUND(I760*H760,2)</f>
        <v>0</v>
      </c>
      <c r="BL760" s="17" t="s">
        <v>389</v>
      </c>
      <c r="BM760" s="189" t="s">
        <v>1708</v>
      </c>
    </row>
    <row r="761" spans="1:65" s="13" customFormat="1" ht="11.25">
      <c r="B761" s="191"/>
      <c r="C761" s="192"/>
      <c r="D761" s="193" t="s">
        <v>174</v>
      </c>
      <c r="E761" s="194" t="s">
        <v>19</v>
      </c>
      <c r="F761" s="195" t="s">
        <v>1709</v>
      </c>
      <c r="G761" s="192"/>
      <c r="H761" s="194" t="s">
        <v>19</v>
      </c>
      <c r="I761" s="196"/>
      <c r="J761" s="192"/>
      <c r="K761" s="192"/>
      <c r="L761" s="197"/>
      <c r="M761" s="198"/>
      <c r="N761" s="199"/>
      <c r="O761" s="199"/>
      <c r="P761" s="199"/>
      <c r="Q761" s="199"/>
      <c r="R761" s="199"/>
      <c r="S761" s="199"/>
      <c r="T761" s="200"/>
      <c r="AT761" s="201" t="s">
        <v>174</v>
      </c>
      <c r="AU761" s="201" t="s">
        <v>83</v>
      </c>
      <c r="AV761" s="13" t="s">
        <v>81</v>
      </c>
      <c r="AW761" s="13" t="s">
        <v>35</v>
      </c>
      <c r="AX761" s="13" t="s">
        <v>74</v>
      </c>
      <c r="AY761" s="201" t="s">
        <v>164</v>
      </c>
    </row>
    <row r="762" spans="1:65" s="14" customFormat="1" ht="11.25">
      <c r="B762" s="202"/>
      <c r="C762" s="203"/>
      <c r="D762" s="193" t="s">
        <v>174</v>
      </c>
      <c r="E762" s="204" t="s">
        <v>19</v>
      </c>
      <c r="F762" s="205" t="s">
        <v>172</v>
      </c>
      <c r="G762" s="203"/>
      <c r="H762" s="206">
        <v>4</v>
      </c>
      <c r="I762" s="207"/>
      <c r="J762" s="203"/>
      <c r="K762" s="203"/>
      <c r="L762" s="208"/>
      <c r="M762" s="209"/>
      <c r="N762" s="210"/>
      <c r="O762" s="210"/>
      <c r="P762" s="210"/>
      <c r="Q762" s="210"/>
      <c r="R762" s="210"/>
      <c r="S762" s="210"/>
      <c r="T762" s="211"/>
      <c r="AT762" s="212" t="s">
        <v>174</v>
      </c>
      <c r="AU762" s="212" t="s">
        <v>83</v>
      </c>
      <c r="AV762" s="14" t="s">
        <v>83</v>
      </c>
      <c r="AW762" s="14" t="s">
        <v>35</v>
      </c>
      <c r="AX762" s="14" t="s">
        <v>81</v>
      </c>
      <c r="AY762" s="212" t="s">
        <v>164</v>
      </c>
    </row>
    <row r="763" spans="1:65" s="2" customFormat="1" ht="24.2" customHeight="1">
      <c r="A763" s="34"/>
      <c r="B763" s="35"/>
      <c r="C763" s="213" t="s">
        <v>1710</v>
      </c>
      <c r="D763" s="213" t="s">
        <v>231</v>
      </c>
      <c r="E763" s="214" t="s">
        <v>1685</v>
      </c>
      <c r="F763" s="215" t="s">
        <v>1686</v>
      </c>
      <c r="G763" s="216" t="s">
        <v>292</v>
      </c>
      <c r="H763" s="217">
        <v>16.8</v>
      </c>
      <c r="I763" s="218"/>
      <c r="J763" s="219">
        <f>ROUND(I763*H763,2)</f>
        <v>0</v>
      </c>
      <c r="K763" s="215" t="s">
        <v>171</v>
      </c>
      <c r="L763" s="220"/>
      <c r="M763" s="221" t="s">
        <v>19</v>
      </c>
      <c r="N763" s="222" t="s">
        <v>45</v>
      </c>
      <c r="O763" s="64"/>
      <c r="P763" s="187">
        <f>O763*H763</f>
        <v>0</v>
      </c>
      <c r="Q763" s="187">
        <v>4.0000000000000001E-3</v>
      </c>
      <c r="R763" s="187">
        <f>Q763*H763</f>
        <v>6.720000000000001E-2</v>
      </c>
      <c r="S763" s="187">
        <v>0</v>
      </c>
      <c r="T763" s="188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89" t="s">
        <v>348</v>
      </c>
      <c r="AT763" s="189" t="s">
        <v>231</v>
      </c>
      <c r="AU763" s="189" t="s">
        <v>83</v>
      </c>
      <c r="AY763" s="17" t="s">
        <v>164</v>
      </c>
      <c r="BE763" s="190">
        <f>IF(N763="základní",J763,0)</f>
        <v>0</v>
      </c>
      <c r="BF763" s="190">
        <f>IF(N763="snížená",J763,0)</f>
        <v>0</v>
      </c>
      <c r="BG763" s="190">
        <f>IF(N763="zákl. přenesená",J763,0)</f>
        <v>0</v>
      </c>
      <c r="BH763" s="190">
        <f>IF(N763="sníž. přenesená",J763,0)</f>
        <v>0</v>
      </c>
      <c r="BI763" s="190">
        <f>IF(N763="nulová",J763,0)</f>
        <v>0</v>
      </c>
      <c r="BJ763" s="17" t="s">
        <v>81</v>
      </c>
      <c r="BK763" s="190">
        <f>ROUND(I763*H763,2)</f>
        <v>0</v>
      </c>
      <c r="BL763" s="17" t="s">
        <v>389</v>
      </c>
      <c r="BM763" s="189" t="s">
        <v>1711</v>
      </c>
    </row>
    <row r="764" spans="1:65" s="14" customFormat="1" ht="11.25">
      <c r="B764" s="202"/>
      <c r="C764" s="203"/>
      <c r="D764" s="193" t="s">
        <v>174</v>
      </c>
      <c r="E764" s="204" t="s">
        <v>19</v>
      </c>
      <c r="F764" s="205" t="s">
        <v>1712</v>
      </c>
      <c r="G764" s="203"/>
      <c r="H764" s="206">
        <v>16.8</v>
      </c>
      <c r="I764" s="207"/>
      <c r="J764" s="203"/>
      <c r="K764" s="203"/>
      <c r="L764" s="208"/>
      <c r="M764" s="209"/>
      <c r="N764" s="210"/>
      <c r="O764" s="210"/>
      <c r="P764" s="210"/>
      <c r="Q764" s="210"/>
      <c r="R764" s="210"/>
      <c r="S764" s="210"/>
      <c r="T764" s="211"/>
      <c r="AT764" s="212" t="s">
        <v>174</v>
      </c>
      <c r="AU764" s="212" t="s">
        <v>83</v>
      </c>
      <c r="AV764" s="14" t="s">
        <v>83</v>
      </c>
      <c r="AW764" s="14" t="s">
        <v>35</v>
      </c>
      <c r="AX764" s="14" t="s">
        <v>81</v>
      </c>
      <c r="AY764" s="212" t="s">
        <v>164</v>
      </c>
    </row>
    <row r="765" spans="1:65" s="2" customFormat="1" ht="37.9" customHeight="1">
      <c r="A765" s="34"/>
      <c r="B765" s="35"/>
      <c r="C765" s="178" t="s">
        <v>1713</v>
      </c>
      <c r="D765" s="178" t="s">
        <v>167</v>
      </c>
      <c r="E765" s="179" t="s">
        <v>1714</v>
      </c>
      <c r="F765" s="180" t="s">
        <v>1715</v>
      </c>
      <c r="G765" s="181" t="s">
        <v>401</v>
      </c>
      <c r="H765" s="182">
        <v>4</v>
      </c>
      <c r="I765" s="183"/>
      <c r="J765" s="184">
        <f>ROUND(I765*H765,2)</f>
        <v>0</v>
      </c>
      <c r="K765" s="180" t="s">
        <v>171</v>
      </c>
      <c r="L765" s="39"/>
      <c r="M765" s="185" t="s">
        <v>19</v>
      </c>
      <c r="N765" s="186" t="s">
        <v>45</v>
      </c>
      <c r="O765" s="64"/>
      <c r="P765" s="187">
        <f>O765*H765</f>
        <v>0</v>
      </c>
      <c r="Q765" s="187">
        <v>0</v>
      </c>
      <c r="R765" s="187">
        <f>Q765*H765</f>
        <v>0</v>
      </c>
      <c r="S765" s="187">
        <v>0</v>
      </c>
      <c r="T765" s="188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89" t="s">
        <v>389</v>
      </c>
      <c r="AT765" s="189" t="s">
        <v>167</v>
      </c>
      <c r="AU765" s="189" t="s">
        <v>83</v>
      </c>
      <c r="AY765" s="17" t="s">
        <v>164</v>
      </c>
      <c r="BE765" s="190">
        <f>IF(N765="základní",J765,0)</f>
        <v>0</v>
      </c>
      <c r="BF765" s="190">
        <f>IF(N765="snížená",J765,0)</f>
        <v>0</v>
      </c>
      <c r="BG765" s="190">
        <f>IF(N765="zákl. přenesená",J765,0)</f>
        <v>0</v>
      </c>
      <c r="BH765" s="190">
        <f>IF(N765="sníž. přenesená",J765,0)</f>
        <v>0</v>
      </c>
      <c r="BI765" s="190">
        <f>IF(N765="nulová",J765,0)</f>
        <v>0</v>
      </c>
      <c r="BJ765" s="17" t="s">
        <v>81</v>
      </c>
      <c r="BK765" s="190">
        <f>ROUND(I765*H765,2)</f>
        <v>0</v>
      </c>
      <c r="BL765" s="17" t="s">
        <v>389</v>
      </c>
      <c r="BM765" s="189" t="s">
        <v>1716</v>
      </c>
    </row>
    <row r="766" spans="1:65" s="13" customFormat="1" ht="11.25">
      <c r="B766" s="191"/>
      <c r="C766" s="192"/>
      <c r="D766" s="193" t="s">
        <v>174</v>
      </c>
      <c r="E766" s="194" t="s">
        <v>19</v>
      </c>
      <c r="F766" s="195" t="s">
        <v>1717</v>
      </c>
      <c r="G766" s="192"/>
      <c r="H766" s="194" t="s">
        <v>19</v>
      </c>
      <c r="I766" s="196"/>
      <c r="J766" s="192"/>
      <c r="K766" s="192"/>
      <c r="L766" s="197"/>
      <c r="M766" s="198"/>
      <c r="N766" s="199"/>
      <c r="O766" s="199"/>
      <c r="P766" s="199"/>
      <c r="Q766" s="199"/>
      <c r="R766" s="199"/>
      <c r="S766" s="199"/>
      <c r="T766" s="200"/>
      <c r="AT766" s="201" t="s">
        <v>174</v>
      </c>
      <c r="AU766" s="201" t="s">
        <v>83</v>
      </c>
      <c r="AV766" s="13" t="s">
        <v>81</v>
      </c>
      <c r="AW766" s="13" t="s">
        <v>35</v>
      </c>
      <c r="AX766" s="13" t="s">
        <v>74</v>
      </c>
      <c r="AY766" s="201" t="s">
        <v>164</v>
      </c>
    </row>
    <row r="767" spans="1:65" s="14" customFormat="1" ht="11.25">
      <c r="B767" s="202"/>
      <c r="C767" s="203"/>
      <c r="D767" s="193" t="s">
        <v>174</v>
      </c>
      <c r="E767" s="204" t="s">
        <v>19</v>
      </c>
      <c r="F767" s="205" t="s">
        <v>172</v>
      </c>
      <c r="G767" s="203"/>
      <c r="H767" s="206">
        <v>4</v>
      </c>
      <c r="I767" s="207"/>
      <c r="J767" s="203"/>
      <c r="K767" s="203"/>
      <c r="L767" s="208"/>
      <c r="M767" s="209"/>
      <c r="N767" s="210"/>
      <c r="O767" s="210"/>
      <c r="P767" s="210"/>
      <c r="Q767" s="210"/>
      <c r="R767" s="210"/>
      <c r="S767" s="210"/>
      <c r="T767" s="211"/>
      <c r="AT767" s="212" t="s">
        <v>174</v>
      </c>
      <c r="AU767" s="212" t="s">
        <v>83</v>
      </c>
      <c r="AV767" s="14" t="s">
        <v>83</v>
      </c>
      <c r="AW767" s="14" t="s">
        <v>35</v>
      </c>
      <c r="AX767" s="14" t="s">
        <v>81</v>
      </c>
      <c r="AY767" s="212" t="s">
        <v>164</v>
      </c>
    </row>
    <row r="768" spans="1:65" s="2" customFormat="1" ht="24.2" customHeight="1">
      <c r="A768" s="34"/>
      <c r="B768" s="35"/>
      <c r="C768" s="213" t="s">
        <v>1718</v>
      </c>
      <c r="D768" s="213" t="s">
        <v>231</v>
      </c>
      <c r="E768" s="214" t="s">
        <v>1719</v>
      </c>
      <c r="F768" s="215" t="s">
        <v>1720</v>
      </c>
      <c r="G768" s="216" t="s">
        <v>292</v>
      </c>
      <c r="H768" s="217">
        <v>3.6</v>
      </c>
      <c r="I768" s="218"/>
      <c r="J768" s="219">
        <f>ROUND(I768*H768,2)</f>
        <v>0</v>
      </c>
      <c r="K768" s="215" t="s">
        <v>171</v>
      </c>
      <c r="L768" s="220"/>
      <c r="M768" s="221" t="s">
        <v>19</v>
      </c>
      <c r="N768" s="222" t="s">
        <v>45</v>
      </c>
      <c r="O768" s="64"/>
      <c r="P768" s="187">
        <f>O768*H768</f>
        <v>0</v>
      </c>
      <c r="Q768" s="187">
        <v>7.0000000000000001E-3</v>
      </c>
      <c r="R768" s="187">
        <f>Q768*H768</f>
        <v>2.52E-2</v>
      </c>
      <c r="S768" s="187">
        <v>0</v>
      </c>
      <c r="T768" s="188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89" t="s">
        <v>348</v>
      </c>
      <c r="AT768" s="189" t="s">
        <v>231</v>
      </c>
      <c r="AU768" s="189" t="s">
        <v>83</v>
      </c>
      <c r="AY768" s="17" t="s">
        <v>164</v>
      </c>
      <c r="BE768" s="190">
        <f>IF(N768="základní",J768,0)</f>
        <v>0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7" t="s">
        <v>81</v>
      </c>
      <c r="BK768" s="190">
        <f>ROUND(I768*H768,2)</f>
        <v>0</v>
      </c>
      <c r="BL768" s="17" t="s">
        <v>389</v>
      </c>
      <c r="BM768" s="189" t="s">
        <v>1721</v>
      </c>
    </row>
    <row r="769" spans="1:65" s="14" customFormat="1" ht="11.25">
      <c r="B769" s="202"/>
      <c r="C769" s="203"/>
      <c r="D769" s="193" t="s">
        <v>174</v>
      </c>
      <c r="E769" s="204" t="s">
        <v>19</v>
      </c>
      <c r="F769" s="205" t="s">
        <v>1722</v>
      </c>
      <c r="G769" s="203"/>
      <c r="H769" s="206">
        <v>3.6</v>
      </c>
      <c r="I769" s="207"/>
      <c r="J769" s="203"/>
      <c r="K769" s="203"/>
      <c r="L769" s="208"/>
      <c r="M769" s="209"/>
      <c r="N769" s="210"/>
      <c r="O769" s="210"/>
      <c r="P769" s="210"/>
      <c r="Q769" s="210"/>
      <c r="R769" s="210"/>
      <c r="S769" s="210"/>
      <c r="T769" s="211"/>
      <c r="AT769" s="212" t="s">
        <v>174</v>
      </c>
      <c r="AU769" s="212" t="s">
        <v>83</v>
      </c>
      <c r="AV769" s="14" t="s">
        <v>83</v>
      </c>
      <c r="AW769" s="14" t="s">
        <v>35</v>
      </c>
      <c r="AX769" s="14" t="s">
        <v>81</v>
      </c>
      <c r="AY769" s="212" t="s">
        <v>164</v>
      </c>
    </row>
    <row r="770" spans="1:65" s="2" customFormat="1" ht="37.9" customHeight="1">
      <c r="A770" s="34"/>
      <c r="B770" s="35"/>
      <c r="C770" s="178" t="s">
        <v>1723</v>
      </c>
      <c r="D770" s="178" t="s">
        <v>167</v>
      </c>
      <c r="E770" s="179" t="s">
        <v>1724</v>
      </c>
      <c r="F770" s="180" t="s">
        <v>1725</v>
      </c>
      <c r="G770" s="181" t="s">
        <v>401</v>
      </c>
      <c r="H770" s="182">
        <v>1</v>
      </c>
      <c r="I770" s="183"/>
      <c r="J770" s="184">
        <f>ROUND(I770*H770,2)</f>
        <v>0</v>
      </c>
      <c r="K770" s="180" t="s">
        <v>171</v>
      </c>
      <c r="L770" s="39"/>
      <c r="M770" s="185" t="s">
        <v>19</v>
      </c>
      <c r="N770" s="186" t="s">
        <v>45</v>
      </c>
      <c r="O770" s="64"/>
      <c r="P770" s="187">
        <f>O770*H770</f>
        <v>0</v>
      </c>
      <c r="Q770" s="187">
        <v>0</v>
      </c>
      <c r="R770" s="187">
        <f>Q770*H770</f>
        <v>0</v>
      </c>
      <c r="S770" s="187">
        <v>0</v>
      </c>
      <c r="T770" s="188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89" t="s">
        <v>389</v>
      </c>
      <c r="AT770" s="189" t="s">
        <v>167</v>
      </c>
      <c r="AU770" s="189" t="s">
        <v>83</v>
      </c>
      <c r="AY770" s="17" t="s">
        <v>164</v>
      </c>
      <c r="BE770" s="190">
        <f>IF(N770="základní",J770,0)</f>
        <v>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7" t="s">
        <v>81</v>
      </c>
      <c r="BK770" s="190">
        <f>ROUND(I770*H770,2)</f>
        <v>0</v>
      </c>
      <c r="BL770" s="17" t="s">
        <v>389</v>
      </c>
      <c r="BM770" s="189" t="s">
        <v>1726</v>
      </c>
    </row>
    <row r="771" spans="1:65" s="13" customFormat="1" ht="11.25">
      <c r="B771" s="191"/>
      <c r="C771" s="192"/>
      <c r="D771" s="193" t="s">
        <v>174</v>
      </c>
      <c r="E771" s="194" t="s">
        <v>19</v>
      </c>
      <c r="F771" s="195" t="s">
        <v>1727</v>
      </c>
      <c r="G771" s="192"/>
      <c r="H771" s="194" t="s">
        <v>19</v>
      </c>
      <c r="I771" s="196"/>
      <c r="J771" s="192"/>
      <c r="K771" s="192"/>
      <c r="L771" s="197"/>
      <c r="M771" s="198"/>
      <c r="N771" s="199"/>
      <c r="O771" s="199"/>
      <c r="P771" s="199"/>
      <c r="Q771" s="199"/>
      <c r="R771" s="199"/>
      <c r="S771" s="199"/>
      <c r="T771" s="200"/>
      <c r="AT771" s="201" t="s">
        <v>174</v>
      </c>
      <c r="AU771" s="201" t="s">
        <v>83</v>
      </c>
      <c r="AV771" s="13" t="s">
        <v>81</v>
      </c>
      <c r="AW771" s="13" t="s">
        <v>35</v>
      </c>
      <c r="AX771" s="13" t="s">
        <v>74</v>
      </c>
      <c r="AY771" s="201" t="s">
        <v>164</v>
      </c>
    </row>
    <row r="772" spans="1:65" s="14" customFormat="1" ht="11.25">
      <c r="B772" s="202"/>
      <c r="C772" s="203"/>
      <c r="D772" s="193" t="s">
        <v>174</v>
      </c>
      <c r="E772" s="204" t="s">
        <v>19</v>
      </c>
      <c r="F772" s="205" t="s">
        <v>81</v>
      </c>
      <c r="G772" s="203"/>
      <c r="H772" s="206">
        <v>1</v>
      </c>
      <c r="I772" s="207"/>
      <c r="J772" s="203"/>
      <c r="K772" s="203"/>
      <c r="L772" s="208"/>
      <c r="M772" s="209"/>
      <c r="N772" s="210"/>
      <c r="O772" s="210"/>
      <c r="P772" s="210"/>
      <c r="Q772" s="210"/>
      <c r="R772" s="210"/>
      <c r="S772" s="210"/>
      <c r="T772" s="211"/>
      <c r="AT772" s="212" t="s">
        <v>174</v>
      </c>
      <c r="AU772" s="212" t="s">
        <v>83</v>
      </c>
      <c r="AV772" s="14" t="s">
        <v>83</v>
      </c>
      <c r="AW772" s="14" t="s">
        <v>35</v>
      </c>
      <c r="AX772" s="14" t="s">
        <v>81</v>
      </c>
      <c r="AY772" s="212" t="s">
        <v>164</v>
      </c>
    </row>
    <row r="773" spans="1:65" s="2" customFormat="1" ht="24.2" customHeight="1">
      <c r="A773" s="34"/>
      <c r="B773" s="35"/>
      <c r="C773" s="213" t="s">
        <v>1728</v>
      </c>
      <c r="D773" s="213" t="s">
        <v>231</v>
      </c>
      <c r="E773" s="214" t="s">
        <v>1719</v>
      </c>
      <c r="F773" s="215" t="s">
        <v>1720</v>
      </c>
      <c r="G773" s="216" t="s">
        <v>292</v>
      </c>
      <c r="H773" s="217">
        <v>1.8</v>
      </c>
      <c r="I773" s="218"/>
      <c r="J773" s="219">
        <f>ROUND(I773*H773,2)</f>
        <v>0</v>
      </c>
      <c r="K773" s="215" t="s">
        <v>171</v>
      </c>
      <c r="L773" s="220"/>
      <c r="M773" s="221" t="s">
        <v>19</v>
      </c>
      <c r="N773" s="222" t="s">
        <v>45</v>
      </c>
      <c r="O773" s="64"/>
      <c r="P773" s="187">
        <f>O773*H773</f>
        <v>0</v>
      </c>
      <c r="Q773" s="187">
        <v>7.0000000000000001E-3</v>
      </c>
      <c r="R773" s="187">
        <f>Q773*H773</f>
        <v>1.26E-2</v>
      </c>
      <c r="S773" s="187">
        <v>0</v>
      </c>
      <c r="T773" s="188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89" t="s">
        <v>348</v>
      </c>
      <c r="AT773" s="189" t="s">
        <v>231</v>
      </c>
      <c r="AU773" s="189" t="s">
        <v>83</v>
      </c>
      <c r="AY773" s="17" t="s">
        <v>164</v>
      </c>
      <c r="BE773" s="190">
        <f>IF(N773="základní",J773,0)</f>
        <v>0</v>
      </c>
      <c r="BF773" s="190">
        <f>IF(N773="snížená",J773,0)</f>
        <v>0</v>
      </c>
      <c r="BG773" s="190">
        <f>IF(N773="zákl. přenesená",J773,0)</f>
        <v>0</v>
      </c>
      <c r="BH773" s="190">
        <f>IF(N773="sníž. přenesená",J773,0)</f>
        <v>0</v>
      </c>
      <c r="BI773" s="190">
        <f>IF(N773="nulová",J773,0)</f>
        <v>0</v>
      </c>
      <c r="BJ773" s="17" t="s">
        <v>81</v>
      </c>
      <c r="BK773" s="190">
        <f>ROUND(I773*H773,2)</f>
        <v>0</v>
      </c>
      <c r="BL773" s="17" t="s">
        <v>389</v>
      </c>
      <c r="BM773" s="189" t="s">
        <v>1729</v>
      </c>
    </row>
    <row r="774" spans="1:65" s="14" customFormat="1" ht="11.25">
      <c r="B774" s="202"/>
      <c r="C774" s="203"/>
      <c r="D774" s="193" t="s">
        <v>174</v>
      </c>
      <c r="E774" s="204" t="s">
        <v>19</v>
      </c>
      <c r="F774" s="205" t="s">
        <v>1730</v>
      </c>
      <c r="G774" s="203"/>
      <c r="H774" s="206">
        <v>1.8</v>
      </c>
      <c r="I774" s="207"/>
      <c r="J774" s="203"/>
      <c r="K774" s="203"/>
      <c r="L774" s="208"/>
      <c r="M774" s="209"/>
      <c r="N774" s="210"/>
      <c r="O774" s="210"/>
      <c r="P774" s="210"/>
      <c r="Q774" s="210"/>
      <c r="R774" s="210"/>
      <c r="S774" s="210"/>
      <c r="T774" s="211"/>
      <c r="AT774" s="212" t="s">
        <v>174</v>
      </c>
      <c r="AU774" s="212" t="s">
        <v>83</v>
      </c>
      <c r="AV774" s="14" t="s">
        <v>83</v>
      </c>
      <c r="AW774" s="14" t="s">
        <v>35</v>
      </c>
      <c r="AX774" s="14" t="s">
        <v>81</v>
      </c>
      <c r="AY774" s="212" t="s">
        <v>164</v>
      </c>
    </row>
    <row r="775" spans="1:65" s="2" customFormat="1" ht="24.2" customHeight="1">
      <c r="A775" s="34"/>
      <c r="B775" s="35"/>
      <c r="C775" s="213" t="s">
        <v>1731</v>
      </c>
      <c r="D775" s="213" t="s">
        <v>231</v>
      </c>
      <c r="E775" s="214" t="s">
        <v>1732</v>
      </c>
      <c r="F775" s="215" t="s">
        <v>1733</v>
      </c>
      <c r="G775" s="216" t="s">
        <v>401</v>
      </c>
      <c r="H775" s="217">
        <v>30</v>
      </c>
      <c r="I775" s="218"/>
      <c r="J775" s="219">
        <f>ROUND(I775*H775,2)</f>
        <v>0</v>
      </c>
      <c r="K775" s="215" t="s">
        <v>171</v>
      </c>
      <c r="L775" s="220"/>
      <c r="M775" s="221" t="s">
        <v>19</v>
      </c>
      <c r="N775" s="222" t="s">
        <v>45</v>
      </c>
      <c r="O775" s="64"/>
      <c r="P775" s="187">
        <f>O775*H775</f>
        <v>0</v>
      </c>
      <c r="Q775" s="187">
        <v>6.0000000000000002E-5</v>
      </c>
      <c r="R775" s="187">
        <f>Q775*H775</f>
        <v>1.8E-3</v>
      </c>
      <c r="S775" s="187">
        <v>0</v>
      </c>
      <c r="T775" s="188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89" t="s">
        <v>348</v>
      </c>
      <c r="AT775" s="189" t="s">
        <v>231</v>
      </c>
      <c r="AU775" s="189" t="s">
        <v>83</v>
      </c>
      <c r="AY775" s="17" t="s">
        <v>164</v>
      </c>
      <c r="BE775" s="190">
        <f>IF(N775="základní",J775,0)</f>
        <v>0</v>
      </c>
      <c r="BF775" s="190">
        <f>IF(N775="snížená",J775,0)</f>
        <v>0</v>
      </c>
      <c r="BG775" s="190">
        <f>IF(N775="zákl. přenesená",J775,0)</f>
        <v>0</v>
      </c>
      <c r="BH775" s="190">
        <f>IF(N775="sníž. přenesená",J775,0)</f>
        <v>0</v>
      </c>
      <c r="BI775" s="190">
        <f>IF(N775="nulová",J775,0)</f>
        <v>0</v>
      </c>
      <c r="BJ775" s="17" t="s">
        <v>81</v>
      </c>
      <c r="BK775" s="190">
        <f>ROUND(I775*H775,2)</f>
        <v>0</v>
      </c>
      <c r="BL775" s="17" t="s">
        <v>389</v>
      </c>
      <c r="BM775" s="189" t="s">
        <v>1734</v>
      </c>
    </row>
    <row r="776" spans="1:65" s="2" customFormat="1" ht="37.9" customHeight="1">
      <c r="A776" s="34"/>
      <c r="B776" s="35"/>
      <c r="C776" s="178" t="s">
        <v>1735</v>
      </c>
      <c r="D776" s="178" t="s">
        <v>167</v>
      </c>
      <c r="E776" s="179" t="s">
        <v>1736</v>
      </c>
      <c r="F776" s="180" t="s">
        <v>1737</v>
      </c>
      <c r="G776" s="181" t="s">
        <v>207</v>
      </c>
      <c r="H776" s="182">
        <v>3.7810000000000001</v>
      </c>
      <c r="I776" s="183"/>
      <c r="J776" s="184">
        <f>ROUND(I776*H776,2)</f>
        <v>0</v>
      </c>
      <c r="K776" s="180" t="s">
        <v>171</v>
      </c>
      <c r="L776" s="39"/>
      <c r="M776" s="185" t="s">
        <v>19</v>
      </c>
      <c r="N776" s="186" t="s">
        <v>45</v>
      </c>
      <c r="O776" s="64"/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89" t="s">
        <v>389</v>
      </c>
      <c r="AT776" s="189" t="s">
        <v>167</v>
      </c>
      <c r="AU776" s="189" t="s">
        <v>83</v>
      </c>
      <c r="AY776" s="17" t="s">
        <v>164</v>
      </c>
      <c r="BE776" s="190">
        <f>IF(N776="základní",J776,0)</f>
        <v>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7" t="s">
        <v>81</v>
      </c>
      <c r="BK776" s="190">
        <f>ROUND(I776*H776,2)</f>
        <v>0</v>
      </c>
      <c r="BL776" s="17" t="s">
        <v>389</v>
      </c>
      <c r="BM776" s="189" t="s">
        <v>1738</v>
      </c>
    </row>
    <row r="777" spans="1:65" s="12" customFormat="1" ht="22.9" customHeight="1">
      <c r="B777" s="162"/>
      <c r="C777" s="163"/>
      <c r="D777" s="164" t="s">
        <v>73</v>
      </c>
      <c r="E777" s="176" t="s">
        <v>491</v>
      </c>
      <c r="F777" s="176" t="s">
        <v>492</v>
      </c>
      <c r="G777" s="163"/>
      <c r="H777" s="163"/>
      <c r="I777" s="166"/>
      <c r="J777" s="177">
        <f>BK777</f>
        <v>0</v>
      </c>
      <c r="K777" s="163"/>
      <c r="L777" s="168"/>
      <c r="M777" s="169"/>
      <c r="N777" s="170"/>
      <c r="O777" s="170"/>
      <c r="P777" s="171">
        <f>SUM(P778:P814)</f>
        <v>0</v>
      </c>
      <c r="Q777" s="170"/>
      <c r="R777" s="171">
        <f>SUM(R778:R814)</f>
        <v>8.3018243100000007</v>
      </c>
      <c r="S777" s="170"/>
      <c r="T777" s="172">
        <f>SUM(T778:T814)</f>
        <v>0</v>
      </c>
      <c r="AR777" s="173" t="s">
        <v>83</v>
      </c>
      <c r="AT777" s="174" t="s">
        <v>73</v>
      </c>
      <c r="AU777" s="174" t="s">
        <v>81</v>
      </c>
      <c r="AY777" s="173" t="s">
        <v>164</v>
      </c>
      <c r="BK777" s="175">
        <f>SUM(BK778:BK814)</f>
        <v>0</v>
      </c>
    </row>
    <row r="778" spans="1:65" s="2" customFormat="1" ht="24.2" customHeight="1">
      <c r="A778" s="34"/>
      <c r="B778" s="35"/>
      <c r="C778" s="178" t="s">
        <v>1739</v>
      </c>
      <c r="D778" s="178" t="s">
        <v>167</v>
      </c>
      <c r="E778" s="179" t="s">
        <v>1740</v>
      </c>
      <c r="F778" s="180" t="s">
        <v>1741</v>
      </c>
      <c r="G778" s="181" t="s">
        <v>292</v>
      </c>
      <c r="H778" s="182">
        <v>7.35</v>
      </c>
      <c r="I778" s="183"/>
      <c r="J778" s="184">
        <f>ROUND(I778*H778,2)</f>
        <v>0</v>
      </c>
      <c r="K778" s="180" t="s">
        <v>171</v>
      </c>
      <c r="L778" s="39"/>
      <c r="M778" s="185" t="s">
        <v>19</v>
      </c>
      <c r="N778" s="186" t="s">
        <v>45</v>
      </c>
      <c r="O778" s="64"/>
      <c r="P778" s="187">
        <f>O778*H778</f>
        <v>0</v>
      </c>
      <c r="Q778" s="187">
        <v>0</v>
      </c>
      <c r="R778" s="187">
        <f>Q778*H778</f>
        <v>0</v>
      </c>
      <c r="S778" s="187">
        <v>0</v>
      </c>
      <c r="T778" s="188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89" t="s">
        <v>389</v>
      </c>
      <c r="AT778" s="189" t="s">
        <v>167</v>
      </c>
      <c r="AU778" s="189" t="s">
        <v>83</v>
      </c>
      <c r="AY778" s="17" t="s">
        <v>164</v>
      </c>
      <c r="BE778" s="190">
        <f>IF(N778="základní",J778,0)</f>
        <v>0</v>
      </c>
      <c r="BF778" s="190">
        <f>IF(N778="snížená",J778,0)</f>
        <v>0</v>
      </c>
      <c r="BG778" s="190">
        <f>IF(N778="zákl. přenesená",J778,0)</f>
        <v>0</v>
      </c>
      <c r="BH778" s="190">
        <f>IF(N778="sníž. přenesená",J778,0)</f>
        <v>0</v>
      </c>
      <c r="BI778" s="190">
        <f>IF(N778="nulová",J778,0)</f>
        <v>0</v>
      </c>
      <c r="BJ778" s="17" t="s">
        <v>81</v>
      </c>
      <c r="BK778" s="190">
        <f>ROUND(I778*H778,2)</f>
        <v>0</v>
      </c>
      <c r="BL778" s="17" t="s">
        <v>389</v>
      </c>
      <c r="BM778" s="189" t="s">
        <v>1742</v>
      </c>
    </row>
    <row r="779" spans="1:65" s="13" customFormat="1" ht="11.25">
      <c r="B779" s="191"/>
      <c r="C779" s="192"/>
      <c r="D779" s="193" t="s">
        <v>174</v>
      </c>
      <c r="E779" s="194" t="s">
        <v>19</v>
      </c>
      <c r="F779" s="195" t="s">
        <v>1743</v>
      </c>
      <c r="G779" s="192"/>
      <c r="H779" s="194" t="s">
        <v>19</v>
      </c>
      <c r="I779" s="196"/>
      <c r="J779" s="192"/>
      <c r="K779" s="192"/>
      <c r="L779" s="197"/>
      <c r="M779" s="198"/>
      <c r="N779" s="199"/>
      <c r="O779" s="199"/>
      <c r="P779" s="199"/>
      <c r="Q779" s="199"/>
      <c r="R779" s="199"/>
      <c r="S779" s="199"/>
      <c r="T779" s="200"/>
      <c r="AT779" s="201" t="s">
        <v>174</v>
      </c>
      <c r="AU779" s="201" t="s">
        <v>83</v>
      </c>
      <c r="AV779" s="13" t="s">
        <v>81</v>
      </c>
      <c r="AW779" s="13" t="s">
        <v>35</v>
      </c>
      <c r="AX779" s="13" t="s">
        <v>74</v>
      </c>
      <c r="AY779" s="201" t="s">
        <v>164</v>
      </c>
    </row>
    <row r="780" spans="1:65" s="14" customFormat="1" ht="11.25">
      <c r="B780" s="202"/>
      <c r="C780" s="203"/>
      <c r="D780" s="193" t="s">
        <v>174</v>
      </c>
      <c r="E780" s="204" t="s">
        <v>19</v>
      </c>
      <c r="F780" s="205" t="s">
        <v>1744</v>
      </c>
      <c r="G780" s="203"/>
      <c r="H780" s="206">
        <v>7.35</v>
      </c>
      <c r="I780" s="207"/>
      <c r="J780" s="203"/>
      <c r="K780" s="203"/>
      <c r="L780" s="208"/>
      <c r="M780" s="209"/>
      <c r="N780" s="210"/>
      <c r="O780" s="210"/>
      <c r="P780" s="210"/>
      <c r="Q780" s="210"/>
      <c r="R780" s="210"/>
      <c r="S780" s="210"/>
      <c r="T780" s="211"/>
      <c r="AT780" s="212" t="s">
        <v>174</v>
      </c>
      <c r="AU780" s="212" t="s">
        <v>83</v>
      </c>
      <c r="AV780" s="14" t="s">
        <v>83</v>
      </c>
      <c r="AW780" s="14" t="s">
        <v>35</v>
      </c>
      <c r="AX780" s="14" t="s">
        <v>81</v>
      </c>
      <c r="AY780" s="212" t="s">
        <v>164</v>
      </c>
    </row>
    <row r="781" spans="1:65" s="2" customFormat="1" ht="37.9" customHeight="1">
      <c r="A781" s="34"/>
      <c r="B781" s="35"/>
      <c r="C781" s="213" t="s">
        <v>1745</v>
      </c>
      <c r="D781" s="213" t="s">
        <v>231</v>
      </c>
      <c r="E781" s="214" t="s">
        <v>1746</v>
      </c>
      <c r="F781" s="215" t="s">
        <v>1747</v>
      </c>
      <c r="G781" s="216" t="s">
        <v>292</v>
      </c>
      <c r="H781" s="217">
        <v>7.35</v>
      </c>
      <c r="I781" s="218"/>
      <c r="J781" s="219">
        <f>ROUND(I781*H781,2)</f>
        <v>0</v>
      </c>
      <c r="K781" s="215" t="s">
        <v>171</v>
      </c>
      <c r="L781" s="220"/>
      <c r="M781" s="221" t="s">
        <v>19</v>
      </c>
      <c r="N781" s="222" t="s">
        <v>45</v>
      </c>
      <c r="O781" s="64"/>
      <c r="P781" s="187">
        <f>O781*H781</f>
        <v>0</v>
      </c>
      <c r="Q781" s="187">
        <v>6.0299999999999999E-2</v>
      </c>
      <c r="R781" s="187">
        <f>Q781*H781</f>
        <v>0.44320499999999996</v>
      </c>
      <c r="S781" s="187">
        <v>0</v>
      </c>
      <c r="T781" s="188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89" t="s">
        <v>348</v>
      </c>
      <c r="AT781" s="189" t="s">
        <v>231</v>
      </c>
      <c r="AU781" s="189" t="s">
        <v>83</v>
      </c>
      <c r="AY781" s="17" t="s">
        <v>164</v>
      </c>
      <c r="BE781" s="190">
        <f>IF(N781="základní",J781,0)</f>
        <v>0</v>
      </c>
      <c r="BF781" s="190">
        <f>IF(N781="snížená",J781,0)</f>
        <v>0</v>
      </c>
      <c r="BG781" s="190">
        <f>IF(N781="zákl. přenesená",J781,0)</f>
        <v>0</v>
      </c>
      <c r="BH781" s="190">
        <f>IF(N781="sníž. přenesená",J781,0)</f>
        <v>0</v>
      </c>
      <c r="BI781" s="190">
        <f>IF(N781="nulová",J781,0)</f>
        <v>0</v>
      </c>
      <c r="BJ781" s="17" t="s">
        <v>81</v>
      </c>
      <c r="BK781" s="190">
        <f>ROUND(I781*H781,2)</f>
        <v>0</v>
      </c>
      <c r="BL781" s="17" t="s">
        <v>389</v>
      </c>
      <c r="BM781" s="189" t="s">
        <v>1748</v>
      </c>
    </row>
    <row r="782" spans="1:65" s="2" customFormat="1" ht="24.2" customHeight="1">
      <c r="A782" s="34"/>
      <c r="B782" s="35"/>
      <c r="C782" s="178" t="s">
        <v>1749</v>
      </c>
      <c r="D782" s="178" t="s">
        <v>167</v>
      </c>
      <c r="E782" s="179" t="s">
        <v>1750</v>
      </c>
      <c r="F782" s="180" t="s">
        <v>1751</v>
      </c>
      <c r="G782" s="181" t="s">
        <v>505</v>
      </c>
      <c r="H782" s="182">
        <v>64.036000000000001</v>
      </c>
      <c r="I782" s="183"/>
      <c r="J782" s="184">
        <f>ROUND(I782*H782,2)</f>
        <v>0</v>
      </c>
      <c r="K782" s="180" t="s">
        <v>171</v>
      </c>
      <c r="L782" s="39"/>
      <c r="M782" s="185" t="s">
        <v>19</v>
      </c>
      <c r="N782" s="186" t="s">
        <v>45</v>
      </c>
      <c r="O782" s="64"/>
      <c r="P782" s="187">
        <f>O782*H782</f>
        <v>0</v>
      </c>
      <c r="Q782" s="187">
        <v>6.0000000000000002E-5</v>
      </c>
      <c r="R782" s="187">
        <f>Q782*H782</f>
        <v>3.8421600000000003E-3</v>
      </c>
      <c r="S782" s="187">
        <v>0</v>
      </c>
      <c r="T782" s="188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89" t="s">
        <v>389</v>
      </c>
      <c r="AT782" s="189" t="s">
        <v>167</v>
      </c>
      <c r="AU782" s="189" t="s">
        <v>83</v>
      </c>
      <c r="AY782" s="17" t="s">
        <v>164</v>
      </c>
      <c r="BE782" s="190">
        <f>IF(N782="základní",J782,0)</f>
        <v>0</v>
      </c>
      <c r="BF782" s="190">
        <f>IF(N782="snížená",J782,0)</f>
        <v>0</v>
      </c>
      <c r="BG782" s="190">
        <f>IF(N782="zákl. přenesená",J782,0)</f>
        <v>0</v>
      </c>
      <c r="BH782" s="190">
        <f>IF(N782="sníž. přenesená",J782,0)</f>
        <v>0</v>
      </c>
      <c r="BI782" s="190">
        <f>IF(N782="nulová",J782,0)</f>
        <v>0</v>
      </c>
      <c r="BJ782" s="17" t="s">
        <v>81</v>
      </c>
      <c r="BK782" s="190">
        <f>ROUND(I782*H782,2)</f>
        <v>0</v>
      </c>
      <c r="BL782" s="17" t="s">
        <v>389</v>
      </c>
      <c r="BM782" s="189" t="s">
        <v>1752</v>
      </c>
    </row>
    <row r="783" spans="1:65" s="13" customFormat="1" ht="11.25">
      <c r="B783" s="191"/>
      <c r="C783" s="192"/>
      <c r="D783" s="193" t="s">
        <v>174</v>
      </c>
      <c r="E783" s="194" t="s">
        <v>19</v>
      </c>
      <c r="F783" s="195" t="s">
        <v>1753</v>
      </c>
      <c r="G783" s="192"/>
      <c r="H783" s="194" t="s">
        <v>19</v>
      </c>
      <c r="I783" s="196"/>
      <c r="J783" s="192"/>
      <c r="K783" s="192"/>
      <c r="L783" s="197"/>
      <c r="M783" s="198"/>
      <c r="N783" s="199"/>
      <c r="O783" s="199"/>
      <c r="P783" s="199"/>
      <c r="Q783" s="199"/>
      <c r="R783" s="199"/>
      <c r="S783" s="199"/>
      <c r="T783" s="200"/>
      <c r="AT783" s="201" t="s">
        <v>174</v>
      </c>
      <c r="AU783" s="201" t="s">
        <v>83</v>
      </c>
      <c r="AV783" s="13" t="s">
        <v>81</v>
      </c>
      <c r="AW783" s="13" t="s">
        <v>35</v>
      </c>
      <c r="AX783" s="13" t="s">
        <v>74</v>
      </c>
      <c r="AY783" s="201" t="s">
        <v>164</v>
      </c>
    </row>
    <row r="784" spans="1:65" s="14" customFormat="1" ht="11.25">
      <c r="B784" s="202"/>
      <c r="C784" s="203"/>
      <c r="D784" s="193" t="s">
        <v>174</v>
      </c>
      <c r="E784" s="204" t="s">
        <v>19</v>
      </c>
      <c r="F784" s="205" t="s">
        <v>1754</v>
      </c>
      <c r="G784" s="203"/>
      <c r="H784" s="206">
        <v>64.036000000000001</v>
      </c>
      <c r="I784" s="207"/>
      <c r="J784" s="203"/>
      <c r="K784" s="203"/>
      <c r="L784" s="208"/>
      <c r="M784" s="209"/>
      <c r="N784" s="210"/>
      <c r="O784" s="210"/>
      <c r="P784" s="210"/>
      <c r="Q784" s="210"/>
      <c r="R784" s="210"/>
      <c r="S784" s="210"/>
      <c r="T784" s="211"/>
      <c r="AT784" s="212" t="s">
        <v>174</v>
      </c>
      <c r="AU784" s="212" t="s">
        <v>83</v>
      </c>
      <c r="AV784" s="14" t="s">
        <v>83</v>
      </c>
      <c r="AW784" s="14" t="s">
        <v>35</v>
      </c>
      <c r="AX784" s="14" t="s">
        <v>81</v>
      </c>
      <c r="AY784" s="212" t="s">
        <v>164</v>
      </c>
    </row>
    <row r="785" spans="1:65" s="2" customFormat="1" ht="14.45" customHeight="1">
      <c r="A785" s="34"/>
      <c r="B785" s="35"/>
      <c r="C785" s="213" t="s">
        <v>1755</v>
      </c>
      <c r="D785" s="213" t="s">
        <v>231</v>
      </c>
      <c r="E785" s="214" t="s">
        <v>1756</v>
      </c>
      <c r="F785" s="215" t="s">
        <v>1757</v>
      </c>
      <c r="G785" s="216" t="s">
        <v>207</v>
      </c>
      <c r="H785" s="217">
        <v>6.4000000000000001E-2</v>
      </c>
      <c r="I785" s="218"/>
      <c r="J785" s="219">
        <f>ROUND(I785*H785,2)</f>
        <v>0</v>
      </c>
      <c r="K785" s="215" t="s">
        <v>171</v>
      </c>
      <c r="L785" s="220"/>
      <c r="M785" s="221" t="s">
        <v>19</v>
      </c>
      <c r="N785" s="222" t="s">
        <v>45</v>
      </c>
      <c r="O785" s="64"/>
      <c r="P785" s="187">
        <f>O785*H785</f>
        <v>0</v>
      </c>
      <c r="Q785" s="187">
        <v>1</v>
      </c>
      <c r="R785" s="187">
        <f>Q785*H785</f>
        <v>6.4000000000000001E-2</v>
      </c>
      <c r="S785" s="187">
        <v>0</v>
      </c>
      <c r="T785" s="188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89" t="s">
        <v>348</v>
      </c>
      <c r="AT785" s="189" t="s">
        <v>231</v>
      </c>
      <c r="AU785" s="189" t="s">
        <v>83</v>
      </c>
      <c r="AY785" s="17" t="s">
        <v>164</v>
      </c>
      <c r="BE785" s="190">
        <f>IF(N785="základní",J785,0)</f>
        <v>0</v>
      </c>
      <c r="BF785" s="190">
        <f>IF(N785="snížená",J785,0)</f>
        <v>0</v>
      </c>
      <c r="BG785" s="190">
        <f>IF(N785="zákl. přenesená",J785,0)</f>
        <v>0</v>
      </c>
      <c r="BH785" s="190">
        <f>IF(N785="sníž. přenesená",J785,0)</f>
        <v>0</v>
      </c>
      <c r="BI785" s="190">
        <f>IF(N785="nulová",J785,0)</f>
        <v>0</v>
      </c>
      <c r="BJ785" s="17" t="s">
        <v>81</v>
      </c>
      <c r="BK785" s="190">
        <f>ROUND(I785*H785,2)</f>
        <v>0</v>
      </c>
      <c r="BL785" s="17" t="s">
        <v>389</v>
      </c>
      <c r="BM785" s="189" t="s">
        <v>1758</v>
      </c>
    </row>
    <row r="786" spans="1:65" s="2" customFormat="1" ht="14.45" customHeight="1">
      <c r="A786" s="34"/>
      <c r="B786" s="35"/>
      <c r="C786" s="213" t="s">
        <v>1759</v>
      </c>
      <c r="D786" s="213" t="s">
        <v>231</v>
      </c>
      <c r="E786" s="214" t="s">
        <v>1760</v>
      </c>
      <c r="F786" s="215" t="s">
        <v>1761</v>
      </c>
      <c r="G786" s="216" t="s">
        <v>207</v>
      </c>
      <c r="H786" s="217">
        <v>8.2000000000000003E-2</v>
      </c>
      <c r="I786" s="218"/>
      <c r="J786" s="219">
        <f>ROUND(I786*H786,2)</f>
        <v>0</v>
      </c>
      <c r="K786" s="215" t="s">
        <v>171</v>
      </c>
      <c r="L786" s="220"/>
      <c r="M786" s="221" t="s">
        <v>19</v>
      </c>
      <c r="N786" s="222" t="s">
        <v>45</v>
      </c>
      <c r="O786" s="64"/>
      <c r="P786" s="187">
        <f>O786*H786</f>
        <v>0</v>
      </c>
      <c r="Q786" s="187">
        <v>1</v>
      </c>
      <c r="R786" s="187">
        <f>Q786*H786</f>
        <v>8.2000000000000003E-2</v>
      </c>
      <c r="S786" s="187">
        <v>0</v>
      </c>
      <c r="T786" s="188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89" t="s">
        <v>348</v>
      </c>
      <c r="AT786" s="189" t="s">
        <v>231</v>
      </c>
      <c r="AU786" s="189" t="s">
        <v>83</v>
      </c>
      <c r="AY786" s="17" t="s">
        <v>164</v>
      </c>
      <c r="BE786" s="190">
        <f>IF(N786="základní",J786,0)</f>
        <v>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7" t="s">
        <v>81</v>
      </c>
      <c r="BK786" s="190">
        <f>ROUND(I786*H786,2)</f>
        <v>0</v>
      </c>
      <c r="BL786" s="17" t="s">
        <v>389</v>
      </c>
      <c r="BM786" s="189" t="s">
        <v>1762</v>
      </c>
    </row>
    <row r="787" spans="1:65" s="2" customFormat="1" ht="24.2" customHeight="1">
      <c r="A787" s="34"/>
      <c r="B787" s="35"/>
      <c r="C787" s="178" t="s">
        <v>1763</v>
      </c>
      <c r="D787" s="178" t="s">
        <v>167</v>
      </c>
      <c r="E787" s="179" t="s">
        <v>1764</v>
      </c>
      <c r="F787" s="180" t="s">
        <v>1765</v>
      </c>
      <c r="G787" s="181" t="s">
        <v>505</v>
      </c>
      <c r="H787" s="182">
        <v>1083.6500000000001</v>
      </c>
      <c r="I787" s="183"/>
      <c r="J787" s="184">
        <f>ROUND(I787*H787,2)</f>
        <v>0</v>
      </c>
      <c r="K787" s="180" t="s">
        <v>171</v>
      </c>
      <c r="L787" s="39"/>
      <c r="M787" s="185" t="s">
        <v>19</v>
      </c>
      <c r="N787" s="186" t="s">
        <v>45</v>
      </c>
      <c r="O787" s="64"/>
      <c r="P787" s="187">
        <f>O787*H787</f>
        <v>0</v>
      </c>
      <c r="Q787" s="187">
        <v>6.0000000000000002E-5</v>
      </c>
      <c r="R787" s="187">
        <f>Q787*H787</f>
        <v>6.5019000000000007E-2</v>
      </c>
      <c r="S787" s="187">
        <v>0</v>
      </c>
      <c r="T787" s="188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89" t="s">
        <v>172</v>
      </c>
      <c r="AT787" s="189" t="s">
        <v>167</v>
      </c>
      <c r="AU787" s="189" t="s">
        <v>83</v>
      </c>
      <c r="AY787" s="17" t="s">
        <v>164</v>
      </c>
      <c r="BE787" s="190">
        <f>IF(N787="základní",J787,0)</f>
        <v>0</v>
      </c>
      <c r="BF787" s="190">
        <f>IF(N787="snížená",J787,0)</f>
        <v>0</v>
      </c>
      <c r="BG787" s="190">
        <f>IF(N787="zákl. přenesená",J787,0)</f>
        <v>0</v>
      </c>
      <c r="BH787" s="190">
        <f>IF(N787="sníž. přenesená",J787,0)</f>
        <v>0</v>
      </c>
      <c r="BI787" s="190">
        <f>IF(N787="nulová",J787,0)</f>
        <v>0</v>
      </c>
      <c r="BJ787" s="17" t="s">
        <v>81</v>
      </c>
      <c r="BK787" s="190">
        <f>ROUND(I787*H787,2)</f>
        <v>0</v>
      </c>
      <c r="BL787" s="17" t="s">
        <v>172</v>
      </c>
      <c r="BM787" s="189" t="s">
        <v>1766</v>
      </c>
    </row>
    <row r="788" spans="1:65" s="13" customFormat="1" ht="11.25">
      <c r="B788" s="191"/>
      <c r="C788" s="192"/>
      <c r="D788" s="193" t="s">
        <v>174</v>
      </c>
      <c r="E788" s="194" t="s">
        <v>19</v>
      </c>
      <c r="F788" s="195" t="s">
        <v>1767</v>
      </c>
      <c r="G788" s="192"/>
      <c r="H788" s="194" t="s">
        <v>19</v>
      </c>
      <c r="I788" s="196"/>
      <c r="J788" s="192"/>
      <c r="K788" s="192"/>
      <c r="L788" s="197"/>
      <c r="M788" s="198"/>
      <c r="N788" s="199"/>
      <c r="O788" s="199"/>
      <c r="P788" s="199"/>
      <c r="Q788" s="199"/>
      <c r="R788" s="199"/>
      <c r="S788" s="199"/>
      <c r="T788" s="200"/>
      <c r="AT788" s="201" t="s">
        <v>174</v>
      </c>
      <c r="AU788" s="201" t="s">
        <v>83</v>
      </c>
      <c r="AV788" s="13" t="s">
        <v>81</v>
      </c>
      <c r="AW788" s="13" t="s">
        <v>35</v>
      </c>
      <c r="AX788" s="13" t="s">
        <v>74</v>
      </c>
      <c r="AY788" s="201" t="s">
        <v>164</v>
      </c>
    </row>
    <row r="789" spans="1:65" s="14" customFormat="1" ht="11.25">
      <c r="B789" s="202"/>
      <c r="C789" s="203"/>
      <c r="D789" s="193" t="s">
        <v>174</v>
      </c>
      <c r="E789" s="204" t="s">
        <v>19</v>
      </c>
      <c r="F789" s="205" t="s">
        <v>1768</v>
      </c>
      <c r="G789" s="203"/>
      <c r="H789" s="206">
        <v>1083.6500000000001</v>
      </c>
      <c r="I789" s="207"/>
      <c r="J789" s="203"/>
      <c r="K789" s="203"/>
      <c r="L789" s="208"/>
      <c r="M789" s="209"/>
      <c r="N789" s="210"/>
      <c r="O789" s="210"/>
      <c r="P789" s="210"/>
      <c r="Q789" s="210"/>
      <c r="R789" s="210"/>
      <c r="S789" s="210"/>
      <c r="T789" s="211"/>
      <c r="AT789" s="212" t="s">
        <v>174</v>
      </c>
      <c r="AU789" s="212" t="s">
        <v>83</v>
      </c>
      <c r="AV789" s="14" t="s">
        <v>83</v>
      </c>
      <c r="AW789" s="14" t="s">
        <v>35</v>
      </c>
      <c r="AX789" s="14" t="s">
        <v>81</v>
      </c>
      <c r="AY789" s="212" t="s">
        <v>164</v>
      </c>
    </row>
    <row r="790" spans="1:65" s="2" customFormat="1" ht="14.45" customHeight="1">
      <c r="A790" s="34"/>
      <c r="B790" s="35"/>
      <c r="C790" s="213" t="s">
        <v>1769</v>
      </c>
      <c r="D790" s="213" t="s">
        <v>231</v>
      </c>
      <c r="E790" s="214" t="s">
        <v>1770</v>
      </c>
      <c r="F790" s="215" t="s">
        <v>1771</v>
      </c>
      <c r="G790" s="216" t="s">
        <v>207</v>
      </c>
      <c r="H790" s="217">
        <v>1.083</v>
      </c>
      <c r="I790" s="218"/>
      <c r="J790" s="219">
        <f>ROUND(I790*H790,2)</f>
        <v>0</v>
      </c>
      <c r="K790" s="215" t="s">
        <v>171</v>
      </c>
      <c r="L790" s="220"/>
      <c r="M790" s="221" t="s">
        <v>19</v>
      </c>
      <c r="N790" s="222" t="s">
        <v>45</v>
      </c>
      <c r="O790" s="64"/>
      <c r="P790" s="187">
        <f>O790*H790</f>
        <v>0</v>
      </c>
      <c r="Q790" s="187">
        <v>1</v>
      </c>
      <c r="R790" s="187">
        <f>Q790*H790</f>
        <v>1.083</v>
      </c>
      <c r="S790" s="187">
        <v>0</v>
      </c>
      <c r="T790" s="188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89" t="s">
        <v>234</v>
      </c>
      <c r="AT790" s="189" t="s">
        <v>231</v>
      </c>
      <c r="AU790" s="189" t="s">
        <v>83</v>
      </c>
      <c r="AY790" s="17" t="s">
        <v>164</v>
      </c>
      <c r="BE790" s="190">
        <f>IF(N790="základní",J790,0)</f>
        <v>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17" t="s">
        <v>81</v>
      </c>
      <c r="BK790" s="190">
        <f>ROUND(I790*H790,2)</f>
        <v>0</v>
      </c>
      <c r="BL790" s="17" t="s">
        <v>172</v>
      </c>
      <c r="BM790" s="189" t="s">
        <v>1772</v>
      </c>
    </row>
    <row r="791" spans="1:65" s="2" customFormat="1" ht="14.45" customHeight="1">
      <c r="A791" s="34"/>
      <c r="B791" s="35"/>
      <c r="C791" s="178" t="s">
        <v>1773</v>
      </c>
      <c r="D791" s="178" t="s">
        <v>167</v>
      </c>
      <c r="E791" s="179" t="s">
        <v>516</v>
      </c>
      <c r="F791" s="180" t="s">
        <v>1774</v>
      </c>
      <c r="G791" s="181" t="s">
        <v>170</v>
      </c>
      <c r="H791" s="182">
        <v>29</v>
      </c>
      <c r="I791" s="183"/>
      <c r="J791" s="184">
        <f>ROUND(I791*H791,2)</f>
        <v>0</v>
      </c>
      <c r="K791" s="180" t="s">
        <v>19</v>
      </c>
      <c r="L791" s="39"/>
      <c r="M791" s="185" t="s">
        <v>19</v>
      </c>
      <c r="N791" s="186" t="s">
        <v>45</v>
      </c>
      <c r="O791" s="64"/>
      <c r="P791" s="187">
        <f>O791*H791</f>
        <v>0</v>
      </c>
      <c r="Q791" s="187">
        <v>0</v>
      </c>
      <c r="R791" s="187">
        <f>Q791*H791</f>
        <v>0</v>
      </c>
      <c r="S791" s="187">
        <v>0</v>
      </c>
      <c r="T791" s="188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89" t="s">
        <v>172</v>
      </c>
      <c r="AT791" s="189" t="s">
        <v>167</v>
      </c>
      <c r="AU791" s="189" t="s">
        <v>83</v>
      </c>
      <c r="AY791" s="17" t="s">
        <v>164</v>
      </c>
      <c r="BE791" s="190">
        <f>IF(N791="základní",J791,0)</f>
        <v>0</v>
      </c>
      <c r="BF791" s="190">
        <f>IF(N791="snížená",J791,0)</f>
        <v>0</v>
      </c>
      <c r="BG791" s="190">
        <f>IF(N791="zákl. přenesená",J791,0)</f>
        <v>0</v>
      </c>
      <c r="BH791" s="190">
        <f>IF(N791="sníž. přenesená",J791,0)</f>
        <v>0</v>
      </c>
      <c r="BI791" s="190">
        <f>IF(N791="nulová",J791,0)</f>
        <v>0</v>
      </c>
      <c r="BJ791" s="17" t="s">
        <v>81</v>
      </c>
      <c r="BK791" s="190">
        <f>ROUND(I791*H791,2)</f>
        <v>0</v>
      </c>
      <c r="BL791" s="17" t="s">
        <v>172</v>
      </c>
      <c r="BM791" s="189" t="s">
        <v>1775</v>
      </c>
    </row>
    <row r="792" spans="1:65" s="13" customFormat="1" ht="11.25">
      <c r="B792" s="191"/>
      <c r="C792" s="192"/>
      <c r="D792" s="193" t="s">
        <v>174</v>
      </c>
      <c r="E792" s="194" t="s">
        <v>19</v>
      </c>
      <c r="F792" s="195" t="s">
        <v>1776</v>
      </c>
      <c r="G792" s="192"/>
      <c r="H792" s="194" t="s">
        <v>19</v>
      </c>
      <c r="I792" s="196"/>
      <c r="J792" s="192"/>
      <c r="K792" s="192"/>
      <c r="L792" s="197"/>
      <c r="M792" s="198"/>
      <c r="N792" s="199"/>
      <c r="O792" s="199"/>
      <c r="P792" s="199"/>
      <c r="Q792" s="199"/>
      <c r="R792" s="199"/>
      <c r="S792" s="199"/>
      <c r="T792" s="200"/>
      <c r="AT792" s="201" t="s">
        <v>174</v>
      </c>
      <c r="AU792" s="201" t="s">
        <v>83</v>
      </c>
      <c r="AV792" s="13" t="s">
        <v>81</v>
      </c>
      <c r="AW792" s="13" t="s">
        <v>35</v>
      </c>
      <c r="AX792" s="13" t="s">
        <v>74</v>
      </c>
      <c r="AY792" s="201" t="s">
        <v>164</v>
      </c>
    </row>
    <row r="793" spans="1:65" s="14" customFormat="1" ht="11.25">
      <c r="B793" s="202"/>
      <c r="C793" s="203"/>
      <c r="D793" s="193" t="s">
        <v>174</v>
      </c>
      <c r="E793" s="204" t="s">
        <v>19</v>
      </c>
      <c r="F793" s="205" t="s">
        <v>1777</v>
      </c>
      <c r="G793" s="203"/>
      <c r="H793" s="206">
        <v>29</v>
      </c>
      <c r="I793" s="207"/>
      <c r="J793" s="203"/>
      <c r="K793" s="203"/>
      <c r="L793" s="208"/>
      <c r="M793" s="209"/>
      <c r="N793" s="210"/>
      <c r="O793" s="210"/>
      <c r="P793" s="210"/>
      <c r="Q793" s="210"/>
      <c r="R793" s="210"/>
      <c r="S793" s="210"/>
      <c r="T793" s="211"/>
      <c r="AT793" s="212" t="s">
        <v>174</v>
      </c>
      <c r="AU793" s="212" t="s">
        <v>83</v>
      </c>
      <c r="AV793" s="14" t="s">
        <v>83</v>
      </c>
      <c r="AW793" s="14" t="s">
        <v>35</v>
      </c>
      <c r="AX793" s="14" t="s">
        <v>81</v>
      </c>
      <c r="AY793" s="212" t="s">
        <v>164</v>
      </c>
    </row>
    <row r="794" spans="1:65" s="2" customFormat="1" ht="14.45" customHeight="1">
      <c r="A794" s="34"/>
      <c r="B794" s="35"/>
      <c r="C794" s="178" t="s">
        <v>1778</v>
      </c>
      <c r="D794" s="178" t="s">
        <v>167</v>
      </c>
      <c r="E794" s="179" t="s">
        <v>1779</v>
      </c>
      <c r="F794" s="180" t="s">
        <v>1780</v>
      </c>
      <c r="G794" s="181" t="s">
        <v>292</v>
      </c>
      <c r="H794" s="182">
        <v>16.239999999999998</v>
      </c>
      <c r="I794" s="183"/>
      <c r="J794" s="184">
        <f>ROUND(I794*H794,2)</f>
        <v>0</v>
      </c>
      <c r="K794" s="180" t="s">
        <v>19</v>
      </c>
      <c r="L794" s="39"/>
      <c r="M794" s="185" t="s">
        <v>19</v>
      </c>
      <c r="N794" s="186" t="s">
        <v>45</v>
      </c>
      <c r="O794" s="64"/>
      <c r="P794" s="187">
        <f>O794*H794</f>
        <v>0</v>
      </c>
      <c r="Q794" s="187">
        <v>0</v>
      </c>
      <c r="R794" s="187">
        <f>Q794*H794</f>
        <v>0</v>
      </c>
      <c r="S794" s="187">
        <v>0</v>
      </c>
      <c r="T794" s="188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89" t="s">
        <v>172</v>
      </c>
      <c r="AT794" s="189" t="s">
        <v>167</v>
      </c>
      <c r="AU794" s="189" t="s">
        <v>83</v>
      </c>
      <c r="AY794" s="17" t="s">
        <v>164</v>
      </c>
      <c r="BE794" s="190">
        <f>IF(N794="základní",J794,0)</f>
        <v>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7" t="s">
        <v>81</v>
      </c>
      <c r="BK794" s="190">
        <f>ROUND(I794*H794,2)</f>
        <v>0</v>
      </c>
      <c r="BL794" s="17" t="s">
        <v>172</v>
      </c>
      <c r="BM794" s="189" t="s">
        <v>1781</v>
      </c>
    </row>
    <row r="795" spans="1:65" s="13" customFormat="1" ht="11.25">
      <c r="B795" s="191"/>
      <c r="C795" s="192"/>
      <c r="D795" s="193" t="s">
        <v>174</v>
      </c>
      <c r="E795" s="194" t="s">
        <v>19</v>
      </c>
      <c r="F795" s="195" t="s">
        <v>1782</v>
      </c>
      <c r="G795" s="192"/>
      <c r="H795" s="194" t="s">
        <v>19</v>
      </c>
      <c r="I795" s="196"/>
      <c r="J795" s="192"/>
      <c r="K795" s="192"/>
      <c r="L795" s="197"/>
      <c r="M795" s="198"/>
      <c r="N795" s="199"/>
      <c r="O795" s="199"/>
      <c r="P795" s="199"/>
      <c r="Q795" s="199"/>
      <c r="R795" s="199"/>
      <c r="S795" s="199"/>
      <c r="T795" s="200"/>
      <c r="AT795" s="201" t="s">
        <v>174</v>
      </c>
      <c r="AU795" s="201" t="s">
        <v>83</v>
      </c>
      <c r="AV795" s="13" t="s">
        <v>81</v>
      </c>
      <c r="AW795" s="13" t="s">
        <v>35</v>
      </c>
      <c r="AX795" s="13" t="s">
        <v>74</v>
      </c>
      <c r="AY795" s="201" t="s">
        <v>164</v>
      </c>
    </row>
    <row r="796" spans="1:65" s="14" customFormat="1" ht="11.25">
      <c r="B796" s="202"/>
      <c r="C796" s="203"/>
      <c r="D796" s="193" t="s">
        <v>174</v>
      </c>
      <c r="E796" s="204" t="s">
        <v>19</v>
      </c>
      <c r="F796" s="205" t="s">
        <v>1783</v>
      </c>
      <c r="G796" s="203"/>
      <c r="H796" s="206">
        <v>16.239999999999998</v>
      </c>
      <c r="I796" s="207"/>
      <c r="J796" s="203"/>
      <c r="K796" s="203"/>
      <c r="L796" s="208"/>
      <c r="M796" s="209"/>
      <c r="N796" s="210"/>
      <c r="O796" s="210"/>
      <c r="P796" s="210"/>
      <c r="Q796" s="210"/>
      <c r="R796" s="210"/>
      <c r="S796" s="210"/>
      <c r="T796" s="211"/>
      <c r="AT796" s="212" t="s">
        <v>174</v>
      </c>
      <c r="AU796" s="212" t="s">
        <v>83</v>
      </c>
      <c r="AV796" s="14" t="s">
        <v>83</v>
      </c>
      <c r="AW796" s="14" t="s">
        <v>35</v>
      </c>
      <c r="AX796" s="14" t="s">
        <v>81</v>
      </c>
      <c r="AY796" s="212" t="s">
        <v>164</v>
      </c>
    </row>
    <row r="797" spans="1:65" s="2" customFormat="1" ht="49.15" customHeight="1">
      <c r="A797" s="34"/>
      <c r="B797" s="35"/>
      <c r="C797" s="178" t="s">
        <v>1784</v>
      </c>
      <c r="D797" s="178" t="s">
        <v>167</v>
      </c>
      <c r="E797" s="179" t="s">
        <v>1785</v>
      </c>
      <c r="F797" s="180" t="s">
        <v>1786</v>
      </c>
      <c r="G797" s="181" t="s">
        <v>170</v>
      </c>
      <c r="H797" s="182">
        <v>66.126999999999995</v>
      </c>
      <c r="I797" s="183"/>
      <c r="J797" s="184">
        <f>ROUND(I797*H797,2)</f>
        <v>0</v>
      </c>
      <c r="K797" s="180" t="s">
        <v>171</v>
      </c>
      <c r="L797" s="39"/>
      <c r="M797" s="185" t="s">
        <v>19</v>
      </c>
      <c r="N797" s="186" t="s">
        <v>45</v>
      </c>
      <c r="O797" s="64"/>
      <c r="P797" s="187">
        <f>O797*H797</f>
        <v>0</v>
      </c>
      <c r="Q797" s="187">
        <v>3.4499999999999999E-3</v>
      </c>
      <c r="R797" s="187">
        <f>Q797*H797</f>
        <v>0.22813814999999998</v>
      </c>
      <c r="S797" s="187">
        <v>0</v>
      </c>
      <c r="T797" s="188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89" t="s">
        <v>172</v>
      </c>
      <c r="AT797" s="189" t="s">
        <v>167</v>
      </c>
      <c r="AU797" s="189" t="s">
        <v>83</v>
      </c>
      <c r="AY797" s="17" t="s">
        <v>164</v>
      </c>
      <c r="BE797" s="190">
        <f>IF(N797="základní",J797,0)</f>
        <v>0</v>
      </c>
      <c r="BF797" s="190">
        <f>IF(N797="snížená",J797,0)</f>
        <v>0</v>
      </c>
      <c r="BG797" s="190">
        <f>IF(N797="zákl. přenesená",J797,0)</f>
        <v>0</v>
      </c>
      <c r="BH797" s="190">
        <f>IF(N797="sníž. přenesená",J797,0)</f>
        <v>0</v>
      </c>
      <c r="BI797" s="190">
        <f>IF(N797="nulová",J797,0)</f>
        <v>0</v>
      </c>
      <c r="BJ797" s="17" t="s">
        <v>81</v>
      </c>
      <c r="BK797" s="190">
        <f>ROUND(I797*H797,2)</f>
        <v>0</v>
      </c>
      <c r="BL797" s="17" t="s">
        <v>172</v>
      </c>
      <c r="BM797" s="189" t="s">
        <v>1787</v>
      </c>
    </row>
    <row r="798" spans="1:65" s="13" customFormat="1" ht="11.25">
      <c r="B798" s="191"/>
      <c r="C798" s="192"/>
      <c r="D798" s="193" t="s">
        <v>174</v>
      </c>
      <c r="E798" s="194" t="s">
        <v>19</v>
      </c>
      <c r="F798" s="195" t="s">
        <v>1788</v>
      </c>
      <c r="G798" s="192"/>
      <c r="H798" s="194" t="s">
        <v>19</v>
      </c>
      <c r="I798" s="196"/>
      <c r="J798" s="192"/>
      <c r="K798" s="192"/>
      <c r="L798" s="197"/>
      <c r="M798" s="198"/>
      <c r="N798" s="199"/>
      <c r="O798" s="199"/>
      <c r="P798" s="199"/>
      <c r="Q798" s="199"/>
      <c r="R798" s="199"/>
      <c r="S798" s="199"/>
      <c r="T798" s="200"/>
      <c r="AT798" s="201" t="s">
        <v>174</v>
      </c>
      <c r="AU798" s="201" t="s">
        <v>83</v>
      </c>
      <c r="AV798" s="13" t="s">
        <v>81</v>
      </c>
      <c r="AW798" s="13" t="s">
        <v>35</v>
      </c>
      <c r="AX798" s="13" t="s">
        <v>74</v>
      </c>
      <c r="AY798" s="201" t="s">
        <v>164</v>
      </c>
    </row>
    <row r="799" spans="1:65" s="14" customFormat="1" ht="11.25">
      <c r="B799" s="202"/>
      <c r="C799" s="203"/>
      <c r="D799" s="193" t="s">
        <v>174</v>
      </c>
      <c r="E799" s="204" t="s">
        <v>19</v>
      </c>
      <c r="F799" s="205" t="s">
        <v>1789</v>
      </c>
      <c r="G799" s="203"/>
      <c r="H799" s="206">
        <v>27.567</v>
      </c>
      <c r="I799" s="207"/>
      <c r="J799" s="203"/>
      <c r="K799" s="203"/>
      <c r="L799" s="208"/>
      <c r="M799" s="209"/>
      <c r="N799" s="210"/>
      <c r="O799" s="210"/>
      <c r="P799" s="210"/>
      <c r="Q799" s="210"/>
      <c r="R799" s="210"/>
      <c r="S799" s="210"/>
      <c r="T799" s="211"/>
      <c r="AT799" s="212" t="s">
        <v>174</v>
      </c>
      <c r="AU799" s="212" t="s">
        <v>83</v>
      </c>
      <c r="AV799" s="14" t="s">
        <v>83</v>
      </c>
      <c r="AW799" s="14" t="s">
        <v>35</v>
      </c>
      <c r="AX799" s="14" t="s">
        <v>74</v>
      </c>
      <c r="AY799" s="212" t="s">
        <v>164</v>
      </c>
    </row>
    <row r="800" spans="1:65" s="14" customFormat="1" ht="11.25">
      <c r="B800" s="202"/>
      <c r="C800" s="203"/>
      <c r="D800" s="193" t="s">
        <v>174</v>
      </c>
      <c r="E800" s="204" t="s">
        <v>19</v>
      </c>
      <c r="F800" s="205" t="s">
        <v>1790</v>
      </c>
      <c r="G800" s="203"/>
      <c r="H800" s="206">
        <v>38.56</v>
      </c>
      <c r="I800" s="207"/>
      <c r="J800" s="203"/>
      <c r="K800" s="203"/>
      <c r="L800" s="208"/>
      <c r="M800" s="209"/>
      <c r="N800" s="210"/>
      <c r="O800" s="210"/>
      <c r="P800" s="210"/>
      <c r="Q800" s="210"/>
      <c r="R800" s="210"/>
      <c r="S800" s="210"/>
      <c r="T800" s="211"/>
      <c r="AT800" s="212" t="s">
        <v>174</v>
      </c>
      <c r="AU800" s="212" t="s">
        <v>83</v>
      </c>
      <c r="AV800" s="14" t="s">
        <v>83</v>
      </c>
      <c r="AW800" s="14" t="s">
        <v>35</v>
      </c>
      <c r="AX800" s="14" t="s">
        <v>74</v>
      </c>
      <c r="AY800" s="212" t="s">
        <v>164</v>
      </c>
    </row>
    <row r="801" spans="1:65" s="15" customFormat="1" ht="11.25">
      <c r="B801" s="223"/>
      <c r="C801" s="224"/>
      <c r="D801" s="193" t="s">
        <v>174</v>
      </c>
      <c r="E801" s="225" t="s">
        <v>19</v>
      </c>
      <c r="F801" s="226" t="s">
        <v>246</v>
      </c>
      <c r="G801" s="224"/>
      <c r="H801" s="227">
        <v>66.12700000000001</v>
      </c>
      <c r="I801" s="228"/>
      <c r="J801" s="224"/>
      <c r="K801" s="224"/>
      <c r="L801" s="229"/>
      <c r="M801" s="230"/>
      <c r="N801" s="231"/>
      <c r="O801" s="231"/>
      <c r="P801" s="231"/>
      <c r="Q801" s="231"/>
      <c r="R801" s="231"/>
      <c r="S801" s="231"/>
      <c r="T801" s="232"/>
      <c r="AT801" s="233" t="s">
        <v>174</v>
      </c>
      <c r="AU801" s="233" t="s">
        <v>83</v>
      </c>
      <c r="AV801" s="15" t="s">
        <v>172</v>
      </c>
      <c r="AW801" s="15" t="s">
        <v>35</v>
      </c>
      <c r="AX801" s="15" t="s">
        <v>81</v>
      </c>
      <c r="AY801" s="233" t="s">
        <v>164</v>
      </c>
    </row>
    <row r="802" spans="1:65" s="2" customFormat="1" ht="14.45" customHeight="1">
      <c r="A802" s="34"/>
      <c r="B802" s="35"/>
      <c r="C802" s="213" t="s">
        <v>1791</v>
      </c>
      <c r="D802" s="213" t="s">
        <v>231</v>
      </c>
      <c r="E802" s="214" t="s">
        <v>1792</v>
      </c>
      <c r="F802" s="215" t="s">
        <v>1793</v>
      </c>
      <c r="G802" s="216" t="s">
        <v>207</v>
      </c>
      <c r="H802" s="217">
        <v>0.79400000000000004</v>
      </c>
      <c r="I802" s="218"/>
      <c r="J802" s="219">
        <f>ROUND(I802*H802,2)</f>
        <v>0</v>
      </c>
      <c r="K802" s="215" t="s">
        <v>171</v>
      </c>
      <c r="L802" s="220"/>
      <c r="M802" s="221" t="s">
        <v>19</v>
      </c>
      <c r="N802" s="222" t="s">
        <v>45</v>
      </c>
      <c r="O802" s="64"/>
      <c r="P802" s="187">
        <f>O802*H802</f>
        <v>0</v>
      </c>
      <c r="Q802" s="187">
        <v>1</v>
      </c>
      <c r="R802" s="187">
        <f>Q802*H802</f>
        <v>0.79400000000000004</v>
      </c>
      <c r="S802" s="187">
        <v>0</v>
      </c>
      <c r="T802" s="188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89" t="s">
        <v>234</v>
      </c>
      <c r="AT802" s="189" t="s">
        <v>231</v>
      </c>
      <c r="AU802" s="189" t="s">
        <v>83</v>
      </c>
      <c r="AY802" s="17" t="s">
        <v>164</v>
      </c>
      <c r="BE802" s="190">
        <f>IF(N802="základní",J802,0)</f>
        <v>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7" t="s">
        <v>81</v>
      </c>
      <c r="BK802" s="190">
        <f>ROUND(I802*H802,2)</f>
        <v>0</v>
      </c>
      <c r="BL802" s="17" t="s">
        <v>172</v>
      </c>
      <c r="BM802" s="189" t="s">
        <v>1794</v>
      </c>
    </row>
    <row r="803" spans="1:65" s="14" customFormat="1" ht="11.25">
      <c r="B803" s="202"/>
      <c r="C803" s="203"/>
      <c r="D803" s="193" t="s">
        <v>174</v>
      </c>
      <c r="E803" s="204" t="s">
        <v>19</v>
      </c>
      <c r="F803" s="205" t="s">
        <v>1795</v>
      </c>
      <c r="G803" s="203"/>
      <c r="H803" s="206">
        <v>66.126999999999995</v>
      </c>
      <c r="I803" s="207"/>
      <c r="J803" s="203"/>
      <c r="K803" s="203"/>
      <c r="L803" s="208"/>
      <c r="M803" s="209"/>
      <c r="N803" s="210"/>
      <c r="O803" s="210"/>
      <c r="P803" s="210"/>
      <c r="Q803" s="210"/>
      <c r="R803" s="210"/>
      <c r="S803" s="210"/>
      <c r="T803" s="211"/>
      <c r="AT803" s="212" t="s">
        <v>174</v>
      </c>
      <c r="AU803" s="212" t="s">
        <v>83</v>
      </c>
      <c r="AV803" s="14" t="s">
        <v>83</v>
      </c>
      <c r="AW803" s="14" t="s">
        <v>35</v>
      </c>
      <c r="AX803" s="14" t="s">
        <v>81</v>
      </c>
      <c r="AY803" s="212" t="s">
        <v>164</v>
      </c>
    </row>
    <row r="804" spans="1:65" s="14" customFormat="1" ht="11.25">
      <c r="B804" s="202"/>
      <c r="C804" s="203"/>
      <c r="D804" s="193" t="s">
        <v>174</v>
      </c>
      <c r="E804" s="203"/>
      <c r="F804" s="205" t="s">
        <v>1796</v>
      </c>
      <c r="G804" s="203"/>
      <c r="H804" s="206">
        <v>0.79400000000000004</v>
      </c>
      <c r="I804" s="207"/>
      <c r="J804" s="203"/>
      <c r="K804" s="203"/>
      <c r="L804" s="208"/>
      <c r="M804" s="209"/>
      <c r="N804" s="210"/>
      <c r="O804" s="210"/>
      <c r="P804" s="210"/>
      <c r="Q804" s="210"/>
      <c r="R804" s="210"/>
      <c r="S804" s="210"/>
      <c r="T804" s="211"/>
      <c r="AT804" s="212" t="s">
        <v>174</v>
      </c>
      <c r="AU804" s="212" t="s">
        <v>83</v>
      </c>
      <c r="AV804" s="14" t="s">
        <v>83</v>
      </c>
      <c r="AW804" s="14" t="s">
        <v>4</v>
      </c>
      <c r="AX804" s="14" t="s">
        <v>81</v>
      </c>
      <c r="AY804" s="212" t="s">
        <v>164</v>
      </c>
    </row>
    <row r="805" spans="1:65" s="2" customFormat="1" ht="24.2" customHeight="1">
      <c r="A805" s="34"/>
      <c r="B805" s="35"/>
      <c r="C805" s="178" t="s">
        <v>1797</v>
      </c>
      <c r="D805" s="178" t="s">
        <v>167</v>
      </c>
      <c r="E805" s="179" t="s">
        <v>1798</v>
      </c>
      <c r="F805" s="180" t="s">
        <v>1799</v>
      </c>
      <c r="G805" s="181" t="s">
        <v>292</v>
      </c>
      <c r="H805" s="182">
        <v>62</v>
      </c>
      <c r="I805" s="183"/>
      <c r="J805" s="184">
        <f>ROUND(I805*H805,2)</f>
        <v>0</v>
      </c>
      <c r="K805" s="180" t="s">
        <v>171</v>
      </c>
      <c r="L805" s="39"/>
      <c r="M805" s="185" t="s">
        <v>19</v>
      </c>
      <c r="N805" s="186" t="s">
        <v>45</v>
      </c>
      <c r="O805" s="64"/>
      <c r="P805" s="187">
        <f>O805*H805</f>
        <v>0</v>
      </c>
      <c r="Q805" s="187">
        <v>1.0000000000000001E-5</v>
      </c>
      <c r="R805" s="187">
        <f>Q805*H805</f>
        <v>6.2E-4</v>
      </c>
      <c r="S805" s="187">
        <v>0</v>
      </c>
      <c r="T805" s="188">
        <f>S805*H805</f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89" t="s">
        <v>172</v>
      </c>
      <c r="AT805" s="189" t="s">
        <v>167</v>
      </c>
      <c r="AU805" s="189" t="s">
        <v>83</v>
      </c>
      <c r="AY805" s="17" t="s">
        <v>164</v>
      </c>
      <c r="BE805" s="190">
        <f>IF(N805="základní",J805,0)</f>
        <v>0</v>
      </c>
      <c r="BF805" s="190">
        <f>IF(N805="snížená",J805,0)</f>
        <v>0</v>
      </c>
      <c r="BG805" s="190">
        <f>IF(N805="zákl. přenesená",J805,0)</f>
        <v>0</v>
      </c>
      <c r="BH805" s="190">
        <f>IF(N805="sníž. přenesená",J805,0)</f>
        <v>0</v>
      </c>
      <c r="BI805" s="190">
        <f>IF(N805="nulová",J805,0)</f>
        <v>0</v>
      </c>
      <c r="BJ805" s="17" t="s">
        <v>81</v>
      </c>
      <c r="BK805" s="190">
        <f>ROUND(I805*H805,2)</f>
        <v>0</v>
      </c>
      <c r="BL805" s="17" t="s">
        <v>172</v>
      </c>
      <c r="BM805" s="189" t="s">
        <v>1800</v>
      </c>
    </row>
    <row r="806" spans="1:65" s="2" customFormat="1" ht="14.45" customHeight="1">
      <c r="A806" s="34"/>
      <c r="B806" s="35"/>
      <c r="C806" s="213" t="s">
        <v>1801</v>
      </c>
      <c r="D806" s="213" t="s">
        <v>231</v>
      </c>
      <c r="E806" s="214" t="s">
        <v>1802</v>
      </c>
      <c r="F806" s="215" t="s">
        <v>1803</v>
      </c>
      <c r="G806" s="216" t="s">
        <v>292</v>
      </c>
      <c r="H806" s="217">
        <v>74.400000000000006</v>
      </c>
      <c r="I806" s="218"/>
      <c r="J806" s="219">
        <f>ROUND(I806*H806,2)</f>
        <v>0</v>
      </c>
      <c r="K806" s="215" t="s">
        <v>19</v>
      </c>
      <c r="L806" s="220"/>
      <c r="M806" s="221" t="s">
        <v>19</v>
      </c>
      <c r="N806" s="222" t="s">
        <v>45</v>
      </c>
      <c r="O806" s="64"/>
      <c r="P806" s="187">
        <f>O806*H806</f>
        <v>0</v>
      </c>
      <c r="Q806" s="187">
        <v>0</v>
      </c>
      <c r="R806" s="187">
        <f>Q806*H806</f>
        <v>0</v>
      </c>
      <c r="S806" s="187">
        <v>0</v>
      </c>
      <c r="T806" s="188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89" t="s">
        <v>234</v>
      </c>
      <c r="AT806" s="189" t="s">
        <v>231</v>
      </c>
      <c r="AU806" s="189" t="s">
        <v>83</v>
      </c>
      <c r="AY806" s="17" t="s">
        <v>164</v>
      </c>
      <c r="BE806" s="190">
        <f>IF(N806="základní",J806,0)</f>
        <v>0</v>
      </c>
      <c r="BF806" s="190">
        <f>IF(N806="snížená",J806,0)</f>
        <v>0</v>
      </c>
      <c r="BG806" s="190">
        <f>IF(N806="zákl. přenesená",J806,0)</f>
        <v>0</v>
      </c>
      <c r="BH806" s="190">
        <f>IF(N806="sníž. přenesená",J806,0)</f>
        <v>0</v>
      </c>
      <c r="BI806" s="190">
        <f>IF(N806="nulová",J806,0)</f>
        <v>0</v>
      </c>
      <c r="BJ806" s="17" t="s">
        <v>81</v>
      </c>
      <c r="BK806" s="190">
        <f>ROUND(I806*H806,2)</f>
        <v>0</v>
      </c>
      <c r="BL806" s="17" t="s">
        <v>172</v>
      </c>
      <c r="BM806" s="189" t="s">
        <v>1804</v>
      </c>
    </row>
    <row r="807" spans="1:65" s="14" customFormat="1" ht="11.25">
      <c r="B807" s="202"/>
      <c r="C807" s="203"/>
      <c r="D807" s="193" t="s">
        <v>174</v>
      </c>
      <c r="E807" s="203"/>
      <c r="F807" s="205" t="s">
        <v>1805</v>
      </c>
      <c r="G807" s="203"/>
      <c r="H807" s="206">
        <v>74.400000000000006</v>
      </c>
      <c r="I807" s="207"/>
      <c r="J807" s="203"/>
      <c r="K807" s="203"/>
      <c r="L807" s="208"/>
      <c r="M807" s="209"/>
      <c r="N807" s="210"/>
      <c r="O807" s="210"/>
      <c r="P807" s="210"/>
      <c r="Q807" s="210"/>
      <c r="R807" s="210"/>
      <c r="S807" s="210"/>
      <c r="T807" s="211"/>
      <c r="AT807" s="212" t="s">
        <v>174</v>
      </c>
      <c r="AU807" s="212" t="s">
        <v>83</v>
      </c>
      <c r="AV807" s="14" t="s">
        <v>83</v>
      </c>
      <c r="AW807" s="14" t="s">
        <v>4</v>
      </c>
      <c r="AX807" s="14" t="s">
        <v>81</v>
      </c>
      <c r="AY807" s="212" t="s">
        <v>164</v>
      </c>
    </row>
    <row r="808" spans="1:65" s="2" customFormat="1" ht="14.45" customHeight="1">
      <c r="A808" s="34"/>
      <c r="B808" s="35"/>
      <c r="C808" s="178" t="s">
        <v>1806</v>
      </c>
      <c r="D808" s="178" t="s">
        <v>167</v>
      </c>
      <c r="E808" s="179" t="s">
        <v>1807</v>
      </c>
      <c r="F808" s="180" t="s">
        <v>1808</v>
      </c>
      <c r="G808" s="181" t="s">
        <v>505</v>
      </c>
      <c r="H808" s="182">
        <v>2642</v>
      </c>
      <c r="I808" s="183"/>
      <c r="J808" s="184">
        <f>ROUND(I808*H808,2)</f>
        <v>0</v>
      </c>
      <c r="K808" s="180" t="s">
        <v>19</v>
      </c>
      <c r="L808" s="39"/>
      <c r="M808" s="185" t="s">
        <v>19</v>
      </c>
      <c r="N808" s="186" t="s">
        <v>45</v>
      </c>
      <c r="O808" s="64"/>
      <c r="P808" s="187">
        <f>O808*H808</f>
        <v>0</v>
      </c>
      <c r="Q808" s="187">
        <v>1E-3</v>
      </c>
      <c r="R808" s="187">
        <f>Q808*H808</f>
        <v>2.6419999999999999</v>
      </c>
      <c r="S808" s="187">
        <v>0</v>
      </c>
      <c r="T808" s="188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89" t="s">
        <v>172</v>
      </c>
      <c r="AT808" s="189" t="s">
        <v>167</v>
      </c>
      <c r="AU808" s="189" t="s">
        <v>83</v>
      </c>
      <c r="AY808" s="17" t="s">
        <v>164</v>
      </c>
      <c r="BE808" s="190">
        <f>IF(N808="základní",J808,0)</f>
        <v>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7" t="s">
        <v>81</v>
      </c>
      <c r="BK808" s="190">
        <f>ROUND(I808*H808,2)</f>
        <v>0</v>
      </c>
      <c r="BL808" s="17" t="s">
        <v>172</v>
      </c>
      <c r="BM808" s="189" t="s">
        <v>1809</v>
      </c>
    </row>
    <row r="809" spans="1:65" s="2" customFormat="1" ht="48.75">
      <c r="A809" s="34"/>
      <c r="B809" s="35"/>
      <c r="C809" s="36"/>
      <c r="D809" s="193" t="s">
        <v>1810</v>
      </c>
      <c r="E809" s="36"/>
      <c r="F809" s="237" t="s">
        <v>1811</v>
      </c>
      <c r="G809" s="36"/>
      <c r="H809" s="36"/>
      <c r="I809" s="238"/>
      <c r="J809" s="36"/>
      <c r="K809" s="36"/>
      <c r="L809" s="39"/>
      <c r="M809" s="239"/>
      <c r="N809" s="240"/>
      <c r="O809" s="64"/>
      <c r="P809" s="64"/>
      <c r="Q809" s="64"/>
      <c r="R809" s="64"/>
      <c r="S809" s="64"/>
      <c r="T809" s="65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T809" s="17" t="s">
        <v>1810</v>
      </c>
      <c r="AU809" s="17" t="s">
        <v>83</v>
      </c>
    </row>
    <row r="810" spans="1:65" s="13" customFormat="1" ht="11.25">
      <c r="B810" s="191"/>
      <c r="C810" s="192"/>
      <c r="D810" s="193" t="s">
        <v>174</v>
      </c>
      <c r="E810" s="194" t="s">
        <v>19</v>
      </c>
      <c r="F810" s="195" t="s">
        <v>1812</v>
      </c>
      <c r="G810" s="192"/>
      <c r="H810" s="194" t="s">
        <v>19</v>
      </c>
      <c r="I810" s="196"/>
      <c r="J810" s="192"/>
      <c r="K810" s="192"/>
      <c r="L810" s="197"/>
      <c r="M810" s="198"/>
      <c r="N810" s="199"/>
      <c r="O810" s="199"/>
      <c r="P810" s="199"/>
      <c r="Q810" s="199"/>
      <c r="R810" s="199"/>
      <c r="S810" s="199"/>
      <c r="T810" s="200"/>
      <c r="AT810" s="201" t="s">
        <v>174</v>
      </c>
      <c r="AU810" s="201" t="s">
        <v>83</v>
      </c>
      <c r="AV810" s="13" t="s">
        <v>81</v>
      </c>
      <c r="AW810" s="13" t="s">
        <v>35</v>
      </c>
      <c r="AX810" s="13" t="s">
        <v>74</v>
      </c>
      <c r="AY810" s="201" t="s">
        <v>164</v>
      </c>
    </row>
    <row r="811" spans="1:65" s="14" customFormat="1" ht="11.25">
      <c r="B811" s="202"/>
      <c r="C811" s="203"/>
      <c r="D811" s="193" t="s">
        <v>174</v>
      </c>
      <c r="E811" s="204" t="s">
        <v>19</v>
      </c>
      <c r="F811" s="205" t="s">
        <v>1813</v>
      </c>
      <c r="G811" s="203"/>
      <c r="H811" s="206">
        <v>2642</v>
      </c>
      <c r="I811" s="207"/>
      <c r="J811" s="203"/>
      <c r="K811" s="203"/>
      <c r="L811" s="208"/>
      <c r="M811" s="209"/>
      <c r="N811" s="210"/>
      <c r="O811" s="210"/>
      <c r="P811" s="210"/>
      <c r="Q811" s="210"/>
      <c r="R811" s="210"/>
      <c r="S811" s="210"/>
      <c r="T811" s="211"/>
      <c r="AT811" s="212" t="s">
        <v>174</v>
      </c>
      <c r="AU811" s="212" t="s">
        <v>83</v>
      </c>
      <c r="AV811" s="14" t="s">
        <v>83</v>
      </c>
      <c r="AW811" s="14" t="s">
        <v>35</v>
      </c>
      <c r="AX811" s="14" t="s">
        <v>81</v>
      </c>
      <c r="AY811" s="212" t="s">
        <v>164</v>
      </c>
    </row>
    <row r="812" spans="1:65" s="2" customFormat="1" ht="14.45" customHeight="1">
      <c r="A812" s="34"/>
      <c r="B812" s="35"/>
      <c r="C812" s="178" t="s">
        <v>1814</v>
      </c>
      <c r="D812" s="178" t="s">
        <v>167</v>
      </c>
      <c r="E812" s="179" t="s">
        <v>1815</v>
      </c>
      <c r="F812" s="180" t="s">
        <v>1816</v>
      </c>
      <c r="G812" s="181" t="s">
        <v>505</v>
      </c>
      <c r="H812" s="182">
        <v>2896</v>
      </c>
      <c r="I812" s="183"/>
      <c r="J812" s="184">
        <f>ROUND(I812*H812,2)</f>
        <v>0</v>
      </c>
      <c r="K812" s="180" t="s">
        <v>19</v>
      </c>
      <c r="L812" s="39"/>
      <c r="M812" s="185" t="s">
        <v>19</v>
      </c>
      <c r="N812" s="186" t="s">
        <v>45</v>
      </c>
      <c r="O812" s="64"/>
      <c r="P812" s="187">
        <f>O812*H812</f>
        <v>0</v>
      </c>
      <c r="Q812" s="187">
        <v>1E-3</v>
      </c>
      <c r="R812" s="187">
        <f>Q812*H812</f>
        <v>2.8959999999999999</v>
      </c>
      <c r="S812" s="187">
        <v>0</v>
      </c>
      <c r="T812" s="188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89" t="s">
        <v>172</v>
      </c>
      <c r="AT812" s="189" t="s">
        <v>167</v>
      </c>
      <c r="AU812" s="189" t="s">
        <v>83</v>
      </c>
      <c r="AY812" s="17" t="s">
        <v>164</v>
      </c>
      <c r="BE812" s="190">
        <f>IF(N812="základní",J812,0)</f>
        <v>0</v>
      </c>
      <c r="BF812" s="190">
        <f>IF(N812="snížená",J812,0)</f>
        <v>0</v>
      </c>
      <c r="BG812" s="190">
        <f>IF(N812="zákl. přenesená",J812,0)</f>
        <v>0</v>
      </c>
      <c r="BH812" s="190">
        <f>IF(N812="sníž. přenesená",J812,0)</f>
        <v>0</v>
      </c>
      <c r="BI812" s="190">
        <f>IF(N812="nulová",J812,0)</f>
        <v>0</v>
      </c>
      <c r="BJ812" s="17" t="s">
        <v>81</v>
      </c>
      <c r="BK812" s="190">
        <f>ROUND(I812*H812,2)</f>
        <v>0</v>
      </c>
      <c r="BL812" s="17" t="s">
        <v>172</v>
      </c>
      <c r="BM812" s="189" t="s">
        <v>1817</v>
      </c>
    </row>
    <row r="813" spans="1:65" s="2" customFormat="1" ht="48.75">
      <c r="A813" s="34"/>
      <c r="B813" s="35"/>
      <c r="C813" s="36"/>
      <c r="D813" s="193" t="s">
        <v>1810</v>
      </c>
      <c r="E813" s="36"/>
      <c r="F813" s="237" t="s">
        <v>1818</v>
      </c>
      <c r="G813" s="36"/>
      <c r="H813" s="36"/>
      <c r="I813" s="238"/>
      <c r="J813" s="36"/>
      <c r="K813" s="36"/>
      <c r="L813" s="39"/>
      <c r="M813" s="239"/>
      <c r="N813" s="240"/>
      <c r="O813" s="64"/>
      <c r="P813" s="64"/>
      <c r="Q813" s="64"/>
      <c r="R813" s="64"/>
      <c r="S813" s="64"/>
      <c r="T813" s="65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1810</v>
      </c>
      <c r="AU813" s="17" t="s">
        <v>83</v>
      </c>
    </row>
    <row r="814" spans="1:65" s="2" customFormat="1" ht="37.9" customHeight="1">
      <c r="A814" s="34"/>
      <c r="B814" s="35"/>
      <c r="C814" s="178" t="s">
        <v>1819</v>
      </c>
      <c r="D814" s="178" t="s">
        <v>167</v>
      </c>
      <c r="E814" s="179" t="s">
        <v>1820</v>
      </c>
      <c r="F814" s="180" t="s">
        <v>1821</v>
      </c>
      <c r="G814" s="181" t="s">
        <v>207</v>
      </c>
      <c r="H814" s="182">
        <v>8.3019999999999996</v>
      </c>
      <c r="I814" s="183"/>
      <c r="J814" s="184">
        <f>ROUND(I814*H814,2)</f>
        <v>0</v>
      </c>
      <c r="K814" s="180" t="s">
        <v>171</v>
      </c>
      <c r="L814" s="39"/>
      <c r="M814" s="185" t="s">
        <v>19</v>
      </c>
      <c r="N814" s="186" t="s">
        <v>45</v>
      </c>
      <c r="O814" s="64"/>
      <c r="P814" s="187">
        <f>O814*H814</f>
        <v>0</v>
      </c>
      <c r="Q814" s="187">
        <v>0</v>
      </c>
      <c r="R814" s="187">
        <f>Q814*H814</f>
        <v>0</v>
      </c>
      <c r="S814" s="187">
        <v>0</v>
      </c>
      <c r="T814" s="188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89" t="s">
        <v>389</v>
      </c>
      <c r="AT814" s="189" t="s">
        <v>167</v>
      </c>
      <c r="AU814" s="189" t="s">
        <v>83</v>
      </c>
      <c r="AY814" s="17" t="s">
        <v>164</v>
      </c>
      <c r="BE814" s="190">
        <f>IF(N814="základní",J814,0)</f>
        <v>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7" t="s">
        <v>81</v>
      </c>
      <c r="BK814" s="190">
        <f>ROUND(I814*H814,2)</f>
        <v>0</v>
      </c>
      <c r="BL814" s="17" t="s">
        <v>389</v>
      </c>
      <c r="BM814" s="189" t="s">
        <v>1822</v>
      </c>
    </row>
    <row r="815" spans="1:65" s="12" customFormat="1" ht="22.9" customHeight="1">
      <c r="B815" s="162"/>
      <c r="C815" s="163"/>
      <c r="D815" s="164" t="s">
        <v>73</v>
      </c>
      <c r="E815" s="176" t="s">
        <v>523</v>
      </c>
      <c r="F815" s="176" t="s">
        <v>524</v>
      </c>
      <c r="G815" s="163"/>
      <c r="H815" s="163"/>
      <c r="I815" s="166"/>
      <c r="J815" s="177">
        <f>BK815</f>
        <v>0</v>
      </c>
      <c r="K815" s="163"/>
      <c r="L815" s="168"/>
      <c r="M815" s="169"/>
      <c r="N815" s="170"/>
      <c r="O815" s="170"/>
      <c r="P815" s="171">
        <f>SUM(P816:P857)</f>
        <v>0</v>
      </c>
      <c r="Q815" s="170"/>
      <c r="R815" s="171">
        <f>SUM(R816:R857)</f>
        <v>3.8266219599999998</v>
      </c>
      <c r="S815" s="170"/>
      <c r="T815" s="172">
        <f>SUM(T816:T857)</f>
        <v>0</v>
      </c>
      <c r="AR815" s="173" t="s">
        <v>83</v>
      </c>
      <c r="AT815" s="174" t="s">
        <v>73</v>
      </c>
      <c r="AU815" s="174" t="s">
        <v>81</v>
      </c>
      <c r="AY815" s="173" t="s">
        <v>164</v>
      </c>
      <c r="BK815" s="175">
        <f>SUM(BK816:BK857)</f>
        <v>0</v>
      </c>
    </row>
    <row r="816" spans="1:65" s="2" customFormat="1" ht="24.2" customHeight="1">
      <c r="A816" s="34"/>
      <c r="B816" s="35"/>
      <c r="C816" s="178" t="s">
        <v>447</v>
      </c>
      <c r="D816" s="178" t="s">
        <v>167</v>
      </c>
      <c r="E816" s="179" t="s">
        <v>1823</v>
      </c>
      <c r="F816" s="180" t="s">
        <v>1824</v>
      </c>
      <c r="G816" s="181" t="s">
        <v>170</v>
      </c>
      <c r="H816" s="182">
        <v>88.54</v>
      </c>
      <c r="I816" s="183"/>
      <c r="J816" s="184">
        <f>ROUND(I816*H816,2)</f>
        <v>0</v>
      </c>
      <c r="K816" s="180" t="s">
        <v>171</v>
      </c>
      <c r="L816" s="39"/>
      <c r="M816" s="185" t="s">
        <v>19</v>
      </c>
      <c r="N816" s="186" t="s">
        <v>45</v>
      </c>
      <c r="O816" s="64"/>
      <c r="P816" s="187">
        <f>O816*H816</f>
        <v>0</v>
      </c>
      <c r="Q816" s="187">
        <v>2.9999999999999997E-4</v>
      </c>
      <c r="R816" s="187">
        <f>Q816*H816</f>
        <v>2.6561999999999999E-2</v>
      </c>
      <c r="S816" s="187">
        <v>0</v>
      </c>
      <c r="T816" s="188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89" t="s">
        <v>389</v>
      </c>
      <c r="AT816" s="189" t="s">
        <v>167</v>
      </c>
      <c r="AU816" s="189" t="s">
        <v>83</v>
      </c>
      <c r="AY816" s="17" t="s">
        <v>164</v>
      </c>
      <c r="BE816" s="190">
        <f>IF(N816="základní",J816,0)</f>
        <v>0</v>
      </c>
      <c r="BF816" s="190">
        <f>IF(N816="snížená",J816,0)</f>
        <v>0</v>
      </c>
      <c r="BG816" s="190">
        <f>IF(N816="zákl. přenesená",J816,0)</f>
        <v>0</v>
      </c>
      <c r="BH816" s="190">
        <f>IF(N816="sníž. přenesená",J816,0)</f>
        <v>0</v>
      </c>
      <c r="BI816" s="190">
        <f>IF(N816="nulová",J816,0)</f>
        <v>0</v>
      </c>
      <c r="BJ816" s="17" t="s">
        <v>81</v>
      </c>
      <c r="BK816" s="190">
        <f>ROUND(I816*H816,2)</f>
        <v>0</v>
      </c>
      <c r="BL816" s="17" t="s">
        <v>389</v>
      </c>
      <c r="BM816" s="189" t="s">
        <v>1825</v>
      </c>
    </row>
    <row r="817" spans="1:65" s="13" customFormat="1" ht="11.25">
      <c r="B817" s="191"/>
      <c r="C817" s="192"/>
      <c r="D817" s="193" t="s">
        <v>174</v>
      </c>
      <c r="E817" s="194" t="s">
        <v>19</v>
      </c>
      <c r="F817" s="195" t="s">
        <v>696</v>
      </c>
      <c r="G817" s="192"/>
      <c r="H817" s="194" t="s">
        <v>19</v>
      </c>
      <c r="I817" s="196"/>
      <c r="J817" s="192"/>
      <c r="K817" s="192"/>
      <c r="L817" s="197"/>
      <c r="M817" s="198"/>
      <c r="N817" s="199"/>
      <c r="O817" s="199"/>
      <c r="P817" s="199"/>
      <c r="Q817" s="199"/>
      <c r="R817" s="199"/>
      <c r="S817" s="199"/>
      <c r="T817" s="200"/>
      <c r="AT817" s="201" t="s">
        <v>174</v>
      </c>
      <c r="AU817" s="201" t="s">
        <v>83</v>
      </c>
      <c r="AV817" s="13" t="s">
        <v>81</v>
      </c>
      <c r="AW817" s="13" t="s">
        <v>35</v>
      </c>
      <c r="AX817" s="13" t="s">
        <v>74</v>
      </c>
      <c r="AY817" s="201" t="s">
        <v>164</v>
      </c>
    </row>
    <row r="818" spans="1:65" s="14" customFormat="1" ht="11.25">
      <c r="B818" s="202"/>
      <c r="C818" s="203"/>
      <c r="D818" s="193" t="s">
        <v>174</v>
      </c>
      <c r="E818" s="204" t="s">
        <v>19</v>
      </c>
      <c r="F818" s="205" t="s">
        <v>1826</v>
      </c>
      <c r="G818" s="203"/>
      <c r="H818" s="206">
        <v>36.64</v>
      </c>
      <c r="I818" s="207"/>
      <c r="J818" s="203"/>
      <c r="K818" s="203"/>
      <c r="L818" s="208"/>
      <c r="M818" s="209"/>
      <c r="N818" s="210"/>
      <c r="O818" s="210"/>
      <c r="P818" s="210"/>
      <c r="Q818" s="210"/>
      <c r="R818" s="210"/>
      <c r="S818" s="210"/>
      <c r="T818" s="211"/>
      <c r="AT818" s="212" t="s">
        <v>174</v>
      </c>
      <c r="AU818" s="212" t="s">
        <v>83</v>
      </c>
      <c r="AV818" s="14" t="s">
        <v>83</v>
      </c>
      <c r="AW818" s="14" t="s">
        <v>35</v>
      </c>
      <c r="AX818" s="14" t="s">
        <v>74</v>
      </c>
      <c r="AY818" s="212" t="s">
        <v>164</v>
      </c>
    </row>
    <row r="819" spans="1:65" s="13" customFormat="1" ht="11.25">
      <c r="B819" s="191"/>
      <c r="C819" s="192"/>
      <c r="D819" s="193" t="s">
        <v>174</v>
      </c>
      <c r="E819" s="194" t="s">
        <v>19</v>
      </c>
      <c r="F819" s="195" t="s">
        <v>735</v>
      </c>
      <c r="G819" s="192"/>
      <c r="H819" s="194" t="s">
        <v>19</v>
      </c>
      <c r="I819" s="196"/>
      <c r="J819" s="192"/>
      <c r="K819" s="192"/>
      <c r="L819" s="197"/>
      <c r="M819" s="198"/>
      <c r="N819" s="199"/>
      <c r="O819" s="199"/>
      <c r="P819" s="199"/>
      <c r="Q819" s="199"/>
      <c r="R819" s="199"/>
      <c r="S819" s="199"/>
      <c r="T819" s="200"/>
      <c r="AT819" s="201" t="s">
        <v>174</v>
      </c>
      <c r="AU819" s="201" t="s">
        <v>83</v>
      </c>
      <c r="AV819" s="13" t="s">
        <v>81</v>
      </c>
      <c r="AW819" s="13" t="s">
        <v>35</v>
      </c>
      <c r="AX819" s="13" t="s">
        <v>74</v>
      </c>
      <c r="AY819" s="201" t="s">
        <v>164</v>
      </c>
    </row>
    <row r="820" spans="1:65" s="14" customFormat="1" ht="11.25">
      <c r="B820" s="202"/>
      <c r="C820" s="203"/>
      <c r="D820" s="193" t="s">
        <v>174</v>
      </c>
      <c r="E820" s="204" t="s">
        <v>19</v>
      </c>
      <c r="F820" s="205" t="s">
        <v>1827</v>
      </c>
      <c r="G820" s="203"/>
      <c r="H820" s="206">
        <v>51.9</v>
      </c>
      <c r="I820" s="207"/>
      <c r="J820" s="203"/>
      <c r="K820" s="203"/>
      <c r="L820" s="208"/>
      <c r="M820" s="209"/>
      <c r="N820" s="210"/>
      <c r="O820" s="210"/>
      <c r="P820" s="210"/>
      <c r="Q820" s="210"/>
      <c r="R820" s="210"/>
      <c r="S820" s="210"/>
      <c r="T820" s="211"/>
      <c r="AT820" s="212" t="s">
        <v>174</v>
      </c>
      <c r="AU820" s="212" t="s">
        <v>83</v>
      </c>
      <c r="AV820" s="14" t="s">
        <v>83</v>
      </c>
      <c r="AW820" s="14" t="s">
        <v>35</v>
      </c>
      <c r="AX820" s="14" t="s">
        <v>74</v>
      </c>
      <c r="AY820" s="212" t="s">
        <v>164</v>
      </c>
    </row>
    <row r="821" spans="1:65" s="15" customFormat="1" ht="11.25">
      <c r="B821" s="223"/>
      <c r="C821" s="224"/>
      <c r="D821" s="193" t="s">
        <v>174</v>
      </c>
      <c r="E821" s="225" t="s">
        <v>19</v>
      </c>
      <c r="F821" s="226" t="s">
        <v>246</v>
      </c>
      <c r="G821" s="224"/>
      <c r="H821" s="227">
        <v>88.539999999999992</v>
      </c>
      <c r="I821" s="228"/>
      <c r="J821" s="224"/>
      <c r="K821" s="224"/>
      <c r="L821" s="229"/>
      <c r="M821" s="230"/>
      <c r="N821" s="231"/>
      <c r="O821" s="231"/>
      <c r="P821" s="231"/>
      <c r="Q821" s="231"/>
      <c r="R821" s="231"/>
      <c r="S821" s="231"/>
      <c r="T821" s="232"/>
      <c r="AT821" s="233" t="s">
        <v>174</v>
      </c>
      <c r="AU821" s="233" t="s">
        <v>83</v>
      </c>
      <c r="AV821" s="15" t="s">
        <v>172</v>
      </c>
      <c r="AW821" s="15" t="s">
        <v>35</v>
      </c>
      <c r="AX821" s="15" t="s">
        <v>81</v>
      </c>
      <c r="AY821" s="233" t="s">
        <v>164</v>
      </c>
    </row>
    <row r="822" spans="1:65" s="2" customFormat="1" ht="37.9" customHeight="1">
      <c r="A822" s="34"/>
      <c r="B822" s="35"/>
      <c r="C822" s="178" t="s">
        <v>348</v>
      </c>
      <c r="D822" s="178" t="s">
        <v>167</v>
      </c>
      <c r="E822" s="179" t="s">
        <v>1828</v>
      </c>
      <c r="F822" s="180" t="s">
        <v>1829</v>
      </c>
      <c r="G822" s="181" t="s">
        <v>170</v>
      </c>
      <c r="H822" s="182">
        <v>88.54</v>
      </c>
      <c r="I822" s="183"/>
      <c r="J822" s="184">
        <f>ROUND(I822*H822,2)</f>
        <v>0</v>
      </c>
      <c r="K822" s="180" t="s">
        <v>171</v>
      </c>
      <c r="L822" s="39"/>
      <c r="M822" s="185" t="s">
        <v>19</v>
      </c>
      <c r="N822" s="186" t="s">
        <v>45</v>
      </c>
      <c r="O822" s="64"/>
      <c r="P822" s="187">
        <f>O822*H822</f>
        <v>0</v>
      </c>
      <c r="Q822" s="187">
        <v>7.5799999999999999E-3</v>
      </c>
      <c r="R822" s="187">
        <f>Q822*H822</f>
        <v>0.6711332000000001</v>
      </c>
      <c r="S822" s="187">
        <v>0</v>
      </c>
      <c r="T822" s="188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89" t="s">
        <v>389</v>
      </c>
      <c r="AT822" s="189" t="s">
        <v>167</v>
      </c>
      <c r="AU822" s="189" t="s">
        <v>83</v>
      </c>
      <c r="AY822" s="17" t="s">
        <v>164</v>
      </c>
      <c r="BE822" s="190">
        <f>IF(N822="základní",J822,0)</f>
        <v>0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7" t="s">
        <v>81</v>
      </c>
      <c r="BK822" s="190">
        <f>ROUND(I822*H822,2)</f>
        <v>0</v>
      </c>
      <c r="BL822" s="17" t="s">
        <v>389</v>
      </c>
      <c r="BM822" s="189" t="s">
        <v>1830</v>
      </c>
    </row>
    <row r="823" spans="1:65" s="2" customFormat="1" ht="37.9" customHeight="1">
      <c r="A823" s="34"/>
      <c r="B823" s="35"/>
      <c r="C823" s="178" t="s">
        <v>1831</v>
      </c>
      <c r="D823" s="178" t="s">
        <v>167</v>
      </c>
      <c r="E823" s="179" t="s">
        <v>1832</v>
      </c>
      <c r="F823" s="180" t="s">
        <v>1833</v>
      </c>
      <c r="G823" s="181" t="s">
        <v>292</v>
      </c>
      <c r="H823" s="182">
        <v>25</v>
      </c>
      <c r="I823" s="183"/>
      <c r="J823" s="184">
        <f>ROUND(I823*H823,2)</f>
        <v>0</v>
      </c>
      <c r="K823" s="180" t="s">
        <v>171</v>
      </c>
      <c r="L823" s="39"/>
      <c r="M823" s="185" t="s">
        <v>19</v>
      </c>
      <c r="N823" s="186" t="s">
        <v>45</v>
      </c>
      <c r="O823" s="64"/>
      <c r="P823" s="187">
        <f>O823*H823</f>
        <v>0</v>
      </c>
      <c r="Q823" s="187">
        <v>1.5299999999999999E-3</v>
      </c>
      <c r="R823" s="187">
        <f>Q823*H823</f>
        <v>3.8249999999999999E-2</v>
      </c>
      <c r="S823" s="187">
        <v>0</v>
      </c>
      <c r="T823" s="188">
        <f>S823*H823</f>
        <v>0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189" t="s">
        <v>389</v>
      </c>
      <c r="AT823" s="189" t="s">
        <v>167</v>
      </c>
      <c r="AU823" s="189" t="s">
        <v>83</v>
      </c>
      <c r="AY823" s="17" t="s">
        <v>164</v>
      </c>
      <c r="BE823" s="190">
        <f>IF(N823="základní",J823,0)</f>
        <v>0</v>
      </c>
      <c r="BF823" s="190">
        <f>IF(N823="snížená",J823,0)</f>
        <v>0</v>
      </c>
      <c r="BG823" s="190">
        <f>IF(N823="zákl. přenesená",J823,0)</f>
        <v>0</v>
      </c>
      <c r="BH823" s="190">
        <f>IF(N823="sníž. přenesená",J823,0)</f>
        <v>0</v>
      </c>
      <c r="BI823" s="190">
        <f>IF(N823="nulová",J823,0)</f>
        <v>0</v>
      </c>
      <c r="BJ823" s="17" t="s">
        <v>81</v>
      </c>
      <c r="BK823" s="190">
        <f>ROUND(I823*H823,2)</f>
        <v>0</v>
      </c>
      <c r="BL823" s="17" t="s">
        <v>389</v>
      </c>
      <c r="BM823" s="189" t="s">
        <v>1834</v>
      </c>
    </row>
    <row r="824" spans="1:65" s="13" customFormat="1" ht="11.25">
      <c r="B824" s="191"/>
      <c r="C824" s="192"/>
      <c r="D824" s="193" t="s">
        <v>174</v>
      </c>
      <c r="E824" s="194" t="s">
        <v>19</v>
      </c>
      <c r="F824" s="195" t="s">
        <v>263</v>
      </c>
      <c r="G824" s="192"/>
      <c r="H824" s="194" t="s">
        <v>19</v>
      </c>
      <c r="I824" s="196"/>
      <c r="J824" s="192"/>
      <c r="K824" s="192"/>
      <c r="L824" s="197"/>
      <c r="M824" s="198"/>
      <c r="N824" s="199"/>
      <c r="O824" s="199"/>
      <c r="P824" s="199"/>
      <c r="Q824" s="199"/>
      <c r="R824" s="199"/>
      <c r="S824" s="199"/>
      <c r="T824" s="200"/>
      <c r="AT824" s="201" t="s">
        <v>174</v>
      </c>
      <c r="AU824" s="201" t="s">
        <v>83</v>
      </c>
      <c r="AV824" s="13" t="s">
        <v>81</v>
      </c>
      <c r="AW824" s="13" t="s">
        <v>35</v>
      </c>
      <c r="AX824" s="13" t="s">
        <v>74</v>
      </c>
      <c r="AY824" s="201" t="s">
        <v>164</v>
      </c>
    </row>
    <row r="825" spans="1:65" s="14" customFormat="1" ht="11.25">
      <c r="B825" s="202"/>
      <c r="C825" s="203"/>
      <c r="D825" s="193" t="s">
        <v>174</v>
      </c>
      <c r="E825" s="204" t="s">
        <v>19</v>
      </c>
      <c r="F825" s="205" t="s">
        <v>1835</v>
      </c>
      <c r="G825" s="203"/>
      <c r="H825" s="206">
        <v>25</v>
      </c>
      <c r="I825" s="207"/>
      <c r="J825" s="203"/>
      <c r="K825" s="203"/>
      <c r="L825" s="208"/>
      <c r="M825" s="209"/>
      <c r="N825" s="210"/>
      <c r="O825" s="210"/>
      <c r="P825" s="210"/>
      <c r="Q825" s="210"/>
      <c r="R825" s="210"/>
      <c r="S825" s="210"/>
      <c r="T825" s="211"/>
      <c r="AT825" s="212" t="s">
        <v>174</v>
      </c>
      <c r="AU825" s="212" t="s">
        <v>83</v>
      </c>
      <c r="AV825" s="14" t="s">
        <v>83</v>
      </c>
      <c r="AW825" s="14" t="s">
        <v>35</v>
      </c>
      <c r="AX825" s="14" t="s">
        <v>81</v>
      </c>
      <c r="AY825" s="212" t="s">
        <v>164</v>
      </c>
    </row>
    <row r="826" spans="1:65" s="2" customFormat="1" ht="14.45" customHeight="1">
      <c r="A826" s="34"/>
      <c r="B826" s="35"/>
      <c r="C826" s="213" t="s">
        <v>1836</v>
      </c>
      <c r="D826" s="213" t="s">
        <v>231</v>
      </c>
      <c r="E826" s="214" t="s">
        <v>1837</v>
      </c>
      <c r="F826" s="215" t="s">
        <v>1838</v>
      </c>
      <c r="G826" s="216" t="s">
        <v>401</v>
      </c>
      <c r="H826" s="217">
        <v>100</v>
      </c>
      <c r="I826" s="218"/>
      <c r="J826" s="219">
        <f>ROUND(I826*H826,2)</f>
        <v>0</v>
      </c>
      <c r="K826" s="215" t="s">
        <v>171</v>
      </c>
      <c r="L826" s="220"/>
      <c r="M826" s="221" t="s">
        <v>19</v>
      </c>
      <c r="N826" s="222" t="s">
        <v>45</v>
      </c>
      <c r="O826" s="64"/>
      <c r="P826" s="187">
        <f>O826*H826</f>
        <v>0</v>
      </c>
      <c r="Q826" s="187">
        <v>2.0999999999999999E-3</v>
      </c>
      <c r="R826" s="187">
        <f>Q826*H826</f>
        <v>0.21</v>
      </c>
      <c r="S826" s="187">
        <v>0</v>
      </c>
      <c r="T826" s="188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189" t="s">
        <v>348</v>
      </c>
      <c r="AT826" s="189" t="s">
        <v>231</v>
      </c>
      <c r="AU826" s="189" t="s">
        <v>83</v>
      </c>
      <c r="AY826" s="17" t="s">
        <v>164</v>
      </c>
      <c r="BE826" s="190">
        <f>IF(N826="základní",J826,0)</f>
        <v>0</v>
      </c>
      <c r="BF826" s="190">
        <f>IF(N826="snížená",J826,0)</f>
        <v>0</v>
      </c>
      <c r="BG826" s="190">
        <f>IF(N826="zákl. přenesená",J826,0)</f>
        <v>0</v>
      </c>
      <c r="BH826" s="190">
        <f>IF(N826="sníž. přenesená",J826,0)</f>
        <v>0</v>
      </c>
      <c r="BI826" s="190">
        <f>IF(N826="nulová",J826,0)</f>
        <v>0</v>
      </c>
      <c r="BJ826" s="17" t="s">
        <v>81</v>
      </c>
      <c r="BK826" s="190">
        <f>ROUND(I826*H826,2)</f>
        <v>0</v>
      </c>
      <c r="BL826" s="17" t="s">
        <v>389</v>
      </c>
      <c r="BM826" s="189" t="s">
        <v>1839</v>
      </c>
    </row>
    <row r="827" spans="1:65" s="14" customFormat="1" ht="11.25">
      <c r="B827" s="202"/>
      <c r="C827" s="203"/>
      <c r="D827" s="193" t="s">
        <v>174</v>
      </c>
      <c r="E827" s="204" t="s">
        <v>19</v>
      </c>
      <c r="F827" s="205" t="s">
        <v>1840</v>
      </c>
      <c r="G827" s="203"/>
      <c r="H827" s="206">
        <v>100</v>
      </c>
      <c r="I827" s="207"/>
      <c r="J827" s="203"/>
      <c r="K827" s="203"/>
      <c r="L827" s="208"/>
      <c r="M827" s="209"/>
      <c r="N827" s="210"/>
      <c r="O827" s="210"/>
      <c r="P827" s="210"/>
      <c r="Q827" s="210"/>
      <c r="R827" s="210"/>
      <c r="S827" s="210"/>
      <c r="T827" s="211"/>
      <c r="AT827" s="212" t="s">
        <v>174</v>
      </c>
      <c r="AU827" s="212" t="s">
        <v>83</v>
      </c>
      <c r="AV827" s="14" t="s">
        <v>83</v>
      </c>
      <c r="AW827" s="14" t="s">
        <v>35</v>
      </c>
      <c r="AX827" s="14" t="s">
        <v>81</v>
      </c>
      <c r="AY827" s="212" t="s">
        <v>164</v>
      </c>
    </row>
    <row r="828" spans="1:65" s="2" customFormat="1" ht="37.9" customHeight="1">
      <c r="A828" s="34"/>
      <c r="B828" s="35"/>
      <c r="C828" s="178" t="s">
        <v>1841</v>
      </c>
      <c r="D828" s="178" t="s">
        <v>167</v>
      </c>
      <c r="E828" s="179" t="s">
        <v>1842</v>
      </c>
      <c r="F828" s="180" t="s">
        <v>1843</v>
      </c>
      <c r="G828" s="181" t="s">
        <v>292</v>
      </c>
      <c r="H828" s="182">
        <v>25</v>
      </c>
      <c r="I828" s="183"/>
      <c r="J828" s="184">
        <f>ROUND(I828*H828,2)</f>
        <v>0</v>
      </c>
      <c r="K828" s="180" t="s">
        <v>171</v>
      </c>
      <c r="L828" s="39"/>
      <c r="M828" s="185" t="s">
        <v>19</v>
      </c>
      <c r="N828" s="186" t="s">
        <v>45</v>
      </c>
      <c r="O828" s="64"/>
      <c r="P828" s="187">
        <f>O828*H828</f>
        <v>0</v>
      </c>
      <c r="Q828" s="187">
        <v>1.0200000000000001E-3</v>
      </c>
      <c r="R828" s="187">
        <f>Q828*H828</f>
        <v>2.5500000000000002E-2</v>
      </c>
      <c r="S828" s="187">
        <v>0</v>
      </c>
      <c r="T828" s="188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89" t="s">
        <v>389</v>
      </c>
      <c r="AT828" s="189" t="s">
        <v>167</v>
      </c>
      <c r="AU828" s="189" t="s">
        <v>83</v>
      </c>
      <c r="AY828" s="17" t="s">
        <v>164</v>
      </c>
      <c r="BE828" s="190">
        <f>IF(N828="základní",J828,0)</f>
        <v>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7" t="s">
        <v>81</v>
      </c>
      <c r="BK828" s="190">
        <f>ROUND(I828*H828,2)</f>
        <v>0</v>
      </c>
      <c r="BL828" s="17" t="s">
        <v>389</v>
      </c>
      <c r="BM828" s="189" t="s">
        <v>1844</v>
      </c>
    </row>
    <row r="829" spans="1:65" s="2" customFormat="1" ht="24.2" customHeight="1">
      <c r="A829" s="34"/>
      <c r="B829" s="35"/>
      <c r="C829" s="213" t="s">
        <v>1845</v>
      </c>
      <c r="D829" s="213" t="s">
        <v>231</v>
      </c>
      <c r="E829" s="214" t="s">
        <v>1846</v>
      </c>
      <c r="F829" s="215" t="s">
        <v>1847</v>
      </c>
      <c r="G829" s="216" t="s">
        <v>170</v>
      </c>
      <c r="H829" s="217">
        <v>12.5</v>
      </c>
      <c r="I829" s="218"/>
      <c r="J829" s="219">
        <f>ROUND(I829*H829,2)</f>
        <v>0</v>
      </c>
      <c r="K829" s="215" t="s">
        <v>171</v>
      </c>
      <c r="L829" s="220"/>
      <c r="M829" s="221" t="s">
        <v>19</v>
      </c>
      <c r="N829" s="222" t="s">
        <v>45</v>
      </c>
      <c r="O829" s="64"/>
      <c r="P829" s="187">
        <f>O829*H829</f>
        <v>0</v>
      </c>
      <c r="Q829" s="187">
        <v>1.77E-2</v>
      </c>
      <c r="R829" s="187">
        <f>Q829*H829</f>
        <v>0.22125</v>
      </c>
      <c r="S829" s="187">
        <v>0</v>
      </c>
      <c r="T829" s="188">
        <f>S829*H829</f>
        <v>0</v>
      </c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R829" s="189" t="s">
        <v>348</v>
      </c>
      <c r="AT829" s="189" t="s">
        <v>231</v>
      </c>
      <c r="AU829" s="189" t="s">
        <v>83</v>
      </c>
      <c r="AY829" s="17" t="s">
        <v>164</v>
      </c>
      <c r="BE829" s="190">
        <f>IF(N829="základní",J829,0)</f>
        <v>0</v>
      </c>
      <c r="BF829" s="190">
        <f>IF(N829="snížená",J829,0)</f>
        <v>0</v>
      </c>
      <c r="BG829" s="190">
        <f>IF(N829="zákl. přenesená",J829,0)</f>
        <v>0</v>
      </c>
      <c r="BH829" s="190">
        <f>IF(N829="sníž. přenesená",J829,0)</f>
        <v>0</v>
      </c>
      <c r="BI829" s="190">
        <f>IF(N829="nulová",J829,0)</f>
        <v>0</v>
      </c>
      <c r="BJ829" s="17" t="s">
        <v>81</v>
      </c>
      <c r="BK829" s="190">
        <f>ROUND(I829*H829,2)</f>
        <v>0</v>
      </c>
      <c r="BL829" s="17" t="s">
        <v>389</v>
      </c>
      <c r="BM829" s="189" t="s">
        <v>1848</v>
      </c>
    </row>
    <row r="830" spans="1:65" s="14" customFormat="1" ht="11.25">
      <c r="B830" s="202"/>
      <c r="C830" s="203"/>
      <c r="D830" s="193" t="s">
        <v>174</v>
      </c>
      <c r="E830" s="203"/>
      <c r="F830" s="205" t="s">
        <v>1849</v>
      </c>
      <c r="G830" s="203"/>
      <c r="H830" s="206">
        <v>12.5</v>
      </c>
      <c r="I830" s="207"/>
      <c r="J830" s="203"/>
      <c r="K830" s="203"/>
      <c r="L830" s="208"/>
      <c r="M830" s="209"/>
      <c r="N830" s="210"/>
      <c r="O830" s="210"/>
      <c r="P830" s="210"/>
      <c r="Q830" s="210"/>
      <c r="R830" s="210"/>
      <c r="S830" s="210"/>
      <c r="T830" s="211"/>
      <c r="AT830" s="212" t="s">
        <v>174</v>
      </c>
      <c r="AU830" s="212" t="s">
        <v>83</v>
      </c>
      <c r="AV830" s="14" t="s">
        <v>83</v>
      </c>
      <c r="AW830" s="14" t="s">
        <v>4</v>
      </c>
      <c r="AX830" s="14" t="s">
        <v>81</v>
      </c>
      <c r="AY830" s="212" t="s">
        <v>164</v>
      </c>
    </row>
    <row r="831" spans="1:65" s="2" customFormat="1" ht="24.2" customHeight="1">
      <c r="A831" s="34"/>
      <c r="B831" s="35"/>
      <c r="C831" s="178" t="s">
        <v>273</v>
      </c>
      <c r="D831" s="178" t="s">
        <v>167</v>
      </c>
      <c r="E831" s="179" t="s">
        <v>1850</v>
      </c>
      <c r="F831" s="180" t="s">
        <v>1851</v>
      </c>
      <c r="G831" s="181" t="s">
        <v>292</v>
      </c>
      <c r="H831" s="182">
        <v>107.432</v>
      </c>
      <c r="I831" s="183"/>
      <c r="J831" s="184">
        <f>ROUND(I831*H831,2)</f>
        <v>0</v>
      </c>
      <c r="K831" s="180" t="s">
        <v>171</v>
      </c>
      <c r="L831" s="39"/>
      <c r="M831" s="185" t="s">
        <v>19</v>
      </c>
      <c r="N831" s="186" t="s">
        <v>45</v>
      </c>
      <c r="O831" s="64"/>
      <c r="P831" s="187">
        <f>O831*H831</f>
        <v>0</v>
      </c>
      <c r="Q831" s="187">
        <v>4.2999999999999999E-4</v>
      </c>
      <c r="R831" s="187">
        <f>Q831*H831</f>
        <v>4.6195760000000002E-2</v>
      </c>
      <c r="S831" s="187">
        <v>0</v>
      </c>
      <c r="T831" s="188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89" t="s">
        <v>389</v>
      </c>
      <c r="AT831" s="189" t="s">
        <v>167</v>
      </c>
      <c r="AU831" s="189" t="s">
        <v>83</v>
      </c>
      <c r="AY831" s="17" t="s">
        <v>164</v>
      </c>
      <c r="BE831" s="190">
        <f>IF(N831="základní",J831,0)</f>
        <v>0</v>
      </c>
      <c r="BF831" s="190">
        <f>IF(N831="snížená",J831,0)</f>
        <v>0</v>
      </c>
      <c r="BG831" s="190">
        <f>IF(N831="zákl. přenesená",J831,0)</f>
        <v>0</v>
      </c>
      <c r="BH831" s="190">
        <f>IF(N831="sníž. přenesená",J831,0)</f>
        <v>0</v>
      </c>
      <c r="BI831" s="190">
        <f>IF(N831="nulová",J831,0)</f>
        <v>0</v>
      </c>
      <c r="BJ831" s="17" t="s">
        <v>81</v>
      </c>
      <c r="BK831" s="190">
        <f>ROUND(I831*H831,2)</f>
        <v>0</v>
      </c>
      <c r="BL831" s="17" t="s">
        <v>389</v>
      </c>
      <c r="BM831" s="189" t="s">
        <v>1852</v>
      </c>
    </row>
    <row r="832" spans="1:65" s="13" customFormat="1" ht="11.25">
      <c r="B832" s="191"/>
      <c r="C832" s="192"/>
      <c r="D832" s="193" t="s">
        <v>174</v>
      </c>
      <c r="E832" s="194" t="s">
        <v>19</v>
      </c>
      <c r="F832" s="195" t="s">
        <v>696</v>
      </c>
      <c r="G832" s="192"/>
      <c r="H832" s="194" t="s">
        <v>19</v>
      </c>
      <c r="I832" s="196"/>
      <c r="J832" s="192"/>
      <c r="K832" s="192"/>
      <c r="L832" s="197"/>
      <c r="M832" s="198"/>
      <c r="N832" s="199"/>
      <c r="O832" s="199"/>
      <c r="P832" s="199"/>
      <c r="Q832" s="199"/>
      <c r="R832" s="199"/>
      <c r="S832" s="199"/>
      <c r="T832" s="200"/>
      <c r="AT832" s="201" t="s">
        <v>174</v>
      </c>
      <c r="AU832" s="201" t="s">
        <v>83</v>
      </c>
      <c r="AV832" s="13" t="s">
        <v>81</v>
      </c>
      <c r="AW832" s="13" t="s">
        <v>35</v>
      </c>
      <c r="AX832" s="13" t="s">
        <v>74</v>
      </c>
      <c r="AY832" s="201" t="s">
        <v>164</v>
      </c>
    </row>
    <row r="833" spans="1:65" s="14" customFormat="1" ht="11.25">
      <c r="B833" s="202"/>
      <c r="C833" s="203"/>
      <c r="D833" s="193" t="s">
        <v>174</v>
      </c>
      <c r="E833" s="204" t="s">
        <v>19</v>
      </c>
      <c r="F833" s="205" t="s">
        <v>1853</v>
      </c>
      <c r="G833" s="203"/>
      <c r="H833" s="206">
        <v>30.74</v>
      </c>
      <c r="I833" s="207"/>
      <c r="J833" s="203"/>
      <c r="K833" s="203"/>
      <c r="L833" s="208"/>
      <c r="M833" s="209"/>
      <c r="N833" s="210"/>
      <c r="O833" s="210"/>
      <c r="P833" s="210"/>
      <c r="Q833" s="210"/>
      <c r="R833" s="210"/>
      <c r="S833" s="210"/>
      <c r="T833" s="211"/>
      <c r="AT833" s="212" t="s">
        <v>174</v>
      </c>
      <c r="AU833" s="212" t="s">
        <v>83</v>
      </c>
      <c r="AV833" s="14" t="s">
        <v>83</v>
      </c>
      <c r="AW833" s="14" t="s">
        <v>35</v>
      </c>
      <c r="AX833" s="14" t="s">
        <v>74</v>
      </c>
      <c r="AY833" s="212" t="s">
        <v>164</v>
      </c>
    </row>
    <row r="834" spans="1:65" s="13" customFormat="1" ht="11.25">
      <c r="B834" s="191"/>
      <c r="C834" s="192"/>
      <c r="D834" s="193" t="s">
        <v>174</v>
      </c>
      <c r="E834" s="194" t="s">
        <v>19</v>
      </c>
      <c r="F834" s="195" t="s">
        <v>735</v>
      </c>
      <c r="G834" s="192"/>
      <c r="H834" s="194" t="s">
        <v>19</v>
      </c>
      <c r="I834" s="196"/>
      <c r="J834" s="192"/>
      <c r="K834" s="192"/>
      <c r="L834" s="197"/>
      <c r="M834" s="198"/>
      <c r="N834" s="199"/>
      <c r="O834" s="199"/>
      <c r="P834" s="199"/>
      <c r="Q834" s="199"/>
      <c r="R834" s="199"/>
      <c r="S834" s="199"/>
      <c r="T834" s="200"/>
      <c r="AT834" s="201" t="s">
        <v>174</v>
      </c>
      <c r="AU834" s="201" t="s">
        <v>83</v>
      </c>
      <c r="AV834" s="13" t="s">
        <v>81</v>
      </c>
      <c r="AW834" s="13" t="s">
        <v>35</v>
      </c>
      <c r="AX834" s="13" t="s">
        <v>74</v>
      </c>
      <c r="AY834" s="201" t="s">
        <v>164</v>
      </c>
    </row>
    <row r="835" spans="1:65" s="14" customFormat="1" ht="11.25">
      <c r="B835" s="202"/>
      <c r="C835" s="203"/>
      <c r="D835" s="193" t="s">
        <v>174</v>
      </c>
      <c r="E835" s="204" t="s">
        <v>19</v>
      </c>
      <c r="F835" s="205" t="s">
        <v>1827</v>
      </c>
      <c r="G835" s="203"/>
      <c r="H835" s="206">
        <v>51.9</v>
      </c>
      <c r="I835" s="207"/>
      <c r="J835" s="203"/>
      <c r="K835" s="203"/>
      <c r="L835" s="208"/>
      <c r="M835" s="209"/>
      <c r="N835" s="210"/>
      <c r="O835" s="210"/>
      <c r="P835" s="210"/>
      <c r="Q835" s="210"/>
      <c r="R835" s="210"/>
      <c r="S835" s="210"/>
      <c r="T835" s="211"/>
      <c r="AT835" s="212" t="s">
        <v>174</v>
      </c>
      <c r="AU835" s="212" t="s">
        <v>83</v>
      </c>
      <c r="AV835" s="14" t="s">
        <v>83</v>
      </c>
      <c r="AW835" s="14" t="s">
        <v>35</v>
      </c>
      <c r="AX835" s="14" t="s">
        <v>74</v>
      </c>
      <c r="AY835" s="212" t="s">
        <v>164</v>
      </c>
    </row>
    <row r="836" spans="1:65" s="15" customFormat="1" ht="11.25">
      <c r="B836" s="223"/>
      <c r="C836" s="224"/>
      <c r="D836" s="193" t="s">
        <v>174</v>
      </c>
      <c r="E836" s="225" t="s">
        <v>19</v>
      </c>
      <c r="F836" s="226" t="s">
        <v>246</v>
      </c>
      <c r="G836" s="224"/>
      <c r="H836" s="227">
        <v>82.64</v>
      </c>
      <c r="I836" s="228"/>
      <c r="J836" s="224"/>
      <c r="K836" s="224"/>
      <c r="L836" s="229"/>
      <c r="M836" s="230"/>
      <c r="N836" s="231"/>
      <c r="O836" s="231"/>
      <c r="P836" s="231"/>
      <c r="Q836" s="231"/>
      <c r="R836" s="231"/>
      <c r="S836" s="231"/>
      <c r="T836" s="232"/>
      <c r="AT836" s="233" t="s">
        <v>174</v>
      </c>
      <c r="AU836" s="233" t="s">
        <v>83</v>
      </c>
      <c r="AV836" s="15" t="s">
        <v>172</v>
      </c>
      <c r="AW836" s="15" t="s">
        <v>35</v>
      </c>
      <c r="AX836" s="15" t="s">
        <v>81</v>
      </c>
      <c r="AY836" s="233" t="s">
        <v>164</v>
      </c>
    </row>
    <row r="837" spans="1:65" s="14" customFormat="1" ht="11.25">
      <c r="B837" s="202"/>
      <c r="C837" s="203"/>
      <c r="D837" s="193" t="s">
        <v>174</v>
      </c>
      <c r="E837" s="203"/>
      <c r="F837" s="205" t="s">
        <v>1854</v>
      </c>
      <c r="G837" s="203"/>
      <c r="H837" s="206">
        <v>107.432</v>
      </c>
      <c r="I837" s="207"/>
      <c r="J837" s="203"/>
      <c r="K837" s="203"/>
      <c r="L837" s="208"/>
      <c r="M837" s="209"/>
      <c r="N837" s="210"/>
      <c r="O837" s="210"/>
      <c r="P837" s="210"/>
      <c r="Q837" s="210"/>
      <c r="R837" s="210"/>
      <c r="S837" s="210"/>
      <c r="T837" s="211"/>
      <c r="AT837" s="212" t="s">
        <v>174</v>
      </c>
      <c r="AU837" s="212" t="s">
        <v>83</v>
      </c>
      <c r="AV837" s="14" t="s">
        <v>83</v>
      </c>
      <c r="AW837" s="14" t="s">
        <v>4</v>
      </c>
      <c r="AX837" s="14" t="s">
        <v>81</v>
      </c>
      <c r="AY837" s="212" t="s">
        <v>164</v>
      </c>
    </row>
    <row r="838" spans="1:65" s="2" customFormat="1" ht="24.2" customHeight="1">
      <c r="A838" s="34"/>
      <c r="B838" s="35"/>
      <c r="C838" s="213" t="s">
        <v>482</v>
      </c>
      <c r="D838" s="213" t="s">
        <v>231</v>
      </c>
      <c r="E838" s="214" t="s">
        <v>1855</v>
      </c>
      <c r="F838" s="215" t="s">
        <v>1856</v>
      </c>
      <c r="G838" s="216" t="s">
        <v>401</v>
      </c>
      <c r="H838" s="217">
        <v>204.53399999999999</v>
      </c>
      <c r="I838" s="218"/>
      <c r="J838" s="219">
        <f>ROUND(I838*H838,2)</f>
        <v>0</v>
      </c>
      <c r="K838" s="215" t="s">
        <v>171</v>
      </c>
      <c r="L838" s="220"/>
      <c r="M838" s="221" t="s">
        <v>19</v>
      </c>
      <c r="N838" s="222" t="s">
        <v>45</v>
      </c>
      <c r="O838" s="64"/>
      <c r="P838" s="187">
        <f>O838*H838</f>
        <v>0</v>
      </c>
      <c r="Q838" s="187">
        <v>8.9999999999999998E-4</v>
      </c>
      <c r="R838" s="187">
        <f>Q838*H838</f>
        <v>0.18408059999999998</v>
      </c>
      <c r="S838" s="187">
        <v>0</v>
      </c>
      <c r="T838" s="188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89" t="s">
        <v>348</v>
      </c>
      <c r="AT838" s="189" t="s">
        <v>231</v>
      </c>
      <c r="AU838" s="189" t="s">
        <v>83</v>
      </c>
      <c r="AY838" s="17" t="s">
        <v>164</v>
      </c>
      <c r="BE838" s="190">
        <f>IF(N838="základní",J838,0)</f>
        <v>0</v>
      </c>
      <c r="BF838" s="190">
        <f>IF(N838="snížená",J838,0)</f>
        <v>0</v>
      </c>
      <c r="BG838" s="190">
        <f>IF(N838="zákl. přenesená",J838,0)</f>
        <v>0</v>
      </c>
      <c r="BH838" s="190">
        <f>IF(N838="sníž. přenesená",J838,0)</f>
        <v>0</v>
      </c>
      <c r="BI838" s="190">
        <f>IF(N838="nulová",J838,0)</f>
        <v>0</v>
      </c>
      <c r="BJ838" s="17" t="s">
        <v>81</v>
      </c>
      <c r="BK838" s="190">
        <f>ROUND(I838*H838,2)</f>
        <v>0</v>
      </c>
      <c r="BL838" s="17" t="s">
        <v>389</v>
      </c>
      <c r="BM838" s="189" t="s">
        <v>1857</v>
      </c>
    </row>
    <row r="839" spans="1:65" s="14" customFormat="1" ht="11.25">
      <c r="B839" s="202"/>
      <c r="C839" s="203"/>
      <c r="D839" s="193" t="s">
        <v>174</v>
      </c>
      <c r="E839" s="203"/>
      <c r="F839" s="205" t="s">
        <v>1858</v>
      </c>
      <c r="G839" s="203"/>
      <c r="H839" s="206">
        <v>204.53399999999999</v>
      </c>
      <c r="I839" s="207"/>
      <c r="J839" s="203"/>
      <c r="K839" s="203"/>
      <c r="L839" s="208"/>
      <c r="M839" s="209"/>
      <c r="N839" s="210"/>
      <c r="O839" s="210"/>
      <c r="P839" s="210"/>
      <c r="Q839" s="210"/>
      <c r="R839" s="210"/>
      <c r="S839" s="210"/>
      <c r="T839" s="211"/>
      <c r="AT839" s="212" t="s">
        <v>174</v>
      </c>
      <c r="AU839" s="212" t="s">
        <v>83</v>
      </c>
      <c r="AV839" s="14" t="s">
        <v>83</v>
      </c>
      <c r="AW839" s="14" t="s">
        <v>4</v>
      </c>
      <c r="AX839" s="14" t="s">
        <v>81</v>
      </c>
      <c r="AY839" s="212" t="s">
        <v>164</v>
      </c>
    </row>
    <row r="840" spans="1:65" s="2" customFormat="1" ht="37.9" customHeight="1">
      <c r="A840" s="34"/>
      <c r="B840" s="35"/>
      <c r="C840" s="178" t="s">
        <v>334</v>
      </c>
      <c r="D840" s="178" t="s">
        <v>167</v>
      </c>
      <c r="E840" s="179" t="s">
        <v>1859</v>
      </c>
      <c r="F840" s="180" t="s">
        <v>1860</v>
      </c>
      <c r="G840" s="181" t="s">
        <v>170</v>
      </c>
      <c r="H840" s="182">
        <v>90.102999999999994</v>
      </c>
      <c r="I840" s="183"/>
      <c r="J840" s="184">
        <f>ROUND(I840*H840,2)</f>
        <v>0</v>
      </c>
      <c r="K840" s="180" t="s">
        <v>171</v>
      </c>
      <c r="L840" s="39"/>
      <c r="M840" s="185" t="s">
        <v>19</v>
      </c>
      <c r="N840" s="186" t="s">
        <v>45</v>
      </c>
      <c r="O840" s="64"/>
      <c r="P840" s="187">
        <f>O840*H840</f>
        <v>0</v>
      </c>
      <c r="Q840" s="187">
        <v>6.3E-3</v>
      </c>
      <c r="R840" s="187">
        <f>Q840*H840</f>
        <v>0.56764890000000001</v>
      </c>
      <c r="S840" s="187">
        <v>0</v>
      </c>
      <c r="T840" s="188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89" t="s">
        <v>389</v>
      </c>
      <c r="AT840" s="189" t="s">
        <v>167</v>
      </c>
      <c r="AU840" s="189" t="s">
        <v>83</v>
      </c>
      <c r="AY840" s="17" t="s">
        <v>164</v>
      </c>
      <c r="BE840" s="190">
        <f>IF(N840="základní",J840,0)</f>
        <v>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7" t="s">
        <v>81</v>
      </c>
      <c r="BK840" s="190">
        <f>ROUND(I840*H840,2)</f>
        <v>0</v>
      </c>
      <c r="BL840" s="17" t="s">
        <v>389</v>
      </c>
      <c r="BM840" s="189" t="s">
        <v>1861</v>
      </c>
    </row>
    <row r="841" spans="1:65" s="13" customFormat="1" ht="11.25">
      <c r="B841" s="191"/>
      <c r="C841" s="192"/>
      <c r="D841" s="193" t="s">
        <v>174</v>
      </c>
      <c r="E841" s="194" t="s">
        <v>19</v>
      </c>
      <c r="F841" s="195" t="s">
        <v>696</v>
      </c>
      <c r="G841" s="192"/>
      <c r="H841" s="194" t="s">
        <v>19</v>
      </c>
      <c r="I841" s="196"/>
      <c r="J841" s="192"/>
      <c r="K841" s="192"/>
      <c r="L841" s="197"/>
      <c r="M841" s="198"/>
      <c r="N841" s="199"/>
      <c r="O841" s="199"/>
      <c r="P841" s="199"/>
      <c r="Q841" s="199"/>
      <c r="R841" s="199"/>
      <c r="S841" s="199"/>
      <c r="T841" s="200"/>
      <c r="AT841" s="201" t="s">
        <v>174</v>
      </c>
      <c r="AU841" s="201" t="s">
        <v>83</v>
      </c>
      <c r="AV841" s="13" t="s">
        <v>81</v>
      </c>
      <c r="AW841" s="13" t="s">
        <v>35</v>
      </c>
      <c r="AX841" s="13" t="s">
        <v>74</v>
      </c>
      <c r="AY841" s="201" t="s">
        <v>164</v>
      </c>
    </row>
    <row r="842" spans="1:65" s="14" customFormat="1" ht="11.25">
      <c r="B842" s="202"/>
      <c r="C842" s="203"/>
      <c r="D842" s="193" t="s">
        <v>174</v>
      </c>
      <c r="E842" s="204" t="s">
        <v>19</v>
      </c>
      <c r="F842" s="205" t="s">
        <v>1862</v>
      </c>
      <c r="G842" s="203"/>
      <c r="H842" s="206">
        <v>36.64</v>
      </c>
      <c r="I842" s="207"/>
      <c r="J842" s="203"/>
      <c r="K842" s="203"/>
      <c r="L842" s="208"/>
      <c r="M842" s="209"/>
      <c r="N842" s="210"/>
      <c r="O842" s="210"/>
      <c r="P842" s="210"/>
      <c r="Q842" s="210"/>
      <c r="R842" s="210"/>
      <c r="S842" s="210"/>
      <c r="T842" s="211"/>
      <c r="AT842" s="212" t="s">
        <v>174</v>
      </c>
      <c r="AU842" s="212" t="s">
        <v>83</v>
      </c>
      <c r="AV842" s="14" t="s">
        <v>83</v>
      </c>
      <c r="AW842" s="14" t="s">
        <v>35</v>
      </c>
      <c r="AX842" s="14" t="s">
        <v>74</v>
      </c>
      <c r="AY842" s="212" t="s">
        <v>164</v>
      </c>
    </row>
    <row r="843" spans="1:65" s="13" customFormat="1" ht="11.25">
      <c r="B843" s="191"/>
      <c r="C843" s="192"/>
      <c r="D843" s="193" t="s">
        <v>174</v>
      </c>
      <c r="E843" s="194" t="s">
        <v>19</v>
      </c>
      <c r="F843" s="195" t="s">
        <v>263</v>
      </c>
      <c r="G843" s="192"/>
      <c r="H843" s="194" t="s">
        <v>19</v>
      </c>
      <c r="I843" s="196"/>
      <c r="J843" s="192"/>
      <c r="K843" s="192"/>
      <c r="L843" s="197"/>
      <c r="M843" s="198"/>
      <c r="N843" s="199"/>
      <c r="O843" s="199"/>
      <c r="P843" s="199"/>
      <c r="Q843" s="199"/>
      <c r="R843" s="199"/>
      <c r="S843" s="199"/>
      <c r="T843" s="200"/>
      <c r="AT843" s="201" t="s">
        <v>174</v>
      </c>
      <c r="AU843" s="201" t="s">
        <v>83</v>
      </c>
      <c r="AV843" s="13" t="s">
        <v>81</v>
      </c>
      <c r="AW843" s="13" t="s">
        <v>35</v>
      </c>
      <c r="AX843" s="13" t="s">
        <v>74</v>
      </c>
      <c r="AY843" s="201" t="s">
        <v>164</v>
      </c>
    </row>
    <row r="844" spans="1:65" s="14" customFormat="1" ht="11.25">
      <c r="B844" s="202"/>
      <c r="C844" s="203"/>
      <c r="D844" s="193" t="s">
        <v>174</v>
      </c>
      <c r="E844" s="204" t="s">
        <v>19</v>
      </c>
      <c r="F844" s="205" t="s">
        <v>1403</v>
      </c>
      <c r="G844" s="203"/>
      <c r="H844" s="206">
        <v>1.5629999999999999</v>
      </c>
      <c r="I844" s="207"/>
      <c r="J844" s="203"/>
      <c r="K844" s="203"/>
      <c r="L844" s="208"/>
      <c r="M844" s="209"/>
      <c r="N844" s="210"/>
      <c r="O844" s="210"/>
      <c r="P844" s="210"/>
      <c r="Q844" s="210"/>
      <c r="R844" s="210"/>
      <c r="S844" s="210"/>
      <c r="T844" s="211"/>
      <c r="AT844" s="212" t="s">
        <v>174</v>
      </c>
      <c r="AU844" s="212" t="s">
        <v>83</v>
      </c>
      <c r="AV844" s="14" t="s">
        <v>83</v>
      </c>
      <c r="AW844" s="14" t="s">
        <v>35</v>
      </c>
      <c r="AX844" s="14" t="s">
        <v>74</v>
      </c>
      <c r="AY844" s="212" t="s">
        <v>164</v>
      </c>
    </row>
    <row r="845" spans="1:65" s="13" customFormat="1" ht="11.25">
      <c r="B845" s="191"/>
      <c r="C845" s="192"/>
      <c r="D845" s="193" t="s">
        <v>174</v>
      </c>
      <c r="E845" s="194" t="s">
        <v>19</v>
      </c>
      <c r="F845" s="195" t="s">
        <v>735</v>
      </c>
      <c r="G845" s="192"/>
      <c r="H845" s="194" t="s">
        <v>19</v>
      </c>
      <c r="I845" s="196"/>
      <c r="J845" s="192"/>
      <c r="K845" s="192"/>
      <c r="L845" s="197"/>
      <c r="M845" s="198"/>
      <c r="N845" s="199"/>
      <c r="O845" s="199"/>
      <c r="P845" s="199"/>
      <c r="Q845" s="199"/>
      <c r="R845" s="199"/>
      <c r="S845" s="199"/>
      <c r="T845" s="200"/>
      <c r="AT845" s="201" t="s">
        <v>174</v>
      </c>
      <c r="AU845" s="201" t="s">
        <v>83</v>
      </c>
      <c r="AV845" s="13" t="s">
        <v>81</v>
      </c>
      <c r="AW845" s="13" t="s">
        <v>35</v>
      </c>
      <c r="AX845" s="13" t="s">
        <v>74</v>
      </c>
      <c r="AY845" s="201" t="s">
        <v>164</v>
      </c>
    </row>
    <row r="846" spans="1:65" s="14" customFormat="1" ht="11.25">
      <c r="B846" s="202"/>
      <c r="C846" s="203"/>
      <c r="D846" s="193" t="s">
        <v>174</v>
      </c>
      <c r="E846" s="204" t="s">
        <v>19</v>
      </c>
      <c r="F846" s="205" t="s">
        <v>1827</v>
      </c>
      <c r="G846" s="203"/>
      <c r="H846" s="206">
        <v>51.9</v>
      </c>
      <c r="I846" s="207"/>
      <c r="J846" s="203"/>
      <c r="K846" s="203"/>
      <c r="L846" s="208"/>
      <c r="M846" s="209"/>
      <c r="N846" s="210"/>
      <c r="O846" s="210"/>
      <c r="P846" s="210"/>
      <c r="Q846" s="210"/>
      <c r="R846" s="210"/>
      <c r="S846" s="210"/>
      <c r="T846" s="211"/>
      <c r="AT846" s="212" t="s">
        <v>174</v>
      </c>
      <c r="AU846" s="212" t="s">
        <v>83</v>
      </c>
      <c r="AV846" s="14" t="s">
        <v>83</v>
      </c>
      <c r="AW846" s="14" t="s">
        <v>35</v>
      </c>
      <c r="AX846" s="14" t="s">
        <v>74</v>
      </c>
      <c r="AY846" s="212" t="s">
        <v>164</v>
      </c>
    </row>
    <row r="847" spans="1:65" s="15" customFormat="1" ht="11.25">
      <c r="B847" s="223"/>
      <c r="C847" s="224"/>
      <c r="D847" s="193" t="s">
        <v>174</v>
      </c>
      <c r="E847" s="225" t="s">
        <v>19</v>
      </c>
      <c r="F847" s="226" t="s">
        <v>246</v>
      </c>
      <c r="G847" s="224"/>
      <c r="H847" s="227">
        <v>90.103000000000009</v>
      </c>
      <c r="I847" s="228"/>
      <c r="J847" s="224"/>
      <c r="K847" s="224"/>
      <c r="L847" s="229"/>
      <c r="M847" s="230"/>
      <c r="N847" s="231"/>
      <c r="O847" s="231"/>
      <c r="P847" s="231"/>
      <c r="Q847" s="231"/>
      <c r="R847" s="231"/>
      <c r="S847" s="231"/>
      <c r="T847" s="232"/>
      <c r="AT847" s="233" t="s">
        <v>174</v>
      </c>
      <c r="AU847" s="233" t="s">
        <v>83</v>
      </c>
      <c r="AV847" s="15" t="s">
        <v>172</v>
      </c>
      <c r="AW847" s="15" t="s">
        <v>35</v>
      </c>
      <c r="AX847" s="15" t="s">
        <v>81</v>
      </c>
      <c r="AY847" s="233" t="s">
        <v>164</v>
      </c>
    </row>
    <row r="848" spans="1:65" s="2" customFormat="1" ht="24.2" customHeight="1">
      <c r="A848" s="34"/>
      <c r="B848" s="35"/>
      <c r="C848" s="213" t="s">
        <v>437</v>
      </c>
      <c r="D848" s="213" t="s">
        <v>231</v>
      </c>
      <c r="E848" s="214" t="s">
        <v>1863</v>
      </c>
      <c r="F848" s="215" t="s">
        <v>1864</v>
      </c>
      <c r="G848" s="216" t="s">
        <v>170</v>
      </c>
      <c r="H848" s="217">
        <v>99.113</v>
      </c>
      <c r="I848" s="218"/>
      <c r="J848" s="219">
        <f>ROUND(I848*H848,2)</f>
        <v>0</v>
      </c>
      <c r="K848" s="215" t="s">
        <v>171</v>
      </c>
      <c r="L848" s="220"/>
      <c r="M848" s="221" t="s">
        <v>19</v>
      </c>
      <c r="N848" s="222" t="s">
        <v>45</v>
      </c>
      <c r="O848" s="64"/>
      <c r="P848" s="187">
        <f>O848*H848</f>
        <v>0</v>
      </c>
      <c r="Q848" s="187">
        <v>1.7999999999999999E-2</v>
      </c>
      <c r="R848" s="187">
        <f>Q848*H848</f>
        <v>1.7840339999999999</v>
      </c>
      <c r="S848" s="187">
        <v>0</v>
      </c>
      <c r="T848" s="188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89" t="s">
        <v>348</v>
      </c>
      <c r="AT848" s="189" t="s">
        <v>231</v>
      </c>
      <c r="AU848" s="189" t="s">
        <v>83</v>
      </c>
      <c r="AY848" s="17" t="s">
        <v>164</v>
      </c>
      <c r="BE848" s="190">
        <f>IF(N848="základní",J848,0)</f>
        <v>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17" t="s">
        <v>81</v>
      </c>
      <c r="BK848" s="190">
        <f>ROUND(I848*H848,2)</f>
        <v>0</v>
      </c>
      <c r="BL848" s="17" t="s">
        <v>389</v>
      </c>
      <c r="BM848" s="189" t="s">
        <v>1865</v>
      </c>
    </row>
    <row r="849" spans="1:65" s="14" customFormat="1" ht="11.25">
      <c r="B849" s="202"/>
      <c r="C849" s="203"/>
      <c r="D849" s="193" t="s">
        <v>174</v>
      </c>
      <c r="E849" s="203"/>
      <c r="F849" s="205" t="s">
        <v>1866</v>
      </c>
      <c r="G849" s="203"/>
      <c r="H849" s="206">
        <v>99.113</v>
      </c>
      <c r="I849" s="207"/>
      <c r="J849" s="203"/>
      <c r="K849" s="203"/>
      <c r="L849" s="208"/>
      <c r="M849" s="209"/>
      <c r="N849" s="210"/>
      <c r="O849" s="210"/>
      <c r="P849" s="210"/>
      <c r="Q849" s="210"/>
      <c r="R849" s="210"/>
      <c r="S849" s="210"/>
      <c r="T849" s="211"/>
      <c r="AT849" s="212" t="s">
        <v>174</v>
      </c>
      <c r="AU849" s="212" t="s">
        <v>83</v>
      </c>
      <c r="AV849" s="14" t="s">
        <v>83</v>
      </c>
      <c r="AW849" s="14" t="s">
        <v>4</v>
      </c>
      <c r="AX849" s="14" t="s">
        <v>81</v>
      </c>
      <c r="AY849" s="212" t="s">
        <v>164</v>
      </c>
    </row>
    <row r="850" spans="1:65" s="2" customFormat="1" ht="24.2" customHeight="1">
      <c r="A850" s="34"/>
      <c r="B850" s="35"/>
      <c r="C850" s="178" t="s">
        <v>204</v>
      </c>
      <c r="D850" s="178" t="s">
        <v>167</v>
      </c>
      <c r="E850" s="179" t="s">
        <v>1867</v>
      </c>
      <c r="F850" s="180" t="s">
        <v>1868</v>
      </c>
      <c r="G850" s="181" t="s">
        <v>170</v>
      </c>
      <c r="H850" s="182">
        <v>34.645000000000003</v>
      </c>
      <c r="I850" s="183"/>
      <c r="J850" s="184">
        <f>ROUND(I850*H850,2)</f>
        <v>0</v>
      </c>
      <c r="K850" s="180" t="s">
        <v>171</v>
      </c>
      <c r="L850" s="39"/>
      <c r="M850" s="185" t="s">
        <v>19</v>
      </c>
      <c r="N850" s="186" t="s">
        <v>45</v>
      </c>
      <c r="O850" s="64"/>
      <c r="P850" s="187">
        <f>O850*H850</f>
        <v>0</v>
      </c>
      <c r="Q850" s="187">
        <v>1.5E-3</v>
      </c>
      <c r="R850" s="187">
        <f>Q850*H850</f>
        <v>5.1967500000000007E-2</v>
      </c>
      <c r="S850" s="187">
        <v>0</v>
      </c>
      <c r="T850" s="188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189" t="s">
        <v>389</v>
      </c>
      <c r="AT850" s="189" t="s">
        <v>167</v>
      </c>
      <c r="AU850" s="189" t="s">
        <v>83</v>
      </c>
      <c r="AY850" s="17" t="s">
        <v>164</v>
      </c>
      <c r="BE850" s="190">
        <f>IF(N850="základní",J850,0)</f>
        <v>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7" t="s">
        <v>81</v>
      </c>
      <c r="BK850" s="190">
        <f>ROUND(I850*H850,2)</f>
        <v>0</v>
      </c>
      <c r="BL850" s="17" t="s">
        <v>389</v>
      </c>
      <c r="BM850" s="189" t="s">
        <v>1869</v>
      </c>
    </row>
    <row r="851" spans="1:65" s="13" customFormat="1" ht="11.25">
      <c r="B851" s="191"/>
      <c r="C851" s="192"/>
      <c r="D851" s="193" t="s">
        <v>174</v>
      </c>
      <c r="E851" s="194" t="s">
        <v>19</v>
      </c>
      <c r="F851" s="195" t="s">
        <v>696</v>
      </c>
      <c r="G851" s="192"/>
      <c r="H851" s="194" t="s">
        <v>19</v>
      </c>
      <c r="I851" s="196"/>
      <c r="J851" s="192"/>
      <c r="K851" s="192"/>
      <c r="L851" s="197"/>
      <c r="M851" s="198"/>
      <c r="N851" s="199"/>
      <c r="O851" s="199"/>
      <c r="P851" s="199"/>
      <c r="Q851" s="199"/>
      <c r="R851" s="199"/>
      <c r="S851" s="199"/>
      <c r="T851" s="200"/>
      <c r="AT851" s="201" t="s">
        <v>174</v>
      </c>
      <c r="AU851" s="201" t="s">
        <v>83</v>
      </c>
      <c r="AV851" s="13" t="s">
        <v>81</v>
      </c>
      <c r="AW851" s="13" t="s">
        <v>35</v>
      </c>
      <c r="AX851" s="13" t="s">
        <v>74</v>
      </c>
      <c r="AY851" s="201" t="s">
        <v>164</v>
      </c>
    </row>
    <row r="852" spans="1:65" s="14" customFormat="1" ht="11.25">
      <c r="B852" s="202"/>
      <c r="C852" s="203"/>
      <c r="D852" s="193" t="s">
        <v>174</v>
      </c>
      <c r="E852" s="204" t="s">
        <v>19</v>
      </c>
      <c r="F852" s="205" t="s">
        <v>1870</v>
      </c>
      <c r="G852" s="203"/>
      <c r="H852" s="206">
        <v>5.9</v>
      </c>
      <c r="I852" s="207"/>
      <c r="J852" s="203"/>
      <c r="K852" s="203"/>
      <c r="L852" s="208"/>
      <c r="M852" s="209"/>
      <c r="N852" s="210"/>
      <c r="O852" s="210"/>
      <c r="P852" s="210"/>
      <c r="Q852" s="210"/>
      <c r="R852" s="210"/>
      <c r="S852" s="210"/>
      <c r="T852" s="211"/>
      <c r="AT852" s="212" t="s">
        <v>174</v>
      </c>
      <c r="AU852" s="212" t="s">
        <v>83</v>
      </c>
      <c r="AV852" s="14" t="s">
        <v>83</v>
      </c>
      <c r="AW852" s="14" t="s">
        <v>35</v>
      </c>
      <c r="AX852" s="14" t="s">
        <v>74</v>
      </c>
      <c r="AY852" s="212" t="s">
        <v>164</v>
      </c>
    </row>
    <row r="853" spans="1:65" s="13" customFormat="1" ht="11.25">
      <c r="B853" s="191"/>
      <c r="C853" s="192"/>
      <c r="D853" s="193" t="s">
        <v>174</v>
      </c>
      <c r="E853" s="194" t="s">
        <v>19</v>
      </c>
      <c r="F853" s="195" t="s">
        <v>735</v>
      </c>
      <c r="G853" s="192"/>
      <c r="H853" s="194" t="s">
        <v>19</v>
      </c>
      <c r="I853" s="196"/>
      <c r="J853" s="192"/>
      <c r="K853" s="192"/>
      <c r="L853" s="197"/>
      <c r="M853" s="198"/>
      <c r="N853" s="199"/>
      <c r="O853" s="199"/>
      <c r="P853" s="199"/>
      <c r="Q853" s="199"/>
      <c r="R853" s="199"/>
      <c r="S853" s="199"/>
      <c r="T853" s="200"/>
      <c r="AT853" s="201" t="s">
        <v>174</v>
      </c>
      <c r="AU853" s="201" t="s">
        <v>83</v>
      </c>
      <c r="AV853" s="13" t="s">
        <v>81</v>
      </c>
      <c r="AW853" s="13" t="s">
        <v>35</v>
      </c>
      <c r="AX853" s="13" t="s">
        <v>74</v>
      </c>
      <c r="AY853" s="201" t="s">
        <v>164</v>
      </c>
    </row>
    <row r="854" spans="1:65" s="14" customFormat="1" ht="11.25">
      <c r="B854" s="202"/>
      <c r="C854" s="203"/>
      <c r="D854" s="193" t="s">
        <v>174</v>
      </c>
      <c r="E854" s="204" t="s">
        <v>19</v>
      </c>
      <c r="F854" s="205" t="s">
        <v>1871</v>
      </c>
      <c r="G854" s="203"/>
      <c r="H854" s="206">
        <v>20.75</v>
      </c>
      <c r="I854" s="207"/>
      <c r="J854" s="203"/>
      <c r="K854" s="203"/>
      <c r="L854" s="208"/>
      <c r="M854" s="209"/>
      <c r="N854" s="210"/>
      <c r="O854" s="210"/>
      <c r="P854" s="210"/>
      <c r="Q854" s="210"/>
      <c r="R854" s="210"/>
      <c r="S854" s="210"/>
      <c r="T854" s="211"/>
      <c r="AT854" s="212" t="s">
        <v>174</v>
      </c>
      <c r="AU854" s="212" t="s">
        <v>83</v>
      </c>
      <c r="AV854" s="14" t="s">
        <v>83</v>
      </c>
      <c r="AW854" s="14" t="s">
        <v>35</v>
      </c>
      <c r="AX854" s="14" t="s">
        <v>74</v>
      </c>
      <c r="AY854" s="212" t="s">
        <v>164</v>
      </c>
    </row>
    <row r="855" spans="1:65" s="15" customFormat="1" ht="11.25">
      <c r="B855" s="223"/>
      <c r="C855" s="224"/>
      <c r="D855" s="193" t="s">
        <v>174</v>
      </c>
      <c r="E855" s="225" t="s">
        <v>19</v>
      </c>
      <c r="F855" s="226" t="s">
        <v>246</v>
      </c>
      <c r="G855" s="224"/>
      <c r="H855" s="227">
        <v>26.65</v>
      </c>
      <c r="I855" s="228"/>
      <c r="J855" s="224"/>
      <c r="K855" s="224"/>
      <c r="L855" s="229"/>
      <c r="M855" s="230"/>
      <c r="N855" s="231"/>
      <c r="O855" s="231"/>
      <c r="P855" s="231"/>
      <c r="Q855" s="231"/>
      <c r="R855" s="231"/>
      <c r="S855" s="231"/>
      <c r="T855" s="232"/>
      <c r="AT855" s="233" t="s">
        <v>174</v>
      </c>
      <c r="AU855" s="233" t="s">
        <v>83</v>
      </c>
      <c r="AV855" s="15" t="s">
        <v>172</v>
      </c>
      <c r="AW855" s="15" t="s">
        <v>35</v>
      </c>
      <c r="AX855" s="15" t="s">
        <v>81</v>
      </c>
      <c r="AY855" s="233" t="s">
        <v>164</v>
      </c>
    </row>
    <row r="856" spans="1:65" s="14" customFormat="1" ht="11.25">
      <c r="B856" s="202"/>
      <c r="C856" s="203"/>
      <c r="D856" s="193" t="s">
        <v>174</v>
      </c>
      <c r="E856" s="203"/>
      <c r="F856" s="205" t="s">
        <v>1872</v>
      </c>
      <c r="G856" s="203"/>
      <c r="H856" s="206">
        <v>34.645000000000003</v>
      </c>
      <c r="I856" s="207"/>
      <c r="J856" s="203"/>
      <c r="K856" s="203"/>
      <c r="L856" s="208"/>
      <c r="M856" s="209"/>
      <c r="N856" s="210"/>
      <c r="O856" s="210"/>
      <c r="P856" s="210"/>
      <c r="Q856" s="210"/>
      <c r="R856" s="210"/>
      <c r="S856" s="210"/>
      <c r="T856" s="211"/>
      <c r="AT856" s="212" t="s">
        <v>174</v>
      </c>
      <c r="AU856" s="212" t="s">
        <v>83</v>
      </c>
      <c r="AV856" s="14" t="s">
        <v>83</v>
      </c>
      <c r="AW856" s="14" t="s">
        <v>4</v>
      </c>
      <c r="AX856" s="14" t="s">
        <v>81</v>
      </c>
      <c r="AY856" s="212" t="s">
        <v>164</v>
      </c>
    </row>
    <row r="857" spans="1:65" s="2" customFormat="1" ht="37.9" customHeight="1">
      <c r="A857" s="34"/>
      <c r="B857" s="35"/>
      <c r="C857" s="178" t="s">
        <v>278</v>
      </c>
      <c r="D857" s="178" t="s">
        <v>167</v>
      </c>
      <c r="E857" s="179" t="s">
        <v>1873</v>
      </c>
      <c r="F857" s="180" t="s">
        <v>1874</v>
      </c>
      <c r="G857" s="181" t="s">
        <v>207</v>
      </c>
      <c r="H857" s="182">
        <v>3.827</v>
      </c>
      <c r="I857" s="183"/>
      <c r="J857" s="184">
        <f>ROUND(I857*H857,2)</f>
        <v>0</v>
      </c>
      <c r="K857" s="180" t="s">
        <v>171</v>
      </c>
      <c r="L857" s="39"/>
      <c r="M857" s="185" t="s">
        <v>19</v>
      </c>
      <c r="N857" s="186" t="s">
        <v>45</v>
      </c>
      <c r="O857" s="64"/>
      <c r="P857" s="187">
        <f>O857*H857</f>
        <v>0</v>
      </c>
      <c r="Q857" s="187">
        <v>0</v>
      </c>
      <c r="R857" s="187">
        <f>Q857*H857</f>
        <v>0</v>
      </c>
      <c r="S857" s="187">
        <v>0</v>
      </c>
      <c r="T857" s="188">
        <f>S857*H857</f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89" t="s">
        <v>389</v>
      </c>
      <c r="AT857" s="189" t="s">
        <v>167</v>
      </c>
      <c r="AU857" s="189" t="s">
        <v>83</v>
      </c>
      <c r="AY857" s="17" t="s">
        <v>164</v>
      </c>
      <c r="BE857" s="190">
        <f>IF(N857="základní",J857,0)</f>
        <v>0</v>
      </c>
      <c r="BF857" s="190">
        <f>IF(N857="snížená",J857,0)</f>
        <v>0</v>
      </c>
      <c r="BG857" s="190">
        <f>IF(N857="zákl. přenesená",J857,0)</f>
        <v>0</v>
      </c>
      <c r="BH857" s="190">
        <f>IF(N857="sníž. přenesená",J857,0)</f>
        <v>0</v>
      </c>
      <c r="BI857" s="190">
        <f>IF(N857="nulová",J857,0)</f>
        <v>0</v>
      </c>
      <c r="BJ857" s="17" t="s">
        <v>81</v>
      </c>
      <c r="BK857" s="190">
        <f>ROUND(I857*H857,2)</f>
        <v>0</v>
      </c>
      <c r="BL857" s="17" t="s">
        <v>389</v>
      </c>
      <c r="BM857" s="189" t="s">
        <v>1875</v>
      </c>
    </row>
    <row r="858" spans="1:65" s="12" customFormat="1" ht="22.9" customHeight="1">
      <c r="B858" s="162"/>
      <c r="C858" s="163"/>
      <c r="D858" s="164" t="s">
        <v>73</v>
      </c>
      <c r="E858" s="176" t="s">
        <v>1876</v>
      </c>
      <c r="F858" s="176" t="s">
        <v>1877</v>
      </c>
      <c r="G858" s="163"/>
      <c r="H858" s="163"/>
      <c r="I858" s="166"/>
      <c r="J858" s="177">
        <f>BK858</f>
        <v>0</v>
      </c>
      <c r="K858" s="163"/>
      <c r="L858" s="168"/>
      <c r="M858" s="169"/>
      <c r="N858" s="170"/>
      <c r="O858" s="170"/>
      <c r="P858" s="171">
        <f>SUM(P859:P874)</f>
        <v>0</v>
      </c>
      <c r="Q858" s="170"/>
      <c r="R858" s="171">
        <f>SUM(R859:R874)</f>
        <v>2.3499593600000002</v>
      </c>
      <c r="S858" s="170"/>
      <c r="T858" s="172">
        <f>SUM(T859:T874)</f>
        <v>0</v>
      </c>
      <c r="AR858" s="173" t="s">
        <v>83</v>
      </c>
      <c r="AT858" s="174" t="s">
        <v>73</v>
      </c>
      <c r="AU858" s="174" t="s">
        <v>81</v>
      </c>
      <c r="AY858" s="173" t="s">
        <v>164</v>
      </c>
      <c r="BK858" s="175">
        <f>SUM(BK859:BK874)</f>
        <v>0</v>
      </c>
    </row>
    <row r="859" spans="1:65" s="2" customFormat="1" ht="14.45" customHeight="1">
      <c r="A859" s="34"/>
      <c r="B859" s="35"/>
      <c r="C859" s="178" t="s">
        <v>532</v>
      </c>
      <c r="D859" s="178" t="s">
        <v>167</v>
      </c>
      <c r="E859" s="179" t="s">
        <v>1878</v>
      </c>
      <c r="F859" s="180" t="s">
        <v>1879</v>
      </c>
      <c r="G859" s="181" t="s">
        <v>170</v>
      </c>
      <c r="H859" s="182">
        <v>180.78</v>
      </c>
      <c r="I859" s="183"/>
      <c r="J859" s="184">
        <f>ROUND(I859*H859,2)</f>
        <v>0</v>
      </c>
      <c r="K859" s="180" t="s">
        <v>171</v>
      </c>
      <c r="L859" s="39"/>
      <c r="M859" s="185" t="s">
        <v>19</v>
      </c>
      <c r="N859" s="186" t="s">
        <v>45</v>
      </c>
      <c r="O859" s="64"/>
      <c r="P859" s="187">
        <f>O859*H859</f>
        <v>0</v>
      </c>
      <c r="Q859" s="187">
        <v>0</v>
      </c>
      <c r="R859" s="187">
        <f>Q859*H859</f>
        <v>0</v>
      </c>
      <c r="S859" s="187">
        <v>0</v>
      </c>
      <c r="T859" s="188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89" t="s">
        <v>389</v>
      </c>
      <c r="AT859" s="189" t="s">
        <v>167</v>
      </c>
      <c r="AU859" s="189" t="s">
        <v>83</v>
      </c>
      <c r="AY859" s="17" t="s">
        <v>164</v>
      </c>
      <c r="BE859" s="190">
        <f>IF(N859="základní",J859,0)</f>
        <v>0</v>
      </c>
      <c r="BF859" s="190">
        <f>IF(N859="snížená",J859,0)</f>
        <v>0</v>
      </c>
      <c r="BG859" s="190">
        <f>IF(N859="zákl. přenesená",J859,0)</f>
        <v>0</v>
      </c>
      <c r="BH859" s="190">
        <f>IF(N859="sníž. přenesená",J859,0)</f>
        <v>0</v>
      </c>
      <c r="BI859" s="190">
        <f>IF(N859="nulová",J859,0)</f>
        <v>0</v>
      </c>
      <c r="BJ859" s="17" t="s">
        <v>81</v>
      </c>
      <c r="BK859" s="190">
        <f>ROUND(I859*H859,2)</f>
        <v>0</v>
      </c>
      <c r="BL859" s="17" t="s">
        <v>389</v>
      </c>
      <c r="BM859" s="189" t="s">
        <v>1880</v>
      </c>
    </row>
    <row r="860" spans="1:65" s="13" customFormat="1" ht="11.25">
      <c r="B860" s="191"/>
      <c r="C860" s="192"/>
      <c r="D860" s="193" t="s">
        <v>174</v>
      </c>
      <c r="E860" s="194" t="s">
        <v>19</v>
      </c>
      <c r="F860" s="195" t="s">
        <v>696</v>
      </c>
      <c r="G860" s="192"/>
      <c r="H860" s="194" t="s">
        <v>19</v>
      </c>
      <c r="I860" s="196"/>
      <c r="J860" s="192"/>
      <c r="K860" s="192"/>
      <c r="L860" s="197"/>
      <c r="M860" s="198"/>
      <c r="N860" s="199"/>
      <c r="O860" s="199"/>
      <c r="P860" s="199"/>
      <c r="Q860" s="199"/>
      <c r="R860" s="199"/>
      <c r="S860" s="199"/>
      <c r="T860" s="200"/>
      <c r="AT860" s="201" t="s">
        <v>174</v>
      </c>
      <c r="AU860" s="201" t="s">
        <v>83</v>
      </c>
      <c r="AV860" s="13" t="s">
        <v>81</v>
      </c>
      <c r="AW860" s="13" t="s">
        <v>35</v>
      </c>
      <c r="AX860" s="13" t="s">
        <v>74</v>
      </c>
      <c r="AY860" s="201" t="s">
        <v>164</v>
      </c>
    </row>
    <row r="861" spans="1:65" s="14" customFormat="1" ht="11.25">
      <c r="B861" s="202"/>
      <c r="C861" s="203"/>
      <c r="D861" s="193" t="s">
        <v>174</v>
      </c>
      <c r="E861" s="204" t="s">
        <v>19</v>
      </c>
      <c r="F861" s="205" t="s">
        <v>1881</v>
      </c>
      <c r="G861" s="203"/>
      <c r="H861" s="206">
        <v>5.44</v>
      </c>
      <c r="I861" s="207"/>
      <c r="J861" s="203"/>
      <c r="K861" s="203"/>
      <c r="L861" s="208"/>
      <c r="M861" s="209"/>
      <c r="N861" s="210"/>
      <c r="O861" s="210"/>
      <c r="P861" s="210"/>
      <c r="Q861" s="210"/>
      <c r="R861" s="210"/>
      <c r="S861" s="210"/>
      <c r="T861" s="211"/>
      <c r="AT861" s="212" t="s">
        <v>174</v>
      </c>
      <c r="AU861" s="212" t="s">
        <v>83</v>
      </c>
      <c r="AV861" s="14" t="s">
        <v>83</v>
      </c>
      <c r="AW861" s="14" t="s">
        <v>35</v>
      </c>
      <c r="AX861" s="14" t="s">
        <v>74</v>
      </c>
      <c r="AY861" s="212" t="s">
        <v>164</v>
      </c>
    </row>
    <row r="862" spans="1:65" s="13" customFormat="1" ht="11.25">
      <c r="B862" s="191"/>
      <c r="C862" s="192"/>
      <c r="D862" s="193" t="s">
        <v>174</v>
      </c>
      <c r="E862" s="194" t="s">
        <v>19</v>
      </c>
      <c r="F862" s="195" t="s">
        <v>735</v>
      </c>
      <c r="G862" s="192"/>
      <c r="H862" s="194" t="s">
        <v>19</v>
      </c>
      <c r="I862" s="196"/>
      <c r="J862" s="192"/>
      <c r="K862" s="192"/>
      <c r="L862" s="197"/>
      <c r="M862" s="198"/>
      <c r="N862" s="199"/>
      <c r="O862" s="199"/>
      <c r="P862" s="199"/>
      <c r="Q862" s="199"/>
      <c r="R862" s="199"/>
      <c r="S862" s="199"/>
      <c r="T862" s="200"/>
      <c r="AT862" s="201" t="s">
        <v>174</v>
      </c>
      <c r="AU862" s="201" t="s">
        <v>83</v>
      </c>
      <c r="AV862" s="13" t="s">
        <v>81</v>
      </c>
      <c r="AW862" s="13" t="s">
        <v>35</v>
      </c>
      <c r="AX862" s="13" t="s">
        <v>74</v>
      </c>
      <c r="AY862" s="201" t="s">
        <v>164</v>
      </c>
    </row>
    <row r="863" spans="1:65" s="14" customFormat="1" ht="11.25">
      <c r="B863" s="202"/>
      <c r="C863" s="203"/>
      <c r="D863" s="193" t="s">
        <v>174</v>
      </c>
      <c r="E863" s="204" t="s">
        <v>19</v>
      </c>
      <c r="F863" s="205" t="s">
        <v>1882</v>
      </c>
      <c r="G863" s="203"/>
      <c r="H863" s="206">
        <v>175.34</v>
      </c>
      <c r="I863" s="207"/>
      <c r="J863" s="203"/>
      <c r="K863" s="203"/>
      <c r="L863" s="208"/>
      <c r="M863" s="209"/>
      <c r="N863" s="210"/>
      <c r="O863" s="210"/>
      <c r="P863" s="210"/>
      <c r="Q863" s="210"/>
      <c r="R863" s="210"/>
      <c r="S863" s="210"/>
      <c r="T863" s="211"/>
      <c r="AT863" s="212" t="s">
        <v>174</v>
      </c>
      <c r="AU863" s="212" t="s">
        <v>83</v>
      </c>
      <c r="AV863" s="14" t="s">
        <v>83</v>
      </c>
      <c r="AW863" s="14" t="s">
        <v>35</v>
      </c>
      <c r="AX863" s="14" t="s">
        <v>74</v>
      </c>
      <c r="AY863" s="212" t="s">
        <v>164</v>
      </c>
    </row>
    <row r="864" spans="1:65" s="15" customFormat="1" ht="11.25">
      <c r="B864" s="223"/>
      <c r="C864" s="224"/>
      <c r="D864" s="193" t="s">
        <v>174</v>
      </c>
      <c r="E864" s="225" t="s">
        <v>19</v>
      </c>
      <c r="F864" s="226" t="s">
        <v>246</v>
      </c>
      <c r="G864" s="224"/>
      <c r="H864" s="227">
        <v>180.78</v>
      </c>
      <c r="I864" s="228"/>
      <c r="J864" s="224"/>
      <c r="K864" s="224"/>
      <c r="L864" s="229"/>
      <c r="M864" s="230"/>
      <c r="N864" s="231"/>
      <c r="O864" s="231"/>
      <c r="P864" s="231"/>
      <c r="Q864" s="231"/>
      <c r="R864" s="231"/>
      <c r="S864" s="231"/>
      <c r="T864" s="232"/>
      <c r="AT864" s="233" t="s">
        <v>174</v>
      </c>
      <c r="AU864" s="233" t="s">
        <v>83</v>
      </c>
      <c r="AV864" s="15" t="s">
        <v>172</v>
      </c>
      <c r="AW864" s="15" t="s">
        <v>35</v>
      </c>
      <c r="AX864" s="15" t="s">
        <v>81</v>
      </c>
      <c r="AY864" s="233" t="s">
        <v>164</v>
      </c>
    </row>
    <row r="865" spans="1:65" s="2" customFormat="1" ht="24.2" customHeight="1">
      <c r="A865" s="34"/>
      <c r="B865" s="35"/>
      <c r="C865" s="178" t="s">
        <v>1883</v>
      </c>
      <c r="D865" s="178" t="s">
        <v>167</v>
      </c>
      <c r="E865" s="179" t="s">
        <v>1884</v>
      </c>
      <c r="F865" s="180" t="s">
        <v>1885</v>
      </c>
      <c r="G865" s="181" t="s">
        <v>170</v>
      </c>
      <c r="H865" s="182">
        <v>180.78</v>
      </c>
      <c r="I865" s="183"/>
      <c r="J865" s="184">
        <f>ROUND(I865*H865,2)</f>
        <v>0</v>
      </c>
      <c r="K865" s="180" t="s">
        <v>171</v>
      </c>
      <c r="L865" s="39"/>
      <c r="M865" s="185" t="s">
        <v>19</v>
      </c>
      <c r="N865" s="186" t="s">
        <v>45</v>
      </c>
      <c r="O865" s="64"/>
      <c r="P865" s="187">
        <f>O865*H865</f>
        <v>0</v>
      </c>
      <c r="Q865" s="187">
        <v>3.0000000000000001E-5</v>
      </c>
      <c r="R865" s="187">
        <f>Q865*H865</f>
        <v>5.4234000000000001E-3</v>
      </c>
      <c r="S865" s="187">
        <v>0</v>
      </c>
      <c r="T865" s="188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89" t="s">
        <v>389</v>
      </c>
      <c r="AT865" s="189" t="s">
        <v>167</v>
      </c>
      <c r="AU865" s="189" t="s">
        <v>83</v>
      </c>
      <c r="AY865" s="17" t="s">
        <v>164</v>
      </c>
      <c r="BE865" s="190">
        <f>IF(N865="základní",J865,0)</f>
        <v>0</v>
      </c>
      <c r="BF865" s="190">
        <f>IF(N865="snížená",J865,0)</f>
        <v>0</v>
      </c>
      <c r="BG865" s="190">
        <f>IF(N865="zákl. přenesená",J865,0)</f>
        <v>0</v>
      </c>
      <c r="BH865" s="190">
        <f>IF(N865="sníž. přenesená",J865,0)</f>
        <v>0</v>
      </c>
      <c r="BI865" s="190">
        <f>IF(N865="nulová",J865,0)</f>
        <v>0</v>
      </c>
      <c r="BJ865" s="17" t="s">
        <v>81</v>
      </c>
      <c r="BK865" s="190">
        <f>ROUND(I865*H865,2)</f>
        <v>0</v>
      </c>
      <c r="BL865" s="17" t="s">
        <v>389</v>
      </c>
      <c r="BM865" s="189" t="s">
        <v>1886</v>
      </c>
    </row>
    <row r="866" spans="1:65" s="2" customFormat="1" ht="24.2" customHeight="1">
      <c r="A866" s="34"/>
      <c r="B866" s="35"/>
      <c r="C866" s="178" t="s">
        <v>184</v>
      </c>
      <c r="D866" s="178" t="s">
        <v>167</v>
      </c>
      <c r="E866" s="179" t="s">
        <v>1887</v>
      </c>
      <c r="F866" s="180" t="s">
        <v>1888</v>
      </c>
      <c r="G866" s="181" t="s">
        <v>170</v>
      </c>
      <c r="H866" s="182">
        <v>180.78</v>
      </c>
      <c r="I866" s="183"/>
      <c r="J866" s="184">
        <f>ROUND(I866*H866,2)</f>
        <v>0</v>
      </c>
      <c r="K866" s="180" t="s">
        <v>171</v>
      </c>
      <c r="L866" s="39"/>
      <c r="M866" s="185" t="s">
        <v>19</v>
      </c>
      <c r="N866" s="186" t="s">
        <v>45</v>
      </c>
      <c r="O866" s="64"/>
      <c r="P866" s="187">
        <f>O866*H866</f>
        <v>0</v>
      </c>
      <c r="Q866" s="187">
        <v>7.5799999999999999E-3</v>
      </c>
      <c r="R866" s="187">
        <f>Q866*H866</f>
        <v>1.3703124</v>
      </c>
      <c r="S866" s="187">
        <v>0</v>
      </c>
      <c r="T866" s="188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189" t="s">
        <v>389</v>
      </c>
      <c r="AT866" s="189" t="s">
        <v>167</v>
      </c>
      <c r="AU866" s="189" t="s">
        <v>83</v>
      </c>
      <c r="AY866" s="17" t="s">
        <v>164</v>
      </c>
      <c r="BE866" s="190">
        <f>IF(N866="základní",J866,0)</f>
        <v>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7" t="s">
        <v>81</v>
      </c>
      <c r="BK866" s="190">
        <f>ROUND(I866*H866,2)</f>
        <v>0</v>
      </c>
      <c r="BL866" s="17" t="s">
        <v>389</v>
      </c>
      <c r="BM866" s="189" t="s">
        <v>1889</v>
      </c>
    </row>
    <row r="867" spans="1:65" s="2" customFormat="1" ht="24.2" customHeight="1">
      <c r="A867" s="34"/>
      <c r="B867" s="35"/>
      <c r="C867" s="178" t="s">
        <v>1890</v>
      </c>
      <c r="D867" s="178" t="s">
        <v>167</v>
      </c>
      <c r="E867" s="179" t="s">
        <v>1891</v>
      </c>
      <c r="F867" s="180" t="s">
        <v>1892</v>
      </c>
      <c r="G867" s="181" t="s">
        <v>170</v>
      </c>
      <c r="H867" s="182">
        <v>180.78</v>
      </c>
      <c r="I867" s="183"/>
      <c r="J867" s="184">
        <f>ROUND(I867*H867,2)</f>
        <v>0</v>
      </c>
      <c r="K867" s="180" t="s">
        <v>171</v>
      </c>
      <c r="L867" s="39"/>
      <c r="M867" s="185" t="s">
        <v>19</v>
      </c>
      <c r="N867" s="186" t="s">
        <v>45</v>
      </c>
      <c r="O867" s="64"/>
      <c r="P867" s="187">
        <f>O867*H867</f>
        <v>0</v>
      </c>
      <c r="Q867" s="187">
        <v>2.9999999999999997E-4</v>
      </c>
      <c r="R867" s="187">
        <f>Q867*H867</f>
        <v>5.4233999999999997E-2</v>
      </c>
      <c r="S867" s="187">
        <v>0</v>
      </c>
      <c r="T867" s="188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189" t="s">
        <v>389</v>
      </c>
      <c r="AT867" s="189" t="s">
        <v>167</v>
      </c>
      <c r="AU867" s="189" t="s">
        <v>83</v>
      </c>
      <c r="AY867" s="17" t="s">
        <v>164</v>
      </c>
      <c r="BE867" s="190">
        <f>IF(N867="základní",J867,0)</f>
        <v>0</v>
      </c>
      <c r="BF867" s="190">
        <f>IF(N867="snížená",J867,0)</f>
        <v>0</v>
      </c>
      <c r="BG867" s="190">
        <f>IF(N867="zákl. přenesená",J867,0)</f>
        <v>0</v>
      </c>
      <c r="BH867" s="190">
        <f>IF(N867="sníž. přenesená",J867,0)</f>
        <v>0</v>
      </c>
      <c r="BI867" s="190">
        <f>IF(N867="nulová",J867,0)</f>
        <v>0</v>
      </c>
      <c r="BJ867" s="17" t="s">
        <v>81</v>
      </c>
      <c r="BK867" s="190">
        <f>ROUND(I867*H867,2)</f>
        <v>0</v>
      </c>
      <c r="BL867" s="17" t="s">
        <v>389</v>
      </c>
      <c r="BM867" s="189" t="s">
        <v>1893</v>
      </c>
    </row>
    <row r="868" spans="1:65" s="2" customFormat="1" ht="37.9" customHeight="1">
      <c r="A868" s="34"/>
      <c r="B868" s="35"/>
      <c r="C868" s="213" t="s">
        <v>190</v>
      </c>
      <c r="D868" s="213" t="s">
        <v>231</v>
      </c>
      <c r="E868" s="214" t="s">
        <v>1894</v>
      </c>
      <c r="F868" s="215" t="s">
        <v>1895</v>
      </c>
      <c r="G868" s="216" t="s">
        <v>170</v>
      </c>
      <c r="H868" s="217">
        <v>198.858</v>
      </c>
      <c r="I868" s="218"/>
      <c r="J868" s="219">
        <f>ROUND(I868*H868,2)</f>
        <v>0</v>
      </c>
      <c r="K868" s="215" t="s">
        <v>171</v>
      </c>
      <c r="L868" s="220"/>
      <c r="M868" s="221" t="s">
        <v>19</v>
      </c>
      <c r="N868" s="222" t="s">
        <v>45</v>
      </c>
      <c r="O868" s="64"/>
      <c r="P868" s="187">
        <f>O868*H868</f>
        <v>0</v>
      </c>
      <c r="Q868" s="187">
        <v>4.2900000000000004E-3</v>
      </c>
      <c r="R868" s="187">
        <f>Q868*H868</f>
        <v>0.85310082000000009</v>
      </c>
      <c r="S868" s="187">
        <v>0</v>
      </c>
      <c r="T868" s="188">
        <f>S868*H868</f>
        <v>0</v>
      </c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R868" s="189" t="s">
        <v>348</v>
      </c>
      <c r="AT868" s="189" t="s">
        <v>231</v>
      </c>
      <c r="AU868" s="189" t="s">
        <v>83</v>
      </c>
      <c r="AY868" s="17" t="s">
        <v>164</v>
      </c>
      <c r="BE868" s="190">
        <f>IF(N868="základní",J868,0)</f>
        <v>0</v>
      </c>
      <c r="BF868" s="190">
        <f>IF(N868="snížená",J868,0)</f>
        <v>0</v>
      </c>
      <c r="BG868" s="190">
        <f>IF(N868="zákl. přenesená",J868,0)</f>
        <v>0</v>
      </c>
      <c r="BH868" s="190">
        <f>IF(N868="sníž. přenesená",J868,0)</f>
        <v>0</v>
      </c>
      <c r="BI868" s="190">
        <f>IF(N868="nulová",J868,0)</f>
        <v>0</v>
      </c>
      <c r="BJ868" s="17" t="s">
        <v>81</v>
      </c>
      <c r="BK868" s="190">
        <f>ROUND(I868*H868,2)</f>
        <v>0</v>
      </c>
      <c r="BL868" s="17" t="s">
        <v>389</v>
      </c>
      <c r="BM868" s="189" t="s">
        <v>1896</v>
      </c>
    </row>
    <row r="869" spans="1:65" s="14" customFormat="1" ht="11.25">
      <c r="B869" s="202"/>
      <c r="C869" s="203"/>
      <c r="D869" s="193" t="s">
        <v>174</v>
      </c>
      <c r="E869" s="203"/>
      <c r="F869" s="205" t="s">
        <v>1897</v>
      </c>
      <c r="G869" s="203"/>
      <c r="H869" s="206">
        <v>198.858</v>
      </c>
      <c r="I869" s="207"/>
      <c r="J869" s="203"/>
      <c r="K869" s="203"/>
      <c r="L869" s="208"/>
      <c r="M869" s="209"/>
      <c r="N869" s="210"/>
      <c r="O869" s="210"/>
      <c r="P869" s="210"/>
      <c r="Q869" s="210"/>
      <c r="R869" s="210"/>
      <c r="S869" s="210"/>
      <c r="T869" s="211"/>
      <c r="AT869" s="212" t="s">
        <v>174</v>
      </c>
      <c r="AU869" s="212" t="s">
        <v>83</v>
      </c>
      <c r="AV869" s="14" t="s">
        <v>83</v>
      </c>
      <c r="AW869" s="14" t="s">
        <v>4</v>
      </c>
      <c r="AX869" s="14" t="s">
        <v>81</v>
      </c>
      <c r="AY869" s="212" t="s">
        <v>164</v>
      </c>
    </row>
    <row r="870" spans="1:65" s="2" customFormat="1" ht="14.45" customHeight="1">
      <c r="A870" s="34"/>
      <c r="B870" s="35"/>
      <c r="C870" s="178" t="s">
        <v>1898</v>
      </c>
      <c r="D870" s="178" t="s">
        <v>167</v>
      </c>
      <c r="E870" s="179" t="s">
        <v>1899</v>
      </c>
      <c r="F870" s="180" t="s">
        <v>1900</v>
      </c>
      <c r="G870" s="181" t="s">
        <v>292</v>
      </c>
      <c r="H870" s="182">
        <v>235.01400000000001</v>
      </c>
      <c r="I870" s="183"/>
      <c r="J870" s="184">
        <f>ROUND(I870*H870,2)</f>
        <v>0</v>
      </c>
      <c r="K870" s="180" t="s">
        <v>171</v>
      </c>
      <c r="L870" s="39"/>
      <c r="M870" s="185" t="s">
        <v>19</v>
      </c>
      <c r="N870" s="186" t="s">
        <v>45</v>
      </c>
      <c r="O870" s="64"/>
      <c r="P870" s="187">
        <f>O870*H870</f>
        <v>0</v>
      </c>
      <c r="Q870" s="187">
        <v>1.0000000000000001E-5</v>
      </c>
      <c r="R870" s="187">
        <f>Q870*H870</f>
        <v>2.3501400000000001E-3</v>
      </c>
      <c r="S870" s="187">
        <v>0</v>
      </c>
      <c r="T870" s="188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189" t="s">
        <v>389</v>
      </c>
      <c r="AT870" s="189" t="s">
        <v>167</v>
      </c>
      <c r="AU870" s="189" t="s">
        <v>83</v>
      </c>
      <c r="AY870" s="17" t="s">
        <v>164</v>
      </c>
      <c r="BE870" s="190">
        <f>IF(N870="základní",J870,0)</f>
        <v>0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17" t="s">
        <v>81</v>
      </c>
      <c r="BK870" s="190">
        <f>ROUND(I870*H870,2)</f>
        <v>0</v>
      </c>
      <c r="BL870" s="17" t="s">
        <v>389</v>
      </c>
      <c r="BM870" s="189" t="s">
        <v>1901</v>
      </c>
    </row>
    <row r="871" spans="1:65" s="14" customFormat="1" ht="11.25">
      <c r="B871" s="202"/>
      <c r="C871" s="203"/>
      <c r="D871" s="193" t="s">
        <v>174</v>
      </c>
      <c r="E871" s="203"/>
      <c r="F871" s="205" t="s">
        <v>1902</v>
      </c>
      <c r="G871" s="203"/>
      <c r="H871" s="206">
        <v>235.01400000000001</v>
      </c>
      <c r="I871" s="207"/>
      <c r="J871" s="203"/>
      <c r="K871" s="203"/>
      <c r="L871" s="208"/>
      <c r="M871" s="209"/>
      <c r="N871" s="210"/>
      <c r="O871" s="210"/>
      <c r="P871" s="210"/>
      <c r="Q871" s="210"/>
      <c r="R871" s="210"/>
      <c r="S871" s="210"/>
      <c r="T871" s="211"/>
      <c r="AT871" s="212" t="s">
        <v>174</v>
      </c>
      <c r="AU871" s="212" t="s">
        <v>83</v>
      </c>
      <c r="AV871" s="14" t="s">
        <v>83</v>
      </c>
      <c r="AW871" s="14" t="s">
        <v>4</v>
      </c>
      <c r="AX871" s="14" t="s">
        <v>81</v>
      </c>
      <c r="AY871" s="212" t="s">
        <v>164</v>
      </c>
    </row>
    <row r="872" spans="1:65" s="2" customFormat="1" ht="14.45" customHeight="1">
      <c r="A872" s="34"/>
      <c r="B872" s="35"/>
      <c r="C872" s="213" t="s">
        <v>1903</v>
      </c>
      <c r="D872" s="213" t="s">
        <v>231</v>
      </c>
      <c r="E872" s="214" t="s">
        <v>1904</v>
      </c>
      <c r="F872" s="215" t="s">
        <v>1905</v>
      </c>
      <c r="G872" s="216" t="s">
        <v>292</v>
      </c>
      <c r="H872" s="217">
        <v>184.39599999999999</v>
      </c>
      <c r="I872" s="218"/>
      <c r="J872" s="219">
        <f>ROUND(I872*H872,2)</f>
        <v>0</v>
      </c>
      <c r="K872" s="215" t="s">
        <v>171</v>
      </c>
      <c r="L872" s="220"/>
      <c r="M872" s="221" t="s">
        <v>19</v>
      </c>
      <c r="N872" s="222" t="s">
        <v>45</v>
      </c>
      <c r="O872" s="64"/>
      <c r="P872" s="187">
        <f>O872*H872</f>
        <v>0</v>
      </c>
      <c r="Q872" s="187">
        <v>3.5E-4</v>
      </c>
      <c r="R872" s="187">
        <f>Q872*H872</f>
        <v>6.4538600000000002E-2</v>
      </c>
      <c r="S872" s="187">
        <v>0</v>
      </c>
      <c r="T872" s="188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189" t="s">
        <v>348</v>
      </c>
      <c r="AT872" s="189" t="s">
        <v>231</v>
      </c>
      <c r="AU872" s="189" t="s">
        <v>83</v>
      </c>
      <c r="AY872" s="17" t="s">
        <v>164</v>
      </c>
      <c r="BE872" s="190">
        <f>IF(N872="základní",J872,0)</f>
        <v>0</v>
      </c>
      <c r="BF872" s="190">
        <f>IF(N872="snížená",J872,0)</f>
        <v>0</v>
      </c>
      <c r="BG872" s="190">
        <f>IF(N872="zákl. přenesená",J872,0)</f>
        <v>0</v>
      </c>
      <c r="BH872" s="190">
        <f>IF(N872="sníž. přenesená",J872,0)</f>
        <v>0</v>
      </c>
      <c r="BI872" s="190">
        <f>IF(N872="nulová",J872,0)</f>
        <v>0</v>
      </c>
      <c r="BJ872" s="17" t="s">
        <v>81</v>
      </c>
      <c r="BK872" s="190">
        <f>ROUND(I872*H872,2)</f>
        <v>0</v>
      </c>
      <c r="BL872" s="17" t="s">
        <v>389</v>
      </c>
      <c r="BM872" s="189" t="s">
        <v>1906</v>
      </c>
    </row>
    <row r="873" spans="1:65" s="14" customFormat="1" ht="11.25">
      <c r="B873" s="202"/>
      <c r="C873" s="203"/>
      <c r="D873" s="193" t="s">
        <v>174</v>
      </c>
      <c r="E873" s="203"/>
      <c r="F873" s="205" t="s">
        <v>1907</v>
      </c>
      <c r="G873" s="203"/>
      <c r="H873" s="206">
        <v>184.39599999999999</v>
      </c>
      <c r="I873" s="207"/>
      <c r="J873" s="203"/>
      <c r="K873" s="203"/>
      <c r="L873" s="208"/>
      <c r="M873" s="209"/>
      <c r="N873" s="210"/>
      <c r="O873" s="210"/>
      <c r="P873" s="210"/>
      <c r="Q873" s="210"/>
      <c r="R873" s="210"/>
      <c r="S873" s="210"/>
      <c r="T873" s="211"/>
      <c r="AT873" s="212" t="s">
        <v>174</v>
      </c>
      <c r="AU873" s="212" t="s">
        <v>83</v>
      </c>
      <c r="AV873" s="14" t="s">
        <v>83</v>
      </c>
      <c r="AW873" s="14" t="s">
        <v>4</v>
      </c>
      <c r="AX873" s="14" t="s">
        <v>81</v>
      </c>
      <c r="AY873" s="212" t="s">
        <v>164</v>
      </c>
    </row>
    <row r="874" spans="1:65" s="2" customFormat="1" ht="37.9" customHeight="1">
      <c r="A874" s="34"/>
      <c r="B874" s="35"/>
      <c r="C874" s="178" t="s">
        <v>284</v>
      </c>
      <c r="D874" s="178" t="s">
        <v>167</v>
      </c>
      <c r="E874" s="179" t="s">
        <v>1908</v>
      </c>
      <c r="F874" s="180" t="s">
        <v>1909</v>
      </c>
      <c r="G874" s="181" t="s">
        <v>207</v>
      </c>
      <c r="H874" s="182">
        <v>2.35</v>
      </c>
      <c r="I874" s="183"/>
      <c r="J874" s="184">
        <f>ROUND(I874*H874,2)</f>
        <v>0</v>
      </c>
      <c r="K874" s="180" t="s">
        <v>171</v>
      </c>
      <c r="L874" s="39"/>
      <c r="M874" s="185" t="s">
        <v>19</v>
      </c>
      <c r="N874" s="186" t="s">
        <v>45</v>
      </c>
      <c r="O874" s="64"/>
      <c r="P874" s="187">
        <f>O874*H874</f>
        <v>0</v>
      </c>
      <c r="Q874" s="187">
        <v>0</v>
      </c>
      <c r="R874" s="187">
        <f>Q874*H874</f>
        <v>0</v>
      </c>
      <c r="S874" s="187">
        <v>0</v>
      </c>
      <c r="T874" s="188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189" t="s">
        <v>389</v>
      </c>
      <c r="AT874" s="189" t="s">
        <v>167</v>
      </c>
      <c r="AU874" s="189" t="s">
        <v>83</v>
      </c>
      <c r="AY874" s="17" t="s">
        <v>164</v>
      </c>
      <c r="BE874" s="190">
        <f>IF(N874="základní",J874,0)</f>
        <v>0</v>
      </c>
      <c r="BF874" s="190">
        <f>IF(N874="snížená",J874,0)</f>
        <v>0</v>
      </c>
      <c r="BG874" s="190">
        <f>IF(N874="zákl. přenesená",J874,0)</f>
        <v>0</v>
      </c>
      <c r="BH874" s="190">
        <f>IF(N874="sníž. přenesená",J874,0)</f>
        <v>0</v>
      </c>
      <c r="BI874" s="190">
        <f>IF(N874="nulová",J874,0)</f>
        <v>0</v>
      </c>
      <c r="BJ874" s="17" t="s">
        <v>81</v>
      </c>
      <c r="BK874" s="190">
        <f>ROUND(I874*H874,2)</f>
        <v>0</v>
      </c>
      <c r="BL874" s="17" t="s">
        <v>389</v>
      </c>
      <c r="BM874" s="189" t="s">
        <v>1910</v>
      </c>
    </row>
    <row r="875" spans="1:65" s="12" customFormat="1" ht="22.9" customHeight="1">
      <c r="B875" s="162"/>
      <c r="C875" s="163"/>
      <c r="D875" s="164" t="s">
        <v>73</v>
      </c>
      <c r="E875" s="176" t="s">
        <v>530</v>
      </c>
      <c r="F875" s="176" t="s">
        <v>531</v>
      </c>
      <c r="G875" s="163"/>
      <c r="H875" s="163"/>
      <c r="I875" s="166"/>
      <c r="J875" s="177">
        <f>BK875</f>
        <v>0</v>
      </c>
      <c r="K875" s="163"/>
      <c r="L875" s="168"/>
      <c r="M875" s="169"/>
      <c r="N875" s="170"/>
      <c r="O875" s="170"/>
      <c r="P875" s="171">
        <f>SUM(P876:P894)</f>
        <v>0</v>
      </c>
      <c r="Q875" s="170"/>
      <c r="R875" s="171">
        <f>SUM(R876:R894)</f>
        <v>2.3839942000000001</v>
      </c>
      <c r="S875" s="170"/>
      <c r="T875" s="172">
        <f>SUM(T876:T894)</f>
        <v>0</v>
      </c>
      <c r="AR875" s="173" t="s">
        <v>83</v>
      </c>
      <c r="AT875" s="174" t="s">
        <v>73</v>
      </c>
      <c r="AU875" s="174" t="s">
        <v>81</v>
      </c>
      <c r="AY875" s="173" t="s">
        <v>164</v>
      </c>
      <c r="BK875" s="175">
        <f>SUM(BK876:BK894)</f>
        <v>0</v>
      </c>
    </row>
    <row r="876" spans="1:65" s="2" customFormat="1" ht="24.2" customHeight="1">
      <c r="A876" s="34"/>
      <c r="B876" s="35"/>
      <c r="C876" s="178" t="s">
        <v>195</v>
      </c>
      <c r="D876" s="178" t="s">
        <v>167</v>
      </c>
      <c r="E876" s="179" t="s">
        <v>1911</v>
      </c>
      <c r="F876" s="180" t="s">
        <v>1912</v>
      </c>
      <c r="G876" s="181" t="s">
        <v>170</v>
      </c>
      <c r="H876" s="182">
        <v>121.735</v>
      </c>
      <c r="I876" s="183"/>
      <c r="J876" s="184">
        <f>ROUND(I876*H876,2)</f>
        <v>0</v>
      </c>
      <c r="K876" s="180" t="s">
        <v>171</v>
      </c>
      <c r="L876" s="39"/>
      <c r="M876" s="185" t="s">
        <v>19</v>
      </c>
      <c r="N876" s="186" t="s">
        <v>45</v>
      </c>
      <c r="O876" s="64"/>
      <c r="P876" s="187">
        <f>O876*H876</f>
        <v>0</v>
      </c>
      <c r="Q876" s="187">
        <v>2.9999999999999997E-4</v>
      </c>
      <c r="R876" s="187">
        <f>Q876*H876</f>
        <v>3.6520499999999997E-2</v>
      </c>
      <c r="S876" s="187">
        <v>0</v>
      </c>
      <c r="T876" s="188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89" t="s">
        <v>389</v>
      </c>
      <c r="AT876" s="189" t="s">
        <v>167</v>
      </c>
      <c r="AU876" s="189" t="s">
        <v>83</v>
      </c>
      <c r="AY876" s="17" t="s">
        <v>164</v>
      </c>
      <c r="BE876" s="190">
        <f>IF(N876="základní",J876,0)</f>
        <v>0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17" t="s">
        <v>81</v>
      </c>
      <c r="BK876" s="190">
        <f>ROUND(I876*H876,2)</f>
        <v>0</v>
      </c>
      <c r="BL876" s="17" t="s">
        <v>389</v>
      </c>
      <c r="BM876" s="189" t="s">
        <v>1913</v>
      </c>
    </row>
    <row r="877" spans="1:65" s="13" customFormat="1" ht="11.25">
      <c r="B877" s="191"/>
      <c r="C877" s="192"/>
      <c r="D877" s="193" t="s">
        <v>174</v>
      </c>
      <c r="E877" s="194" t="s">
        <v>19</v>
      </c>
      <c r="F877" s="195" t="s">
        <v>696</v>
      </c>
      <c r="G877" s="192"/>
      <c r="H877" s="194" t="s">
        <v>19</v>
      </c>
      <c r="I877" s="196"/>
      <c r="J877" s="192"/>
      <c r="K877" s="192"/>
      <c r="L877" s="197"/>
      <c r="M877" s="198"/>
      <c r="N877" s="199"/>
      <c r="O877" s="199"/>
      <c r="P877" s="199"/>
      <c r="Q877" s="199"/>
      <c r="R877" s="199"/>
      <c r="S877" s="199"/>
      <c r="T877" s="200"/>
      <c r="AT877" s="201" t="s">
        <v>174</v>
      </c>
      <c r="AU877" s="201" t="s">
        <v>83</v>
      </c>
      <c r="AV877" s="13" t="s">
        <v>81</v>
      </c>
      <c r="AW877" s="13" t="s">
        <v>35</v>
      </c>
      <c r="AX877" s="13" t="s">
        <v>74</v>
      </c>
      <c r="AY877" s="201" t="s">
        <v>164</v>
      </c>
    </row>
    <row r="878" spans="1:65" s="14" customFormat="1" ht="11.25">
      <c r="B878" s="202"/>
      <c r="C878" s="203"/>
      <c r="D878" s="193" t="s">
        <v>174</v>
      </c>
      <c r="E878" s="204" t="s">
        <v>19</v>
      </c>
      <c r="F878" s="205" t="s">
        <v>1914</v>
      </c>
      <c r="G878" s="203"/>
      <c r="H878" s="206">
        <v>25.975000000000001</v>
      </c>
      <c r="I878" s="207"/>
      <c r="J878" s="203"/>
      <c r="K878" s="203"/>
      <c r="L878" s="208"/>
      <c r="M878" s="209"/>
      <c r="N878" s="210"/>
      <c r="O878" s="210"/>
      <c r="P878" s="210"/>
      <c r="Q878" s="210"/>
      <c r="R878" s="210"/>
      <c r="S878" s="210"/>
      <c r="T878" s="211"/>
      <c r="AT878" s="212" t="s">
        <v>174</v>
      </c>
      <c r="AU878" s="212" t="s">
        <v>83</v>
      </c>
      <c r="AV878" s="14" t="s">
        <v>83</v>
      </c>
      <c r="AW878" s="14" t="s">
        <v>35</v>
      </c>
      <c r="AX878" s="14" t="s">
        <v>74</v>
      </c>
      <c r="AY878" s="212" t="s">
        <v>164</v>
      </c>
    </row>
    <row r="879" spans="1:65" s="13" customFormat="1" ht="11.25">
      <c r="B879" s="191"/>
      <c r="C879" s="192"/>
      <c r="D879" s="193" t="s">
        <v>174</v>
      </c>
      <c r="E879" s="194" t="s">
        <v>19</v>
      </c>
      <c r="F879" s="195" t="s">
        <v>735</v>
      </c>
      <c r="G879" s="192"/>
      <c r="H879" s="194" t="s">
        <v>19</v>
      </c>
      <c r="I879" s="196"/>
      <c r="J879" s="192"/>
      <c r="K879" s="192"/>
      <c r="L879" s="197"/>
      <c r="M879" s="198"/>
      <c r="N879" s="199"/>
      <c r="O879" s="199"/>
      <c r="P879" s="199"/>
      <c r="Q879" s="199"/>
      <c r="R879" s="199"/>
      <c r="S879" s="199"/>
      <c r="T879" s="200"/>
      <c r="AT879" s="201" t="s">
        <v>174</v>
      </c>
      <c r="AU879" s="201" t="s">
        <v>83</v>
      </c>
      <c r="AV879" s="13" t="s">
        <v>81</v>
      </c>
      <c r="AW879" s="13" t="s">
        <v>35</v>
      </c>
      <c r="AX879" s="13" t="s">
        <v>74</v>
      </c>
      <c r="AY879" s="201" t="s">
        <v>164</v>
      </c>
    </row>
    <row r="880" spans="1:65" s="14" customFormat="1" ht="11.25">
      <c r="B880" s="202"/>
      <c r="C880" s="203"/>
      <c r="D880" s="193" t="s">
        <v>174</v>
      </c>
      <c r="E880" s="204" t="s">
        <v>19</v>
      </c>
      <c r="F880" s="205" t="s">
        <v>1915</v>
      </c>
      <c r="G880" s="203"/>
      <c r="H880" s="206">
        <v>56.64</v>
      </c>
      <c r="I880" s="207"/>
      <c r="J880" s="203"/>
      <c r="K880" s="203"/>
      <c r="L880" s="208"/>
      <c r="M880" s="209"/>
      <c r="N880" s="210"/>
      <c r="O880" s="210"/>
      <c r="P880" s="210"/>
      <c r="Q880" s="210"/>
      <c r="R880" s="210"/>
      <c r="S880" s="210"/>
      <c r="T880" s="211"/>
      <c r="AT880" s="212" t="s">
        <v>174</v>
      </c>
      <c r="AU880" s="212" t="s">
        <v>83</v>
      </c>
      <c r="AV880" s="14" t="s">
        <v>83</v>
      </c>
      <c r="AW880" s="14" t="s">
        <v>35</v>
      </c>
      <c r="AX880" s="14" t="s">
        <v>74</v>
      </c>
      <c r="AY880" s="212" t="s">
        <v>164</v>
      </c>
    </row>
    <row r="881" spans="1:65" s="14" customFormat="1" ht="11.25">
      <c r="B881" s="202"/>
      <c r="C881" s="203"/>
      <c r="D881" s="193" t="s">
        <v>174</v>
      </c>
      <c r="E881" s="204" t="s">
        <v>19</v>
      </c>
      <c r="F881" s="205" t="s">
        <v>1916</v>
      </c>
      <c r="G881" s="203"/>
      <c r="H881" s="206">
        <v>8.58</v>
      </c>
      <c r="I881" s="207"/>
      <c r="J881" s="203"/>
      <c r="K881" s="203"/>
      <c r="L881" s="208"/>
      <c r="M881" s="209"/>
      <c r="N881" s="210"/>
      <c r="O881" s="210"/>
      <c r="P881" s="210"/>
      <c r="Q881" s="210"/>
      <c r="R881" s="210"/>
      <c r="S881" s="210"/>
      <c r="T881" s="211"/>
      <c r="AT881" s="212" t="s">
        <v>174</v>
      </c>
      <c r="AU881" s="212" t="s">
        <v>83</v>
      </c>
      <c r="AV881" s="14" t="s">
        <v>83</v>
      </c>
      <c r="AW881" s="14" t="s">
        <v>35</v>
      </c>
      <c r="AX881" s="14" t="s">
        <v>74</v>
      </c>
      <c r="AY881" s="212" t="s">
        <v>164</v>
      </c>
    </row>
    <row r="882" spans="1:65" s="14" customFormat="1" ht="11.25">
      <c r="B882" s="202"/>
      <c r="C882" s="203"/>
      <c r="D882" s="193" t="s">
        <v>174</v>
      </c>
      <c r="E882" s="204" t="s">
        <v>19</v>
      </c>
      <c r="F882" s="205" t="s">
        <v>1917</v>
      </c>
      <c r="G882" s="203"/>
      <c r="H882" s="206">
        <v>30.54</v>
      </c>
      <c r="I882" s="207"/>
      <c r="J882" s="203"/>
      <c r="K882" s="203"/>
      <c r="L882" s="208"/>
      <c r="M882" s="209"/>
      <c r="N882" s="210"/>
      <c r="O882" s="210"/>
      <c r="P882" s="210"/>
      <c r="Q882" s="210"/>
      <c r="R882" s="210"/>
      <c r="S882" s="210"/>
      <c r="T882" s="211"/>
      <c r="AT882" s="212" t="s">
        <v>174</v>
      </c>
      <c r="AU882" s="212" t="s">
        <v>83</v>
      </c>
      <c r="AV882" s="14" t="s">
        <v>83</v>
      </c>
      <c r="AW882" s="14" t="s">
        <v>35</v>
      </c>
      <c r="AX882" s="14" t="s">
        <v>74</v>
      </c>
      <c r="AY882" s="212" t="s">
        <v>164</v>
      </c>
    </row>
    <row r="883" spans="1:65" s="15" customFormat="1" ht="11.25">
      <c r="B883" s="223"/>
      <c r="C883" s="224"/>
      <c r="D883" s="193" t="s">
        <v>174</v>
      </c>
      <c r="E883" s="225" t="s">
        <v>19</v>
      </c>
      <c r="F883" s="226" t="s">
        <v>246</v>
      </c>
      <c r="G883" s="224"/>
      <c r="H883" s="227">
        <v>121.73500000000001</v>
      </c>
      <c r="I883" s="228"/>
      <c r="J883" s="224"/>
      <c r="K883" s="224"/>
      <c r="L883" s="229"/>
      <c r="M883" s="230"/>
      <c r="N883" s="231"/>
      <c r="O883" s="231"/>
      <c r="P883" s="231"/>
      <c r="Q883" s="231"/>
      <c r="R883" s="231"/>
      <c r="S883" s="231"/>
      <c r="T883" s="232"/>
      <c r="AT883" s="233" t="s">
        <v>174</v>
      </c>
      <c r="AU883" s="233" t="s">
        <v>83</v>
      </c>
      <c r="AV883" s="15" t="s">
        <v>172</v>
      </c>
      <c r="AW883" s="15" t="s">
        <v>35</v>
      </c>
      <c r="AX883" s="15" t="s">
        <v>81</v>
      </c>
      <c r="AY883" s="233" t="s">
        <v>164</v>
      </c>
    </row>
    <row r="884" spans="1:65" s="2" customFormat="1" ht="24.2" customHeight="1">
      <c r="A884" s="34"/>
      <c r="B884" s="35"/>
      <c r="C884" s="178" t="s">
        <v>199</v>
      </c>
      <c r="D884" s="178" t="s">
        <v>167</v>
      </c>
      <c r="E884" s="179" t="s">
        <v>1918</v>
      </c>
      <c r="F884" s="180" t="s">
        <v>1919</v>
      </c>
      <c r="G884" s="181" t="s">
        <v>170</v>
      </c>
      <c r="H884" s="182">
        <v>22.125</v>
      </c>
      <c r="I884" s="183"/>
      <c r="J884" s="184">
        <f>ROUND(I884*H884,2)</f>
        <v>0</v>
      </c>
      <c r="K884" s="180" t="s">
        <v>171</v>
      </c>
      <c r="L884" s="39"/>
      <c r="M884" s="185" t="s">
        <v>19</v>
      </c>
      <c r="N884" s="186" t="s">
        <v>45</v>
      </c>
      <c r="O884" s="64"/>
      <c r="P884" s="187">
        <f>O884*H884</f>
        <v>0</v>
      </c>
      <c r="Q884" s="187">
        <v>1.5E-3</v>
      </c>
      <c r="R884" s="187">
        <f>Q884*H884</f>
        <v>3.3187500000000002E-2</v>
      </c>
      <c r="S884" s="187">
        <v>0</v>
      </c>
      <c r="T884" s="188">
        <f>S884*H884</f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189" t="s">
        <v>389</v>
      </c>
      <c r="AT884" s="189" t="s">
        <v>167</v>
      </c>
      <c r="AU884" s="189" t="s">
        <v>83</v>
      </c>
      <c r="AY884" s="17" t="s">
        <v>164</v>
      </c>
      <c r="BE884" s="190">
        <f>IF(N884="základní",J884,0)</f>
        <v>0</v>
      </c>
      <c r="BF884" s="190">
        <f>IF(N884="snížená",J884,0)</f>
        <v>0</v>
      </c>
      <c r="BG884" s="190">
        <f>IF(N884="zákl. přenesená",J884,0)</f>
        <v>0</v>
      </c>
      <c r="BH884" s="190">
        <f>IF(N884="sníž. přenesená",J884,0)</f>
        <v>0</v>
      </c>
      <c r="BI884" s="190">
        <f>IF(N884="nulová",J884,0)</f>
        <v>0</v>
      </c>
      <c r="BJ884" s="17" t="s">
        <v>81</v>
      </c>
      <c r="BK884" s="190">
        <f>ROUND(I884*H884,2)</f>
        <v>0</v>
      </c>
      <c r="BL884" s="17" t="s">
        <v>389</v>
      </c>
      <c r="BM884" s="189" t="s">
        <v>1920</v>
      </c>
    </row>
    <row r="885" spans="1:65" s="2" customFormat="1" ht="37.9" customHeight="1">
      <c r="A885" s="34"/>
      <c r="B885" s="35"/>
      <c r="C885" s="178" t="s">
        <v>259</v>
      </c>
      <c r="D885" s="178" t="s">
        <v>167</v>
      </c>
      <c r="E885" s="179" t="s">
        <v>1921</v>
      </c>
      <c r="F885" s="180" t="s">
        <v>1922</v>
      </c>
      <c r="G885" s="181" t="s">
        <v>170</v>
      </c>
      <c r="H885" s="182">
        <v>121.735</v>
      </c>
      <c r="I885" s="183"/>
      <c r="J885" s="184">
        <f>ROUND(I885*H885,2)</f>
        <v>0</v>
      </c>
      <c r="K885" s="180" t="s">
        <v>171</v>
      </c>
      <c r="L885" s="39"/>
      <c r="M885" s="185" t="s">
        <v>19</v>
      </c>
      <c r="N885" s="186" t="s">
        <v>45</v>
      </c>
      <c r="O885" s="64"/>
      <c r="P885" s="187">
        <f>O885*H885</f>
        <v>0</v>
      </c>
      <c r="Q885" s="187">
        <v>6.0000000000000001E-3</v>
      </c>
      <c r="R885" s="187">
        <f>Q885*H885</f>
        <v>0.73041</v>
      </c>
      <c r="S885" s="187">
        <v>0</v>
      </c>
      <c r="T885" s="188">
        <f>S885*H885</f>
        <v>0</v>
      </c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R885" s="189" t="s">
        <v>389</v>
      </c>
      <c r="AT885" s="189" t="s">
        <v>167</v>
      </c>
      <c r="AU885" s="189" t="s">
        <v>83</v>
      </c>
      <c r="AY885" s="17" t="s">
        <v>164</v>
      </c>
      <c r="BE885" s="190">
        <f>IF(N885="základní",J885,0)</f>
        <v>0</v>
      </c>
      <c r="BF885" s="190">
        <f>IF(N885="snížená",J885,0)</f>
        <v>0</v>
      </c>
      <c r="BG885" s="190">
        <f>IF(N885="zákl. přenesená",J885,0)</f>
        <v>0</v>
      </c>
      <c r="BH885" s="190">
        <f>IF(N885="sníž. přenesená",J885,0)</f>
        <v>0</v>
      </c>
      <c r="BI885" s="190">
        <f>IF(N885="nulová",J885,0)</f>
        <v>0</v>
      </c>
      <c r="BJ885" s="17" t="s">
        <v>81</v>
      </c>
      <c r="BK885" s="190">
        <f>ROUND(I885*H885,2)</f>
        <v>0</v>
      </c>
      <c r="BL885" s="17" t="s">
        <v>389</v>
      </c>
      <c r="BM885" s="189" t="s">
        <v>1923</v>
      </c>
    </row>
    <row r="886" spans="1:65" s="2" customFormat="1" ht="14.45" customHeight="1">
      <c r="A886" s="34"/>
      <c r="B886" s="35"/>
      <c r="C886" s="213" t="s">
        <v>339</v>
      </c>
      <c r="D886" s="213" t="s">
        <v>231</v>
      </c>
      <c r="E886" s="214" t="s">
        <v>1924</v>
      </c>
      <c r="F886" s="215" t="s">
        <v>1925</v>
      </c>
      <c r="G886" s="216" t="s">
        <v>170</v>
      </c>
      <c r="H886" s="217">
        <v>133.90899999999999</v>
      </c>
      <c r="I886" s="218"/>
      <c r="J886" s="219">
        <f>ROUND(I886*H886,2)</f>
        <v>0</v>
      </c>
      <c r="K886" s="215" t="s">
        <v>171</v>
      </c>
      <c r="L886" s="220"/>
      <c r="M886" s="221" t="s">
        <v>19</v>
      </c>
      <c r="N886" s="222" t="s">
        <v>45</v>
      </c>
      <c r="O886" s="64"/>
      <c r="P886" s="187">
        <f>O886*H886</f>
        <v>0</v>
      </c>
      <c r="Q886" s="187">
        <v>1.18E-2</v>
      </c>
      <c r="R886" s="187">
        <f>Q886*H886</f>
        <v>1.5801261999999998</v>
      </c>
      <c r="S886" s="187">
        <v>0</v>
      </c>
      <c r="T886" s="188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189" t="s">
        <v>348</v>
      </c>
      <c r="AT886" s="189" t="s">
        <v>231</v>
      </c>
      <c r="AU886" s="189" t="s">
        <v>83</v>
      </c>
      <c r="AY886" s="17" t="s">
        <v>164</v>
      </c>
      <c r="BE886" s="190">
        <f>IF(N886="základní",J886,0)</f>
        <v>0</v>
      </c>
      <c r="BF886" s="190">
        <f>IF(N886="snížená",J886,0)</f>
        <v>0</v>
      </c>
      <c r="BG886" s="190">
        <f>IF(N886="zákl. přenesená",J886,0)</f>
        <v>0</v>
      </c>
      <c r="BH886" s="190">
        <f>IF(N886="sníž. přenesená",J886,0)</f>
        <v>0</v>
      </c>
      <c r="BI886" s="190">
        <f>IF(N886="nulová",J886,0)</f>
        <v>0</v>
      </c>
      <c r="BJ886" s="17" t="s">
        <v>81</v>
      </c>
      <c r="BK886" s="190">
        <f>ROUND(I886*H886,2)</f>
        <v>0</v>
      </c>
      <c r="BL886" s="17" t="s">
        <v>389</v>
      </c>
      <c r="BM886" s="189" t="s">
        <v>1926</v>
      </c>
    </row>
    <row r="887" spans="1:65" s="14" customFormat="1" ht="11.25">
      <c r="B887" s="202"/>
      <c r="C887" s="203"/>
      <c r="D887" s="193" t="s">
        <v>174</v>
      </c>
      <c r="E887" s="203"/>
      <c r="F887" s="205" t="s">
        <v>1927</v>
      </c>
      <c r="G887" s="203"/>
      <c r="H887" s="206">
        <v>133.90899999999999</v>
      </c>
      <c r="I887" s="207"/>
      <c r="J887" s="203"/>
      <c r="K887" s="203"/>
      <c r="L887" s="208"/>
      <c r="M887" s="209"/>
      <c r="N887" s="210"/>
      <c r="O887" s="210"/>
      <c r="P887" s="210"/>
      <c r="Q887" s="210"/>
      <c r="R887" s="210"/>
      <c r="S887" s="210"/>
      <c r="T887" s="211"/>
      <c r="AT887" s="212" t="s">
        <v>174</v>
      </c>
      <c r="AU887" s="212" t="s">
        <v>83</v>
      </c>
      <c r="AV887" s="14" t="s">
        <v>83</v>
      </c>
      <c r="AW887" s="14" t="s">
        <v>4</v>
      </c>
      <c r="AX887" s="14" t="s">
        <v>81</v>
      </c>
      <c r="AY887" s="212" t="s">
        <v>164</v>
      </c>
    </row>
    <row r="888" spans="1:65" s="2" customFormat="1" ht="24.2" customHeight="1">
      <c r="A888" s="34"/>
      <c r="B888" s="35"/>
      <c r="C888" s="178" t="s">
        <v>355</v>
      </c>
      <c r="D888" s="178" t="s">
        <v>167</v>
      </c>
      <c r="E888" s="179" t="s">
        <v>1928</v>
      </c>
      <c r="F888" s="180" t="s">
        <v>1929</v>
      </c>
      <c r="G888" s="181" t="s">
        <v>292</v>
      </c>
      <c r="H888" s="182">
        <v>125</v>
      </c>
      <c r="I888" s="183"/>
      <c r="J888" s="184">
        <f>ROUND(I888*H888,2)</f>
        <v>0</v>
      </c>
      <c r="K888" s="180" t="s">
        <v>171</v>
      </c>
      <c r="L888" s="39"/>
      <c r="M888" s="185" t="s">
        <v>19</v>
      </c>
      <c r="N888" s="186" t="s">
        <v>45</v>
      </c>
      <c r="O888" s="64"/>
      <c r="P888" s="187">
        <f>O888*H888</f>
        <v>0</v>
      </c>
      <c r="Q888" s="187">
        <v>3.0000000000000001E-5</v>
      </c>
      <c r="R888" s="187">
        <f>Q888*H888</f>
        <v>3.7500000000000003E-3</v>
      </c>
      <c r="S888" s="187">
        <v>0</v>
      </c>
      <c r="T888" s="188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189" t="s">
        <v>389</v>
      </c>
      <c r="AT888" s="189" t="s">
        <v>167</v>
      </c>
      <c r="AU888" s="189" t="s">
        <v>83</v>
      </c>
      <c r="AY888" s="17" t="s">
        <v>164</v>
      </c>
      <c r="BE888" s="190">
        <f>IF(N888="základní",J888,0)</f>
        <v>0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17" t="s">
        <v>81</v>
      </c>
      <c r="BK888" s="190">
        <f>ROUND(I888*H888,2)</f>
        <v>0</v>
      </c>
      <c r="BL888" s="17" t="s">
        <v>389</v>
      </c>
      <c r="BM888" s="189" t="s">
        <v>1930</v>
      </c>
    </row>
    <row r="889" spans="1:65" s="13" customFormat="1" ht="11.25">
      <c r="B889" s="191"/>
      <c r="C889" s="192"/>
      <c r="D889" s="193" t="s">
        <v>174</v>
      </c>
      <c r="E889" s="194" t="s">
        <v>19</v>
      </c>
      <c r="F889" s="195" t="s">
        <v>696</v>
      </c>
      <c r="G889" s="192"/>
      <c r="H889" s="194" t="s">
        <v>19</v>
      </c>
      <c r="I889" s="196"/>
      <c r="J889" s="192"/>
      <c r="K889" s="192"/>
      <c r="L889" s="197"/>
      <c r="M889" s="198"/>
      <c r="N889" s="199"/>
      <c r="O889" s="199"/>
      <c r="P889" s="199"/>
      <c r="Q889" s="199"/>
      <c r="R889" s="199"/>
      <c r="S889" s="199"/>
      <c r="T889" s="200"/>
      <c r="AT889" s="201" t="s">
        <v>174</v>
      </c>
      <c r="AU889" s="201" t="s">
        <v>83</v>
      </c>
      <c r="AV889" s="13" t="s">
        <v>81</v>
      </c>
      <c r="AW889" s="13" t="s">
        <v>35</v>
      </c>
      <c r="AX889" s="13" t="s">
        <v>74</v>
      </c>
      <c r="AY889" s="201" t="s">
        <v>164</v>
      </c>
    </row>
    <row r="890" spans="1:65" s="14" customFormat="1" ht="11.25">
      <c r="B890" s="202"/>
      <c r="C890" s="203"/>
      <c r="D890" s="193" t="s">
        <v>174</v>
      </c>
      <c r="E890" s="204" t="s">
        <v>19</v>
      </c>
      <c r="F890" s="205" t="s">
        <v>209</v>
      </c>
      <c r="G890" s="203"/>
      <c r="H890" s="206">
        <v>47</v>
      </c>
      <c r="I890" s="207"/>
      <c r="J890" s="203"/>
      <c r="K890" s="203"/>
      <c r="L890" s="208"/>
      <c r="M890" s="209"/>
      <c r="N890" s="210"/>
      <c r="O890" s="210"/>
      <c r="P890" s="210"/>
      <c r="Q890" s="210"/>
      <c r="R890" s="210"/>
      <c r="S890" s="210"/>
      <c r="T890" s="211"/>
      <c r="AT890" s="212" t="s">
        <v>174</v>
      </c>
      <c r="AU890" s="212" t="s">
        <v>83</v>
      </c>
      <c r="AV890" s="14" t="s">
        <v>83</v>
      </c>
      <c r="AW890" s="14" t="s">
        <v>35</v>
      </c>
      <c r="AX890" s="14" t="s">
        <v>74</v>
      </c>
      <c r="AY890" s="212" t="s">
        <v>164</v>
      </c>
    </row>
    <row r="891" spans="1:65" s="13" customFormat="1" ht="11.25">
      <c r="B891" s="191"/>
      <c r="C891" s="192"/>
      <c r="D891" s="193" t="s">
        <v>174</v>
      </c>
      <c r="E891" s="194" t="s">
        <v>19</v>
      </c>
      <c r="F891" s="195" t="s">
        <v>735</v>
      </c>
      <c r="G891" s="192"/>
      <c r="H891" s="194" t="s">
        <v>19</v>
      </c>
      <c r="I891" s="196"/>
      <c r="J891" s="192"/>
      <c r="K891" s="192"/>
      <c r="L891" s="197"/>
      <c r="M891" s="198"/>
      <c r="N891" s="199"/>
      <c r="O891" s="199"/>
      <c r="P891" s="199"/>
      <c r="Q891" s="199"/>
      <c r="R891" s="199"/>
      <c r="S891" s="199"/>
      <c r="T891" s="200"/>
      <c r="AT891" s="201" t="s">
        <v>174</v>
      </c>
      <c r="AU891" s="201" t="s">
        <v>83</v>
      </c>
      <c r="AV891" s="13" t="s">
        <v>81</v>
      </c>
      <c r="AW891" s="13" t="s">
        <v>35</v>
      </c>
      <c r="AX891" s="13" t="s">
        <v>74</v>
      </c>
      <c r="AY891" s="201" t="s">
        <v>164</v>
      </c>
    </row>
    <row r="892" spans="1:65" s="14" customFormat="1" ht="11.25">
      <c r="B892" s="202"/>
      <c r="C892" s="203"/>
      <c r="D892" s="193" t="s">
        <v>174</v>
      </c>
      <c r="E892" s="204" t="s">
        <v>19</v>
      </c>
      <c r="F892" s="205" t="s">
        <v>325</v>
      </c>
      <c r="G892" s="203"/>
      <c r="H892" s="206">
        <v>78</v>
      </c>
      <c r="I892" s="207"/>
      <c r="J892" s="203"/>
      <c r="K892" s="203"/>
      <c r="L892" s="208"/>
      <c r="M892" s="209"/>
      <c r="N892" s="210"/>
      <c r="O892" s="210"/>
      <c r="P892" s="210"/>
      <c r="Q892" s="210"/>
      <c r="R892" s="210"/>
      <c r="S892" s="210"/>
      <c r="T892" s="211"/>
      <c r="AT892" s="212" t="s">
        <v>174</v>
      </c>
      <c r="AU892" s="212" t="s">
        <v>83</v>
      </c>
      <c r="AV892" s="14" t="s">
        <v>83</v>
      </c>
      <c r="AW892" s="14" t="s">
        <v>35</v>
      </c>
      <c r="AX892" s="14" t="s">
        <v>74</v>
      </c>
      <c r="AY892" s="212" t="s">
        <v>164</v>
      </c>
    </row>
    <row r="893" spans="1:65" s="15" customFormat="1" ht="11.25">
      <c r="B893" s="223"/>
      <c r="C893" s="224"/>
      <c r="D893" s="193" t="s">
        <v>174</v>
      </c>
      <c r="E893" s="225" t="s">
        <v>19</v>
      </c>
      <c r="F893" s="226" t="s">
        <v>246</v>
      </c>
      <c r="G893" s="224"/>
      <c r="H893" s="227">
        <v>125</v>
      </c>
      <c r="I893" s="228"/>
      <c r="J893" s="224"/>
      <c r="K893" s="224"/>
      <c r="L893" s="229"/>
      <c r="M893" s="230"/>
      <c r="N893" s="231"/>
      <c r="O893" s="231"/>
      <c r="P893" s="231"/>
      <c r="Q893" s="231"/>
      <c r="R893" s="231"/>
      <c r="S893" s="231"/>
      <c r="T893" s="232"/>
      <c r="AT893" s="233" t="s">
        <v>174</v>
      </c>
      <c r="AU893" s="233" t="s">
        <v>83</v>
      </c>
      <c r="AV893" s="15" t="s">
        <v>172</v>
      </c>
      <c r="AW893" s="15" t="s">
        <v>35</v>
      </c>
      <c r="AX893" s="15" t="s">
        <v>81</v>
      </c>
      <c r="AY893" s="233" t="s">
        <v>164</v>
      </c>
    </row>
    <row r="894" spans="1:65" s="2" customFormat="1" ht="37.9" customHeight="1">
      <c r="A894" s="34"/>
      <c r="B894" s="35"/>
      <c r="C894" s="178" t="s">
        <v>344</v>
      </c>
      <c r="D894" s="178" t="s">
        <v>167</v>
      </c>
      <c r="E894" s="179" t="s">
        <v>1931</v>
      </c>
      <c r="F894" s="180" t="s">
        <v>1932</v>
      </c>
      <c r="G894" s="181" t="s">
        <v>207</v>
      </c>
      <c r="H894" s="182">
        <v>2.3839999999999999</v>
      </c>
      <c r="I894" s="183"/>
      <c r="J894" s="184">
        <f>ROUND(I894*H894,2)</f>
        <v>0</v>
      </c>
      <c r="K894" s="180" t="s">
        <v>171</v>
      </c>
      <c r="L894" s="39"/>
      <c r="M894" s="185" t="s">
        <v>19</v>
      </c>
      <c r="N894" s="186" t="s">
        <v>45</v>
      </c>
      <c r="O894" s="64"/>
      <c r="P894" s="187">
        <f>O894*H894</f>
        <v>0</v>
      </c>
      <c r="Q894" s="187">
        <v>0</v>
      </c>
      <c r="R894" s="187">
        <f>Q894*H894</f>
        <v>0</v>
      </c>
      <c r="S894" s="187">
        <v>0</v>
      </c>
      <c r="T894" s="188">
        <f>S894*H894</f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189" t="s">
        <v>389</v>
      </c>
      <c r="AT894" s="189" t="s">
        <v>167</v>
      </c>
      <c r="AU894" s="189" t="s">
        <v>83</v>
      </c>
      <c r="AY894" s="17" t="s">
        <v>164</v>
      </c>
      <c r="BE894" s="190">
        <f>IF(N894="základní",J894,0)</f>
        <v>0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7" t="s">
        <v>81</v>
      </c>
      <c r="BK894" s="190">
        <f>ROUND(I894*H894,2)</f>
        <v>0</v>
      </c>
      <c r="BL894" s="17" t="s">
        <v>389</v>
      </c>
      <c r="BM894" s="189" t="s">
        <v>1933</v>
      </c>
    </row>
    <row r="895" spans="1:65" s="12" customFormat="1" ht="22.9" customHeight="1">
      <c r="B895" s="162"/>
      <c r="C895" s="163"/>
      <c r="D895" s="164" t="s">
        <v>73</v>
      </c>
      <c r="E895" s="176" t="s">
        <v>1934</v>
      </c>
      <c r="F895" s="176" t="s">
        <v>1935</v>
      </c>
      <c r="G895" s="163"/>
      <c r="H895" s="163"/>
      <c r="I895" s="166"/>
      <c r="J895" s="177">
        <f>BK895</f>
        <v>0</v>
      </c>
      <c r="K895" s="163"/>
      <c r="L895" s="168"/>
      <c r="M895" s="169"/>
      <c r="N895" s="170"/>
      <c r="O895" s="170"/>
      <c r="P895" s="171">
        <f>SUM(P896:P919)</f>
        <v>0</v>
      </c>
      <c r="Q895" s="170"/>
      <c r="R895" s="171">
        <f>SUM(R896:R919)</f>
        <v>0.85193899000000006</v>
      </c>
      <c r="S895" s="170"/>
      <c r="T895" s="172">
        <f>SUM(T896:T919)</f>
        <v>0</v>
      </c>
      <c r="AR895" s="173" t="s">
        <v>83</v>
      </c>
      <c r="AT895" s="174" t="s">
        <v>73</v>
      </c>
      <c r="AU895" s="174" t="s">
        <v>81</v>
      </c>
      <c r="AY895" s="173" t="s">
        <v>164</v>
      </c>
      <c r="BK895" s="175">
        <f>SUM(BK896:BK919)</f>
        <v>0</v>
      </c>
    </row>
    <row r="896" spans="1:65" s="2" customFormat="1" ht="24.2" customHeight="1">
      <c r="A896" s="34"/>
      <c r="B896" s="35"/>
      <c r="C896" s="178" t="s">
        <v>359</v>
      </c>
      <c r="D896" s="178" t="s">
        <v>167</v>
      </c>
      <c r="E896" s="179" t="s">
        <v>1936</v>
      </c>
      <c r="F896" s="180" t="s">
        <v>1937</v>
      </c>
      <c r="G896" s="181" t="s">
        <v>170</v>
      </c>
      <c r="H896" s="182">
        <v>1738.6510000000001</v>
      </c>
      <c r="I896" s="183"/>
      <c r="J896" s="184">
        <f>ROUND(I896*H896,2)</f>
        <v>0</v>
      </c>
      <c r="K896" s="180" t="s">
        <v>171</v>
      </c>
      <c r="L896" s="39"/>
      <c r="M896" s="185" t="s">
        <v>19</v>
      </c>
      <c r="N896" s="186" t="s">
        <v>45</v>
      </c>
      <c r="O896" s="64"/>
      <c r="P896" s="187">
        <f>O896*H896</f>
        <v>0</v>
      </c>
      <c r="Q896" s="187">
        <v>0</v>
      </c>
      <c r="R896" s="187">
        <f>Q896*H896</f>
        <v>0</v>
      </c>
      <c r="S896" s="187">
        <v>0</v>
      </c>
      <c r="T896" s="188">
        <f>S896*H896</f>
        <v>0</v>
      </c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R896" s="189" t="s">
        <v>389</v>
      </c>
      <c r="AT896" s="189" t="s">
        <v>167</v>
      </c>
      <c r="AU896" s="189" t="s">
        <v>83</v>
      </c>
      <c r="AY896" s="17" t="s">
        <v>164</v>
      </c>
      <c r="BE896" s="190">
        <f>IF(N896="základní",J896,0)</f>
        <v>0</v>
      </c>
      <c r="BF896" s="190">
        <f>IF(N896="snížená",J896,0)</f>
        <v>0</v>
      </c>
      <c r="BG896" s="190">
        <f>IF(N896="zákl. přenesená",J896,0)</f>
        <v>0</v>
      </c>
      <c r="BH896" s="190">
        <f>IF(N896="sníž. přenesená",J896,0)</f>
        <v>0</v>
      </c>
      <c r="BI896" s="190">
        <f>IF(N896="nulová",J896,0)</f>
        <v>0</v>
      </c>
      <c r="BJ896" s="17" t="s">
        <v>81</v>
      </c>
      <c r="BK896" s="190">
        <f>ROUND(I896*H896,2)</f>
        <v>0</v>
      </c>
      <c r="BL896" s="17" t="s">
        <v>389</v>
      </c>
      <c r="BM896" s="189" t="s">
        <v>1938</v>
      </c>
    </row>
    <row r="897" spans="1:65" s="2" customFormat="1" ht="24.2" customHeight="1">
      <c r="A897" s="34"/>
      <c r="B897" s="35"/>
      <c r="C897" s="178" t="s">
        <v>378</v>
      </c>
      <c r="D897" s="178" t="s">
        <v>167</v>
      </c>
      <c r="E897" s="179" t="s">
        <v>1939</v>
      </c>
      <c r="F897" s="180" t="s">
        <v>1940</v>
      </c>
      <c r="G897" s="181" t="s">
        <v>170</v>
      </c>
      <c r="H897" s="182">
        <v>455.85</v>
      </c>
      <c r="I897" s="183"/>
      <c r="J897" s="184">
        <f>ROUND(I897*H897,2)</f>
        <v>0</v>
      </c>
      <c r="K897" s="180" t="s">
        <v>171</v>
      </c>
      <c r="L897" s="39"/>
      <c r="M897" s="185" t="s">
        <v>19</v>
      </c>
      <c r="N897" s="186" t="s">
        <v>45</v>
      </c>
      <c r="O897" s="64"/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189" t="s">
        <v>389</v>
      </c>
      <c r="AT897" s="189" t="s">
        <v>167</v>
      </c>
      <c r="AU897" s="189" t="s">
        <v>83</v>
      </c>
      <c r="AY897" s="17" t="s">
        <v>164</v>
      </c>
      <c r="BE897" s="190">
        <f>IF(N897="základní",J897,0)</f>
        <v>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17" t="s">
        <v>81</v>
      </c>
      <c r="BK897" s="190">
        <f>ROUND(I897*H897,2)</f>
        <v>0</v>
      </c>
      <c r="BL897" s="17" t="s">
        <v>389</v>
      </c>
      <c r="BM897" s="189" t="s">
        <v>1941</v>
      </c>
    </row>
    <row r="898" spans="1:65" s="13" customFormat="1" ht="11.25">
      <c r="B898" s="191"/>
      <c r="C898" s="192"/>
      <c r="D898" s="193" t="s">
        <v>174</v>
      </c>
      <c r="E898" s="194" t="s">
        <v>19</v>
      </c>
      <c r="F898" s="195" t="s">
        <v>696</v>
      </c>
      <c r="G898" s="192"/>
      <c r="H898" s="194" t="s">
        <v>19</v>
      </c>
      <c r="I898" s="196"/>
      <c r="J898" s="192"/>
      <c r="K898" s="192"/>
      <c r="L898" s="197"/>
      <c r="M898" s="198"/>
      <c r="N898" s="199"/>
      <c r="O898" s="199"/>
      <c r="P898" s="199"/>
      <c r="Q898" s="199"/>
      <c r="R898" s="199"/>
      <c r="S898" s="199"/>
      <c r="T898" s="200"/>
      <c r="AT898" s="201" t="s">
        <v>174</v>
      </c>
      <c r="AU898" s="201" t="s">
        <v>83</v>
      </c>
      <c r="AV898" s="13" t="s">
        <v>81</v>
      </c>
      <c r="AW898" s="13" t="s">
        <v>35</v>
      </c>
      <c r="AX898" s="13" t="s">
        <v>74</v>
      </c>
      <c r="AY898" s="201" t="s">
        <v>164</v>
      </c>
    </row>
    <row r="899" spans="1:65" s="14" customFormat="1" ht="11.25">
      <c r="B899" s="202"/>
      <c r="C899" s="203"/>
      <c r="D899" s="193" t="s">
        <v>174</v>
      </c>
      <c r="E899" s="204" t="s">
        <v>19</v>
      </c>
      <c r="F899" s="205" t="s">
        <v>1174</v>
      </c>
      <c r="G899" s="203"/>
      <c r="H899" s="206">
        <v>228.61</v>
      </c>
      <c r="I899" s="207"/>
      <c r="J899" s="203"/>
      <c r="K899" s="203"/>
      <c r="L899" s="208"/>
      <c r="M899" s="209"/>
      <c r="N899" s="210"/>
      <c r="O899" s="210"/>
      <c r="P899" s="210"/>
      <c r="Q899" s="210"/>
      <c r="R899" s="210"/>
      <c r="S899" s="210"/>
      <c r="T899" s="211"/>
      <c r="AT899" s="212" t="s">
        <v>174</v>
      </c>
      <c r="AU899" s="212" t="s">
        <v>83</v>
      </c>
      <c r="AV899" s="14" t="s">
        <v>83</v>
      </c>
      <c r="AW899" s="14" t="s">
        <v>35</v>
      </c>
      <c r="AX899" s="14" t="s">
        <v>74</v>
      </c>
      <c r="AY899" s="212" t="s">
        <v>164</v>
      </c>
    </row>
    <row r="900" spans="1:65" s="13" customFormat="1" ht="11.25">
      <c r="B900" s="191"/>
      <c r="C900" s="192"/>
      <c r="D900" s="193" t="s">
        <v>174</v>
      </c>
      <c r="E900" s="194" t="s">
        <v>19</v>
      </c>
      <c r="F900" s="195" t="s">
        <v>735</v>
      </c>
      <c r="G900" s="192"/>
      <c r="H900" s="194" t="s">
        <v>19</v>
      </c>
      <c r="I900" s="196"/>
      <c r="J900" s="192"/>
      <c r="K900" s="192"/>
      <c r="L900" s="197"/>
      <c r="M900" s="198"/>
      <c r="N900" s="199"/>
      <c r="O900" s="199"/>
      <c r="P900" s="199"/>
      <c r="Q900" s="199"/>
      <c r="R900" s="199"/>
      <c r="S900" s="199"/>
      <c r="T900" s="200"/>
      <c r="AT900" s="201" t="s">
        <v>174</v>
      </c>
      <c r="AU900" s="201" t="s">
        <v>83</v>
      </c>
      <c r="AV900" s="13" t="s">
        <v>81</v>
      </c>
      <c r="AW900" s="13" t="s">
        <v>35</v>
      </c>
      <c r="AX900" s="13" t="s">
        <v>74</v>
      </c>
      <c r="AY900" s="201" t="s">
        <v>164</v>
      </c>
    </row>
    <row r="901" spans="1:65" s="14" customFormat="1" ht="11.25">
      <c r="B901" s="202"/>
      <c r="C901" s="203"/>
      <c r="D901" s="193" t="s">
        <v>174</v>
      </c>
      <c r="E901" s="204" t="s">
        <v>19</v>
      </c>
      <c r="F901" s="205" t="s">
        <v>913</v>
      </c>
      <c r="G901" s="203"/>
      <c r="H901" s="206">
        <v>227.24</v>
      </c>
      <c r="I901" s="207"/>
      <c r="J901" s="203"/>
      <c r="K901" s="203"/>
      <c r="L901" s="208"/>
      <c r="M901" s="209"/>
      <c r="N901" s="210"/>
      <c r="O901" s="210"/>
      <c r="P901" s="210"/>
      <c r="Q901" s="210"/>
      <c r="R901" s="210"/>
      <c r="S901" s="210"/>
      <c r="T901" s="211"/>
      <c r="AT901" s="212" t="s">
        <v>174</v>
      </c>
      <c r="AU901" s="212" t="s">
        <v>83</v>
      </c>
      <c r="AV901" s="14" t="s">
        <v>83</v>
      </c>
      <c r="AW901" s="14" t="s">
        <v>35</v>
      </c>
      <c r="AX901" s="14" t="s">
        <v>74</v>
      </c>
      <c r="AY901" s="212" t="s">
        <v>164</v>
      </c>
    </row>
    <row r="902" spans="1:65" s="15" customFormat="1" ht="11.25">
      <c r="B902" s="223"/>
      <c r="C902" s="224"/>
      <c r="D902" s="193" t="s">
        <v>174</v>
      </c>
      <c r="E902" s="225" t="s">
        <v>19</v>
      </c>
      <c r="F902" s="226" t="s">
        <v>246</v>
      </c>
      <c r="G902" s="224"/>
      <c r="H902" s="227">
        <v>455.85</v>
      </c>
      <c r="I902" s="228"/>
      <c r="J902" s="224"/>
      <c r="K902" s="224"/>
      <c r="L902" s="229"/>
      <c r="M902" s="230"/>
      <c r="N902" s="231"/>
      <c r="O902" s="231"/>
      <c r="P902" s="231"/>
      <c r="Q902" s="231"/>
      <c r="R902" s="231"/>
      <c r="S902" s="231"/>
      <c r="T902" s="232"/>
      <c r="AT902" s="233" t="s">
        <v>174</v>
      </c>
      <c r="AU902" s="233" t="s">
        <v>83</v>
      </c>
      <c r="AV902" s="15" t="s">
        <v>172</v>
      </c>
      <c r="AW902" s="15" t="s">
        <v>35</v>
      </c>
      <c r="AX902" s="15" t="s">
        <v>81</v>
      </c>
      <c r="AY902" s="233" t="s">
        <v>164</v>
      </c>
    </row>
    <row r="903" spans="1:65" s="2" customFormat="1" ht="14.45" customHeight="1">
      <c r="A903" s="34"/>
      <c r="B903" s="35"/>
      <c r="C903" s="213" t="s">
        <v>519</v>
      </c>
      <c r="D903" s="213" t="s">
        <v>231</v>
      </c>
      <c r="E903" s="214" t="s">
        <v>1942</v>
      </c>
      <c r="F903" s="215" t="s">
        <v>1943</v>
      </c>
      <c r="G903" s="216" t="s">
        <v>170</v>
      </c>
      <c r="H903" s="217">
        <v>478.64299999999997</v>
      </c>
      <c r="I903" s="218"/>
      <c r="J903" s="219">
        <f>ROUND(I903*H903,2)</f>
        <v>0</v>
      </c>
      <c r="K903" s="215" t="s">
        <v>171</v>
      </c>
      <c r="L903" s="220"/>
      <c r="M903" s="221" t="s">
        <v>19</v>
      </c>
      <c r="N903" s="222" t="s">
        <v>45</v>
      </c>
      <c r="O903" s="64"/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89" t="s">
        <v>348</v>
      </c>
      <c r="AT903" s="189" t="s">
        <v>231</v>
      </c>
      <c r="AU903" s="189" t="s">
        <v>83</v>
      </c>
      <c r="AY903" s="17" t="s">
        <v>164</v>
      </c>
      <c r="BE903" s="190">
        <f>IF(N903="základní",J903,0)</f>
        <v>0</v>
      </c>
      <c r="BF903" s="190">
        <f>IF(N903="snížená",J903,0)</f>
        <v>0</v>
      </c>
      <c r="BG903" s="190">
        <f>IF(N903="zákl. přenesená",J903,0)</f>
        <v>0</v>
      </c>
      <c r="BH903" s="190">
        <f>IF(N903="sníž. přenesená",J903,0)</f>
        <v>0</v>
      </c>
      <c r="BI903" s="190">
        <f>IF(N903="nulová",J903,0)</f>
        <v>0</v>
      </c>
      <c r="BJ903" s="17" t="s">
        <v>81</v>
      </c>
      <c r="BK903" s="190">
        <f>ROUND(I903*H903,2)</f>
        <v>0</v>
      </c>
      <c r="BL903" s="17" t="s">
        <v>389</v>
      </c>
      <c r="BM903" s="189" t="s">
        <v>1944</v>
      </c>
    </row>
    <row r="904" spans="1:65" s="14" customFormat="1" ht="11.25">
      <c r="B904" s="202"/>
      <c r="C904" s="203"/>
      <c r="D904" s="193" t="s">
        <v>174</v>
      </c>
      <c r="E904" s="203"/>
      <c r="F904" s="205" t="s">
        <v>1945</v>
      </c>
      <c r="G904" s="203"/>
      <c r="H904" s="206">
        <v>478.64299999999997</v>
      </c>
      <c r="I904" s="207"/>
      <c r="J904" s="203"/>
      <c r="K904" s="203"/>
      <c r="L904" s="208"/>
      <c r="M904" s="209"/>
      <c r="N904" s="210"/>
      <c r="O904" s="210"/>
      <c r="P904" s="210"/>
      <c r="Q904" s="210"/>
      <c r="R904" s="210"/>
      <c r="S904" s="210"/>
      <c r="T904" s="211"/>
      <c r="AT904" s="212" t="s">
        <v>174</v>
      </c>
      <c r="AU904" s="212" t="s">
        <v>83</v>
      </c>
      <c r="AV904" s="14" t="s">
        <v>83</v>
      </c>
      <c r="AW904" s="14" t="s">
        <v>4</v>
      </c>
      <c r="AX904" s="14" t="s">
        <v>81</v>
      </c>
      <c r="AY904" s="212" t="s">
        <v>164</v>
      </c>
    </row>
    <row r="905" spans="1:65" s="2" customFormat="1" ht="37.9" customHeight="1">
      <c r="A905" s="34"/>
      <c r="B905" s="35"/>
      <c r="C905" s="178" t="s">
        <v>386</v>
      </c>
      <c r="D905" s="178" t="s">
        <v>167</v>
      </c>
      <c r="E905" s="179" t="s">
        <v>1946</v>
      </c>
      <c r="F905" s="180" t="s">
        <v>1947</v>
      </c>
      <c r="G905" s="181" t="s">
        <v>170</v>
      </c>
      <c r="H905" s="182">
        <v>130</v>
      </c>
      <c r="I905" s="183"/>
      <c r="J905" s="184">
        <f>ROUND(I905*H905,2)</f>
        <v>0</v>
      </c>
      <c r="K905" s="180" t="s">
        <v>171</v>
      </c>
      <c r="L905" s="39"/>
      <c r="M905" s="185" t="s">
        <v>19</v>
      </c>
      <c r="N905" s="186" t="s">
        <v>45</v>
      </c>
      <c r="O905" s="64"/>
      <c r="P905" s="187">
        <f>O905*H905</f>
        <v>0</v>
      </c>
      <c r="Q905" s="187">
        <v>0</v>
      </c>
      <c r="R905" s="187">
        <f>Q905*H905</f>
        <v>0</v>
      </c>
      <c r="S905" s="187">
        <v>0</v>
      </c>
      <c r="T905" s="188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89" t="s">
        <v>389</v>
      </c>
      <c r="AT905" s="189" t="s">
        <v>167</v>
      </c>
      <c r="AU905" s="189" t="s">
        <v>83</v>
      </c>
      <c r="AY905" s="17" t="s">
        <v>164</v>
      </c>
      <c r="BE905" s="190">
        <f>IF(N905="základní",J905,0)</f>
        <v>0</v>
      </c>
      <c r="BF905" s="190">
        <f>IF(N905="snížená",J905,0)</f>
        <v>0</v>
      </c>
      <c r="BG905" s="190">
        <f>IF(N905="zákl. přenesená",J905,0)</f>
        <v>0</v>
      </c>
      <c r="BH905" s="190">
        <f>IF(N905="sníž. přenesená",J905,0)</f>
        <v>0</v>
      </c>
      <c r="BI905" s="190">
        <f>IF(N905="nulová",J905,0)</f>
        <v>0</v>
      </c>
      <c r="BJ905" s="17" t="s">
        <v>81</v>
      </c>
      <c r="BK905" s="190">
        <f>ROUND(I905*H905,2)</f>
        <v>0</v>
      </c>
      <c r="BL905" s="17" t="s">
        <v>389</v>
      </c>
      <c r="BM905" s="189" t="s">
        <v>1948</v>
      </c>
    </row>
    <row r="906" spans="1:65" s="13" customFormat="1" ht="11.25">
      <c r="B906" s="191"/>
      <c r="C906" s="192"/>
      <c r="D906" s="193" t="s">
        <v>174</v>
      </c>
      <c r="E906" s="194" t="s">
        <v>19</v>
      </c>
      <c r="F906" s="195" t="s">
        <v>696</v>
      </c>
      <c r="G906" s="192"/>
      <c r="H906" s="194" t="s">
        <v>19</v>
      </c>
      <c r="I906" s="196"/>
      <c r="J906" s="192"/>
      <c r="K906" s="192"/>
      <c r="L906" s="197"/>
      <c r="M906" s="198"/>
      <c r="N906" s="199"/>
      <c r="O906" s="199"/>
      <c r="P906" s="199"/>
      <c r="Q906" s="199"/>
      <c r="R906" s="199"/>
      <c r="S906" s="199"/>
      <c r="T906" s="200"/>
      <c r="AT906" s="201" t="s">
        <v>174</v>
      </c>
      <c r="AU906" s="201" t="s">
        <v>83</v>
      </c>
      <c r="AV906" s="13" t="s">
        <v>81</v>
      </c>
      <c r="AW906" s="13" t="s">
        <v>35</v>
      </c>
      <c r="AX906" s="13" t="s">
        <v>74</v>
      </c>
      <c r="AY906" s="201" t="s">
        <v>164</v>
      </c>
    </row>
    <row r="907" spans="1:65" s="14" customFormat="1" ht="11.25">
      <c r="B907" s="202"/>
      <c r="C907" s="203"/>
      <c r="D907" s="193" t="s">
        <v>174</v>
      </c>
      <c r="E907" s="204" t="s">
        <v>19</v>
      </c>
      <c r="F907" s="205" t="s">
        <v>392</v>
      </c>
      <c r="G907" s="203"/>
      <c r="H907" s="206">
        <v>65</v>
      </c>
      <c r="I907" s="207"/>
      <c r="J907" s="203"/>
      <c r="K907" s="203"/>
      <c r="L907" s="208"/>
      <c r="M907" s="209"/>
      <c r="N907" s="210"/>
      <c r="O907" s="210"/>
      <c r="P907" s="210"/>
      <c r="Q907" s="210"/>
      <c r="R907" s="210"/>
      <c r="S907" s="210"/>
      <c r="T907" s="211"/>
      <c r="AT907" s="212" t="s">
        <v>174</v>
      </c>
      <c r="AU907" s="212" t="s">
        <v>83</v>
      </c>
      <c r="AV907" s="14" t="s">
        <v>83</v>
      </c>
      <c r="AW907" s="14" t="s">
        <v>35</v>
      </c>
      <c r="AX907" s="14" t="s">
        <v>74</v>
      </c>
      <c r="AY907" s="212" t="s">
        <v>164</v>
      </c>
    </row>
    <row r="908" spans="1:65" s="13" customFormat="1" ht="11.25">
      <c r="B908" s="191"/>
      <c r="C908" s="192"/>
      <c r="D908" s="193" t="s">
        <v>174</v>
      </c>
      <c r="E908" s="194" t="s">
        <v>19</v>
      </c>
      <c r="F908" s="195" t="s">
        <v>735</v>
      </c>
      <c r="G908" s="192"/>
      <c r="H908" s="194" t="s">
        <v>19</v>
      </c>
      <c r="I908" s="196"/>
      <c r="J908" s="192"/>
      <c r="K908" s="192"/>
      <c r="L908" s="197"/>
      <c r="M908" s="198"/>
      <c r="N908" s="199"/>
      <c r="O908" s="199"/>
      <c r="P908" s="199"/>
      <c r="Q908" s="199"/>
      <c r="R908" s="199"/>
      <c r="S908" s="199"/>
      <c r="T908" s="200"/>
      <c r="AT908" s="201" t="s">
        <v>174</v>
      </c>
      <c r="AU908" s="201" t="s">
        <v>83</v>
      </c>
      <c r="AV908" s="13" t="s">
        <v>81</v>
      </c>
      <c r="AW908" s="13" t="s">
        <v>35</v>
      </c>
      <c r="AX908" s="13" t="s">
        <v>74</v>
      </c>
      <c r="AY908" s="201" t="s">
        <v>164</v>
      </c>
    </row>
    <row r="909" spans="1:65" s="14" customFormat="1" ht="11.25">
      <c r="B909" s="202"/>
      <c r="C909" s="203"/>
      <c r="D909" s="193" t="s">
        <v>174</v>
      </c>
      <c r="E909" s="204" t="s">
        <v>19</v>
      </c>
      <c r="F909" s="205" t="s">
        <v>392</v>
      </c>
      <c r="G909" s="203"/>
      <c r="H909" s="206">
        <v>65</v>
      </c>
      <c r="I909" s="207"/>
      <c r="J909" s="203"/>
      <c r="K909" s="203"/>
      <c r="L909" s="208"/>
      <c r="M909" s="209"/>
      <c r="N909" s="210"/>
      <c r="O909" s="210"/>
      <c r="P909" s="210"/>
      <c r="Q909" s="210"/>
      <c r="R909" s="210"/>
      <c r="S909" s="210"/>
      <c r="T909" s="211"/>
      <c r="AT909" s="212" t="s">
        <v>174</v>
      </c>
      <c r="AU909" s="212" t="s">
        <v>83</v>
      </c>
      <c r="AV909" s="14" t="s">
        <v>83</v>
      </c>
      <c r="AW909" s="14" t="s">
        <v>35</v>
      </c>
      <c r="AX909" s="14" t="s">
        <v>74</v>
      </c>
      <c r="AY909" s="212" t="s">
        <v>164</v>
      </c>
    </row>
    <row r="910" spans="1:65" s="15" customFormat="1" ht="11.25">
      <c r="B910" s="223"/>
      <c r="C910" s="224"/>
      <c r="D910" s="193" t="s">
        <v>174</v>
      </c>
      <c r="E910" s="225" t="s">
        <v>19</v>
      </c>
      <c r="F910" s="226" t="s">
        <v>246</v>
      </c>
      <c r="G910" s="224"/>
      <c r="H910" s="227">
        <v>130</v>
      </c>
      <c r="I910" s="228"/>
      <c r="J910" s="224"/>
      <c r="K910" s="224"/>
      <c r="L910" s="229"/>
      <c r="M910" s="230"/>
      <c r="N910" s="231"/>
      <c r="O910" s="231"/>
      <c r="P910" s="231"/>
      <c r="Q910" s="231"/>
      <c r="R910" s="231"/>
      <c r="S910" s="231"/>
      <c r="T910" s="232"/>
      <c r="AT910" s="233" t="s">
        <v>174</v>
      </c>
      <c r="AU910" s="233" t="s">
        <v>83</v>
      </c>
      <c r="AV910" s="15" t="s">
        <v>172</v>
      </c>
      <c r="AW910" s="15" t="s">
        <v>35</v>
      </c>
      <c r="AX910" s="15" t="s">
        <v>81</v>
      </c>
      <c r="AY910" s="233" t="s">
        <v>164</v>
      </c>
    </row>
    <row r="911" spans="1:65" s="2" customFormat="1" ht="14.45" customHeight="1">
      <c r="A911" s="34"/>
      <c r="B911" s="35"/>
      <c r="C911" s="213" t="s">
        <v>410</v>
      </c>
      <c r="D911" s="213" t="s">
        <v>231</v>
      </c>
      <c r="E911" s="214" t="s">
        <v>1942</v>
      </c>
      <c r="F911" s="215" t="s">
        <v>1943</v>
      </c>
      <c r="G911" s="216" t="s">
        <v>170</v>
      </c>
      <c r="H911" s="217">
        <v>136.5</v>
      </c>
      <c r="I911" s="218"/>
      <c r="J911" s="219">
        <f>ROUND(I911*H911,2)</f>
        <v>0</v>
      </c>
      <c r="K911" s="215" t="s">
        <v>171</v>
      </c>
      <c r="L911" s="220"/>
      <c r="M911" s="221" t="s">
        <v>19</v>
      </c>
      <c r="N911" s="222" t="s">
        <v>45</v>
      </c>
      <c r="O911" s="64"/>
      <c r="P911" s="187">
        <f>O911*H911</f>
        <v>0</v>
      </c>
      <c r="Q911" s="187">
        <v>0</v>
      </c>
      <c r="R911" s="187">
        <f>Q911*H911</f>
        <v>0</v>
      </c>
      <c r="S911" s="187">
        <v>0</v>
      </c>
      <c r="T911" s="188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89" t="s">
        <v>348</v>
      </c>
      <c r="AT911" s="189" t="s">
        <v>231</v>
      </c>
      <c r="AU911" s="189" t="s">
        <v>83</v>
      </c>
      <c r="AY911" s="17" t="s">
        <v>164</v>
      </c>
      <c r="BE911" s="190">
        <f>IF(N911="základní",J911,0)</f>
        <v>0</v>
      </c>
      <c r="BF911" s="190">
        <f>IF(N911="snížená",J911,0)</f>
        <v>0</v>
      </c>
      <c r="BG911" s="190">
        <f>IF(N911="zákl. přenesená",J911,0)</f>
        <v>0</v>
      </c>
      <c r="BH911" s="190">
        <f>IF(N911="sníž. přenesená",J911,0)</f>
        <v>0</v>
      </c>
      <c r="BI911" s="190">
        <f>IF(N911="nulová",J911,0)</f>
        <v>0</v>
      </c>
      <c r="BJ911" s="17" t="s">
        <v>81</v>
      </c>
      <c r="BK911" s="190">
        <f>ROUND(I911*H911,2)</f>
        <v>0</v>
      </c>
      <c r="BL911" s="17" t="s">
        <v>389</v>
      </c>
      <c r="BM911" s="189" t="s">
        <v>1949</v>
      </c>
    </row>
    <row r="912" spans="1:65" s="14" customFormat="1" ht="11.25">
      <c r="B912" s="202"/>
      <c r="C912" s="203"/>
      <c r="D912" s="193" t="s">
        <v>174</v>
      </c>
      <c r="E912" s="203"/>
      <c r="F912" s="205" t="s">
        <v>1950</v>
      </c>
      <c r="G912" s="203"/>
      <c r="H912" s="206">
        <v>136.5</v>
      </c>
      <c r="I912" s="207"/>
      <c r="J912" s="203"/>
      <c r="K912" s="203"/>
      <c r="L912" s="208"/>
      <c r="M912" s="209"/>
      <c r="N912" s="210"/>
      <c r="O912" s="210"/>
      <c r="P912" s="210"/>
      <c r="Q912" s="210"/>
      <c r="R912" s="210"/>
      <c r="S912" s="210"/>
      <c r="T912" s="211"/>
      <c r="AT912" s="212" t="s">
        <v>174</v>
      </c>
      <c r="AU912" s="212" t="s">
        <v>83</v>
      </c>
      <c r="AV912" s="14" t="s">
        <v>83</v>
      </c>
      <c r="AW912" s="14" t="s">
        <v>4</v>
      </c>
      <c r="AX912" s="14" t="s">
        <v>81</v>
      </c>
      <c r="AY912" s="212" t="s">
        <v>164</v>
      </c>
    </row>
    <row r="913" spans="1:65" s="2" customFormat="1" ht="24.2" customHeight="1">
      <c r="A913" s="34"/>
      <c r="B913" s="35"/>
      <c r="C913" s="178" t="s">
        <v>363</v>
      </c>
      <c r="D913" s="178" t="s">
        <v>167</v>
      </c>
      <c r="E913" s="179" t="s">
        <v>1951</v>
      </c>
      <c r="F913" s="180" t="s">
        <v>1952</v>
      </c>
      <c r="G913" s="181" t="s">
        <v>170</v>
      </c>
      <c r="H913" s="182">
        <v>1738.6510000000001</v>
      </c>
      <c r="I913" s="183"/>
      <c r="J913" s="184">
        <f>ROUND(I913*H913,2)</f>
        <v>0</v>
      </c>
      <c r="K913" s="180" t="s">
        <v>171</v>
      </c>
      <c r="L913" s="39"/>
      <c r="M913" s="185" t="s">
        <v>19</v>
      </c>
      <c r="N913" s="186" t="s">
        <v>45</v>
      </c>
      <c r="O913" s="64"/>
      <c r="P913" s="187">
        <f>O913*H913</f>
        <v>0</v>
      </c>
      <c r="Q913" s="187">
        <v>2.0000000000000001E-4</v>
      </c>
      <c r="R913" s="187">
        <f>Q913*H913</f>
        <v>0.34773020000000004</v>
      </c>
      <c r="S913" s="187">
        <v>0</v>
      </c>
      <c r="T913" s="188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89" t="s">
        <v>389</v>
      </c>
      <c r="AT913" s="189" t="s">
        <v>167</v>
      </c>
      <c r="AU913" s="189" t="s">
        <v>83</v>
      </c>
      <c r="AY913" s="17" t="s">
        <v>164</v>
      </c>
      <c r="BE913" s="190">
        <f>IF(N913="základní",J913,0)</f>
        <v>0</v>
      </c>
      <c r="BF913" s="190">
        <f>IF(N913="snížená",J913,0)</f>
        <v>0</v>
      </c>
      <c r="BG913" s="190">
        <f>IF(N913="zákl. přenesená",J913,0)</f>
        <v>0</v>
      </c>
      <c r="BH913" s="190">
        <f>IF(N913="sníž. přenesená",J913,0)</f>
        <v>0</v>
      </c>
      <c r="BI913" s="190">
        <f>IF(N913="nulová",J913,0)</f>
        <v>0</v>
      </c>
      <c r="BJ913" s="17" t="s">
        <v>81</v>
      </c>
      <c r="BK913" s="190">
        <f>ROUND(I913*H913,2)</f>
        <v>0</v>
      </c>
      <c r="BL913" s="17" t="s">
        <v>389</v>
      </c>
      <c r="BM913" s="189" t="s">
        <v>1953</v>
      </c>
    </row>
    <row r="914" spans="1:65" s="13" customFormat="1" ht="11.25">
      <c r="B914" s="191"/>
      <c r="C914" s="192"/>
      <c r="D914" s="193" t="s">
        <v>174</v>
      </c>
      <c r="E914" s="194" t="s">
        <v>19</v>
      </c>
      <c r="F914" s="195" t="s">
        <v>696</v>
      </c>
      <c r="G914" s="192"/>
      <c r="H914" s="194" t="s">
        <v>19</v>
      </c>
      <c r="I914" s="196"/>
      <c r="J914" s="192"/>
      <c r="K914" s="192"/>
      <c r="L914" s="197"/>
      <c r="M914" s="198"/>
      <c r="N914" s="199"/>
      <c r="O914" s="199"/>
      <c r="P914" s="199"/>
      <c r="Q914" s="199"/>
      <c r="R914" s="199"/>
      <c r="S914" s="199"/>
      <c r="T914" s="200"/>
      <c r="AT914" s="201" t="s">
        <v>174</v>
      </c>
      <c r="AU914" s="201" t="s">
        <v>83</v>
      </c>
      <c r="AV914" s="13" t="s">
        <v>81</v>
      </c>
      <c r="AW914" s="13" t="s">
        <v>35</v>
      </c>
      <c r="AX914" s="13" t="s">
        <v>74</v>
      </c>
      <c r="AY914" s="201" t="s">
        <v>164</v>
      </c>
    </row>
    <row r="915" spans="1:65" s="14" customFormat="1" ht="11.25">
      <c r="B915" s="202"/>
      <c r="C915" s="203"/>
      <c r="D915" s="193" t="s">
        <v>174</v>
      </c>
      <c r="E915" s="204" t="s">
        <v>19</v>
      </c>
      <c r="F915" s="205" t="s">
        <v>1954</v>
      </c>
      <c r="G915" s="203"/>
      <c r="H915" s="206">
        <v>899.65700000000004</v>
      </c>
      <c r="I915" s="207"/>
      <c r="J915" s="203"/>
      <c r="K915" s="203"/>
      <c r="L915" s="208"/>
      <c r="M915" s="209"/>
      <c r="N915" s="210"/>
      <c r="O915" s="210"/>
      <c r="P915" s="210"/>
      <c r="Q915" s="210"/>
      <c r="R915" s="210"/>
      <c r="S915" s="210"/>
      <c r="T915" s="211"/>
      <c r="AT915" s="212" t="s">
        <v>174</v>
      </c>
      <c r="AU915" s="212" t="s">
        <v>83</v>
      </c>
      <c r="AV915" s="14" t="s">
        <v>83</v>
      </c>
      <c r="AW915" s="14" t="s">
        <v>35</v>
      </c>
      <c r="AX915" s="14" t="s">
        <v>74</v>
      </c>
      <c r="AY915" s="212" t="s">
        <v>164</v>
      </c>
    </row>
    <row r="916" spans="1:65" s="13" customFormat="1" ht="11.25">
      <c r="B916" s="191"/>
      <c r="C916" s="192"/>
      <c r="D916" s="193" t="s">
        <v>174</v>
      </c>
      <c r="E916" s="194" t="s">
        <v>19</v>
      </c>
      <c r="F916" s="195" t="s">
        <v>735</v>
      </c>
      <c r="G916" s="192"/>
      <c r="H916" s="194" t="s">
        <v>19</v>
      </c>
      <c r="I916" s="196"/>
      <c r="J916" s="192"/>
      <c r="K916" s="192"/>
      <c r="L916" s="197"/>
      <c r="M916" s="198"/>
      <c r="N916" s="199"/>
      <c r="O916" s="199"/>
      <c r="P916" s="199"/>
      <c r="Q916" s="199"/>
      <c r="R916" s="199"/>
      <c r="S916" s="199"/>
      <c r="T916" s="200"/>
      <c r="AT916" s="201" t="s">
        <v>174</v>
      </c>
      <c r="AU916" s="201" t="s">
        <v>83</v>
      </c>
      <c r="AV916" s="13" t="s">
        <v>81</v>
      </c>
      <c r="AW916" s="13" t="s">
        <v>35</v>
      </c>
      <c r="AX916" s="13" t="s">
        <v>74</v>
      </c>
      <c r="AY916" s="201" t="s">
        <v>164</v>
      </c>
    </row>
    <row r="917" spans="1:65" s="14" customFormat="1" ht="11.25">
      <c r="B917" s="202"/>
      <c r="C917" s="203"/>
      <c r="D917" s="193" t="s">
        <v>174</v>
      </c>
      <c r="E917" s="204" t="s">
        <v>19</v>
      </c>
      <c r="F917" s="205" t="s">
        <v>1955</v>
      </c>
      <c r="G917" s="203"/>
      <c r="H917" s="206">
        <v>838.99400000000003</v>
      </c>
      <c r="I917" s="207"/>
      <c r="J917" s="203"/>
      <c r="K917" s="203"/>
      <c r="L917" s="208"/>
      <c r="M917" s="209"/>
      <c r="N917" s="210"/>
      <c r="O917" s="210"/>
      <c r="P917" s="210"/>
      <c r="Q917" s="210"/>
      <c r="R917" s="210"/>
      <c r="S917" s="210"/>
      <c r="T917" s="211"/>
      <c r="AT917" s="212" t="s">
        <v>174</v>
      </c>
      <c r="AU917" s="212" t="s">
        <v>83</v>
      </c>
      <c r="AV917" s="14" t="s">
        <v>83</v>
      </c>
      <c r="AW917" s="14" t="s">
        <v>35</v>
      </c>
      <c r="AX917" s="14" t="s">
        <v>74</v>
      </c>
      <c r="AY917" s="212" t="s">
        <v>164</v>
      </c>
    </row>
    <row r="918" spans="1:65" s="15" customFormat="1" ht="11.25">
      <c r="B918" s="223"/>
      <c r="C918" s="224"/>
      <c r="D918" s="193" t="s">
        <v>174</v>
      </c>
      <c r="E918" s="225" t="s">
        <v>19</v>
      </c>
      <c r="F918" s="226" t="s">
        <v>246</v>
      </c>
      <c r="G918" s="224"/>
      <c r="H918" s="227">
        <v>1738.6510000000001</v>
      </c>
      <c r="I918" s="228"/>
      <c r="J918" s="224"/>
      <c r="K918" s="224"/>
      <c r="L918" s="229"/>
      <c r="M918" s="230"/>
      <c r="N918" s="231"/>
      <c r="O918" s="231"/>
      <c r="P918" s="231"/>
      <c r="Q918" s="231"/>
      <c r="R918" s="231"/>
      <c r="S918" s="231"/>
      <c r="T918" s="232"/>
      <c r="AT918" s="233" t="s">
        <v>174</v>
      </c>
      <c r="AU918" s="233" t="s">
        <v>83</v>
      </c>
      <c r="AV918" s="15" t="s">
        <v>172</v>
      </c>
      <c r="AW918" s="15" t="s">
        <v>35</v>
      </c>
      <c r="AX918" s="15" t="s">
        <v>81</v>
      </c>
      <c r="AY918" s="233" t="s">
        <v>164</v>
      </c>
    </row>
    <row r="919" spans="1:65" s="2" customFormat="1" ht="37.9" customHeight="1">
      <c r="A919" s="34"/>
      <c r="B919" s="35"/>
      <c r="C919" s="178" t="s">
        <v>368</v>
      </c>
      <c r="D919" s="178" t="s">
        <v>167</v>
      </c>
      <c r="E919" s="179" t="s">
        <v>1956</v>
      </c>
      <c r="F919" s="180" t="s">
        <v>1957</v>
      </c>
      <c r="G919" s="181" t="s">
        <v>170</v>
      </c>
      <c r="H919" s="182">
        <v>1738.6510000000001</v>
      </c>
      <c r="I919" s="183"/>
      <c r="J919" s="184">
        <f>ROUND(I919*H919,2)</f>
        <v>0</v>
      </c>
      <c r="K919" s="180" t="s">
        <v>171</v>
      </c>
      <c r="L919" s="39"/>
      <c r="M919" s="185" t="s">
        <v>19</v>
      </c>
      <c r="N919" s="186" t="s">
        <v>45</v>
      </c>
      <c r="O919" s="64"/>
      <c r="P919" s="187">
        <f>O919*H919</f>
        <v>0</v>
      </c>
      <c r="Q919" s="187">
        <v>2.9E-4</v>
      </c>
      <c r="R919" s="187">
        <f>Q919*H919</f>
        <v>0.50420879000000007</v>
      </c>
      <c r="S919" s="187">
        <v>0</v>
      </c>
      <c r="T919" s="188">
        <f>S919*H919</f>
        <v>0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189" t="s">
        <v>389</v>
      </c>
      <c r="AT919" s="189" t="s">
        <v>167</v>
      </c>
      <c r="AU919" s="189" t="s">
        <v>83</v>
      </c>
      <c r="AY919" s="17" t="s">
        <v>164</v>
      </c>
      <c r="BE919" s="190">
        <f>IF(N919="základní",J919,0)</f>
        <v>0</v>
      </c>
      <c r="BF919" s="190">
        <f>IF(N919="snížená",J919,0)</f>
        <v>0</v>
      </c>
      <c r="BG919" s="190">
        <f>IF(N919="zákl. přenesená",J919,0)</f>
        <v>0</v>
      </c>
      <c r="BH919" s="190">
        <f>IF(N919="sníž. přenesená",J919,0)</f>
        <v>0</v>
      </c>
      <c r="BI919" s="190">
        <f>IF(N919="nulová",J919,0)</f>
        <v>0</v>
      </c>
      <c r="BJ919" s="17" t="s">
        <v>81</v>
      </c>
      <c r="BK919" s="190">
        <f>ROUND(I919*H919,2)</f>
        <v>0</v>
      </c>
      <c r="BL919" s="17" t="s">
        <v>389</v>
      </c>
      <c r="BM919" s="189" t="s">
        <v>1958</v>
      </c>
    </row>
    <row r="920" spans="1:65" s="12" customFormat="1" ht="22.9" customHeight="1">
      <c r="B920" s="162"/>
      <c r="C920" s="163"/>
      <c r="D920" s="164" t="s">
        <v>73</v>
      </c>
      <c r="E920" s="176" t="s">
        <v>1959</v>
      </c>
      <c r="F920" s="176" t="s">
        <v>1960</v>
      </c>
      <c r="G920" s="163"/>
      <c r="H920" s="163"/>
      <c r="I920" s="166"/>
      <c r="J920" s="177">
        <f>BK920</f>
        <v>0</v>
      </c>
      <c r="K920" s="163"/>
      <c r="L920" s="168"/>
      <c r="M920" s="169"/>
      <c r="N920" s="170"/>
      <c r="O920" s="170"/>
      <c r="P920" s="171">
        <f>SUM(P921:P953)</f>
        <v>0</v>
      </c>
      <c r="Q920" s="170"/>
      <c r="R920" s="171">
        <f>SUM(R921:R953)</f>
        <v>4.0595000000000006E-2</v>
      </c>
      <c r="S920" s="170"/>
      <c r="T920" s="172">
        <f>SUM(T921:T953)</f>
        <v>0</v>
      </c>
      <c r="AR920" s="173" t="s">
        <v>83</v>
      </c>
      <c r="AT920" s="174" t="s">
        <v>73</v>
      </c>
      <c r="AU920" s="174" t="s">
        <v>81</v>
      </c>
      <c r="AY920" s="173" t="s">
        <v>164</v>
      </c>
      <c r="BK920" s="175">
        <f>SUM(BK921:BK953)</f>
        <v>0</v>
      </c>
    </row>
    <row r="921" spans="1:65" s="2" customFormat="1" ht="37.9" customHeight="1">
      <c r="A921" s="34"/>
      <c r="B921" s="35"/>
      <c r="C921" s="178" t="s">
        <v>680</v>
      </c>
      <c r="D921" s="178" t="s">
        <v>167</v>
      </c>
      <c r="E921" s="179" t="s">
        <v>1961</v>
      </c>
      <c r="F921" s="180" t="s">
        <v>1962</v>
      </c>
      <c r="G921" s="181" t="s">
        <v>401</v>
      </c>
      <c r="H921" s="182">
        <v>2</v>
      </c>
      <c r="I921" s="183"/>
      <c r="J921" s="184">
        <f>ROUND(I921*H921,2)</f>
        <v>0</v>
      </c>
      <c r="K921" s="180" t="s">
        <v>171</v>
      </c>
      <c r="L921" s="39"/>
      <c r="M921" s="185" t="s">
        <v>19</v>
      </c>
      <c r="N921" s="186" t="s">
        <v>45</v>
      </c>
      <c r="O921" s="64"/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89" t="s">
        <v>389</v>
      </c>
      <c r="AT921" s="189" t="s">
        <v>167</v>
      </c>
      <c r="AU921" s="189" t="s">
        <v>83</v>
      </c>
      <c r="AY921" s="17" t="s">
        <v>164</v>
      </c>
      <c r="BE921" s="190">
        <f>IF(N921="základní",J921,0)</f>
        <v>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7" t="s">
        <v>81</v>
      </c>
      <c r="BK921" s="190">
        <f>ROUND(I921*H921,2)</f>
        <v>0</v>
      </c>
      <c r="BL921" s="17" t="s">
        <v>389</v>
      </c>
      <c r="BM921" s="189" t="s">
        <v>1963</v>
      </c>
    </row>
    <row r="922" spans="1:65" s="13" customFormat="1" ht="11.25">
      <c r="B922" s="191"/>
      <c r="C922" s="192"/>
      <c r="D922" s="193" t="s">
        <v>174</v>
      </c>
      <c r="E922" s="194" t="s">
        <v>19</v>
      </c>
      <c r="F922" s="195" t="s">
        <v>1550</v>
      </c>
      <c r="G922" s="192"/>
      <c r="H922" s="194" t="s">
        <v>19</v>
      </c>
      <c r="I922" s="196"/>
      <c r="J922" s="192"/>
      <c r="K922" s="192"/>
      <c r="L922" s="197"/>
      <c r="M922" s="198"/>
      <c r="N922" s="199"/>
      <c r="O922" s="199"/>
      <c r="P922" s="199"/>
      <c r="Q922" s="199"/>
      <c r="R922" s="199"/>
      <c r="S922" s="199"/>
      <c r="T922" s="200"/>
      <c r="AT922" s="201" t="s">
        <v>174</v>
      </c>
      <c r="AU922" s="201" t="s">
        <v>83</v>
      </c>
      <c r="AV922" s="13" t="s">
        <v>81</v>
      </c>
      <c r="AW922" s="13" t="s">
        <v>35</v>
      </c>
      <c r="AX922" s="13" t="s">
        <v>74</v>
      </c>
      <c r="AY922" s="201" t="s">
        <v>164</v>
      </c>
    </row>
    <row r="923" spans="1:65" s="14" customFormat="1" ht="11.25">
      <c r="B923" s="202"/>
      <c r="C923" s="203"/>
      <c r="D923" s="193" t="s">
        <v>174</v>
      </c>
      <c r="E923" s="204" t="s">
        <v>19</v>
      </c>
      <c r="F923" s="205" t="s">
        <v>81</v>
      </c>
      <c r="G923" s="203"/>
      <c r="H923" s="206">
        <v>1</v>
      </c>
      <c r="I923" s="207"/>
      <c r="J923" s="203"/>
      <c r="K923" s="203"/>
      <c r="L923" s="208"/>
      <c r="M923" s="209"/>
      <c r="N923" s="210"/>
      <c r="O923" s="210"/>
      <c r="P923" s="210"/>
      <c r="Q923" s="210"/>
      <c r="R923" s="210"/>
      <c r="S923" s="210"/>
      <c r="T923" s="211"/>
      <c r="AT923" s="212" t="s">
        <v>174</v>
      </c>
      <c r="AU923" s="212" t="s">
        <v>83</v>
      </c>
      <c r="AV923" s="14" t="s">
        <v>83</v>
      </c>
      <c r="AW923" s="14" t="s">
        <v>35</v>
      </c>
      <c r="AX923" s="14" t="s">
        <v>74</v>
      </c>
      <c r="AY923" s="212" t="s">
        <v>164</v>
      </c>
    </row>
    <row r="924" spans="1:65" s="13" customFormat="1" ht="11.25">
      <c r="B924" s="191"/>
      <c r="C924" s="192"/>
      <c r="D924" s="193" t="s">
        <v>174</v>
      </c>
      <c r="E924" s="194" t="s">
        <v>19</v>
      </c>
      <c r="F924" s="195" t="s">
        <v>1552</v>
      </c>
      <c r="G924" s="192"/>
      <c r="H924" s="194" t="s">
        <v>19</v>
      </c>
      <c r="I924" s="196"/>
      <c r="J924" s="192"/>
      <c r="K924" s="192"/>
      <c r="L924" s="197"/>
      <c r="M924" s="198"/>
      <c r="N924" s="199"/>
      <c r="O924" s="199"/>
      <c r="P924" s="199"/>
      <c r="Q924" s="199"/>
      <c r="R924" s="199"/>
      <c r="S924" s="199"/>
      <c r="T924" s="200"/>
      <c r="AT924" s="201" t="s">
        <v>174</v>
      </c>
      <c r="AU924" s="201" t="s">
        <v>83</v>
      </c>
      <c r="AV924" s="13" t="s">
        <v>81</v>
      </c>
      <c r="AW924" s="13" t="s">
        <v>35</v>
      </c>
      <c r="AX924" s="13" t="s">
        <v>74</v>
      </c>
      <c r="AY924" s="201" t="s">
        <v>164</v>
      </c>
    </row>
    <row r="925" spans="1:65" s="14" customFormat="1" ht="11.25">
      <c r="B925" s="202"/>
      <c r="C925" s="203"/>
      <c r="D925" s="193" t="s">
        <v>174</v>
      </c>
      <c r="E925" s="204" t="s">
        <v>19</v>
      </c>
      <c r="F925" s="205" t="s">
        <v>81</v>
      </c>
      <c r="G925" s="203"/>
      <c r="H925" s="206">
        <v>1</v>
      </c>
      <c r="I925" s="207"/>
      <c r="J925" s="203"/>
      <c r="K925" s="203"/>
      <c r="L925" s="208"/>
      <c r="M925" s="209"/>
      <c r="N925" s="210"/>
      <c r="O925" s="210"/>
      <c r="P925" s="210"/>
      <c r="Q925" s="210"/>
      <c r="R925" s="210"/>
      <c r="S925" s="210"/>
      <c r="T925" s="211"/>
      <c r="AT925" s="212" t="s">
        <v>174</v>
      </c>
      <c r="AU925" s="212" t="s">
        <v>83</v>
      </c>
      <c r="AV925" s="14" t="s">
        <v>83</v>
      </c>
      <c r="AW925" s="14" t="s">
        <v>35</v>
      </c>
      <c r="AX925" s="14" t="s">
        <v>74</v>
      </c>
      <c r="AY925" s="212" t="s">
        <v>164</v>
      </c>
    </row>
    <row r="926" spans="1:65" s="15" customFormat="1" ht="11.25">
      <c r="B926" s="223"/>
      <c r="C926" s="224"/>
      <c r="D926" s="193" t="s">
        <v>174</v>
      </c>
      <c r="E926" s="225" t="s">
        <v>19</v>
      </c>
      <c r="F926" s="226" t="s">
        <v>246</v>
      </c>
      <c r="G926" s="224"/>
      <c r="H926" s="227">
        <v>2</v>
      </c>
      <c r="I926" s="228"/>
      <c r="J926" s="224"/>
      <c r="K926" s="224"/>
      <c r="L926" s="229"/>
      <c r="M926" s="230"/>
      <c r="N926" s="231"/>
      <c r="O926" s="231"/>
      <c r="P926" s="231"/>
      <c r="Q926" s="231"/>
      <c r="R926" s="231"/>
      <c r="S926" s="231"/>
      <c r="T926" s="232"/>
      <c r="AT926" s="233" t="s">
        <v>174</v>
      </c>
      <c r="AU926" s="233" t="s">
        <v>83</v>
      </c>
      <c r="AV926" s="15" t="s">
        <v>172</v>
      </c>
      <c r="AW926" s="15" t="s">
        <v>35</v>
      </c>
      <c r="AX926" s="15" t="s">
        <v>81</v>
      </c>
      <c r="AY926" s="233" t="s">
        <v>164</v>
      </c>
    </row>
    <row r="927" spans="1:65" s="2" customFormat="1" ht="24.2" customHeight="1">
      <c r="A927" s="34"/>
      <c r="B927" s="35"/>
      <c r="C927" s="213" t="s">
        <v>1964</v>
      </c>
      <c r="D927" s="213" t="s">
        <v>231</v>
      </c>
      <c r="E927" s="214" t="s">
        <v>1965</v>
      </c>
      <c r="F927" s="215" t="s">
        <v>1966</v>
      </c>
      <c r="G927" s="216" t="s">
        <v>170</v>
      </c>
      <c r="H927" s="217">
        <v>6.0350000000000001</v>
      </c>
      <c r="I927" s="218"/>
      <c r="J927" s="219">
        <f>ROUND(I927*H927,2)</f>
        <v>0</v>
      </c>
      <c r="K927" s="215" t="s">
        <v>171</v>
      </c>
      <c r="L927" s="220"/>
      <c r="M927" s="221" t="s">
        <v>19</v>
      </c>
      <c r="N927" s="222" t="s">
        <v>45</v>
      </c>
      <c r="O927" s="64"/>
      <c r="P927" s="187">
        <f>O927*H927</f>
        <v>0</v>
      </c>
      <c r="Q927" s="187">
        <v>1E-3</v>
      </c>
      <c r="R927" s="187">
        <f>Q927*H927</f>
        <v>6.0350000000000004E-3</v>
      </c>
      <c r="S927" s="187">
        <v>0</v>
      </c>
      <c r="T927" s="188">
        <f>S927*H927</f>
        <v>0</v>
      </c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R927" s="189" t="s">
        <v>348</v>
      </c>
      <c r="AT927" s="189" t="s">
        <v>231</v>
      </c>
      <c r="AU927" s="189" t="s">
        <v>83</v>
      </c>
      <c r="AY927" s="17" t="s">
        <v>164</v>
      </c>
      <c r="BE927" s="190">
        <f>IF(N927="základní",J927,0)</f>
        <v>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7" t="s">
        <v>81</v>
      </c>
      <c r="BK927" s="190">
        <f>ROUND(I927*H927,2)</f>
        <v>0</v>
      </c>
      <c r="BL927" s="17" t="s">
        <v>389</v>
      </c>
      <c r="BM927" s="189" t="s">
        <v>1967</v>
      </c>
    </row>
    <row r="928" spans="1:65" s="14" customFormat="1" ht="11.25">
      <c r="B928" s="202"/>
      <c r="C928" s="203"/>
      <c r="D928" s="193" t="s">
        <v>174</v>
      </c>
      <c r="E928" s="204" t="s">
        <v>19</v>
      </c>
      <c r="F928" s="205" t="s">
        <v>1968</v>
      </c>
      <c r="G928" s="203"/>
      <c r="H928" s="206">
        <v>6.0350000000000001</v>
      </c>
      <c r="I928" s="207"/>
      <c r="J928" s="203"/>
      <c r="K928" s="203"/>
      <c r="L928" s="208"/>
      <c r="M928" s="209"/>
      <c r="N928" s="210"/>
      <c r="O928" s="210"/>
      <c r="P928" s="210"/>
      <c r="Q928" s="210"/>
      <c r="R928" s="210"/>
      <c r="S928" s="210"/>
      <c r="T928" s="211"/>
      <c r="AT928" s="212" t="s">
        <v>174</v>
      </c>
      <c r="AU928" s="212" t="s">
        <v>83</v>
      </c>
      <c r="AV928" s="14" t="s">
        <v>83</v>
      </c>
      <c r="AW928" s="14" t="s">
        <v>35</v>
      </c>
      <c r="AX928" s="14" t="s">
        <v>81</v>
      </c>
      <c r="AY928" s="212" t="s">
        <v>164</v>
      </c>
    </row>
    <row r="929" spans="1:65" s="2" customFormat="1" ht="37.9" customHeight="1">
      <c r="A929" s="34"/>
      <c r="B929" s="35"/>
      <c r="C929" s="178" t="s">
        <v>1969</v>
      </c>
      <c r="D929" s="178" t="s">
        <v>167</v>
      </c>
      <c r="E929" s="179" t="s">
        <v>1970</v>
      </c>
      <c r="F929" s="180" t="s">
        <v>1971</v>
      </c>
      <c r="G929" s="181" t="s">
        <v>401</v>
      </c>
      <c r="H929" s="182">
        <v>4</v>
      </c>
      <c r="I929" s="183"/>
      <c r="J929" s="184">
        <f>ROUND(I929*H929,2)</f>
        <v>0</v>
      </c>
      <c r="K929" s="180" t="s">
        <v>171</v>
      </c>
      <c r="L929" s="39"/>
      <c r="M929" s="185" t="s">
        <v>19</v>
      </c>
      <c r="N929" s="186" t="s">
        <v>45</v>
      </c>
      <c r="O929" s="64"/>
      <c r="P929" s="187">
        <f>O929*H929</f>
        <v>0</v>
      </c>
      <c r="Q929" s="187">
        <v>0</v>
      </c>
      <c r="R929" s="187">
        <f>Q929*H929</f>
        <v>0</v>
      </c>
      <c r="S929" s="187">
        <v>0</v>
      </c>
      <c r="T929" s="188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189" t="s">
        <v>389</v>
      </c>
      <c r="AT929" s="189" t="s">
        <v>167</v>
      </c>
      <c r="AU929" s="189" t="s">
        <v>83</v>
      </c>
      <c r="AY929" s="17" t="s">
        <v>164</v>
      </c>
      <c r="BE929" s="190">
        <f>IF(N929="základní",J929,0)</f>
        <v>0</v>
      </c>
      <c r="BF929" s="190">
        <f>IF(N929="snížená",J929,0)</f>
        <v>0</v>
      </c>
      <c r="BG929" s="190">
        <f>IF(N929="zákl. přenesená",J929,0)</f>
        <v>0</v>
      </c>
      <c r="BH929" s="190">
        <f>IF(N929="sníž. přenesená",J929,0)</f>
        <v>0</v>
      </c>
      <c r="BI929" s="190">
        <f>IF(N929="nulová",J929,0)</f>
        <v>0</v>
      </c>
      <c r="BJ929" s="17" t="s">
        <v>81</v>
      </c>
      <c r="BK929" s="190">
        <f>ROUND(I929*H929,2)</f>
        <v>0</v>
      </c>
      <c r="BL929" s="17" t="s">
        <v>389</v>
      </c>
      <c r="BM929" s="189" t="s">
        <v>1972</v>
      </c>
    </row>
    <row r="930" spans="1:65" s="13" customFormat="1" ht="11.25">
      <c r="B930" s="191"/>
      <c r="C930" s="192"/>
      <c r="D930" s="193" t="s">
        <v>174</v>
      </c>
      <c r="E930" s="194" t="s">
        <v>19</v>
      </c>
      <c r="F930" s="195" t="s">
        <v>1973</v>
      </c>
      <c r="G930" s="192"/>
      <c r="H930" s="194" t="s">
        <v>19</v>
      </c>
      <c r="I930" s="196"/>
      <c r="J930" s="192"/>
      <c r="K930" s="192"/>
      <c r="L930" s="197"/>
      <c r="M930" s="198"/>
      <c r="N930" s="199"/>
      <c r="O930" s="199"/>
      <c r="P930" s="199"/>
      <c r="Q930" s="199"/>
      <c r="R930" s="199"/>
      <c r="S930" s="199"/>
      <c r="T930" s="200"/>
      <c r="AT930" s="201" t="s">
        <v>174</v>
      </c>
      <c r="AU930" s="201" t="s">
        <v>83</v>
      </c>
      <c r="AV930" s="13" t="s">
        <v>81</v>
      </c>
      <c r="AW930" s="13" t="s">
        <v>35</v>
      </c>
      <c r="AX930" s="13" t="s">
        <v>74</v>
      </c>
      <c r="AY930" s="201" t="s">
        <v>164</v>
      </c>
    </row>
    <row r="931" spans="1:65" s="14" customFormat="1" ht="11.25">
      <c r="B931" s="202"/>
      <c r="C931" s="203"/>
      <c r="D931" s="193" t="s">
        <v>174</v>
      </c>
      <c r="E931" s="204" t="s">
        <v>19</v>
      </c>
      <c r="F931" s="205" t="s">
        <v>172</v>
      </c>
      <c r="G931" s="203"/>
      <c r="H931" s="206">
        <v>4</v>
      </c>
      <c r="I931" s="207"/>
      <c r="J931" s="203"/>
      <c r="K931" s="203"/>
      <c r="L931" s="208"/>
      <c r="M931" s="209"/>
      <c r="N931" s="210"/>
      <c r="O931" s="210"/>
      <c r="P931" s="210"/>
      <c r="Q931" s="210"/>
      <c r="R931" s="210"/>
      <c r="S931" s="210"/>
      <c r="T931" s="211"/>
      <c r="AT931" s="212" t="s">
        <v>174</v>
      </c>
      <c r="AU931" s="212" t="s">
        <v>83</v>
      </c>
      <c r="AV931" s="14" t="s">
        <v>83</v>
      </c>
      <c r="AW931" s="14" t="s">
        <v>35</v>
      </c>
      <c r="AX931" s="14" t="s">
        <v>81</v>
      </c>
      <c r="AY931" s="212" t="s">
        <v>164</v>
      </c>
    </row>
    <row r="932" spans="1:65" s="2" customFormat="1" ht="24.2" customHeight="1">
      <c r="A932" s="34"/>
      <c r="B932" s="35"/>
      <c r="C932" s="213" t="s">
        <v>1974</v>
      </c>
      <c r="D932" s="213" t="s">
        <v>231</v>
      </c>
      <c r="E932" s="214" t="s">
        <v>1975</v>
      </c>
      <c r="F932" s="215" t="s">
        <v>1976</v>
      </c>
      <c r="G932" s="216" t="s">
        <v>170</v>
      </c>
      <c r="H932" s="217">
        <v>28.56</v>
      </c>
      <c r="I932" s="218"/>
      <c r="J932" s="219">
        <f>ROUND(I932*H932,2)</f>
        <v>0</v>
      </c>
      <c r="K932" s="215" t="s">
        <v>171</v>
      </c>
      <c r="L932" s="220"/>
      <c r="M932" s="221" t="s">
        <v>19</v>
      </c>
      <c r="N932" s="222" t="s">
        <v>45</v>
      </c>
      <c r="O932" s="64"/>
      <c r="P932" s="187">
        <f>O932*H932</f>
        <v>0</v>
      </c>
      <c r="Q932" s="187">
        <v>1E-3</v>
      </c>
      <c r="R932" s="187">
        <f>Q932*H932</f>
        <v>2.8559999999999999E-2</v>
      </c>
      <c r="S932" s="187">
        <v>0</v>
      </c>
      <c r="T932" s="188">
        <f>S932*H932</f>
        <v>0</v>
      </c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R932" s="189" t="s">
        <v>348</v>
      </c>
      <c r="AT932" s="189" t="s">
        <v>231</v>
      </c>
      <c r="AU932" s="189" t="s">
        <v>83</v>
      </c>
      <c r="AY932" s="17" t="s">
        <v>164</v>
      </c>
      <c r="BE932" s="190">
        <f>IF(N932="základní",J932,0)</f>
        <v>0</v>
      </c>
      <c r="BF932" s="190">
        <f>IF(N932="snížená",J932,0)</f>
        <v>0</v>
      </c>
      <c r="BG932" s="190">
        <f>IF(N932="zákl. přenesená",J932,0)</f>
        <v>0</v>
      </c>
      <c r="BH932" s="190">
        <f>IF(N932="sníž. přenesená",J932,0)</f>
        <v>0</v>
      </c>
      <c r="BI932" s="190">
        <f>IF(N932="nulová",J932,0)</f>
        <v>0</v>
      </c>
      <c r="BJ932" s="17" t="s">
        <v>81</v>
      </c>
      <c r="BK932" s="190">
        <f>ROUND(I932*H932,2)</f>
        <v>0</v>
      </c>
      <c r="BL932" s="17" t="s">
        <v>389</v>
      </c>
      <c r="BM932" s="189" t="s">
        <v>1977</v>
      </c>
    </row>
    <row r="933" spans="1:65" s="14" customFormat="1" ht="11.25">
      <c r="B933" s="202"/>
      <c r="C933" s="203"/>
      <c r="D933" s="193" t="s">
        <v>174</v>
      </c>
      <c r="E933" s="204" t="s">
        <v>19</v>
      </c>
      <c r="F933" s="205" t="s">
        <v>1978</v>
      </c>
      <c r="G933" s="203"/>
      <c r="H933" s="206">
        <v>28.56</v>
      </c>
      <c r="I933" s="207"/>
      <c r="J933" s="203"/>
      <c r="K933" s="203"/>
      <c r="L933" s="208"/>
      <c r="M933" s="209"/>
      <c r="N933" s="210"/>
      <c r="O933" s="210"/>
      <c r="P933" s="210"/>
      <c r="Q933" s="210"/>
      <c r="R933" s="210"/>
      <c r="S933" s="210"/>
      <c r="T933" s="211"/>
      <c r="AT933" s="212" t="s">
        <v>174</v>
      </c>
      <c r="AU933" s="212" t="s">
        <v>83</v>
      </c>
      <c r="AV933" s="14" t="s">
        <v>83</v>
      </c>
      <c r="AW933" s="14" t="s">
        <v>35</v>
      </c>
      <c r="AX933" s="14" t="s">
        <v>81</v>
      </c>
      <c r="AY933" s="212" t="s">
        <v>164</v>
      </c>
    </row>
    <row r="934" spans="1:65" s="2" customFormat="1" ht="14.45" customHeight="1">
      <c r="A934" s="34"/>
      <c r="B934" s="35"/>
      <c r="C934" s="178" t="s">
        <v>1979</v>
      </c>
      <c r="D934" s="178" t="s">
        <v>167</v>
      </c>
      <c r="E934" s="179" t="s">
        <v>1980</v>
      </c>
      <c r="F934" s="180" t="s">
        <v>1981</v>
      </c>
      <c r="G934" s="181" t="s">
        <v>401</v>
      </c>
      <c r="H934" s="182">
        <v>6</v>
      </c>
      <c r="I934" s="183"/>
      <c r="J934" s="184">
        <f>ROUND(I934*H934,2)</f>
        <v>0</v>
      </c>
      <c r="K934" s="180" t="s">
        <v>171</v>
      </c>
      <c r="L934" s="39"/>
      <c r="M934" s="185" t="s">
        <v>19</v>
      </c>
      <c r="N934" s="186" t="s">
        <v>45</v>
      </c>
      <c r="O934" s="64"/>
      <c r="P934" s="187">
        <f>O934*H934</f>
        <v>0</v>
      </c>
      <c r="Q934" s="187">
        <v>0</v>
      </c>
      <c r="R934" s="187">
        <f>Q934*H934</f>
        <v>0</v>
      </c>
      <c r="S934" s="187">
        <v>0</v>
      </c>
      <c r="T934" s="188">
        <f>S934*H934</f>
        <v>0</v>
      </c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R934" s="189" t="s">
        <v>389</v>
      </c>
      <c r="AT934" s="189" t="s">
        <v>167</v>
      </c>
      <c r="AU934" s="189" t="s">
        <v>83</v>
      </c>
      <c r="AY934" s="17" t="s">
        <v>164</v>
      </c>
      <c r="BE934" s="190">
        <f>IF(N934="základní",J934,0)</f>
        <v>0</v>
      </c>
      <c r="BF934" s="190">
        <f>IF(N934="snížená",J934,0)</f>
        <v>0</v>
      </c>
      <c r="BG934" s="190">
        <f>IF(N934="zákl. přenesená",J934,0)</f>
        <v>0</v>
      </c>
      <c r="BH934" s="190">
        <f>IF(N934="sníž. přenesená",J934,0)</f>
        <v>0</v>
      </c>
      <c r="BI934" s="190">
        <f>IF(N934="nulová",J934,0)</f>
        <v>0</v>
      </c>
      <c r="BJ934" s="17" t="s">
        <v>81</v>
      </c>
      <c r="BK934" s="190">
        <f>ROUND(I934*H934,2)</f>
        <v>0</v>
      </c>
      <c r="BL934" s="17" t="s">
        <v>389</v>
      </c>
      <c r="BM934" s="189" t="s">
        <v>1982</v>
      </c>
    </row>
    <row r="935" spans="1:65" s="13" customFormat="1" ht="11.25">
      <c r="B935" s="191"/>
      <c r="C935" s="192"/>
      <c r="D935" s="193" t="s">
        <v>174</v>
      </c>
      <c r="E935" s="194" t="s">
        <v>19</v>
      </c>
      <c r="F935" s="195" t="s">
        <v>1973</v>
      </c>
      <c r="G935" s="192"/>
      <c r="H935" s="194" t="s">
        <v>19</v>
      </c>
      <c r="I935" s="196"/>
      <c r="J935" s="192"/>
      <c r="K935" s="192"/>
      <c r="L935" s="197"/>
      <c r="M935" s="198"/>
      <c r="N935" s="199"/>
      <c r="O935" s="199"/>
      <c r="P935" s="199"/>
      <c r="Q935" s="199"/>
      <c r="R935" s="199"/>
      <c r="S935" s="199"/>
      <c r="T935" s="200"/>
      <c r="AT935" s="201" t="s">
        <v>174</v>
      </c>
      <c r="AU935" s="201" t="s">
        <v>83</v>
      </c>
      <c r="AV935" s="13" t="s">
        <v>81</v>
      </c>
      <c r="AW935" s="13" t="s">
        <v>35</v>
      </c>
      <c r="AX935" s="13" t="s">
        <v>74</v>
      </c>
      <c r="AY935" s="201" t="s">
        <v>164</v>
      </c>
    </row>
    <row r="936" spans="1:65" s="14" customFormat="1" ht="11.25">
      <c r="B936" s="202"/>
      <c r="C936" s="203"/>
      <c r="D936" s="193" t="s">
        <v>174</v>
      </c>
      <c r="E936" s="204" t="s">
        <v>19</v>
      </c>
      <c r="F936" s="205" t="s">
        <v>172</v>
      </c>
      <c r="G936" s="203"/>
      <c r="H936" s="206">
        <v>4</v>
      </c>
      <c r="I936" s="207"/>
      <c r="J936" s="203"/>
      <c r="K936" s="203"/>
      <c r="L936" s="208"/>
      <c r="M936" s="209"/>
      <c r="N936" s="210"/>
      <c r="O936" s="210"/>
      <c r="P936" s="210"/>
      <c r="Q936" s="210"/>
      <c r="R936" s="210"/>
      <c r="S936" s="210"/>
      <c r="T936" s="211"/>
      <c r="AT936" s="212" t="s">
        <v>174</v>
      </c>
      <c r="AU936" s="212" t="s">
        <v>83</v>
      </c>
      <c r="AV936" s="14" t="s">
        <v>83</v>
      </c>
      <c r="AW936" s="14" t="s">
        <v>35</v>
      </c>
      <c r="AX936" s="14" t="s">
        <v>74</v>
      </c>
      <c r="AY936" s="212" t="s">
        <v>164</v>
      </c>
    </row>
    <row r="937" spans="1:65" s="13" customFormat="1" ht="11.25">
      <c r="B937" s="191"/>
      <c r="C937" s="192"/>
      <c r="D937" s="193" t="s">
        <v>174</v>
      </c>
      <c r="E937" s="194" t="s">
        <v>19</v>
      </c>
      <c r="F937" s="195" t="s">
        <v>1983</v>
      </c>
      <c r="G937" s="192"/>
      <c r="H937" s="194" t="s">
        <v>19</v>
      </c>
      <c r="I937" s="196"/>
      <c r="J937" s="192"/>
      <c r="K937" s="192"/>
      <c r="L937" s="197"/>
      <c r="M937" s="198"/>
      <c r="N937" s="199"/>
      <c r="O937" s="199"/>
      <c r="P937" s="199"/>
      <c r="Q937" s="199"/>
      <c r="R937" s="199"/>
      <c r="S937" s="199"/>
      <c r="T937" s="200"/>
      <c r="AT937" s="201" t="s">
        <v>174</v>
      </c>
      <c r="AU937" s="201" t="s">
        <v>83</v>
      </c>
      <c r="AV937" s="13" t="s">
        <v>81</v>
      </c>
      <c r="AW937" s="13" t="s">
        <v>35</v>
      </c>
      <c r="AX937" s="13" t="s">
        <v>74</v>
      </c>
      <c r="AY937" s="201" t="s">
        <v>164</v>
      </c>
    </row>
    <row r="938" spans="1:65" s="14" customFormat="1" ht="11.25">
      <c r="B938" s="202"/>
      <c r="C938" s="203"/>
      <c r="D938" s="193" t="s">
        <v>174</v>
      </c>
      <c r="E938" s="204" t="s">
        <v>19</v>
      </c>
      <c r="F938" s="205" t="s">
        <v>1984</v>
      </c>
      <c r="G938" s="203"/>
      <c r="H938" s="206">
        <v>2</v>
      </c>
      <c r="I938" s="207"/>
      <c r="J938" s="203"/>
      <c r="K938" s="203"/>
      <c r="L938" s="208"/>
      <c r="M938" s="209"/>
      <c r="N938" s="210"/>
      <c r="O938" s="210"/>
      <c r="P938" s="210"/>
      <c r="Q938" s="210"/>
      <c r="R938" s="210"/>
      <c r="S938" s="210"/>
      <c r="T938" s="211"/>
      <c r="AT938" s="212" t="s">
        <v>174</v>
      </c>
      <c r="AU938" s="212" t="s">
        <v>83</v>
      </c>
      <c r="AV938" s="14" t="s">
        <v>83</v>
      </c>
      <c r="AW938" s="14" t="s">
        <v>35</v>
      </c>
      <c r="AX938" s="14" t="s">
        <v>74</v>
      </c>
      <c r="AY938" s="212" t="s">
        <v>164</v>
      </c>
    </row>
    <row r="939" spans="1:65" s="15" customFormat="1" ht="11.25">
      <c r="B939" s="223"/>
      <c r="C939" s="224"/>
      <c r="D939" s="193" t="s">
        <v>174</v>
      </c>
      <c r="E939" s="225" t="s">
        <v>19</v>
      </c>
      <c r="F939" s="226" t="s">
        <v>246</v>
      </c>
      <c r="G939" s="224"/>
      <c r="H939" s="227">
        <v>6</v>
      </c>
      <c r="I939" s="228"/>
      <c r="J939" s="224"/>
      <c r="K939" s="224"/>
      <c r="L939" s="229"/>
      <c r="M939" s="230"/>
      <c r="N939" s="231"/>
      <c r="O939" s="231"/>
      <c r="P939" s="231"/>
      <c r="Q939" s="231"/>
      <c r="R939" s="231"/>
      <c r="S939" s="231"/>
      <c r="T939" s="232"/>
      <c r="AT939" s="233" t="s">
        <v>174</v>
      </c>
      <c r="AU939" s="233" t="s">
        <v>83</v>
      </c>
      <c r="AV939" s="15" t="s">
        <v>172</v>
      </c>
      <c r="AW939" s="15" t="s">
        <v>35</v>
      </c>
      <c r="AX939" s="15" t="s">
        <v>81</v>
      </c>
      <c r="AY939" s="233" t="s">
        <v>164</v>
      </c>
    </row>
    <row r="940" spans="1:65" s="2" customFormat="1" ht="24.2" customHeight="1">
      <c r="A940" s="34"/>
      <c r="B940" s="35"/>
      <c r="C940" s="213" t="s">
        <v>1985</v>
      </c>
      <c r="D940" s="213" t="s">
        <v>231</v>
      </c>
      <c r="E940" s="214" t="s">
        <v>1986</v>
      </c>
      <c r="F940" s="215" t="s">
        <v>1987</v>
      </c>
      <c r="G940" s="216" t="s">
        <v>401</v>
      </c>
      <c r="H940" s="217">
        <v>4</v>
      </c>
      <c r="I940" s="218"/>
      <c r="J940" s="219">
        <f>ROUND(I940*H940,2)</f>
        <v>0</v>
      </c>
      <c r="K940" s="215" t="s">
        <v>171</v>
      </c>
      <c r="L940" s="220"/>
      <c r="M940" s="221" t="s">
        <v>19</v>
      </c>
      <c r="N940" s="222" t="s">
        <v>45</v>
      </c>
      <c r="O940" s="64"/>
      <c r="P940" s="187">
        <f>O940*H940</f>
        <v>0</v>
      </c>
      <c r="Q940" s="187">
        <v>1E-3</v>
      </c>
      <c r="R940" s="187">
        <f>Q940*H940</f>
        <v>4.0000000000000001E-3</v>
      </c>
      <c r="S940" s="187">
        <v>0</v>
      </c>
      <c r="T940" s="188">
        <f>S940*H940</f>
        <v>0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189" t="s">
        <v>348</v>
      </c>
      <c r="AT940" s="189" t="s">
        <v>231</v>
      </c>
      <c r="AU940" s="189" t="s">
        <v>83</v>
      </c>
      <c r="AY940" s="17" t="s">
        <v>164</v>
      </c>
      <c r="BE940" s="190">
        <f>IF(N940="základní",J940,0)</f>
        <v>0</v>
      </c>
      <c r="BF940" s="190">
        <f>IF(N940="snížená",J940,0)</f>
        <v>0</v>
      </c>
      <c r="BG940" s="190">
        <f>IF(N940="zákl. přenesená",J940,0)</f>
        <v>0</v>
      </c>
      <c r="BH940" s="190">
        <f>IF(N940="sníž. přenesená",J940,0)</f>
        <v>0</v>
      </c>
      <c r="BI940" s="190">
        <f>IF(N940="nulová",J940,0)</f>
        <v>0</v>
      </c>
      <c r="BJ940" s="17" t="s">
        <v>81</v>
      </c>
      <c r="BK940" s="190">
        <f>ROUND(I940*H940,2)</f>
        <v>0</v>
      </c>
      <c r="BL940" s="17" t="s">
        <v>389</v>
      </c>
      <c r="BM940" s="189" t="s">
        <v>1988</v>
      </c>
    </row>
    <row r="941" spans="1:65" s="2" customFormat="1" ht="24.2" customHeight="1">
      <c r="A941" s="34"/>
      <c r="B941" s="35"/>
      <c r="C941" s="213" t="s">
        <v>1989</v>
      </c>
      <c r="D941" s="213" t="s">
        <v>231</v>
      </c>
      <c r="E941" s="214" t="s">
        <v>1990</v>
      </c>
      <c r="F941" s="215" t="s">
        <v>1991</v>
      </c>
      <c r="G941" s="216" t="s">
        <v>401</v>
      </c>
      <c r="H941" s="217">
        <v>1</v>
      </c>
      <c r="I941" s="218"/>
      <c r="J941" s="219">
        <f>ROUND(I941*H941,2)</f>
        <v>0</v>
      </c>
      <c r="K941" s="215" t="s">
        <v>171</v>
      </c>
      <c r="L941" s="220"/>
      <c r="M941" s="221" t="s">
        <v>19</v>
      </c>
      <c r="N941" s="222" t="s">
        <v>45</v>
      </c>
      <c r="O941" s="64"/>
      <c r="P941" s="187">
        <f>O941*H941</f>
        <v>0</v>
      </c>
      <c r="Q941" s="187">
        <v>1E-3</v>
      </c>
      <c r="R941" s="187">
        <f>Q941*H941</f>
        <v>1E-3</v>
      </c>
      <c r="S941" s="187">
        <v>0</v>
      </c>
      <c r="T941" s="188">
        <f>S941*H941</f>
        <v>0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189" t="s">
        <v>348</v>
      </c>
      <c r="AT941" s="189" t="s">
        <v>231</v>
      </c>
      <c r="AU941" s="189" t="s">
        <v>83</v>
      </c>
      <c r="AY941" s="17" t="s">
        <v>164</v>
      </c>
      <c r="BE941" s="190">
        <f>IF(N941="základní",J941,0)</f>
        <v>0</v>
      </c>
      <c r="BF941" s="190">
        <f>IF(N941="snížená",J941,0)</f>
        <v>0</v>
      </c>
      <c r="BG941" s="190">
        <f>IF(N941="zákl. přenesená",J941,0)</f>
        <v>0</v>
      </c>
      <c r="BH941" s="190">
        <f>IF(N941="sníž. přenesená",J941,0)</f>
        <v>0</v>
      </c>
      <c r="BI941" s="190">
        <f>IF(N941="nulová",J941,0)</f>
        <v>0</v>
      </c>
      <c r="BJ941" s="17" t="s">
        <v>81</v>
      </c>
      <c r="BK941" s="190">
        <f>ROUND(I941*H941,2)</f>
        <v>0</v>
      </c>
      <c r="BL941" s="17" t="s">
        <v>389</v>
      </c>
      <c r="BM941" s="189" t="s">
        <v>1992</v>
      </c>
    </row>
    <row r="942" spans="1:65" s="2" customFormat="1" ht="24.2" customHeight="1">
      <c r="A942" s="34"/>
      <c r="B942" s="35"/>
      <c r="C942" s="213" t="s">
        <v>1993</v>
      </c>
      <c r="D942" s="213" t="s">
        <v>231</v>
      </c>
      <c r="E942" s="214" t="s">
        <v>1994</v>
      </c>
      <c r="F942" s="215" t="s">
        <v>1995</v>
      </c>
      <c r="G942" s="216" t="s">
        <v>401</v>
      </c>
      <c r="H942" s="217">
        <v>1</v>
      </c>
      <c r="I942" s="218"/>
      <c r="J942" s="219">
        <f>ROUND(I942*H942,2)</f>
        <v>0</v>
      </c>
      <c r="K942" s="215" t="s">
        <v>171</v>
      </c>
      <c r="L942" s="220"/>
      <c r="M942" s="221" t="s">
        <v>19</v>
      </c>
      <c r="N942" s="222" t="s">
        <v>45</v>
      </c>
      <c r="O942" s="64"/>
      <c r="P942" s="187">
        <f>O942*H942</f>
        <v>0</v>
      </c>
      <c r="Q942" s="187">
        <v>1E-3</v>
      </c>
      <c r="R942" s="187">
        <f>Q942*H942</f>
        <v>1E-3</v>
      </c>
      <c r="S942" s="187">
        <v>0</v>
      </c>
      <c r="T942" s="188">
        <f>S942*H942</f>
        <v>0</v>
      </c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R942" s="189" t="s">
        <v>348</v>
      </c>
      <c r="AT942" s="189" t="s">
        <v>231</v>
      </c>
      <c r="AU942" s="189" t="s">
        <v>83</v>
      </c>
      <c r="AY942" s="17" t="s">
        <v>164</v>
      </c>
      <c r="BE942" s="190">
        <f>IF(N942="základní",J942,0)</f>
        <v>0</v>
      </c>
      <c r="BF942" s="190">
        <f>IF(N942="snížená",J942,0)</f>
        <v>0</v>
      </c>
      <c r="BG942" s="190">
        <f>IF(N942="zákl. přenesená",J942,0)</f>
        <v>0</v>
      </c>
      <c r="BH942" s="190">
        <f>IF(N942="sníž. přenesená",J942,0)</f>
        <v>0</v>
      </c>
      <c r="BI942" s="190">
        <f>IF(N942="nulová",J942,0)</f>
        <v>0</v>
      </c>
      <c r="BJ942" s="17" t="s">
        <v>81</v>
      </c>
      <c r="BK942" s="190">
        <f>ROUND(I942*H942,2)</f>
        <v>0</v>
      </c>
      <c r="BL942" s="17" t="s">
        <v>389</v>
      </c>
      <c r="BM942" s="189" t="s">
        <v>1996</v>
      </c>
    </row>
    <row r="943" spans="1:65" s="2" customFormat="1" ht="14.45" customHeight="1">
      <c r="A943" s="34"/>
      <c r="B943" s="35"/>
      <c r="C943" s="178" t="s">
        <v>1997</v>
      </c>
      <c r="D943" s="178" t="s">
        <v>167</v>
      </c>
      <c r="E943" s="179" t="s">
        <v>1998</v>
      </c>
      <c r="F943" s="180" t="s">
        <v>1999</v>
      </c>
      <c r="G943" s="181" t="s">
        <v>170</v>
      </c>
      <c r="H943" s="182">
        <v>5.16</v>
      </c>
      <c r="I943" s="183"/>
      <c r="J943" s="184">
        <f>ROUND(I943*H943,2)</f>
        <v>0</v>
      </c>
      <c r="K943" s="180" t="s">
        <v>19</v>
      </c>
      <c r="L943" s="39"/>
      <c r="M943" s="185" t="s">
        <v>19</v>
      </c>
      <c r="N943" s="186" t="s">
        <v>45</v>
      </c>
      <c r="O943" s="64"/>
      <c r="P943" s="187">
        <f>O943*H943</f>
        <v>0</v>
      </c>
      <c r="Q943" s="187">
        <v>0</v>
      </c>
      <c r="R943" s="187">
        <f>Q943*H943</f>
        <v>0</v>
      </c>
      <c r="S943" s="187">
        <v>0</v>
      </c>
      <c r="T943" s="188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189" t="s">
        <v>389</v>
      </c>
      <c r="AT943" s="189" t="s">
        <v>167</v>
      </c>
      <c r="AU943" s="189" t="s">
        <v>83</v>
      </c>
      <c r="AY943" s="17" t="s">
        <v>164</v>
      </c>
      <c r="BE943" s="190">
        <f>IF(N943="základní",J943,0)</f>
        <v>0</v>
      </c>
      <c r="BF943" s="190">
        <f>IF(N943="snížená",J943,0)</f>
        <v>0</v>
      </c>
      <c r="BG943" s="190">
        <f>IF(N943="zákl. přenesená",J943,0)</f>
        <v>0</v>
      </c>
      <c r="BH943" s="190">
        <f>IF(N943="sníž. přenesená",J943,0)</f>
        <v>0</v>
      </c>
      <c r="BI943" s="190">
        <f>IF(N943="nulová",J943,0)</f>
        <v>0</v>
      </c>
      <c r="BJ943" s="17" t="s">
        <v>81</v>
      </c>
      <c r="BK943" s="190">
        <f>ROUND(I943*H943,2)</f>
        <v>0</v>
      </c>
      <c r="BL943" s="17" t="s">
        <v>389</v>
      </c>
      <c r="BM943" s="189" t="s">
        <v>2000</v>
      </c>
    </row>
    <row r="944" spans="1:65" s="13" customFormat="1" ht="11.25">
      <c r="B944" s="191"/>
      <c r="C944" s="192"/>
      <c r="D944" s="193" t="s">
        <v>174</v>
      </c>
      <c r="E944" s="194" t="s">
        <v>19</v>
      </c>
      <c r="F944" s="195" t="s">
        <v>2001</v>
      </c>
      <c r="G944" s="192"/>
      <c r="H944" s="194" t="s">
        <v>19</v>
      </c>
      <c r="I944" s="196"/>
      <c r="J944" s="192"/>
      <c r="K944" s="192"/>
      <c r="L944" s="197"/>
      <c r="M944" s="198"/>
      <c r="N944" s="199"/>
      <c r="O944" s="199"/>
      <c r="P944" s="199"/>
      <c r="Q944" s="199"/>
      <c r="R944" s="199"/>
      <c r="S944" s="199"/>
      <c r="T944" s="200"/>
      <c r="AT944" s="201" t="s">
        <v>174</v>
      </c>
      <c r="AU944" s="201" t="s">
        <v>83</v>
      </c>
      <c r="AV944" s="13" t="s">
        <v>81</v>
      </c>
      <c r="AW944" s="13" t="s">
        <v>35</v>
      </c>
      <c r="AX944" s="13" t="s">
        <v>74</v>
      </c>
      <c r="AY944" s="201" t="s">
        <v>164</v>
      </c>
    </row>
    <row r="945" spans="1:65" s="14" customFormat="1" ht="11.25">
      <c r="B945" s="202"/>
      <c r="C945" s="203"/>
      <c r="D945" s="193" t="s">
        <v>174</v>
      </c>
      <c r="E945" s="204" t="s">
        <v>19</v>
      </c>
      <c r="F945" s="205" t="s">
        <v>2002</v>
      </c>
      <c r="G945" s="203"/>
      <c r="H945" s="206">
        <v>1.62</v>
      </c>
      <c r="I945" s="207"/>
      <c r="J945" s="203"/>
      <c r="K945" s="203"/>
      <c r="L945" s="208"/>
      <c r="M945" s="209"/>
      <c r="N945" s="210"/>
      <c r="O945" s="210"/>
      <c r="P945" s="210"/>
      <c r="Q945" s="210"/>
      <c r="R945" s="210"/>
      <c r="S945" s="210"/>
      <c r="T945" s="211"/>
      <c r="AT945" s="212" t="s">
        <v>174</v>
      </c>
      <c r="AU945" s="212" t="s">
        <v>83</v>
      </c>
      <c r="AV945" s="14" t="s">
        <v>83</v>
      </c>
      <c r="AW945" s="14" t="s">
        <v>35</v>
      </c>
      <c r="AX945" s="14" t="s">
        <v>74</v>
      </c>
      <c r="AY945" s="212" t="s">
        <v>164</v>
      </c>
    </row>
    <row r="946" spans="1:65" s="14" customFormat="1" ht="11.25">
      <c r="B946" s="202"/>
      <c r="C946" s="203"/>
      <c r="D946" s="193" t="s">
        <v>174</v>
      </c>
      <c r="E946" s="204" t="s">
        <v>19</v>
      </c>
      <c r="F946" s="205" t="s">
        <v>2003</v>
      </c>
      <c r="G946" s="203"/>
      <c r="H946" s="206">
        <v>1.53</v>
      </c>
      <c r="I946" s="207"/>
      <c r="J946" s="203"/>
      <c r="K946" s="203"/>
      <c r="L946" s="208"/>
      <c r="M946" s="209"/>
      <c r="N946" s="210"/>
      <c r="O946" s="210"/>
      <c r="P946" s="210"/>
      <c r="Q946" s="210"/>
      <c r="R946" s="210"/>
      <c r="S946" s="210"/>
      <c r="T946" s="211"/>
      <c r="AT946" s="212" t="s">
        <v>174</v>
      </c>
      <c r="AU946" s="212" t="s">
        <v>83</v>
      </c>
      <c r="AV946" s="14" t="s">
        <v>83</v>
      </c>
      <c r="AW946" s="14" t="s">
        <v>35</v>
      </c>
      <c r="AX946" s="14" t="s">
        <v>74</v>
      </c>
      <c r="AY946" s="212" t="s">
        <v>164</v>
      </c>
    </row>
    <row r="947" spans="1:65" s="14" customFormat="1" ht="11.25">
      <c r="B947" s="202"/>
      <c r="C947" s="203"/>
      <c r="D947" s="193" t="s">
        <v>174</v>
      </c>
      <c r="E947" s="204" t="s">
        <v>19</v>
      </c>
      <c r="F947" s="205" t="s">
        <v>2004</v>
      </c>
      <c r="G947" s="203"/>
      <c r="H947" s="206">
        <v>1.2</v>
      </c>
      <c r="I947" s="207"/>
      <c r="J947" s="203"/>
      <c r="K947" s="203"/>
      <c r="L947" s="208"/>
      <c r="M947" s="209"/>
      <c r="N947" s="210"/>
      <c r="O947" s="210"/>
      <c r="P947" s="210"/>
      <c r="Q947" s="210"/>
      <c r="R947" s="210"/>
      <c r="S947" s="210"/>
      <c r="T947" s="211"/>
      <c r="AT947" s="212" t="s">
        <v>174</v>
      </c>
      <c r="AU947" s="212" t="s">
        <v>83</v>
      </c>
      <c r="AV947" s="14" t="s">
        <v>83</v>
      </c>
      <c r="AW947" s="14" t="s">
        <v>35</v>
      </c>
      <c r="AX947" s="14" t="s">
        <v>74</v>
      </c>
      <c r="AY947" s="212" t="s">
        <v>164</v>
      </c>
    </row>
    <row r="948" spans="1:65" s="14" customFormat="1" ht="11.25">
      <c r="B948" s="202"/>
      <c r="C948" s="203"/>
      <c r="D948" s="193" t="s">
        <v>174</v>
      </c>
      <c r="E948" s="204" t="s">
        <v>19</v>
      </c>
      <c r="F948" s="205" t="s">
        <v>2005</v>
      </c>
      <c r="G948" s="203"/>
      <c r="H948" s="206">
        <v>0.81</v>
      </c>
      <c r="I948" s="207"/>
      <c r="J948" s="203"/>
      <c r="K948" s="203"/>
      <c r="L948" s="208"/>
      <c r="M948" s="209"/>
      <c r="N948" s="210"/>
      <c r="O948" s="210"/>
      <c r="P948" s="210"/>
      <c r="Q948" s="210"/>
      <c r="R948" s="210"/>
      <c r="S948" s="210"/>
      <c r="T948" s="211"/>
      <c r="AT948" s="212" t="s">
        <v>174</v>
      </c>
      <c r="AU948" s="212" t="s">
        <v>83</v>
      </c>
      <c r="AV948" s="14" t="s">
        <v>83</v>
      </c>
      <c r="AW948" s="14" t="s">
        <v>35</v>
      </c>
      <c r="AX948" s="14" t="s">
        <v>74</v>
      </c>
      <c r="AY948" s="212" t="s">
        <v>164</v>
      </c>
    </row>
    <row r="949" spans="1:65" s="15" customFormat="1" ht="11.25">
      <c r="B949" s="223"/>
      <c r="C949" s="224"/>
      <c r="D949" s="193" t="s">
        <v>174</v>
      </c>
      <c r="E949" s="225" t="s">
        <v>19</v>
      </c>
      <c r="F949" s="226" t="s">
        <v>246</v>
      </c>
      <c r="G949" s="224"/>
      <c r="H949" s="227">
        <v>5.16</v>
      </c>
      <c r="I949" s="228"/>
      <c r="J949" s="224"/>
      <c r="K949" s="224"/>
      <c r="L949" s="229"/>
      <c r="M949" s="230"/>
      <c r="N949" s="231"/>
      <c r="O949" s="231"/>
      <c r="P949" s="231"/>
      <c r="Q949" s="231"/>
      <c r="R949" s="231"/>
      <c r="S949" s="231"/>
      <c r="T949" s="232"/>
      <c r="AT949" s="233" t="s">
        <v>174</v>
      </c>
      <c r="AU949" s="233" t="s">
        <v>83</v>
      </c>
      <c r="AV949" s="15" t="s">
        <v>172</v>
      </c>
      <c r="AW949" s="15" t="s">
        <v>35</v>
      </c>
      <c r="AX949" s="15" t="s">
        <v>81</v>
      </c>
      <c r="AY949" s="233" t="s">
        <v>164</v>
      </c>
    </row>
    <row r="950" spans="1:65" s="2" customFormat="1" ht="14.45" customHeight="1">
      <c r="A950" s="34"/>
      <c r="B950" s="35"/>
      <c r="C950" s="178" t="s">
        <v>2006</v>
      </c>
      <c r="D950" s="178" t="s">
        <v>167</v>
      </c>
      <c r="E950" s="179" t="s">
        <v>2007</v>
      </c>
      <c r="F950" s="180" t="s">
        <v>2008</v>
      </c>
      <c r="G950" s="181" t="s">
        <v>318</v>
      </c>
      <c r="H950" s="182">
        <v>2</v>
      </c>
      <c r="I950" s="183"/>
      <c r="J950" s="184">
        <f>ROUND(I950*H950,2)</f>
        <v>0</v>
      </c>
      <c r="K950" s="180" t="s">
        <v>19</v>
      </c>
      <c r="L950" s="39"/>
      <c r="M950" s="185" t="s">
        <v>19</v>
      </c>
      <c r="N950" s="186" t="s">
        <v>45</v>
      </c>
      <c r="O950" s="64"/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189" t="s">
        <v>389</v>
      </c>
      <c r="AT950" s="189" t="s">
        <v>167</v>
      </c>
      <c r="AU950" s="189" t="s">
        <v>83</v>
      </c>
      <c r="AY950" s="17" t="s">
        <v>164</v>
      </c>
      <c r="BE950" s="190">
        <f>IF(N950="základní",J950,0)</f>
        <v>0</v>
      </c>
      <c r="BF950" s="190">
        <f>IF(N950="snížená",J950,0)</f>
        <v>0</v>
      </c>
      <c r="BG950" s="190">
        <f>IF(N950="zákl. přenesená",J950,0)</f>
        <v>0</v>
      </c>
      <c r="BH950" s="190">
        <f>IF(N950="sníž. přenesená",J950,0)</f>
        <v>0</v>
      </c>
      <c r="BI950" s="190">
        <f>IF(N950="nulová",J950,0)</f>
        <v>0</v>
      </c>
      <c r="BJ950" s="17" t="s">
        <v>81</v>
      </c>
      <c r="BK950" s="190">
        <f>ROUND(I950*H950,2)</f>
        <v>0</v>
      </c>
      <c r="BL950" s="17" t="s">
        <v>389</v>
      </c>
      <c r="BM950" s="189" t="s">
        <v>2009</v>
      </c>
    </row>
    <row r="951" spans="1:65" s="13" customFormat="1" ht="11.25">
      <c r="B951" s="191"/>
      <c r="C951" s="192"/>
      <c r="D951" s="193" t="s">
        <v>174</v>
      </c>
      <c r="E951" s="194" t="s">
        <v>19</v>
      </c>
      <c r="F951" s="195" t="s">
        <v>2010</v>
      </c>
      <c r="G951" s="192"/>
      <c r="H951" s="194" t="s">
        <v>19</v>
      </c>
      <c r="I951" s="196"/>
      <c r="J951" s="192"/>
      <c r="K951" s="192"/>
      <c r="L951" s="197"/>
      <c r="M951" s="198"/>
      <c r="N951" s="199"/>
      <c r="O951" s="199"/>
      <c r="P951" s="199"/>
      <c r="Q951" s="199"/>
      <c r="R951" s="199"/>
      <c r="S951" s="199"/>
      <c r="T951" s="200"/>
      <c r="AT951" s="201" t="s">
        <v>174</v>
      </c>
      <c r="AU951" s="201" t="s">
        <v>83</v>
      </c>
      <c r="AV951" s="13" t="s">
        <v>81</v>
      </c>
      <c r="AW951" s="13" t="s">
        <v>35</v>
      </c>
      <c r="AX951" s="13" t="s">
        <v>74</v>
      </c>
      <c r="AY951" s="201" t="s">
        <v>164</v>
      </c>
    </row>
    <row r="952" spans="1:65" s="14" customFormat="1" ht="11.25">
      <c r="B952" s="202"/>
      <c r="C952" s="203"/>
      <c r="D952" s="193" t="s">
        <v>174</v>
      </c>
      <c r="E952" s="204" t="s">
        <v>19</v>
      </c>
      <c r="F952" s="205" t="s">
        <v>83</v>
      </c>
      <c r="G952" s="203"/>
      <c r="H952" s="206">
        <v>2</v>
      </c>
      <c r="I952" s="207"/>
      <c r="J952" s="203"/>
      <c r="K952" s="203"/>
      <c r="L952" s="208"/>
      <c r="M952" s="209"/>
      <c r="N952" s="210"/>
      <c r="O952" s="210"/>
      <c r="P952" s="210"/>
      <c r="Q952" s="210"/>
      <c r="R952" s="210"/>
      <c r="S952" s="210"/>
      <c r="T952" s="211"/>
      <c r="AT952" s="212" t="s">
        <v>174</v>
      </c>
      <c r="AU952" s="212" t="s">
        <v>83</v>
      </c>
      <c r="AV952" s="14" t="s">
        <v>83</v>
      </c>
      <c r="AW952" s="14" t="s">
        <v>35</v>
      </c>
      <c r="AX952" s="14" t="s">
        <v>81</v>
      </c>
      <c r="AY952" s="212" t="s">
        <v>164</v>
      </c>
    </row>
    <row r="953" spans="1:65" s="2" customFormat="1" ht="49.15" customHeight="1">
      <c r="A953" s="34"/>
      <c r="B953" s="35"/>
      <c r="C953" s="178" t="s">
        <v>2011</v>
      </c>
      <c r="D953" s="178" t="s">
        <v>167</v>
      </c>
      <c r="E953" s="179" t="s">
        <v>2012</v>
      </c>
      <c r="F953" s="180" t="s">
        <v>2013</v>
      </c>
      <c r="G953" s="181" t="s">
        <v>207</v>
      </c>
      <c r="H953" s="182">
        <v>4.1000000000000002E-2</v>
      </c>
      <c r="I953" s="183"/>
      <c r="J953" s="184">
        <f>ROUND(I953*H953,2)</f>
        <v>0</v>
      </c>
      <c r="K953" s="180" t="s">
        <v>171</v>
      </c>
      <c r="L953" s="39"/>
      <c r="M953" s="185" t="s">
        <v>19</v>
      </c>
      <c r="N953" s="186" t="s">
        <v>45</v>
      </c>
      <c r="O953" s="64"/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R953" s="189" t="s">
        <v>389</v>
      </c>
      <c r="AT953" s="189" t="s">
        <v>167</v>
      </c>
      <c r="AU953" s="189" t="s">
        <v>83</v>
      </c>
      <c r="AY953" s="17" t="s">
        <v>164</v>
      </c>
      <c r="BE953" s="190">
        <f>IF(N953="základní",J953,0)</f>
        <v>0</v>
      </c>
      <c r="BF953" s="190">
        <f>IF(N953="snížená",J953,0)</f>
        <v>0</v>
      </c>
      <c r="BG953" s="190">
        <f>IF(N953="zákl. přenesená",J953,0)</f>
        <v>0</v>
      </c>
      <c r="BH953" s="190">
        <f>IF(N953="sníž. přenesená",J953,0)</f>
        <v>0</v>
      </c>
      <c r="BI953" s="190">
        <f>IF(N953="nulová",J953,0)</f>
        <v>0</v>
      </c>
      <c r="BJ953" s="17" t="s">
        <v>81</v>
      </c>
      <c r="BK953" s="190">
        <f>ROUND(I953*H953,2)</f>
        <v>0</v>
      </c>
      <c r="BL953" s="17" t="s">
        <v>389</v>
      </c>
      <c r="BM953" s="189" t="s">
        <v>2014</v>
      </c>
    </row>
    <row r="954" spans="1:65" s="12" customFormat="1" ht="22.9" customHeight="1">
      <c r="B954" s="162"/>
      <c r="C954" s="163"/>
      <c r="D954" s="164" t="s">
        <v>73</v>
      </c>
      <c r="E954" s="176" t="s">
        <v>2015</v>
      </c>
      <c r="F954" s="176" t="s">
        <v>2016</v>
      </c>
      <c r="G954" s="163"/>
      <c r="H954" s="163"/>
      <c r="I954" s="166"/>
      <c r="J954" s="177">
        <f>BK954</f>
        <v>0</v>
      </c>
      <c r="K954" s="163"/>
      <c r="L954" s="168"/>
      <c r="M954" s="169"/>
      <c r="N954" s="170"/>
      <c r="O954" s="170"/>
      <c r="P954" s="171">
        <f>SUM(P955:P966)</f>
        <v>0</v>
      </c>
      <c r="Q954" s="170"/>
      <c r="R954" s="171">
        <f>SUM(R955:R966)</f>
        <v>0.10782420000000001</v>
      </c>
      <c r="S954" s="170"/>
      <c r="T954" s="172">
        <f>SUM(T955:T966)</f>
        <v>0</v>
      </c>
      <c r="AR954" s="173" t="s">
        <v>83</v>
      </c>
      <c r="AT954" s="174" t="s">
        <v>73</v>
      </c>
      <c r="AU954" s="174" t="s">
        <v>81</v>
      </c>
      <c r="AY954" s="173" t="s">
        <v>164</v>
      </c>
      <c r="BK954" s="175">
        <f>SUM(BK955:BK966)</f>
        <v>0</v>
      </c>
    </row>
    <row r="955" spans="1:65" s="2" customFormat="1" ht="24.2" customHeight="1">
      <c r="A955" s="34"/>
      <c r="B955" s="35"/>
      <c r="C955" s="178" t="s">
        <v>2017</v>
      </c>
      <c r="D955" s="178" t="s">
        <v>167</v>
      </c>
      <c r="E955" s="179" t="s">
        <v>2018</v>
      </c>
      <c r="F955" s="180" t="s">
        <v>2019</v>
      </c>
      <c r="G955" s="181" t="s">
        <v>170</v>
      </c>
      <c r="H955" s="182">
        <v>34.67</v>
      </c>
      <c r="I955" s="183"/>
      <c r="J955" s="184">
        <f>ROUND(I955*H955,2)</f>
        <v>0</v>
      </c>
      <c r="K955" s="180" t="s">
        <v>171</v>
      </c>
      <c r="L955" s="39"/>
      <c r="M955" s="185" t="s">
        <v>19</v>
      </c>
      <c r="N955" s="186" t="s">
        <v>45</v>
      </c>
      <c r="O955" s="64"/>
      <c r="P955" s="187">
        <f>O955*H955</f>
        <v>0</v>
      </c>
      <c r="Q955" s="187">
        <v>1.2600000000000001E-3</v>
      </c>
      <c r="R955" s="187">
        <f>Q955*H955</f>
        <v>4.3684200000000006E-2</v>
      </c>
      <c r="S955" s="187">
        <v>0</v>
      </c>
      <c r="T955" s="188">
        <f>S955*H955</f>
        <v>0</v>
      </c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R955" s="189" t="s">
        <v>389</v>
      </c>
      <c r="AT955" s="189" t="s">
        <v>167</v>
      </c>
      <c r="AU955" s="189" t="s">
        <v>83</v>
      </c>
      <c r="AY955" s="17" t="s">
        <v>164</v>
      </c>
      <c r="BE955" s="190">
        <f>IF(N955="základní",J955,0)</f>
        <v>0</v>
      </c>
      <c r="BF955" s="190">
        <f>IF(N955="snížená",J955,0)</f>
        <v>0</v>
      </c>
      <c r="BG955" s="190">
        <f>IF(N955="zákl. přenesená",J955,0)</f>
        <v>0</v>
      </c>
      <c r="BH955" s="190">
        <f>IF(N955="sníž. přenesená",J955,0)</f>
        <v>0</v>
      </c>
      <c r="BI955" s="190">
        <f>IF(N955="nulová",J955,0)</f>
        <v>0</v>
      </c>
      <c r="BJ955" s="17" t="s">
        <v>81</v>
      </c>
      <c r="BK955" s="190">
        <f>ROUND(I955*H955,2)</f>
        <v>0</v>
      </c>
      <c r="BL955" s="17" t="s">
        <v>389</v>
      </c>
      <c r="BM955" s="189" t="s">
        <v>2020</v>
      </c>
    </row>
    <row r="956" spans="1:65" s="13" customFormat="1" ht="11.25">
      <c r="B956" s="191"/>
      <c r="C956" s="192"/>
      <c r="D956" s="193" t="s">
        <v>174</v>
      </c>
      <c r="E956" s="194" t="s">
        <v>19</v>
      </c>
      <c r="F956" s="195" t="s">
        <v>1767</v>
      </c>
      <c r="G956" s="192"/>
      <c r="H956" s="194" t="s">
        <v>19</v>
      </c>
      <c r="I956" s="196"/>
      <c r="J956" s="192"/>
      <c r="K956" s="192"/>
      <c r="L956" s="197"/>
      <c r="M956" s="198"/>
      <c r="N956" s="199"/>
      <c r="O956" s="199"/>
      <c r="P956" s="199"/>
      <c r="Q956" s="199"/>
      <c r="R956" s="199"/>
      <c r="S956" s="199"/>
      <c r="T956" s="200"/>
      <c r="AT956" s="201" t="s">
        <v>174</v>
      </c>
      <c r="AU956" s="201" t="s">
        <v>83</v>
      </c>
      <c r="AV956" s="13" t="s">
        <v>81</v>
      </c>
      <c r="AW956" s="13" t="s">
        <v>35</v>
      </c>
      <c r="AX956" s="13" t="s">
        <v>74</v>
      </c>
      <c r="AY956" s="201" t="s">
        <v>164</v>
      </c>
    </row>
    <row r="957" spans="1:65" s="14" customFormat="1" ht="11.25">
      <c r="B957" s="202"/>
      <c r="C957" s="203"/>
      <c r="D957" s="193" t="s">
        <v>174</v>
      </c>
      <c r="E957" s="204" t="s">
        <v>19</v>
      </c>
      <c r="F957" s="205" t="s">
        <v>2021</v>
      </c>
      <c r="G957" s="203"/>
      <c r="H957" s="206">
        <v>28.994</v>
      </c>
      <c r="I957" s="207"/>
      <c r="J957" s="203"/>
      <c r="K957" s="203"/>
      <c r="L957" s="208"/>
      <c r="M957" s="209"/>
      <c r="N957" s="210"/>
      <c r="O957" s="210"/>
      <c r="P957" s="210"/>
      <c r="Q957" s="210"/>
      <c r="R957" s="210"/>
      <c r="S957" s="210"/>
      <c r="T957" s="211"/>
      <c r="AT957" s="212" t="s">
        <v>174</v>
      </c>
      <c r="AU957" s="212" t="s">
        <v>83</v>
      </c>
      <c r="AV957" s="14" t="s">
        <v>83</v>
      </c>
      <c r="AW957" s="14" t="s">
        <v>35</v>
      </c>
      <c r="AX957" s="14" t="s">
        <v>74</v>
      </c>
      <c r="AY957" s="212" t="s">
        <v>164</v>
      </c>
    </row>
    <row r="958" spans="1:65" s="14" customFormat="1" ht="11.25">
      <c r="B958" s="202"/>
      <c r="C958" s="203"/>
      <c r="D958" s="193" t="s">
        <v>174</v>
      </c>
      <c r="E958" s="204" t="s">
        <v>19</v>
      </c>
      <c r="F958" s="205" t="s">
        <v>2022</v>
      </c>
      <c r="G958" s="203"/>
      <c r="H958" s="206">
        <v>0.6</v>
      </c>
      <c r="I958" s="207"/>
      <c r="J958" s="203"/>
      <c r="K958" s="203"/>
      <c r="L958" s="208"/>
      <c r="M958" s="209"/>
      <c r="N958" s="210"/>
      <c r="O958" s="210"/>
      <c r="P958" s="210"/>
      <c r="Q958" s="210"/>
      <c r="R958" s="210"/>
      <c r="S958" s="210"/>
      <c r="T958" s="211"/>
      <c r="AT958" s="212" t="s">
        <v>174</v>
      </c>
      <c r="AU958" s="212" t="s">
        <v>83</v>
      </c>
      <c r="AV958" s="14" t="s">
        <v>83</v>
      </c>
      <c r="AW958" s="14" t="s">
        <v>35</v>
      </c>
      <c r="AX958" s="14" t="s">
        <v>74</v>
      </c>
      <c r="AY958" s="212" t="s">
        <v>164</v>
      </c>
    </row>
    <row r="959" spans="1:65" s="13" customFormat="1" ht="11.25">
      <c r="B959" s="191"/>
      <c r="C959" s="192"/>
      <c r="D959" s="193" t="s">
        <v>174</v>
      </c>
      <c r="E959" s="194" t="s">
        <v>19</v>
      </c>
      <c r="F959" s="195" t="s">
        <v>1776</v>
      </c>
      <c r="G959" s="192"/>
      <c r="H959" s="194" t="s">
        <v>19</v>
      </c>
      <c r="I959" s="196"/>
      <c r="J959" s="192"/>
      <c r="K959" s="192"/>
      <c r="L959" s="197"/>
      <c r="M959" s="198"/>
      <c r="N959" s="199"/>
      <c r="O959" s="199"/>
      <c r="P959" s="199"/>
      <c r="Q959" s="199"/>
      <c r="R959" s="199"/>
      <c r="S959" s="199"/>
      <c r="T959" s="200"/>
      <c r="AT959" s="201" t="s">
        <v>174</v>
      </c>
      <c r="AU959" s="201" t="s">
        <v>83</v>
      </c>
      <c r="AV959" s="13" t="s">
        <v>81</v>
      </c>
      <c r="AW959" s="13" t="s">
        <v>35</v>
      </c>
      <c r="AX959" s="13" t="s">
        <v>74</v>
      </c>
      <c r="AY959" s="201" t="s">
        <v>164</v>
      </c>
    </row>
    <row r="960" spans="1:65" s="14" customFormat="1" ht="11.25">
      <c r="B960" s="202"/>
      <c r="C960" s="203"/>
      <c r="D960" s="193" t="s">
        <v>174</v>
      </c>
      <c r="E960" s="204" t="s">
        <v>19</v>
      </c>
      <c r="F960" s="205" t="s">
        <v>2023</v>
      </c>
      <c r="G960" s="203"/>
      <c r="H960" s="206">
        <v>1.4710000000000001</v>
      </c>
      <c r="I960" s="207"/>
      <c r="J960" s="203"/>
      <c r="K960" s="203"/>
      <c r="L960" s="208"/>
      <c r="M960" s="209"/>
      <c r="N960" s="210"/>
      <c r="O960" s="210"/>
      <c r="P960" s="210"/>
      <c r="Q960" s="210"/>
      <c r="R960" s="210"/>
      <c r="S960" s="210"/>
      <c r="T960" s="211"/>
      <c r="AT960" s="212" t="s">
        <v>174</v>
      </c>
      <c r="AU960" s="212" t="s">
        <v>83</v>
      </c>
      <c r="AV960" s="14" t="s">
        <v>83</v>
      </c>
      <c r="AW960" s="14" t="s">
        <v>35</v>
      </c>
      <c r="AX960" s="14" t="s">
        <v>74</v>
      </c>
      <c r="AY960" s="212" t="s">
        <v>164</v>
      </c>
    </row>
    <row r="961" spans="1:65" s="14" customFormat="1" ht="11.25">
      <c r="B961" s="202"/>
      <c r="C961" s="203"/>
      <c r="D961" s="193" t="s">
        <v>174</v>
      </c>
      <c r="E961" s="204" t="s">
        <v>19</v>
      </c>
      <c r="F961" s="205" t="s">
        <v>2024</v>
      </c>
      <c r="G961" s="203"/>
      <c r="H961" s="206">
        <v>3.605</v>
      </c>
      <c r="I961" s="207"/>
      <c r="J961" s="203"/>
      <c r="K961" s="203"/>
      <c r="L961" s="208"/>
      <c r="M961" s="209"/>
      <c r="N961" s="210"/>
      <c r="O961" s="210"/>
      <c r="P961" s="210"/>
      <c r="Q961" s="210"/>
      <c r="R961" s="210"/>
      <c r="S961" s="210"/>
      <c r="T961" s="211"/>
      <c r="AT961" s="212" t="s">
        <v>174</v>
      </c>
      <c r="AU961" s="212" t="s">
        <v>83</v>
      </c>
      <c r="AV961" s="14" t="s">
        <v>83</v>
      </c>
      <c r="AW961" s="14" t="s">
        <v>35</v>
      </c>
      <c r="AX961" s="14" t="s">
        <v>74</v>
      </c>
      <c r="AY961" s="212" t="s">
        <v>164</v>
      </c>
    </row>
    <row r="962" spans="1:65" s="15" customFormat="1" ht="11.25">
      <c r="B962" s="223"/>
      <c r="C962" s="224"/>
      <c r="D962" s="193" t="s">
        <v>174</v>
      </c>
      <c r="E962" s="225" t="s">
        <v>19</v>
      </c>
      <c r="F962" s="226" t="s">
        <v>246</v>
      </c>
      <c r="G962" s="224"/>
      <c r="H962" s="227">
        <v>34.67</v>
      </c>
      <c r="I962" s="228"/>
      <c r="J962" s="224"/>
      <c r="K962" s="224"/>
      <c r="L962" s="229"/>
      <c r="M962" s="230"/>
      <c r="N962" s="231"/>
      <c r="O962" s="231"/>
      <c r="P962" s="231"/>
      <c r="Q962" s="231"/>
      <c r="R962" s="231"/>
      <c r="S962" s="231"/>
      <c r="T962" s="232"/>
      <c r="AT962" s="233" t="s">
        <v>174</v>
      </c>
      <c r="AU962" s="233" t="s">
        <v>83</v>
      </c>
      <c r="AV962" s="15" t="s">
        <v>172</v>
      </c>
      <c r="AW962" s="15" t="s">
        <v>35</v>
      </c>
      <c r="AX962" s="15" t="s">
        <v>81</v>
      </c>
      <c r="AY962" s="233" t="s">
        <v>164</v>
      </c>
    </row>
    <row r="963" spans="1:65" s="2" customFormat="1" ht="14.45" customHeight="1">
      <c r="A963" s="34"/>
      <c r="B963" s="35"/>
      <c r="C963" s="213" t="s">
        <v>2025</v>
      </c>
      <c r="D963" s="213" t="s">
        <v>231</v>
      </c>
      <c r="E963" s="214" t="s">
        <v>2026</v>
      </c>
      <c r="F963" s="215" t="s">
        <v>2027</v>
      </c>
      <c r="G963" s="216" t="s">
        <v>505</v>
      </c>
      <c r="H963" s="217">
        <v>64.14</v>
      </c>
      <c r="I963" s="218"/>
      <c r="J963" s="219">
        <f>ROUND(I963*H963,2)</f>
        <v>0</v>
      </c>
      <c r="K963" s="215" t="s">
        <v>171</v>
      </c>
      <c r="L963" s="220"/>
      <c r="M963" s="221" t="s">
        <v>19</v>
      </c>
      <c r="N963" s="222" t="s">
        <v>45</v>
      </c>
      <c r="O963" s="64"/>
      <c r="P963" s="187">
        <f>O963*H963</f>
        <v>0</v>
      </c>
      <c r="Q963" s="187">
        <v>1E-3</v>
      </c>
      <c r="R963" s="187">
        <f>Q963*H963</f>
        <v>6.4140000000000003E-2</v>
      </c>
      <c r="S963" s="187">
        <v>0</v>
      </c>
      <c r="T963" s="188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89" t="s">
        <v>348</v>
      </c>
      <c r="AT963" s="189" t="s">
        <v>231</v>
      </c>
      <c r="AU963" s="189" t="s">
        <v>83</v>
      </c>
      <c r="AY963" s="17" t="s">
        <v>164</v>
      </c>
      <c r="BE963" s="190">
        <f>IF(N963="základní",J963,0)</f>
        <v>0</v>
      </c>
      <c r="BF963" s="190">
        <f>IF(N963="snížená",J963,0)</f>
        <v>0</v>
      </c>
      <c r="BG963" s="190">
        <f>IF(N963="zákl. přenesená",J963,0)</f>
        <v>0</v>
      </c>
      <c r="BH963" s="190">
        <f>IF(N963="sníž. přenesená",J963,0)</f>
        <v>0</v>
      </c>
      <c r="BI963" s="190">
        <f>IF(N963="nulová",J963,0)</f>
        <v>0</v>
      </c>
      <c r="BJ963" s="17" t="s">
        <v>81</v>
      </c>
      <c r="BK963" s="190">
        <f>ROUND(I963*H963,2)</f>
        <v>0</v>
      </c>
      <c r="BL963" s="17" t="s">
        <v>389</v>
      </c>
      <c r="BM963" s="189" t="s">
        <v>2028</v>
      </c>
    </row>
    <row r="964" spans="1:65" s="14" customFormat="1" ht="11.25">
      <c r="B964" s="202"/>
      <c r="C964" s="203"/>
      <c r="D964" s="193" t="s">
        <v>174</v>
      </c>
      <c r="E964" s="203"/>
      <c r="F964" s="205" t="s">
        <v>2029</v>
      </c>
      <c r="G964" s="203"/>
      <c r="H964" s="206">
        <v>64.14</v>
      </c>
      <c r="I964" s="207"/>
      <c r="J964" s="203"/>
      <c r="K964" s="203"/>
      <c r="L964" s="208"/>
      <c r="M964" s="209"/>
      <c r="N964" s="210"/>
      <c r="O964" s="210"/>
      <c r="P964" s="210"/>
      <c r="Q964" s="210"/>
      <c r="R964" s="210"/>
      <c r="S964" s="210"/>
      <c r="T964" s="211"/>
      <c r="AT964" s="212" t="s">
        <v>174</v>
      </c>
      <c r="AU964" s="212" t="s">
        <v>83</v>
      </c>
      <c r="AV964" s="14" t="s">
        <v>83</v>
      </c>
      <c r="AW964" s="14" t="s">
        <v>4</v>
      </c>
      <c r="AX964" s="14" t="s">
        <v>81</v>
      </c>
      <c r="AY964" s="212" t="s">
        <v>164</v>
      </c>
    </row>
    <row r="965" spans="1:65" s="2" customFormat="1" ht="14.45" customHeight="1">
      <c r="A965" s="34"/>
      <c r="B965" s="35"/>
      <c r="C965" s="178" t="s">
        <v>2030</v>
      </c>
      <c r="D965" s="178" t="s">
        <v>167</v>
      </c>
      <c r="E965" s="179" t="s">
        <v>2031</v>
      </c>
      <c r="F965" s="180" t="s">
        <v>2032</v>
      </c>
      <c r="G965" s="181" t="s">
        <v>170</v>
      </c>
      <c r="H965" s="182">
        <v>190.25399999999999</v>
      </c>
      <c r="I965" s="183"/>
      <c r="J965" s="184">
        <f>ROUND(I965*H965,2)</f>
        <v>0</v>
      </c>
      <c r="K965" s="180" t="s">
        <v>19</v>
      </c>
      <c r="L965" s="39"/>
      <c r="M965" s="185" t="s">
        <v>19</v>
      </c>
      <c r="N965" s="186" t="s">
        <v>45</v>
      </c>
      <c r="O965" s="64"/>
      <c r="P965" s="187">
        <f>O965*H965</f>
        <v>0</v>
      </c>
      <c r="Q965" s="187">
        <v>0</v>
      </c>
      <c r="R965" s="187">
        <f>Q965*H965</f>
        <v>0</v>
      </c>
      <c r="S965" s="187">
        <v>0</v>
      </c>
      <c r="T965" s="188">
        <f>S965*H965</f>
        <v>0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189" t="s">
        <v>389</v>
      </c>
      <c r="AT965" s="189" t="s">
        <v>167</v>
      </c>
      <c r="AU965" s="189" t="s">
        <v>83</v>
      </c>
      <c r="AY965" s="17" t="s">
        <v>164</v>
      </c>
      <c r="BE965" s="190">
        <f>IF(N965="základní",J965,0)</f>
        <v>0</v>
      </c>
      <c r="BF965" s="190">
        <f>IF(N965="snížená",J965,0)</f>
        <v>0</v>
      </c>
      <c r="BG965" s="190">
        <f>IF(N965="zákl. přenesená",J965,0)</f>
        <v>0</v>
      </c>
      <c r="BH965" s="190">
        <f>IF(N965="sníž. přenesená",J965,0)</f>
        <v>0</v>
      </c>
      <c r="BI965" s="190">
        <f>IF(N965="nulová",J965,0)</f>
        <v>0</v>
      </c>
      <c r="BJ965" s="17" t="s">
        <v>81</v>
      </c>
      <c r="BK965" s="190">
        <f>ROUND(I965*H965,2)</f>
        <v>0</v>
      </c>
      <c r="BL965" s="17" t="s">
        <v>389</v>
      </c>
      <c r="BM965" s="189" t="s">
        <v>2033</v>
      </c>
    </row>
    <row r="966" spans="1:65" s="14" customFormat="1" ht="11.25">
      <c r="B966" s="202"/>
      <c r="C966" s="203"/>
      <c r="D966" s="193" t="s">
        <v>174</v>
      </c>
      <c r="E966" s="204" t="s">
        <v>19</v>
      </c>
      <c r="F966" s="205" t="s">
        <v>2034</v>
      </c>
      <c r="G966" s="203"/>
      <c r="H966" s="206">
        <v>190.25399999999999</v>
      </c>
      <c r="I966" s="207"/>
      <c r="J966" s="203"/>
      <c r="K966" s="203"/>
      <c r="L966" s="208"/>
      <c r="M966" s="209"/>
      <c r="N966" s="210"/>
      <c r="O966" s="210"/>
      <c r="P966" s="210"/>
      <c r="Q966" s="210"/>
      <c r="R966" s="210"/>
      <c r="S966" s="210"/>
      <c r="T966" s="211"/>
      <c r="AT966" s="212" t="s">
        <v>174</v>
      </c>
      <c r="AU966" s="212" t="s">
        <v>83</v>
      </c>
      <c r="AV966" s="14" t="s">
        <v>83</v>
      </c>
      <c r="AW966" s="14" t="s">
        <v>35</v>
      </c>
      <c r="AX966" s="14" t="s">
        <v>81</v>
      </c>
      <c r="AY966" s="212" t="s">
        <v>164</v>
      </c>
    </row>
    <row r="967" spans="1:65" s="12" customFormat="1" ht="25.9" customHeight="1">
      <c r="B967" s="162"/>
      <c r="C967" s="163"/>
      <c r="D967" s="164" t="s">
        <v>73</v>
      </c>
      <c r="E967" s="165" t="s">
        <v>552</v>
      </c>
      <c r="F967" s="165" t="s">
        <v>553</v>
      </c>
      <c r="G967" s="163"/>
      <c r="H967" s="163"/>
      <c r="I967" s="166"/>
      <c r="J967" s="167">
        <f>BK967</f>
        <v>0</v>
      </c>
      <c r="K967" s="163"/>
      <c r="L967" s="168"/>
      <c r="M967" s="169"/>
      <c r="N967" s="170"/>
      <c r="O967" s="170"/>
      <c r="P967" s="171">
        <f>SUM(P968:P970)</f>
        <v>0</v>
      </c>
      <c r="Q967" s="170"/>
      <c r="R967" s="171">
        <f>SUM(R968:R970)</f>
        <v>0</v>
      </c>
      <c r="S967" s="170"/>
      <c r="T967" s="172">
        <f>SUM(T968:T970)</f>
        <v>0</v>
      </c>
      <c r="AR967" s="173" t="s">
        <v>172</v>
      </c>
      <c r="AT967" s="174" t="s">
        <v>73</v>
      </c>
      <c r="AU967" s="174" t="s">
        <v>74</v>
      </c>
      <c r="AY967" s="173" t="s">
        <v>164</v>
      </c>
      <c r="BK967" s="175">
        <f>SUM(BK968:BK970)</f>
        <v>0</v>
      </c>
    </row>
    <row r="968" spans="1:65" s="2" customFormat="1" ht="24.2" customHeight="1">
      <c r="A968" s="34"/>
      <c r="B968" s="35"/>
      <c r="C968" s="178" t="s">
        <v>2035</v>
      </c>
      <c r="D968" s="178" t="s">
        <v>167</v>
      </c>
      <c r="E968" s="179" t="s">
        <v>2036</v>
      </c>
      <c r="F968" s="180" t="s">
        <v>2037</v>
      </c>
      <c r="G968" s="181" t="s">
        <v>557</v>
      </c>
      <c r="H968" s="182">
        <v>45</v>
      </c>
      <c r="I968" s="183"/>
      <c r="J968" s="184">
        <f>ROUND(I968*H968,2)</f>
        <v>0</v>
      </c>
      <c r="K968" s="180" t="s">
        <v>171</v>
      </c>
      <c r="L968" s="39"/>
      <c r="M968" s="185" t="s">
        <v>19</v>
      </c>
      <c r="N968" s="186" t="s">
        <v>45</v>
      </c>
      <c r="O968" s="64"/>
      <c r="P968" s="187">
        <f>O968*H968</f>
        <v>0</v>
      </c>
      <c r="Q968" s="187">
        <v>0</v>
      </c>
      <c r="R968" s="187">
        <f>Q968*H968</f>
        <v>0</v>
      </c>
      <c r="S968" s="187">
        <v>0</v>
      </c>
      <c r="T968" s="188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189" t="s">
        <v>558</v>
      </c>
      <c r="AT968" s="189" t="s">
        <v>167</v>
      </c>
      <c r="AU968" s="189" t="s">
        <v>81</v>
      </c>
      <c r="AY968" s="17" t="s">
        <v>164</v>
      </c>
      <c r="BE968" s="190">
        <f>IF(N968="základní",J968,0)</f>
        <v>0</v>
      </c>
      <c r="BF968" s="190">
        <f>IF(N968="snížená",J968,0)</f>
        <v>0</v>
      </c>
      <c r="BG968" s="190">
        <f>IF(N968="zákl. přenesená",J968,0)</f>
        <v>0</v>
      </c>
      <c r="BH968" s="190">
        <f>IF(N968="sníž. přenesená",J968,0)</f>
        <v>0</v>
      </c>
      <c r="BI968" s="190">
        <f>IF(N968="nulová",J968,0)</f>
        <v>0</v>
      </c>
      <c r="BJ968" s="17" t="s">
        <v>81</v>
      </c>
      <c r="BK968" s="190">
        <f>ROUND(I968*H968,2)</f>
        <v>0</v>
      </c>
      <c r="BL968" s="17" t="s">
        <v>558</v>
      </c>
      <c r="BM968" s="189" t="s">
        <v>2038</v>
      </c>
    </row>
    <row r="969" spans="1:65" s="2" customFormat="1" ht="19.5">
      <c r="A969" s="34"/>
      <c r="B969" s="35"/>
      <c r="C969" s="36"/>
      <c r="D969" s="193" t="s">
        <v>1810</v>
      </c>
      <c r="E969" s="36"/>
      <c r="F969" s="237" t="s">
        <v>2039</v>
      </c>
      <c r="G969" s="36"/>
      <c r="H969" s="36"/>
      <c r="I969" s="238"/>
      <c r="J969" s="36"/>
      <c r="K969" s="36"/>
      <c r="L969" s="39"/>
      <c r="M969" s="239"/>
      <c r="N969" s="240"/>
      <c r="O969" s="64"/>
      <c r="P969" s="64"/>
      <c r="Q969" s="64"/>
      <c r="R969" s="64"/>
      <c r="S969" s="64"/>
      <c r="T969" s="65"/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T969" s="17" t="s">
        <v>1810</v>
      </c>
      <c r="AU969" s="17" t="s">
        <v>81</v>
      </c>
    </row>
    <row r="970" spans="1:65" s="2" customFormat="1" ht="14.45" customHeight="1">
      <c r="A970" s="34"/>
      <c r="B970" s="35"/>
      <c r="C970" s="178" t="s">
        <v>2040</v>
      </c>
      <c r="D970" s="178" t="s">
        <v>167</v>
      </c>
      <c r="E970" s="179" t="s">
        <v>2041</v>
      </c>
      <c r="F970" s="180" t="s">
        <v>2042</v>
      </c>
      <c r="G970" s="181" t="s">
        <v>323</v>
      </c>
      <c r="H970" s="182">
        <v>1</v>
      </c>
      <c r="I970" s="183"/>
      <c r="J970" s="184">
        <f>ROUND(I970*H970,2)</f>
        <v>0</v>
      </c>
      <c r="K970" s="180" t="s">
        <v>19</v>
      </c>
      <c r="L970" s="39"/>
      <c r="M970" s="241" t="s">
        <v>19</v>
      </c>
      <c r="N970" s="242" t="s">
        <v>45</v>
      </c>
      <c r="O970" s="243"/>
      <c r="P970" s="244">
        <f>O970*H970</f>
        <v>0</v>
      </c>
      <c r="Q970" s="244">
        <v>0</v>
      </c>
      <c r="R970" s="244">
        <f>Q970*H970</f>
        <v>0</v>
      </c>
      <c r="S970" s="244">
        <v>0</v>
      </c>
      <c r="T970" s="245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89" t="s">
        <v>558</v>
      </c>
      <c r="AT970" s="189" t="s">
        <v>167</v>
      </c>
      <c r="AU970" s="189" t="s">
        <v>81</v>
      </c>
      <c r="AY970" s="17" t="s">
        <v>164</v>
      </c>
      <c r="BE970" s="190">
        <f>IF(N970="základní",J970,0)</f>
        <v>0</v>
      </c>
      <c r="BF970" s="190">
        <f>IF(N970="snížená",J970,0)</f>
        <v>0</v>
      </c>
      <c r="BG970" s="190">
        <f>IF(N970="zákl. přenesená",J970,0)</f>
        <v>0</v>
      </c>
      <c r="BH970" s="190">
        <f>IF(N970="sníž. přenesená",J970,0)</f>
        <v>0</v>
      </c>
      <c r="BI970" s="190">
        <f>IF(N970="nulová",J970,0)</f>
        <v>0</v>
      </c>
      <c r="BJ970" s="17" t="s">
        <v>81</v>
      </c>
      <c r="BK970" s="190">
        <f>ROUND(I970*H970,2)</f>
        <v>0</v>
      </c>
      <c r="BL970" s="17" t="s">
        <v>558</v>
      </c>
      <c r="BM970" s="189" t="s">
        <v>2043</v>
      </c>
    </row>
    <row r="971" spans="1:65" s="2" customFormat="1" ht="6.95" customHeight="1">
      <c r="A971" s="34"/>
      <c r="B971" s="47"/>
      <c r="C971" s="48"/>
      <c r="D971" s="48"/>
      <c r="E971" s="48"/>
      <c r="F971" s="48"/>
      <c r="G971" s="48"/>
      <c r="H971" s="48"/>
      <c r="I971" s="48"/>
      <c r="J971" s="48"/>
      <c r="K971" s="48"/>
      <c r="L971" s="39"/>
      <c r="M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</row>
  </sheetData>
  <sheetProtection algorithmName="SHA-512" hashValue="E6AqAkJ2F+EvSVxgoLMok5uWrhkPDNJKdZA7K1Fkd1HTy/VDckRGrDovMGUvHFLpZQ5vd+JDoLGowoy3zX+f3Q==" saltValue="wPuhjdkQJXwnnCDEGMzPcjNktRKES6z8jjaWVdKrccBsO++YyHfrMI2JS9XyP9sYeg3xv6PDuaGyKdHFDBGppw==" spinCount="100000" sheet="1" objects="1" scenarios="1" formatColumns="0" formatRows="0" autoFilter="0"/>
  <autoFilter ref="C109:K970" xr:uid="{00000000-0009-0000-0000-000003000000}"/>
  <mergeCells count="12">
    <mergeCell ref="E102:H102"/>
    <mergeCell ref="L2:V2"/>
    <mergeCell ref="E50:H50"/>
    <mergeCell ref="E52:H52"/>
    <mergeCell ref="E54:H54"/>
    <mergeCell ref="E98:H98"/>
    <mergeCell ref="E100:H10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1" customFormat="1" ht="12" customHeight="1">
      <c r="B8" s="20"/>
      <c r="D8" s="112" t="s">
        <v>121</v>
      </c>
      <c r="L8" s="20"/>
    </row>
    <row r="9" spans="1:46" s="2" customFormat="1" ht="16.5" customHeight="1">
      <c r="A9" s="34"/>
      <c r="B9" s="39"/>
      <c r="C9" s="34"/>
      <c r="D9" s="34"/>
      <c r="E9" s="293" t="s">
        <v>629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6" t="s">
        <v>2044</v>
      </c>
      <c r="F11" s="295"/>
      <c r="G11" s="295"/>
      <c r="H11" s="295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10. 5. 2021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7" t="str">
        <f>'Rekapitulace stavby'!E14</f>
        <v>Vyplň údaj</v>
      </c>
      <c r="F20" s="298"/>
      <c r="G20" s="298"/>
      <c r="H20" s="298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29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38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9" t="s">
        <v>19</v>
      </c>
      <c r="F29" s="299"/>
      <c r="G29" s="299"/>
      <c r="H29" s="299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40</v>
      </c>
      <c r="E32" s="34"/>
      <c r="F32" s="34"/>
      <c r="G32" s="34"/>
      <c r="H32" s="34"/>
      <c r="I32" s="34"/>
      <c r="J32" s="120">
        <f>ROUND(J99,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42</v>
      </c>
      <c r="G34" s="34"/>
      <c r="H34" s="34"/>
      <c r="I34" s="121" t="s">
        <v>41</v>
      </c>
      <c r="J34" s="121" t="s">
        <v>43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44</v>
      </c>
      <c r="E35" s="112" t="s">
        <v>45</v>
      </c>
      <c r="F35" s="123">
        <f>ROUND((SUM(BE99:BE318)),  2)</f>
        <v>0</v>
      </c>
      <c r="G35" s="34"/>
      <c r="H35" s="34"/>
      <c r="I35" s="124">
        <v>0.21</v>
      </c>
      <c r="J35" s="123">
        <f>ROUND(((SUM(BE99:BE318))*I35),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46</v>
      </c>
      <c r="F36" s="123">
        <f>ROUND((SUM(BF99:BF318)),  2)</f>
        <v>0</v>
      </c>
      <c r="G36" s="34"/>
      <c r="H36" s="34"/>
      <c r="I36" s="124">
        <v>0.15</v>
      </c>
      <c r="J36" s="123">
        <f>ROUND(((SUM(BF99:BF318))*I36),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ROUND((SUM(BG99:BG318)),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48</v>
      </c>
      <c r="F38" s="123">
        <f>ROUND((SUM(BH99:BH318)),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49</v>
      </c>
      <c r="F39" s="123">
        <f>ROUND((SUM(BI99:BI318)),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50</v>
      </c>
      <c r="E41" s="127"/>
      <c r="F41" s="127"/>
      <c r="G41" s="128" t="s">
        <v>51</v>
      </c>
      <c r="H41" s="129" t="s">
        <v>52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125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6.25" hidden="1" customHeight="1">
      <c r="A50" s="34"/>
      <c r="B50" s="35"/>
      <c r="C50" s="36"/>
      <c r="D50" s="36"/>
      <c r="E50" s="300" t="str">
        <f>E7</f>
        <v>Střešní nástavba MŠ nad pavilonem č.2 a střešní nástavba zázemí ZŠ nad pavilonem č.3</v>
      </c>
      <c r="F50" s="301"/>
      <c r="G50" s="301"/>
      <c r="H50" s="301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121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300" t="s">
        <v>629</v>
      </c>
      <c r="F52" s="302"/>
      <c r="G52" s="302"/>
      <c r="H52" s="302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54" t="str">
        <f>E11</f>
        <v>b2 - SO.02</v>
      </c>
      <c r="F54" s="302"/>
      <c r="G54" s="302"/>
      <c r="H54" s="302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ZŠ a MŠ pro zrakově postižené</v>
      </c>
      <c r="G56" s="36"/>
      <c r="H56" s="36"/>
      <c r="I56" s="29" t="s">
        <v>23</v>
      </c>
      <c r="J56" s="59" t="str">
        <f>IF(J14="","",J14)</f>
        <v>10. 5. 2021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 xml:space="preserve">ZŠ a MŠ pro zrakově postižené a vady řeči </v>
      </c>
      <c r="G58" s="36"/>
      <c r="H58" s="36"/>
      <c r="I58" s="29" t="s">
        <v>32</v>
      </c>
      <c r="J58" s="32" t="str">
        <f>E23</f>
        <v>Ing.Arch. Pavel Šticha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126</v>
      </c>
      <c r="D61" s="137"/>
      <c r="E61" s="137"/>
      <c r="F61" s="137"/>
      <c r="G61" s="137"/>
      <c r="H61" s="137"/>
      <c r="I61" s="137"/>
      <c r="J61" s="138" t="s">
        <v>127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72</v>
      </c>
      <c r="D63" s="36"/>
      <c r="E63" s="36"/>
      <c r="F63" s="36"/>
      <c r="G63" s="36"/>
      <c r="H63" s="36"/>
      <c r="I63" s="36"/>
      <c r="J63" s="77">
        <f>J99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128</v>
      </c>
    </row>
    <row r="64" spans="1:47" s="9" customFormat="1" ht="24.95" hidden="1" customHeight="1">
      <c r="B64" s="140"/>
      <c r="C64" s="141"/>
      <c r="D64" s="142" t="s">
        <v>129</v>
      </c>
      <c r="E64" s="143"/>
      <c r="F64" s="143"/>
      <c r="G64" s="143"/>
      <c r="H64" s="143"/>
      <c r="I64" s="143"/>
      <c r="J64" s="144">
        <f>J100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132</v>
      </c>
      <c r="E65" s="148"/>
      <c r="F65" s="148"/>
      <c r="G65" s="148"/>
      <c r="H65" s="148"/>
      <c r="I65" s="148"/>
      <c r="J65" s="149">
        <f>J101</f>
        <v>0</v>
      </c>
      <c r="K65" s="97"/>
      <c r="L65" s="150"/>
    </row>
    <row r="66" spans="1:31" s="10" customFormat="1" ht="19.899999999999999" hidden="1" customHeight="1">
      <c r="B66" s="146"/>
      <c r="C66" s="97"/>
      <c r="D66" s="147" t="s">
        <v>631</v>
      </c>
      <c r="E66" s="148"/>
      <c r="F66" s="148"/>
      <c r="G66" s="148"/>
      <c r="H66" s="148"/>
      <c r="I66" s="148"/>
      <c r="J66" s="149">
        <f>J109</f>
        <v>0</v>
      </c>
      <c r="K66" s="97"/>
      <c r="L66" s="150"/>
    </row>
    <row r="67" spans="1:31" s="10" customFormat="1" ht="19.899999999999999" hidden="1" customHeight="1">
      <c r="B67" s="146"/>
      <c r="C67" s="97"/>
      <c r="D67" s="147" t="s">
        <v>633</v>
      </c>
      <c r="E67" s="148"/>
      <c r="F67" s="148"/>
      <c r="G67" s="148"/>
      <c r="H67" s="148"/>
      <c r="I67" s="148"/>
      <c r="J67" s="149">
        <f>J130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135</v>
      </c>
      <c r="E68" s="148"/>
      <c r="F68" s="148"/>
      <c r="G68" s="148"/>
      <c r="H68" s="148"/>
      <c r="I68" s="148"/>
      <c r="J68" s="149">
        <f>J174</f>
        <v>0</v>
      </c>
      <c r="K68" s="97"/>
      <c r="L68" s="150"/>
    </row>
    <row r="69" spans="1:31" s="9" customFormat="1" ht="24.95" hidden="1" customHeight="1">
      <c r="B69" s="140"/>
      <c r="C69" s="141"/>
      <c r="D69" s="142" t="s">
        <v>136</v>
      </c>
      <c r="E69" s="143"/>
      <c r="F69" s="143"/>
      <c r="G69" s="143"/>
      <c r="H69" s="143"/>
      <c r="I69" s="143"/>
      <c r="J69" s="144">
        <f>J176</f>
        <v>0</v>
      </c>
      <c r="K69" s="141"/>
      <c r="L69" s="145"/>
    </row>
    <row r="70" spans="1:31" s="10" customFormat="1" ht="19.899999999999999" hidden="1" customHeight="1">
      <c r="B70" s="146"/>
      <c r="C70" s="97"/>
      <c r="D70" s="147" t="s">
        <v>137</v>
      </c>
      <c r="E70" s="148"/>
      <c r="F70" s="148"/>
      <c r="G70" s="148"/>
      <c r="H70" s="148"/>
      <c r="I70" s="148"/>
      <c r="J70" s="149">
        <f>J177</f>
        <v>0</v>
      </c>
      <c r="K70" s="97"/>
      <c r="L70" s="150"/>
    </row>
    <row r="71" spans="1:31" s="10" customFormat="1" ht="19.899999999999999" hidden="1" customHeight="1">
      <c r="B71" s="146"/>
      <c r="C71" s="97"/>
      <c r="D71" s="147" t="s">
        <v>138</v>
      </c>
      <c r="E71" s="148"/>
      <c r="F71" s="148"/>
      <c r="G71" s="148"/>
      <c r="H71" s="148"/>
      <c r="I71" s="148"/>
      <c r="J71" s="149">
        <f>J200</f>
        <v>0</v>
      </c>
      <c r="K71" s="97"/>
      <c r="L71" s="150"/>
    </row>
    <row r="72" spans="1:31" s="10" customFormat="1" ht="19.899999999999999" hidden="1" customHeight="1">
      <c r="B72" s="146"/>
      <c r="C72" s="97"/>
      <c r="D72" s="147" t="s">
        <v>564</v>
      </c>
      <c r="E72" s="148"/>
      <c r="F72" s="148"/>
      <c r="G72" s="148"/>
      <c r="H72" s="148"/>
      <c r="I72" s="148"/>
      <c r="J72" s="149">
        <f>J212</f>
        <v>0</v>
      </c>
      <c r="K72" s="97"/>
      <c r="L72" s="150"/>
    </row>
    <row r="73" spans="1:31" s="10" customFormat="1" ht="19.899999999999999" hidden="1" customHeight="1">
      <c r="B73" s="146"/>
      <c r="C73" s="97"/>
      <c r="D73" s="147" t="s">
        <v>142</v>
      </c>
      <c r="E73" s="148"/>
      <c r="F73" s="148"/>
      <c r="G73" s="148"/>
      <c r="H73" s="148"/>
      <c r="I73" s="148"/>
      <c r="J73" s="149">
        <f>J217</f>
        <v>0</v>
      </c>
      <c r="K73" s="97"/>
      <c r="L73" s="150"/>
    </row>
    <row r="74" spans="1:31" s="10" customFormat="1" ht="19.899999999999999" hidden="1" customHeight="1">
      <c r="B74" s="146"/>
      <c r="C74" s="97"/>
      <c r="D74" s="147" t="s">
        <v>143</v>
      </c>
      <c r="E74" s="148"/>
      <c r="F74" s="148"/>
      <c r="G74" s="148"/>
      <c r="H74" s="148"/>
      <c r="I74" s="148"/>
      <c r="J74" s="149">
        <f>J222</f>
        <v>0</v>
      </c>
      <c r="K74" s="97"/>
      <c r="L74" s="150"/>
    </row>
    <row r="75" spans="1:31" s="10" customFormat="1" ht="19.899999999999999" hidden="1" customHeight="1">
      <c r="B75" s="146"/>
      <c r="C75" s="97"/>
      <c r="D75" s="147" t="s">
        <v>635</v>
      </c>
      <c r="E75" s="148"/>
      <c r="F75" s="148"/>
      <c r="G75" s="148"/>
      <c r="H75" s="148"/>
      <c r="I75" s="148"/>
      <c r="J75" s="149">
        <f>J248</f>
        <v>0</v>
      </c>
      <c r="K75" s="97"/>
      <c r="L75" s="150"/>
    </row>
    <row r="76" spans="1:31" s="10" customFormat="1" ht="19.899999999999999" hidden="1" customHeight="1">
      <c r="B76" s="146"/>
      <c r="C76" s="97"/>
      <c r="D76" s="147" t="s">
        <v>636</v>
      </c>
      <c r="E76" s="148"/>
      <c r="F76" s="148"/>
      <c r="G76" s="148"/>
      <c r="H76" s="148"/>
      <c r="I76" s="148"/>
      <c r="J76" s="149">
        <f>J290</f>
        <v>0</v>
      </c>
      <c r="K76" s="97"/>
      <c r="L76" s="150"/>
    </row>
    <row r="77" spans="1:31" s="10" customFormat="1" ht="19.899999999999999" hidden="1" customHeight="1">
      <c r="B77" s="146"/>
      <c r="C77" s="97"/>
      <c r="D77" s="147" t="s">
        <v>637</v>
      </c>
      <c r="E77" s="148"/>
      <c r="F77" s="148"/>
      <c r="G77" s="148"/>
      <c r="H77" s="148"/>
      <c r="I77" s="148"/>
      <c r="J77" s="149">
        <f>J306</f>
        <v>0</v>
      </c>
      <c r="K77" s="97"/>
      <c r="L77" s="150"/>
    </row>
    <row r="78" spans="1:31" s="2" customFormat="1" ht="21.75" hidden="1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hidden="1" customHeight="1">
      <c r="A79" s="34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ht="11.25" hidden="1"/>
    <row r="81" spans="1:31" ht="11.25" hidden="1"/>
    <row r="82" spans="1:31" ht="11.25" hidden="1"/>
    <row r="83" spans="1:31" s="2" customFormat="1" ht="6.95" customHeight="1">
      <c r="A83" s="34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24.95" customHeight="1">
      <c r="A84" s="34"/>
      <c r="B84" s="35"/>
      <c r="C84" s="23" t="s">
        <v>149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2" customHeight="1">
      <c r="A86" s="34"/>
      <c r="B86" s="35"/>
      <c r="C86" s="29" t="s">
        <v>16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26.25" customHeight="1">
      <c r="A87" s="34"/>
      <c r="B87" s="35"/>
      <c r="C87" s="36"/>
      <c r="D87" s="36"/>
      <c r="E87" s="300" t="str">
        <f>E7</f>
        <v>Střešní nástavba MŠ nad pavilonem č.2 a střešní nástavba zázemí ZŠ nad pavilonem č.3</v>
      </c>
      <c r="F87" s="301"/>
      <c r="G87" s="301"/>
      <c r="H87" s="301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1" customFormat="1" ht="12" customHeight="1">
      <c r="B88" s="21"/>
      <c r="C88" s="29" t="s">
        <v>121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0" t="s">
        <v>629</v>
      </c>
      <c r="F89" s="302"/>
      <c r="G89" s="302"/>
      <c r="H89" s="302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123</v>
      </c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54" t="str">
        <f>E11</f>
        <v>b2 - SO.02</v>
      </c>
      <c r="F91" s="302"/>
      <c r="G91" s="302"/>
      <c r="H91" s="302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F14</f>
        <v>ZŠ a MŠ pro zrakově postižené</v>
      </c>
      <c r="G93" s="36"/>
      <c r="H93" s="36"/>
      <c r="I93" s="29" t="s">
        <v>23</v>
      </c>
      <c r="J93" s="59" t="str">
        <f>IF(J14="","",J14)</f>
        <v>10. 5. 2021</v>
      </c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25</v>
      </c>
      <c r="D95" s="36"/>
      <c r="E95" s="36"/>
      <c r="F95" s="27" t="str">
        <f>E17</f>
        <v xml:space="preserve">ZŠ a MŠ pro zrakově postižené a vady řeči </v>
      </c>
      <c r="G95" s="36"/>
      <c r="H95" s="36"/>
      <c r="I95" s="29" t="s">
        <v>32</v>
      </c>
      <c r="J95" s="32" t="str">
        <f>E23</f>
        <v>Ing.Arch. Pavel Šticha</v>
      </c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IF(E20="","",E20)</f>
        <v>Vyplň údaj</v>
      </c>
      <c r="G96" s="36"/>
      <c r="H96" s="36"/>
      <c r="I96" s="29" t="s">
        <v>36</v>
      </c>
      <c r="J96" s="32" t="str">
        <f>E26</f>
        <v xml:space="preserve"> </v>
      </c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11" customFormat="1" ht="29.25" customHeight="1">
      <c r="A98" s="151"/>
      <c r="B98" s="152"/>
      <c r="C98" s="153" t="s">
        <v>150</v>
      </c>
      <c r="D98" s="154" t="s">
        <v>59</v>
      </c>
      <c r="E98" s="154" t="s">
        <v>55</v>
      </c>
      <c r="F98" s="154" t="s">
        <v>56</v>
      </c>
      <c r="G98" s="154" t="s">
        <v>151</v>
      </c>
      <c r="H98" s="154" t="s">
        <v>152</v>
      </c>
      <c r="I98" s="154" t="s">
        <v>153</v>
      </c>
      <c r="J98" s="154" t="s">
        <v>127</v>
      </c>
      <c r="K98" s="155" t="s">
        <v>154</v>
      </c>
      <c r="L98" s="156"/>
      <c r="M98" s="68" t="s">
        <v>19</v>
      </c>
      <c r="N98" s="69" t="s">
        <v>44</v>
      </c>
      <c r="O98" s="69" t="s">
        <v>155</v>
      </c>
      <c r="P98" s="69" t="s">
        <v>156</v>
      </c>
      <c r="Q98" s="69" t="s">
        <v>157</v>
      </c>
      <c r="R98" s="69" t="s">
        <v>158</v>
      </c>
      <c r="S98" s="69" t="s">
        <v>159</v>
      </c>
      <c r="T98" s="70" t="s">
        <v>160</v>
      </c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</row>
    <row r="99" spans="1:65" s="2" customFormat="1" ht="22.9" customHeight="1">
      <c r="A99" s="34"/>
      <c r="B99" s="35"/>
      <c r="C99" s="75" t="s">
        <v>161</v>
      </c>
      <c r="D99" s="36"/>
      <c r="E99" s="36"/>
      <c r="F99" s="36"/>
      <c r="G99" s="36"/>
      <c r="H99" s="36"/>
      <c r="I99" s="36"/>
      <c r="J99" s="157">
        <f>BK99</f>
        <v>0</v>
      </c>
      <c r="K99" s="36"/>
      <c r="L99" s="39"/>
      <c r="M99" s="71"/>
      <c r="N99" s="158"/>
      <c r="O99" s="72"/>
      <c r="P99" s="159">
        <f>P100+P176</f>
        <v>0</v>
      </c>
      <c r="Q99" s="72"/>
      <c r="R99" s="159">
        <f>R100+R176</f>
        <v>34.583578629999998</v>
      </c>
      <c r="S99" s="72"/>
      <c r="T99" s="160">
        <f>T100+T176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73</v>
      </c>
      <c r="AU99" s="17" t="s">
        <v>128</v>
      </c>
      <c r="BK99" s="161">
        <f>BK100+BK176</f>
        <v>0</v>
      </c>
    </row>
    <row r="100" spans="1:65" s="12" customFormat="1" ht="25.9" customHeight="1">
      <c r="B100" s="162"/>
      <c r="C100" s="163"/>
      <c r="D100" s="164" t="s">
        <v>73</v>
      </c>
      <c r="E100" s="165" t="s">
        <v>162</v>
      </c>
      <c r="F100" s="165" t="s">
        <v>163</v>
      </c>
      <c r="G100" s="163"/>
      <c r="H100" s="163"/>
      <c r="I100" s="166"/>
      <c r="J100" s="167">
        <f>BK100</f>
        <v>0</v>
      </c>
      <c r="K100" s="163"/>
      <c r="L100" s="168"/>
      <c r="M100" s="169"/>
      <c r="N100" s="170"/>
      <c r="O100" s="170"/>
      <c r="P100" s="171">
        <f>P101+P109+P130+P174</f>
        <v>0</v>
      </c>
      <c r="Q100" s="170"/>
      <c r="R100" s="171">
        <f>R101+R109+R130+R174</f>
        <v>31.64349927</v>
      </c>
      <c r="S100" s="170"/>
      <c r="T100" s="172">
        <f>T101+T109+T130+T174</f>
        <v>0</v>
      </c>
      <c r="AR100" s="173" t="s">
        <v>81</v>
      </c>
      <c r="AT100" s="174" t="s">
        <v>73</v>
      </c>
      <c r="AU100" s="174" t="s">
        <v>74</v>
      </c>
      <c r="AY100" s="173" t="s">
        <v>164</v>
      </c>
      <c r="BK100" s="175">
        <f>BK101+BK109+BK130+BK174</f>
        <v>0</v>
      </c>
    </row>
    <row r="101" spans="1:65" s="12" customFormat="1" ht="22.9" customHeight="1">
      <c r="B101" s="162"/>
      <c r="C101" s="163"/>
      <c r="D101" s="164" t="s">
        <v>73</v>
      </c>
      <c r="E101" s="176" t="s">
        <v>224</v>
      </c>
      <c r="F101" s="176" t="s">
        <v>225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SUM(P102:P108)</f>
        <v>0</v>
      </c>
      <c r="Q101" s="170"/>
      <c r="R101" s="171">
        <f>SUM(R102:R108)</f>
        <v>11.678358529999999</v>
      </c>
      <c r="S101" s="170"/>
      <c r="T101" s="172">
        <f>SUM(T102:T108)</f>
        <v>0</v>
      </c>
      <c r="AR101" s="173" t="s">
        <v>81</v>
      </c>
      <c r="AT101" s="174" t="s">
        <v>73</v>
      </c>
      <c r="AU101" s="174" t="s">
        <v>81</v>
      </c>
      <c r="AY101" s="173" t="s">
        <v>164</v>
      </c>
      <c r="BK101" s="175">
        <f>SUM(BK102:BK108)</f>
        <v>0</v>
      </c>
    </row>
    <row r="102" spans="1:65" s="2" customFormat="1" ht="37.9" customHeight="1">
      <c r="A102" s="34"/>
      <c r="B102" s="35"/>
      <c r="C102" s="178" t="s">
        <v>83</v>
      </c>
      <c r="D102" s="178" t="s">
        <v>167</v>
      </c>
      <c r="E102" s="179" t="s">
        <v>2045</v>
      </c>
      <c r="F102" s="180" t="s">
        <v>2046</v>
      </c>
      <c r="G102" s="181" t="s">
        <v>170</v>
      </c>
      <c r="H102" s="182">
        <v>39.551000000000002</v>
      </c>
      <c r="I102" s="183"/>
      <c r="J102" s="184">
        <f>ROUND(I102*H102,2)</f>
        <v>0</v>
      </c>
      <c r="K102" s="180" t="s">
        <v>171</v>
      </c>
      <c r="L102" s="39"/>
      <c r="M102" s="185" t="s">
        <v>19</v>
      </c>
      <c r="N102" s="186" t="s">
        <v>45</v>
      </c>
      <c r="O102" s="64"/>
      <c r="P102" s="187">
        <f>O102*H102</f>
        <v>0</v>
      </c>
      <c r="Q102" s="187">
        <v>0.28722999999999999</v>
      </c>
      <c r="R102" s="187">
        <f>Q102*H102</f>
        <v>11.360233729999999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83</v>
      </c>
      <c r="AY102" s="17" t="s">
        <v>164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81</v>
      </c>
      <c r="BK102" s="190">
        <f>ROUND(I102*H102,2)</f>
        <v>0</v>
      </c>
      <c r="BL102" s="17" t="s">
        <v>172</v>
      </c>
      <c r="BM102" s="189" t="s">
        <v>2047</v>
      </c>
    </row>
    <row r="103" spans="1:65" s="14" customFormat="1" ht="11.25">
      <c r="B103" s="202"/>
      <c r="C103" s="203"/>
      <c r="D103" s="193" t="s">
        <v>174</v>
      </c>
      <c r="E103" s="204" t="s">
        <v>19</v>
      </c>
      <c r="F103" s="205" t="s">
        <v>2048</v>
      </c>
      <c r="G103" s="203"/>
      <c r="H103" s="206">
        <v>50.576000000000001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174</v>
      </c>
      <c r="AU103" s="212" t="s">
        <v>83</v>
      </c>
      <c r="AV103" s="14" t="s">
        <v>83</v>
      </c>
      <c r="AW103" s="14" t="s">
        <v>35</v>
      </c>
      <c r="AX103" s="14" t="s">
        <v>74</v>
      </c>
      <c r="AY103" s="212" t="s">
        <v>164</v>
      </c>
    </row>
    <row r="104" spans="1:65" s="14" customFormat="1" ht="11.25">
      <c r="B104" s="202"/>
      <c r="C104" s="203"/>
      <c r="D104" s="193" t="s">
        <v>174</v>
      </c>
      <c r="E104" s="204" t="s">
        <v>19</v>
      </c>
      <c r="F104" s="205" t="s">
        <v>2049</v>
      </c>
      <c r="G104" s="203"/>
      <c r="H104" s="206">
        <v>-11.025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174</v>
      </c>
      <c r="AU104" s="212" t="s">
        <v>83</v>
      </c>
      <c r="AV104" s="14" t="s">
        <v>83</v>
      </c>
      <c r="AW104" s="14" t="s">
        <v>35</v>
      </c>
      <c r="AX104" s="14" t="s">
        <v>74</v>
      </c>
      <c r="AY104" s="212" t="s">
        <v>164</v>
      </c>
    </row>
    <row r="105" spans="1:65" s="15" customFormat="1" ht="11.25">
      <c r="B105" s="223"/>
      <c r="C105" s="224"/>
      <c r="D105" s="193" t="s">
        <v>174</v>
      </c>
      <c r="E105" s="225" t="s">
        <v>19</v>
      </c>
      <c r="F105" s="226" t="s">
        <v>246</v>
      </c>
      <c r="G105" s="224"/>
      <c r="H105" s="227">
        <v>39.551000000000002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174</v>
      </c>
      <c r="AU105" s="233" t="s">
        <v>83</v>
      </c>
      <c r="AV105" s="15" t="s">
        <v>172</v>
      </c>
      <c r="AW105" s="15" t="s">
        <v>35</v>
      </c>
      <c r="AX105" s="15" t="s">
        <v>81</v>
      </c>
      <c r="AY105" s="233" t="s">
        <v>164</v>
      </c>
    </row>
    <row r="106" spans="1:65" s="2" customFormat="1" ht="24.2" customHeight="1">
      <c r="A106" s="34"/>
      <c r="B106" s="35"/>
      <c r="C106" s="178" t="s">
        <v>81</v>
      </c>
      <c r="D106" s="178" t="s">
        <v>167</v>
      </c>
      <c r="E106" s="179" t="s">
        <v>761</v>
      </c>
      <c r="F106" s="180" t="s">
        <v>762</v>
      </c>
      <c r="G106" s="181" t="s">
        <v>170</v>
      </c>
      <c r="H106" s="182">
        <v>2.52</v>
      </c>
      <c r="I106" s="183"/>
      <c r="J106" s="184">
        <f>ROUND(I106*H106,2)</f>
        <v>0</v>
      </c>
      <c r="K106" s="180" t="s">
        <v>171</v>
      </c>
      <c r="L106" s="39"/>
      <c r="M106" s="185" t="s">
        <v>19</v>
      </c>
      <c r="N106" s="186" t="s">
        <v>45</v>
      </c>
      <c r="O106" s="64"/>
      <c r="P106" s="187">
        <f>O106*H106</f>
        <v>0</v>
      </c>
      <c r="Q106" s="187">
        <v>0.12623999999999999</v>
      </c>
      <c r="R106" s="187">
        <f>Q106*H106</f>
        <v>0.31812479999999999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172</v>
      </c>
      <c r="AT106" s="189" t="s">
        <v>167</v>
      </c>
      <c r="AU106" s="189" t="s">
        <v>83</v>
      </c>
      <c r="AY106" s="17" t="s">
        <v>164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81</v>
      </c>
      <c r="BK106" s="190">
        <f>ROUND(I106*H106,2)</f>
        <v>0</v>
      </c>
      <c r="BL106" s="17" t="s">
        <v>172</v>
      </c>
      <c r="BM106" s="189" t="s">
        <v>2050</v>
      </c>
    </row>
    <row r="107" spans="1:65" s="13" customFormat="1" ht="11.25">
      <c r="B107" s="191"/>
      <c r="C107" s="192"/>
      <c r="D107" s="193" t="s">
        <v>174</v>
      </c>
      <c r="E107" s="194" t="s">
        <v>19</v>
      </c>
      <c r="F107" s="195" t="s">
        <v>735</v>
      </c>
      <c r="G107" s="192"/>
      <c r="H107" s="194" t="s">
        <v>19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174</v>
      </c>
      <c r="AU107" s="201" t="s">
        <v>83</v>
      </c>
      <c r="AV107" s="13" t="s">
        <v>81</v>
      </c>
      <c r="AW107" s="13" t="s">
        <v>35</v>
      </c>
      <c r="AX107" s="13" t="s">
        <v>74</v>
      </c>
      <c r="AY107" s="201" t="s">
        <v>164</v>
      </c>
    </row>
    <row r="108" spans="1:65" s="14" customFormat="1" ht="11.25">
      <c r="B108" s="202"/>
      <c r="C108" s="203"/>
      <c r="D108" s="193" t="s">
        <v>174</v>
      </c>
      <c r="E108" s="204" t="s">
        <v>19</v>
      </c>
      <c r="F108" s="205" t="s">
        <v>2051</v>
      </c>
      <c r="G108" s="203"/>
      <c r="H108" s="206">
        <v>2.52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174</v>
      </c>
      <c r="AU108" s="212" t="s">
        <v>83</v>
      </c>
      <c r="AV108" s="14" t="s">
        <v>83</v>
      </c>
      <c r="AW108" s="14" t="s">
        <v>35</v>
      </c>
      <c r="AX108" s="14" t="s">
        <v>81</v>
      </c>
      <c r="AY108" s="212" t="s">
        <v>164</v>
      </c>
    </row>
    <row r="109" spans="1:65" s="12" customFormat="1" ht="22.9" customHeight="1">
      <c r="B109" s="162"/>
      <c r="C109" s="163"/>
      <c r="D109" s="164" t="s">
        <v>73</v>
      </c>
      <c r="E109" s="176" t="s">
        <v>172</v>
      </c>
      <c r="F109" s="176" t="s">
        <v>810</v>
      </c>
      <c r="G109" s="163"/>
      <c r="H109" s="163"/>
      <c r="I109" s="166"/>
      <c r="J109" s="177">
        <f>BK109</f>
        <v>0</v>
      </c>
      <c r="K109" s="163"/>
      <c r="L109" s="168"/>
      <c r="M109" s="169"/>
      <c r="N109" s="170"/>
      <c r="O109" s="170"/>
      <c r="P109" s="171">
        <f>SUM(P110:P129)</f>
        <v>0</v>
      </c>
      <c r="Q109" s="170"/>
      <c r="R109" s="171">
        <f>SUM(R110:R129)</f>
        <v>7.3898024599999994</v>
      </c>
      <c r="S109" s="170"/>
      <c r="T109" s="172">
        <f>SUM(T110:T129)</f>
        <v>0</v>
      </c>
      <c r="AR109" s="173" t="s">
        <v>81</v>
      </c>
      <c r="AT109" s="174" t="s">
        <v>73</v>
      </c>
      <c r="AU109" s="174" t="s">
        <v>81</v>
      </c>
      <c r="AY109" s="173" t="s">
        <v>164</v>
      </c>
      <c r="BK109" s="175">
        <f>SUM(BK110:BK129)</f>
        <v>0</v>
      </c>
    </row>
    <row r="110" spans="1:65" s="2" customFormat="1" ht="49.15" customHeight="1">
      <c r="A110" s="34"/>
      <c r="B110" s="35"/>
      <c r="C110" s="178" t="s">
        <v>289</v>
      </c>
      <c r="D110" s="178" t="s">
        <v>167</v>
      </c>
      <c r="E110" s="179" t="s">
        <v>821</v>
      </c>
      <c r="F110" s="180" t="s">
        <v>813</v>
      </c>
      <c r="G110" s="181" t="s">
        <v>401</v>
      </c>
      <c r="H110" s="182">
        <v>4</v>
      </c>
      <c r="I110" s="183"/>
      <c r="J110" s="184">
        <f>ROUND(I110*H110,2)</f>
        <v>0</v>
      </c>
      <c r="K110" s="180" t="s">
        <v>171</v>
      </c>
      <c r="L110" s="39"/>
      <c r="M110" s="185" t="s">
        <v>19</v>
      </c>
      <c r="N110" s="186" t="s">
        <v>45</v>
      </c>
      <c r="O110" s="64"/>
      <c r="P110" s="187">
        <f>O110*H110</f>
        <v>0</v>
      </c>
      <c r="Q110" s="187">
        <v>0.14954000000000001</v>
      </c>
      <c r="R110" s="187">
        <f>Q110*H110</f>
        <v>0.59816000000000003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172</v>
      </c>
      <c r="AT110" s="189" t="s">
        <v>167</v>
      </c>
      <c r="AU110" s="189" t="s">
        <v>83</v>
      </c>
      <c r="AY110" s="17" t="s">
        <v>164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81</v>
      </c>
      <c r="BK110" s="190">
        <f>ROUND(I110*H110,2)</f>
        <v>0</v>
      </c>
      <c r="BL110" s="17" t="s">
        <v>172</v>
      </c>
      <c r="BM110" s="189" t="s">
        <v>2052</v>
      </c>
    </row>
    <row r="111" spans="1:65" s="2" customFormat="1" ht="14.45" customHeight="1">
      <c r="A111" s="34"/>
      <c r="B111" s="35"/>
      <c r="C111" s="213" t="s">
        <v>239</v>
      </c>
      <c r="D111" s="213" t="s">
        <v>231</v>
      </c>
      <c r="E111" s="214" t="s">
        <v>824</v>
      </c>
      <c r="F111" s="215" t="s">
        <v>2053</v>
      </c>
      <c r="G111" s="216" t="s">
        <v>318</v>
      </c>
      <c r="H111" s="217">
        <v>4</v>
      </c>
      <c r="I111" s="218"/>
      <c r="J111" s="219">
        <f>ROUND(I111*H111,2)</f>
        <v>0</v>
      </c>
      <c r="K111" s="215" t="s">
        <v>19</v>
      </c>
      <c r="L111" s="220"/>
      <c r="M111" s="221" t="s">
        <v>19</v>
      </c>
      <c r="N111" s="222" t="s">
        <v>45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234</v>
      </c>
      <c r="AT111" s="189" t="s">
        <v>231</v>
      </c>
      <c r="AU111" s="189" t="s">
        <v>83</v>
      </c>
      <c r="AY111" s="17" t="s">
        <v>164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81</v>
      </c>
      <c r="BK111" s="190">
        <f>ROUND(I111*H111,2)</f>
        <v>0</v>
      </c>
      <c r="BL111" s="17" t="s">
        <v>172</v>
      </c>
      <c r="BM111" s="189" t="s">
        <v>2054</v>
      </c>
    </row>
    <row r="112" spans="1:65" s="2" customFormat="1" ht="37.9" customHeight="1">
      <c r="A112" s="34"/>
      <c r="B112" s="35"/>
      <c r="C112" s="178" t="s">
        <v>224</v>
      </c>
      <c r="D112" s="178" t="s">
        <v>167</v>
      </c>
      <c r="E112" s="179" t="s">
        <v>828</v>
      </c>
      <c r="F112" s="180" t="s">
        <v>829</v>
      </c>
      <c r="G112" s="181" t="s">
        <v>170</v>
      </c>
      <c r="H112" s="182">
        <v>4.9139999999999997</v>
      </c>
      <c r="I112" s="183"/>
      <c r="J112" s="184">
        <f>ROUND(I112*H112,2)</f>
        <v>0</v>
      </c>
      <c r="K112" s="180" t="s">
        <v>171</v>
      </c>
      <c r="L112" s="39"/>
      <c r="M112" s="185" t="s">
        <v>19</v>
      </c>
      <c r="N112" s="186" t="s">
        <v>45</v>
      </c>
      <c r="O112" s="64"/>
      <c r="P112" s="187">
        <f>O112*H112</f>
        <v>0</v>
      </c>
      <c r="Q112" s="187">
        <v>4.6499999999999996E-3</v>
      </c>
      <c r="R112" s="187">
        <f>Q112*H112</f>
        <v>2.2850099999999998E-2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172</v>
      </c>
      <c r="AT112" s="189" t="s">
        <v>167</v>
      </c>
      <c r="AU112" s="189" t="s">
        <v>83</v>
      </c>
      <c r="AY112" s="17" t="s">
        <v>164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81</v>
      </c>
      <c r="BK112" s="190">
        <f>ROUND(I112*H112,2)</f>
        <v>0</v>
      </c>
      <c r="BL112" s="17" t="s">
        <v>172</v>
      </c>
      <c r="BM112" s="189" t="s">
        <v>2055</v>
      </c>
    </row>
    <row r="113" spans="1:65" s="14" customFormat="1" ht="11.25">
      <c r="B113" s="202"/>
      <c r="C113" s="203"/>
      <c r="D113" s="193" t="s">
        <v>174</v>
      </c>
      <c r="E113" s="204" t="s">
        <v>19</v>
      </c>
      <c r="F113" s="205" t="s">
        <v>2056</v>
      </c>
      <c r="G113" s="203"/>
      <c r="H113" s="206">
        <v>4.9139999999999997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174</v>
      </c>
      <c r="AU113" s="212" t="s">
        <v>83</v>
      </c>
      <c r="AV113" s="14" t="s">
        <v>83</v>
      </c>
      <c r="AW113" s="14" t="s">
        <v>35</v>
      </c>
      <c r="AX113" s="14" t="s">
        <v>81</v>
      </c>
      <c r="AY113" s="212" t="s">
        <v>164</v>
      </c>
    </row>
    <row r="114" spans="1:65" s="2" customFormat="1" ht="37.9" customHeight="1">
      <c r="A114" s="34"/>
      <c r="B114" s="35"/>
      <c r="C114" s="178" t="s">
        <v>172</v>
      </c>
      <c r="D114" s="178" t="s">
        <v>167</v>
      </c>
      <c r="E114" s="179" t="s">
        <v>836</v>
      </c>
      <c r="F114" s="180" t="s">
        <v>837</v>
      </c>
      <c r="G114" s="181" t="s">
        <v>170</v>
      </c>
      <c r="H114" s="182">
        <v>4.9139999999999997</v>
      </c>
      <c r="I114" s="183"/>
      <c r="J114" s="184">
        <f>ROUND(I114*H114,2)</f>
        <v>0</v>
      </c>
      <c r="K114" s="180" t="s">
        <v>171</v>
      </c>
      <c r="L114" s="39"/>
      <c r="M114" s="185" t="s">
        <v>19</v>
      </c>
      <c r="N114" s="186" t="s">
        <v>45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83</v>
      </c>
      <c r="AY114" s="17" t="s">
        <v>164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81</v>
      </c>
      <c r="BK114" s="190">
        <f>ROUND(I114*H114,2)</f>
        <v>0</v>
      </c>
      <c r="BL114" s="17" t="s">
        <v>172</v>
      </c>
      <c r="BM114" s="189" t="s">
        <v>2057</v>
      </c>
    </row>
    <row r="115" spans="1:65" s="2" customFormat="1" ht="37.9" customHeight="1">
      <c r="A115" s="34"/>
      <c r="B115" s="35"/>
      <c r="C115" s="178" t="s">
        <v>310</v>
      </c>
      <c r="D115" s="178" t="s">
        <v>167</v>
      </c>
      <c r="E115" s="179" t="s">
        <v>840</v>
      </c>
      <c r="F115" s="180" t="s">
        <v>841</v>
      </c>
      <c r="G115" s="181" t="s">
        <v>170</v>
      </c>
      <c r="H115" s="182">
        <v>4.9139999999999997</v>
      </c>
      <c r="I115" s="183"/>
      <c r="J115" s="184">
        <f>ROUND(I115*H115,2)</f>
        <v>0</v>
      </c>
      <c r="K115" s="180" t="s">
        <v>171</v>
      </c>
      <c r="L115" s="39"/>
      <c r="M115" s="185" t="s">
        <v>19</v>
      </c>
      <c r="N115" s="186" t="s">
        <v>45</v>
      </c>
      <c r="O115" s="64"/>
      <c r="P115" s="187">
        <f>O115*H115</f>
        <v>0</v>
      </c>
      <c r="Q115" s="187">
        <v>1.6100000000000001E-3</v>
      </c>
      <c r="R115" s="187">
        <f>Q115*H115</f>
        <v>7.9115399999999999E-3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172</v>
      </c>
      <c r="AT115" s="189" t="s">
        <v>167</v>
      </c>
      <c r="AU115" s="189" t="s">
        <v>83</v>
      </c>
      <c r="AY115" s="17" t="s">
        <v>164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81</v>
      </c>
      <c r="BK115" s="190">
        <f>ROUND(I115*H115,2)</f>
        <v>0</v>
      </c>
      <c r="BL115" s="17" t="s">
        <v>172</v>
      </c>
      <c r="BM115" s="189" t="s">
        <v>2058</v>
      </c>
    </row>
    <row r="116" spans="1:65" s="2" customFormat="1" ht="37.9" customHeight="1">
      <c r="A116" s="34"/>
      <c r="B116" s="35"/>
      <c r="C116" s="178" t="s">
        <v>427</v>
      </c>
      <c r="D116" s="178" t="s">
        <v>167</v>
      </c>
      <c r="E116" s="179" t="s">
        <v>844</v>
      </c>
      <c r="F116" s="180" t="s">
        <v>845</v>
      </c>
      <c r="G116" s="181" t="s">
        <v>170</v>
      </c>
      <c r="H116" s="182">
        <v>4.9139999999999997</v>
      </c>
      <c r="I116" s="183"/>
      <c r="J116" s="184">
        <f>ROUND(I116*H116,2)</f>
        <v>0</v>
      </c>
      <c r="K116" s="180" t="s">
        <v>171</v>
      </c>
      <c r="L116" s="39"/>
      <c r="M116" s="185" t="s">
        <v>19</v>
      </c>
      <c r="N116" s="186" t="s">
        <v>45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172</v>
      </c>
      <c r="AT116" s="189" t="s">
        <v>167</v>
      </c>
      <c r="AU116" s="189" t="s">
        <v>83</v>
      </c>
      <c r="AY116" s="17" t="s">
        <v>164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81</v>
      </c>
      <c r="BK116" s="190">
        <f>ROUND(I116*H116,2)</f>
        <v>0</v>
      </c>
      <c r="BL116" s="17" t="s">
        <v>172</v>
      </c>
      <c r="BM116" s="189" t="s">
        <v>2059</v>
      </c>
    </row>
    <row r="117" spans="1:65" s="2" customFormat="1" ht="24.2" customHeight="1">
      <c r="A117" s="34"/>
      <c r="B117" s="35"/>
      <c r="C117" s="178" t="s">
        <v>420</v>
      </c>
      <c r="D117" s="178" t="s">
        <v>167</v>
      </c>
      <c r="E117" s="179" t="s">
        <v>847</v>
      </c>
      <c r="F117" s="180" t="s">
        <v>848</v>
      </c>
      <c r="G117" s="181" t="s">
        <v>180</v>
      </c>
      <c r="H117" s="182">
        <v>2.5680000000000001</v>
      </c>
      <c r="I117" s="183"/>
      <c r="J117" s="184">
        <f>ROUND(I117*H117,2)</f>
        <v>0</v>
      </c>
      <c r="K117" s="180" t="s">
        <v>171</v>
      </c>
      <c r="L117" s="39"/>
      <c r="M117" s="185" t="s">
        <v>19</v>
      </c>
      <c r="N117" s="186" t="s">
        <v>45</v>
      </c>
      <c r="O117" s="64"/>
      <c r="P117" s="187">
        <f>O117*H117</f>
        <v>0</v>
      </c>
      <c r="Q117" s="187">
        <v>2.4533999999999998</v>
      </c>
      <c r="R117" s="187">
        <f>Q117*H117</f>
        <v>6.3003311999999996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83</v>
      </c>
      <c r="AY117" s="17" t="s">
        <v>164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81</v>
      </c>
      <c r="BK117" s="190">
        <f>ROUND(I117*H117,2)</f>
        <v>0</v>
      </c>
      <c r="BL117" s="17" t="s">
        <v>172</v>
      </c>
      <c r="BM117" s="189" t="s">
        <v>2060</v>
      </c>
    </row>
    <row r="118" spans="1:65" s="13" customFormat="1" ht="11.25">
      <c r="B118" s="191"/>
      <c r="C118" s="192"/>
      <c r="D118" s="193" t="s">
        <v>174</v>
      </c>
      <c r="E118" s="194" t="s">
        <v>19</v>
      </c>
      <c r="F118" s="195" t="s">
        <v>850</v>
      </c>
      <c r="G118" s="192"/>
      <c r="H118" s="194" t="s">
        <v>19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174</v>
      </c>
      <c r="AU118" s="201" t="s">
        <v>83</v>
      </c>
      <c r="AV118" s="13" t="s">
        <v>81</v>
      </c>
      <c r="AW118" s="13" t="s">
        <v>35</v>
      </c>
      <c r="AX118" s="13" t="s">
        <v>74</v>
      </c>
      <c r="AY118" s="201" t="s">
        <v>164</v>
      </c>
    </row>
    <row r="119" spans="1:65" s="14" customFormat="1" ht="11.25">
      <c r="B119" s="202"/>
      <c r="C119" s="203"/>
      <c r="D119" s="193" t="s">
        <v>174</v>
      </c>
      <c r="E119" s="204" t="s">
        <v>19</v>
      </c>
      <c r="F119" s="205" t="s">
        <v>2061</v>
      </c>
      <c r="G119" s="203"/>
      <c r="H119" s="206">
        <v>1.657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174</v>
      </c>
      <c r="AU119" s="212" t="s">
        <v>83</v>
      </c>
      <c r="AV119" s="14" t="s">
        <v>83</v>
      </c>
      <c r="AW119" s="14" t="s">
        <v>35</v>
      </c>
      <c r="AX119" s="14" t="s">
        <v>74</v>
      </c>
      <c r="AY119" s="212" t="s">
        <v>164</v>
      </c>
    </row>
    <row r="120" spans="1:65" s="13" customFormat="1" ht="11.25">
      <c r="B120" s="191"/>
      <c r="C120" s="192"/>
      <c r="D120" s="193" t="s">
        <v>174</v>
      </c>
      <c r="E120" s="194" t="s">
        <v>19</v>
      </c>
      <c r="F120" s="195" t="s">
        <v>2062</v>
      </c>
      <c r="G120" s="192"/>
      <c r="H120" s="194" t="s">
        <v>19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174</v>
      </c>
      <c r="AU120" s="201" t="s">
        <v>83</v>
      </c>
      <c r="AV120" s="13" t="s">
        <v>81</v>
      </c>
      <c r="AW120" s="13" t="s">
        <v>35</v>
      </c>
      <c r="AX120" s="13" t="s">
        <v>74</v>
      </c>
      <c r="AY120" s="201" t="s">
        <v>164</v>
      </c>
    </row>
    <row r="121" spans="1:65" s="14" customFormat="1" ht="11.25">
      <c r="B121" s="202"/>
      <c r="C121" s="203"/>
      <c r="D121" s="193" t="s">
        <v>174</v>
      </c>
      <c r="E121" s="204" t="s">
        <v>19</v>
      </c>
      <c r="F121" s="205" t="s">
        <v>2063</v>
      </c>
      <c r="G121" s="203"/>
      <c r="H121" s="206">
        <v>0.91100000000000003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174</v>
      </c>
      <c r="AU121" s="212" t="s">
        <v>83</v>
      </c>
      <c r="AV121" s="14" t="s">
        <v>83</v>
      </c>
      <c r="AW121" s="14" t="s">
        <v>35</v>
      </c>
      <c r="AX121" s="14" t="s">
        <v>74</v>
      </c>
      <c r="AY121" s="212" t="s">
        <v>164</v>
      </c>
    </row>
    <row r="122" spans="1:65" s="15" customFormat="1" ht="11.25">
      <c r="B122" s="223"/>
      <c r="C122" s="224"/>
      <c r="D122" s="193" t="s">
        <v>174</v>
      </c>
      <c r="E122" s="225" t="s">
        <v>19</v>
      </c>
      <c r="F122" s="226" t="s">
        <v>246</v>
      </c>
      <c r="G122" s="224"/>
      <c r="H122" s="227">
        <v>2.5680000000000001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AT122" s="233" t="s">
        <v>174</v>
      </c>
      <c r="AU122" s="233" t="s">
        <v>83</v>
      </c>
      <c r="AV122" s="15" t="s">
        <v>172</v>
      </c>
      <c r="AW122" s="15" t="s">
        <v>35</v>
      </c>
      <c r="AX122" s="15" t="s">
        <v>81</v>
      </c>
      <c r="AY122" s="233" t="s">
        <v>164</v>
      </c>
    </row>
    <row r="123" spans="1:65" s="2" customFormat="1" ht="24.2" customHeight="1">
      <c r="A123" s="34"/>
      <c r="B123" s="35"/>
      <c r="C123" s="178" t="s">
        <v>234</v>
      </c>
      <c r="D123" s="178" t="s">
        <v>167</v>
      </c>
      <c r="E123" s="179" t="s">
        <v>858</v>
      </c>
      <c r="F123" s="180" t="s">
        <v>859</v>
      </c>
      <c r="G123" s="181" t="s">
        <v>170</v>
      </c>
      <c r="H123" s="182">
        <v>17.440000000000001</v>
      </c>
      <c r="I123" s="183"/>
      <c r="J123" s="184">
        <f>ROUND(I123*H123,2)</f>
        <v>0</v>
      </c>
      <c r="K123" s="180" t="s">
        <v>171</v>
      </c>
      <c r="L123" s="39"/>
      <c r="M123" s="185" t="s">
        <v>19</v>
      </c>
      <c r="N123" s="186" t="s">
        <v>45</v>
      </c>
      <c r="O123" s="64"/>
      <c r="P123" s="187">
        <f>O123*H123</f>
        <v>0</v>
      </c>
      <c r="Q123" s="187">
        <v>5.7600000000000004E-3</v>
      </c>
      <c r="R123" s="187">
        <f>Q123*H123</f>
        <v>0.10045440000000001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172</v>
      </c>
      <c r="AT123" s="189" t="s">
        <v>167</v>
      </c>
      <c r="AU123" s="189" t="s">
        <v>83</v>
      </c>
      <c r="AY123" s="17" t="s">
        <v>164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81</v>
      </c>
      <c r="BK123" s="190">
        <f>ROUND(I123*H123,2)</f>
        <v>0</v>
      </c>
      <c r="BL123" s="17" t="s">
        <v>172</v>
      </c>
      <c r="BM123" s="189" t="s">
        <v>2064</v>
      </c>
    </row>
    <row r="124" spans="1:65" s="13" customFormat="1" ht="11.25">
      <c r="B124" s="191"/>
      <c r="C124" s="192"/>
      <c r="D124" s="193" t="s">
        <v>174</v>
      </c>
      <c r="E124" s="194" t="s">
        <v>19</v>
      </c>
      <c r="F124" s="195" t="s">
        <v>2065</v>
      </c>
      <c r="G124" s="192"/>
      <c r="H124" s="194" t="s">
        <v>19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174</v>
      </c>
      <c r="AU124" s="201" t="s">
        <v>83</v>
      </c>
      <c r="AV124" s="13" t="s">
        <v>81</v>
      </c>
      <c r="AW124" s="13" t="s">
        <v>35</v>
      </c>
      <c r="AX124" s="13" t="s">
        <v>74</v>
      </c>
      <c r="AY124" s="201" t="s">
        <v>164</v>
      </c>
    </row>
    <row r="125" spans="1:65" s="14" customFormat="1" ht="11.25">
      <c r="B125" s="202"/>
      <c r="C125" s="203"/>
      <c r="D125" s="193" t="s">
        <v>174</v>
      </c>
      <c r="E125" s="204" t="s">
        <v>19</v>
      </c>
      <c r="F125" s="205" t="s">
        <v>2066</v>
      </c>
      <c r="G125" s="203"/>
      <c r="H125" s="206">
        <v>17.440000000000001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174</v>
      </c>
      <c r="AU125" s="212" t="s">
        <v>83</v>
      </c>
      <c r="AV125" s="14" t="s">
        <v>83</v>
      </c>
      <c r="AW125" s="14" t="s">
        <v>35</v>
      </c>
      <c r="AX125" s="14" t="s">
        <v>81</v>
      </c>
      <c r="AY125" s="212" t="s">
        <v>164</v>
      </c>
    </row>
    <row r="126" spans="1:65" s="2" customFormat="1" ht="24.2" customHeight="1">
      <c r="A126" s="34"/>
      <c r="B126" s="35"/>
      <c r="C126" s="178" t="s">
        <v>237</v>
      </c>
      <c r="D126" s="178" t="s">
        <v>167</v>
      </c>
      <c r="E126" s="179" t="s">
        <v>865</v>
      </c>
      <c r="F126" s="180" t="s">
        <v>866</v>
      </c>
      <c r="G126" s="181" t="s">
        <v>170</v>
      </c>
      <c r="H126" s="182">
        <v>17.440000000000001</v>
      </c>
      <c r="I126" s="183"/>
      <c r="J126" s="184">
        <f>ROUND(I126*H126,2)</f>
        <v>0</v>
      </c>
      <c r="K126" s="180" t="s">
        <v>171</v>
      </c>
      <c r="L126" s="39"/>
      <c r="M126" s="185" t="s">
        <v>19</v>
      </c>
      <c r="N126" s="186" t="s">
        <v>45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83</v>
      </c>
      <c r="AY126" s="17" t="s">
        <v>164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81</v>
      </c>
      <c r="BK126" s="190">
        <f>ROUND(I126*H126,2)</f>
        <v>0</v>
      </c>
      <c r="BL126" s="17" t="s">
        <v>172</v>
      </c>
      <c r="BM126" s="189" t="s">
        <v>2067</v>
      </c>
    </row>
    <row r="127" spans="1:65" s="2" customFormat="1" ht="24.2" customHeight="1">
      <c r="A127" s="34"/>
      <c r="B127" s="35"/>
      <c r="C127" s="178" t="s">
        <v>166</v>
      </c>
      <c r="D127" s="178" t="s">
        <v>167</v>
      </c>
      <c r="E127" s="179" t="s">
        <v>868</v>
      </c>
      <c r="F127" s="180" t="s">
        <v>869</v>
      </c>
      <c r="G127" s="181" t="s">
        <v>207</v>
      </c>
      <c r="H127" s="182">
        <v>0.34200000000000003</v>
      </c>
      <c r="I127" s="183"/>
      <c r="J127" s="184">
        <f>ROUND(I127*H127,2)</f>
        <v>0</v>
      </c>
      <c r="K127" s="180" t="s">
        <v>171</v>
      </c>
      <c r="L127" s="39"/>
      <c r="M127" s="185" t="s">
        <v>19</v>
      </c>
      <c r="N127" s="186" t="s">
        <v>45</v>
      </c>
      <c r="O127" s="64"/>
      <c r="P127" s="187">
        <f>O127*H127</f>
        <v>0</v>
      </c>
      <c r="Q127" s="187">
        <v>1.05291</v>
      </c>
      <c r="R127" s="187">
        <f>Q127*H127</f>
        <v>0.36009522000000005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172</v>
      </c>
      <c r="AT127" s="189" t="s">
        <v>167</v>
      </c>
      <c r="AU127" s="189" t="s">
        <v>83</v>
      </c>
      <c r="AY127" s="17" t="s">
        <v>164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81</v>
      </c>
      <c r="BK127" s="190">
        <f>ROUND(I127*H127,2)</f>
        <v>0</v>
      </c>
      <c r="BL127" s="17" t="s">
        <v>172</v>
      </c>
      <c r="BM127" s="189" t="s">
        <v>2068</v>
      </c>
    </row>
    <row r="128" spans="1:65" s="13" customFormat="1" ht="11.25">
      <c r="B128" s="191"/>
      <c r="C128" s="192"/>
      <c r="D128" s="193" t="s">
        <v>174</v>
      </c>
      <c r="E128" s="194" t="s">
        <v>19</v>
      </c>
      <c r="F128" s="195" t="s">
        <v>2069</v>
      </c>
      <c r="G128" s="192"/>
      <c r="H128" s="194" t="s">
        <v>19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174</v>
      </c>
      <c r="AU128" s="201" t="s">
        <v>83</v>
      </c>
      <c r="AV128" s="13" t="s">
        <v>81</v>
      </c>
      <c r="AW128" s="13" t="s">
        <v>35</v>
      </c>
      <c r="AX128" s="13" t="s">
        <v>74</v>
      </c>
      <c r="AY128" s="201" t="s">
        <v>164</v>
      </c>
    </row>
    <row r="129" spans="1:65" s="14" customFormat="1" ht="11.25">
      <c r="B129" s="202"/>
      <c r="C129" s="203"/>
      <c r="D129" s="193" t="s">
        <v>174</v>
      </c>
      <c r="E129" s="204" t="s">
        <v>19</v>
      </c>
      <c r="F129" s="205" t="s">
        <v>2070</v>
      </c>
      <c r="G129" s="203"/>
      <c r="H129" s="206">
        <v>0.34200000000000003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174</v>
      </c>
      <c r="AU129" s="212" t="s">
        <v>83</v>
      </c>
      <c r="AV129" s="14" t="s">
        <v>83</v>
      </c>
      <c r="AW129" s="14" t="s">
        <v>35</v>
      </c>
      <c r="AX129" s="14" t="s">
        <v>81</v>
      </c>
      <c r="AY129" s="212" t="s">
        <v>164</v>
      </c>
    </row>
    <row r="130" spans="1:65" s="12" customFormat="1" ht="22.9" customHeight="1">
      <c r="B130" s="162"/>
      <c r="C130" s="163"/>
      <c r="D130" s="164" t="s">
        <v>73</v>
      </c>
      <c r="E130" s="176" t="s">
        <v>427</v>
      </c>
      <c r="F130" s="176" t="s">
        <v>903</v>
      </c>
      <c r="G130" s="163"/>
      <c r="H130" s="163"/>
      <c r="I130" s="166"/>
      <c r="J130" s="177">
        <f>BK130</f>
        <v>0</v>
      </c>
      <c r="K130" s="163"/>
      <c r="L130" s="168"/>
      <c r="M130" s="169"/>
      <c r="N130" s="170"/>
      <c r="O130" s="170"/>
      <c r="P130" s="171">
        <f>SUM(P131:P173)</f>
        <v>0</v>
      </c>
      <c r="Q130" s="170"/>
      <c r="R130" s="171">
        <f>SUM(R131:R173)</f>
        <v>12.575338280000002</v>
      </c>
      <c r="S130" s="170"/>
      <c r="T130" s="172">
        <f>SUM(T131:T173)</f>
        <v>0</v>
      </c>
      <c r="AR130" s="173" t="s">
        <v>81</v>
      </c>
      <c r="AT130" s="174" t="s">
        <v>73</v>
      </c>
      <c r="AU130" s="174" t="s">
        <v>81</v>
      </c>
      <c r="AY130" s="173" t="s">
        <v>164</v>
      </c>
      <c r="BK130" s="175">
        <f>SUM(BK131:BK173)</f>
        <v>0</v>
      </c>
    </row>
    <row r="131" spans="1:65" s="2" customFormat="1" ht="24.2" customHeight="1">
      <c r="A131" s="34"/>
      <c r="B131" s="35"/>
      <c r="C131" s="178" t="s">
        <v>498</v>
      </c>
      <c r="D131" s="178" t="s">
        <v>167</v>
      </c>
      <c r="E131" s="179" t="s">
        <v>905</v>
      </c>
      <c r="F131" s="180" t="s">
        <v>906</v>
      </c>
      <c r="G131" s="181" t="s">
        <v>170</v>
      </c>
      <c r="H131" s="182">
        <v>41.49</v>
      </c>
      <c r="I131" s="183"/>
      <c r="J131" s="184">
        <f>ROUND(I131*H131,2)</f>
        <v>0</v>
      </c>
      <c r="K131" s="180" t="s">
        <v>171</v>
      </c>
      <c r="L131" s="39"/>
      <c r="M131" s="185" t="s">
        <v>19</v>
      </c>
      <c r="N131" s="186" t="s">
        <v>45</v>
      </c>
      <c r="O131" s="64"/>
      <c r="P131" s="187">
        <f>O131*H131</f>
        <v>0</v>
      </c>
      <c r="Q131" s="187">
        <v>2.5999999999999998E-4</v>
      </c>
      <c r="R131" s="187">
        <f>Q131*H131</f>
        <v>1.0787399999999999E-2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172</v>
      </c>
      <c r="AT131" s="189" t="s">
        <v>167</v>
      </c>
      <c r="AU131" s="189" t="s">
        <v>83</v>
      </c>
      <c r="AY131" s="17" t="s">
        <v>164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81</v>
      </c>
      <c r="BK131" s="190">
        <f>ROUND(I131*H131,2)</f>
        <v>0</v>
      </c>
      <c r="BL131" s="17" t="s">
        <v>172</v>
      </c>
      <c r="BM131" s="189" t="s">
        <v>2071</v>
      </c>
    </row>
    <row r="132" spans="1:65" s="14" customFormat="1" ht="11.25">
      <c r="B132" s="202"/>
      <c r="C132" s="203"/>
      <c r="D132" s="193" t="s">
        <v>174</v>
      </c>
      <c r="E132" s="204" t="s">
        <v>19</v>
      </c>
      <c r="F132" s="205" t="s">
        <v>2072</v>
      </c>
      <c r="G132" s="203"/>
      <c r="H132" s="206">
        <v>41.49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174</v>
      </c>
      <c r="AU132" s="212" t="s">
        <v>83</v>
      </c>
      <c r="AV132" s="14" t="s">
        <v>83</v>
      </c>
      <c r="AW132" s="14" t="s">
        <v>35</v>
      </c>
      <c r="AX132" s="14" t="s">
        <v>81</v>
      </c>
      <c r="AY132" s="212" t="s">
        <v>164</v>
      </c>
    </row>
    <row r="133" spans="1:65" s="2" customFormat="1" ht="49.15" customHeight="1">
      <c r="A133" s="34"/>
      <c r="B133" s="35"/>
      <c r="C133" s="178" t="s">
        <v>433</v>
      </c>
      <c r="D133" s="178" t="s">
        <v>167</v>
      </c>
      <c r="E133" s="179" t="s">
        <v>910</v>
      </c>
      <c r="F133" s="180" t="s">
        <v>911</v>
      </c>
      <c r="G133" s="181" t="s">
        <v>170</v>
      </c>
      <c r="H133" s="182">
        <v>34.92</v>
      </c>
      <c r="I133" s="183"/>
      <c r="J133" s="184">
        <f>ROUND(I133*H133,2)</f>
        <v>0</v>
      </c>
      <c r="K133" s="180" t="s">
        <v>171</v>
      </c>
      <c r="L133" s="39"/>
      <c r="M133" s="185" t="s">
        <v>19</v>
      </c>
      <c r="N133" s="186" t="s">
        <v>45</v>
      </c>
      <c r="O133" s="64"/>
      <c r="P133" s="187">
        <f>O133*H133</f>
        <v>0</v>
      </c>
      <c r="Q133" s="187">
        <v>1.8380000000000001E-2</v>
      </c>
      <c r="R133" s="187">
        <f>Q133*H133</f>
        <v>0.6418296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172</v>
      </c>
      <c r="AT133" s="189" t="s">
        <v>167</v>
      </c>
      <c r="AU133" s="189" t="s">
        <v>83</v>
      </c>
      <c r="AY133" s="17" t="s">
        <v>164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81</v>
      </c>
      <c r="BK133" s="190">
        <f>ROUND(I133*H133,2)</f>
        <v>0</v>
      </c>
      <c r="BL133" s="17" t="s">
        <v>172</v>
      </c>
      <c r="BM133" s="189" t="s">
        <v>2073</v>
      </c>
    </row>
    <row r="134" spans="1:65" s="2" customFormat="1" ht="37.9" customHeight="1">
      <c r="A134" s="34"/>
      <c r="B134" s="35"/>
      <c r="C134" s="178" t="s">
        <v>329</v>
      </c>
      <c r="D134" s="178" t="s">
        <v>167</v>
      </c>
      <c r="E134" s="179" t="s">
        <v>915</v>
      </c>
      <c r="F134" s="180" t="s">
        <v>916</v>
      </c>
      <c r="G134" s="181" t="s">
        <v>170</v>
      </c>
      <c r="H134" s="182">
        <v>69.84</v>
      </c>
      <c r="I134" s="183"/>
      <c r="J134" s="184">
        <f>ROUND(I134*H134,2)</f>
        <v>0</v>
      </c>
      <c r="K134" s="180" t="s">
        <v>171</v>
      </c>
      <c r="L134" s="39"/>
      <c r="M134" s="185" t="s">
        <v>19</v>
      </c>
      <c r="N134" s="186" t="s">
        <v>45</v>
      </c>
      <c r="O134" s="64"/>
      <c r="P134" s="187">
        <f>O134*H134</f>
        <v>0</v>
      </c>
      <c r="Q134" s="187">
        <v>7.9000000000000008E-3</v>
      </c>
      <c r="R134" s="187">
        <f>Q134*H134</f>
        <v>0.55173600000000012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172</v>
      </c>
      <c r="AT134" s="189" t="s">
        <v>167</v>
      </c>
      <c r="AU134" s="189" t="s">
        <v>83</v>
      </c>
      <c r="AY134" s="17" t="s">
        <v>164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81</v>
      </c>
      <c r="BK134" s="190">
        <f>ROUND(I134*H134,2)</f>
        <v>0</v>
      </c>
      <c r="BL134" s="17" t="s">
        <v>172</v>
      </c>
      <c r="BM134" s="189" t="s">
        <v>2074</v>
      </c>
    </row>
    <row r="135" spans="1:65" s="13" customFormat="1" ht="11.25">
      <c r="B135" s="191"/>
      <c r="C135" s="192"/>
      <c r="D135" s="193" t="s">
        <v>174</v>
      </c>
      <c r="E135" s="194" t="s">
        <v>19</v>
      </c>
      <c r="F135" s="195" t="s">
        <v>735</v>
      </c>
      <c r="G135" s="192"/>
      <c r="H135" s="194" t="s">
        <v>19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174</v>
      </c>
      <c r="AU135" s="201" t="s">
        <v>83</v>
      </c>
      <c r="AV135" s="13" t="s">
        <v>81</v>
      </c>
      <c r="AW135" s="13" t="s">
        <v>35</v>
      </c>
      <c r="AX135" s="13" t="s">
        <v>74</v>
      </c>
      <c r="AY135" s="201" t="s">
        <v>164</v>
      </c>
    </row>
    <row r="136" spans="1:65" s="14" customFormat="1" ht="11.25">
      <c r="B136" s="202"/>
      <c r="C136" s="203"/>
      <c r="D136" s="193" t="s">
        <v>174</v>
      </c>
      <c r="E136" s="204" t="s">
        <v>19</v>
      </c>
      <c r="F136" s="205" t="s">
        <v>2075</v>
      </c>
      <c r="G136" s="203"/>
      <c r="H136" s="206">
        <v>69.84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174</v>
      </c>
      <c r="AU136" s="212" t="s">
        <v>83</v>
      </c>
      <c r="AV136" s="14" t="s">
        <v>83</v>
      </c>
      <c r="AW136" s="14" t="s">
        <v>35</v>
      </c>
      <c r="AX136" s="14" t="s">
        <v>81</v>
      </c>
      <c r="AY136" s="212" t="s">
        <v>164</v>
      </c>
    </row>
    <row r="137" spans="1:65" s="2" customFormat="1" ht="49.15" customHeight="1">
      <c r="A137" s="34"/>
      <c r="B137" s="35"/>
      <c r="C137" s="178" t="s">
        <v>410</v>
      </c>
      <c r="D137" s="178" t="s">
        <v>167</v>
      </c>
      <c r="E137" s="179" t="s">
        <v>2076</v>
      </c>
      <c r="F137" s="180" t="s">
        <v>2077</v>
      </c>
      <c r="G137" s="181" t="s">
        <v>170</v>
      </c>
      <c r="H137" s="182">
        <v>6.57</v>
      </c>
      <c r="I137" s="183"/>
      <c r="J137" s="184">
        <f>ROUND(I137*H137,2)</f>
        <v>0</v>
      </c>
      <c r="K137" s="180" t="s">
        <v>171</v>
      </c>
      <c r="L137" s="39"/>
      <c r="M137" s="185" t="s">
        <v>19</v>
      </c>
      <c r="N137" s="186" t="s">
        <v>45</v>
      </c>
      <c r="O137" s="64"/>
      <c r="P137" s="187">
        <f>O137*H137</f>
        <v>0</v>
      </c>
      <c r="Q137" s="187">
        <v>1.7000000000000001E-2</v>
      </c>
      <c r="R137" s="187">
        <f>Q137*H137</f>
        <v>0.11169000000000001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172</v>
      </c>
      <c r="AT137" s="189" t="s">
        <v>167</v>
      </c>
      <c r="AU137" s="189" t="s">
        <v>83</v>
      </c>
      <c r="AY137" s="17" t="s">
        <v>164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81</v>
      </c>
      <c r="BK137" s="190">
        <f>ROUND(I137*H137,2)</f>
        <v>0</v>
      </c>
      <c r="BL137" s="17" t="s">
        <v>172</v>
      </c>
      <c r="BM137" s="189" t="s">
        <v>2078</v>
      </c>
    </row>
    <row r="138" spans="1:65" s="14" customFormat="1" ht="11.25">
      <c r="B138" s="202"/>
      <c r="C138" s="203"/>
      <c r="D138" s="193" t="s">
        <v>174</v>
      </c>
      <c r="E138" s="204" t="s">
        <v>19</v>
      </c>
      <c r="F138" s="205" t="s">
        <v>2079</v>
      </c>
      <c r="G138" s="203"/>
      <c r="H138" s="206">
        <v>6.57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174</v>
      </c>
      <c r="AU138" s="212" t="s">
        <v>83</v>
      </c>
      <c r="AV138" s="14" t="s">
        <v>83</v>
      </c>
      <c r="AW138" s="14" t="s">
        <v>35</v>
      </c>
      <c r="AX138" s="14" t="s">
        <v>81</v>
      </c>
      <c r="AY138" s="212" t="s">
        <v>164</v>
      </c>
    </row>
    <row r="139" spans="1:65" s="2" customFormat="1" ht="24.2" customHeight="1">
      <c r="A139" s="34"/>
      <c r="B139" s="35"/>
      <c r="C139" s="178" t="s">
        <v>392</v>
      </c>
      <c r="D139" s="178" t="s">
        <v>167</v>
      </c>
      <c r="E139" s="179" t="s">
        <v>930</v>
      </c>
      <c r="F139" s="180" t="s">
        <v>931</v>
      </c>
      <c r="G139" s="181" t="s">
        <v>170</v>
      </c>
      <c r="H139" s="182">
        <v>82.07</v>
      </c>
      <c r="I139" s="183"/>
      <c r="J139" s="184">
        <f>ROUND(I139*H139,2)</f>
        <v>0</v>
      </c>
      <c r="K139" s="180" t="s">
        <v>171</v>
      </c>
      <c r="L139" s="39"/>
      <c r="M139" s="185" t="s">
        <v>19</v>
      </c>
      <c r="N139" s="186" t="s">
        <v>45</v>
      </c>
      <c r="O139" s="64"/>
      <c r="P139" s="187">
        <f>O139*H139</f>
        <v>0</v>
      </c>
      <c r="Q139" s="187">
        <v>2.5999999999999998E-4</v>
      </c>
      <c r="R139" s="187">
        <f>Q139*H139</f>
        <v>2.1338199999999995E-2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83</v>
      </c>
      <c r="AY139" s="17" t="s">
        <v>164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81</v>
      </c>
      <c r="BK139" s="190">
        <f>ROUND(I139*H139,2)</f>
        <v>0</v>
      </c>
      <c r="BL139" s="17" t="s">
        <v>172</v>
      </c>
      <c r="BM139" s="189" t="s">
        <v>2080</v>
      </c>
    </row>
    <row r="140" spans="1:65" s="14" customFormat="1" ht="11.25">
      <c r="B140" s="202"/>
      <c r="C140" s="203"/>
      <c r="D140" s="193" t="s">
        <v>174</v>
      </c>
      <c r="E140" s="204" t="s">
        <v>19</v>
      </c>
      <c r="F140" s="205" t="s">
        <v>2081</v>
      </c>
      <c r="G140" s="203"/>
      <c r="H140" s="206">
        <v>82.07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174</v>
      </c>
      <c r="AU140" s="212" t="s">
        <v>83</v>
      </c>
      <c r="AV140" s="14" t="s">
        <v>83</v>
      </c>
      <c r="AW140" s="14" t="s">
        <v>35</v>
      </c>
      <c r="AX140" s="14" t="s">
        <v>81</v>
      </c>
      <c r="AY140" s="212" t="s">
        <v>164</v>
      </c>
    </row>
    <row r="141" spans="1:65" s="2" customFormat="1" ht="37.9" customHeight="1">
      <c r="A141" s="34"/>
      <c r="B141" s="35"/>
      <c r="C141" s="178" t="s">
        <v>447</v>
      </c>
      <c r="D141" s="178" t="s">
        <v>167</v>
      </c>
      <c r="E141" s="179" t="s">
        <v>939</v>
      </c>
      <c r="F141" s="180" t="s">
        <v>940</v>
      </c>
      <c r="G141" s="181" t="s">
        <v>170</v>
      </c>
      <c r="H141" s="182">
        <v>49.01</v>
      </c>
      <c r="I141" s="183"/>
      <c r="J141" s="184">
        <f>ROUND(I141*H141,2)</f>
        <v>0</v>
      </c>
      <c r="K141" s="180" t="s">
        <v>171</v>
      </c>
      <c r="L141" s="39"/>
      <c r="M141" s="185" t="s">
        <v>19</v>
      </c>
      <c r="N141" s="186" t="s">
        <v>45</v>
      </c>
      <c r="O141" s="64"/>
      <c r="P141" s="187">
        <f>O141*H141</f>
        <v>0</v>
      </c>
      <c r="Q141" s="187">
        <v>1.8380000000000001E-2</v>
      </c>
      <c r="R141" s="187">
        <f>Q141*H141</f>
        <v>0.90080380000000004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172</v>
      </c>
      <c r="AT141" s="189" t="s">
        <v>167</v>
      </c>
      <c r="AU141" s="189" t="s">
        <v>83</v>
      </c>
      <c r="AY141" s="17" t="s">
        <v>164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81</v>
      </c>
      <c r="BK141" s="190">
        <f>ROUND(I141*H141,2)</f>
        <v>0</v>
      </c>
      <c r="BL141" s="17" t="s">
        <v>172</v>
      </c>
      <c r="BM141" s="189" t="s">
        <v>2082</v>
      </c>
    </row>
    <row r="142" spans="1:65" s="14" customFormat="1" ht="11.25">
      <c r="B142" s="202"/>
      <c r="C142" s="203"/>
      <c r="D142" s="193" t="s">
        <v>174</v>
      </c>
      <c r="E142" s="204" t="s">
        <v>19</v>
      </c>
      <c r="F142" s="205" t="s">
        <v>2083</v>
      </c>
      <c r="G142" s="203"/>
      <c r="H142" s="206">
        <v>49.01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174</v>
      </c>
      <c r="AU142" s="212" t="s">
        <v>83</v>
      </c>
      <c r="AV142" s="14" t="s">
        <v>83</v>
      </c>
      <c r="AW142" s="14" t="s">
        <v>35</v>
      </c>
      <c r="AX142" s="14" t="s">
        <v>81</v>
      </c>
      <c r="AY142" s="212" t="s">
        <v>164</v>
      </c>
    </row>
    <row r="143" spans="1:65" s="2" customFormat="1" ht="37.9" customHeight="1">
      <c r="A143" s="34"/>
      <c r="B143" s="35"/>
      <c r="C143" s="178" t="s">
        <v>348</v>
      </c>
      <c r="D143" s="178" t="s">
        <v>167</v>
      </c>
      <c r="E143" s="179" t="s">
        <v>945</v>
      </c>
      <c r="F143" s="180" t="s">
        <v>946</v>
      </c>
      <c r="G143" s="181" t="s">
        <v>170</v>
      </c>
      <c r="H143" s="182">
        <v>98.02</v>
      </c>
      <c r="I143" s="183"/>
      <c r="J143" s="184">
        <f>ROUND(I143*H143,2)</f>
        <v>0</v>
      </c>
      <c r="K143" s="180" t="s">
        <v>171</v>
      </c>
      <c r="L143" s="39"/>
      <c r="M143" s="185" t="s">
        <v>19</v>
      </c>
      <c r="N143" s="186" t="s">
        <v>45</v>
      </c>
      <c r="O143" s="64"/>
      <c r="P143" s="187">
        <f>O143*H143</f>
        <v>0</v>
      </c>
      <c r="Q143" s="187">
        <v>7.9000000000000008E-3</v>
      </c>
      <c r="R143" s="187">
        <f>Q143*H143</f>
        <v>0.77435799999999999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83</v>
      </c>
      <c r="AY143" s="17" t="s">
        <v>164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172</v>
      </c>
      <c r="BM143" s="189" t="s">
        <v>2084</v>
      </c>
    </row>
    <row r="144" spans="1:65" s="14" customFormat="1" ht="11.25">
      <c r="B144" s="202"/>
      <c r="C144" s="203"/>
      <c r="D144" s="193" t="s">
        <v>174</v>
      </c>
      <c r="E144" s="204" t="s">
        <v>19</v>
      </c>
      <c r="F144" s="205" t="s">
        <v>2085</v>
      </c>
      <c r="G144" s="203"/>
      <c r="H144" s="206">
        <v>98.02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174</v>
      </c>
      <c r="AU144" s="212" t="s">
        <v>83</v>
      </c>
      <c r="AV144" s="14" t="s">
        <v>83</v>
      </c>
      <c r="AW144" s="14" t="s">
        <v>35</v>
      </c>
      <c r="AX144" s="14" t="s">
        <v>81</v>
      </c>
      <c r="AY144" s="212" t="s">
        <v>164</v>
      </c>
    </row>
    <row r="145" spans="1:65" s="2" customFormat="1" ht="49.15" customHeight="1">
      <c r="A145" s="34"/>
      <c r="B145" s="35"/>
      <c r="C145" s="178" t="s">
        <v>278</v>
      </c>
      <c r="D145" s="178" t="s">
        <v>167</v>
      </c>
      <c r="E145" s="179" t="s">
        <v>2086</v>
      </c>
      <c r="F145" s="180" t="s">
        <v>2087</v>
      </c>
      <c r="G145" s="181" t="s">
        <v>170</v>
      </c>
      <c r="H145" s="182">
        <v>33.06</v>
      </c>
      <c r="I145" s="183"/>
      <c r="J145" s="184">
        <f>ROUND(I145*H145,2)</f>
        <v>0</v>
      </c>
      <c r="K145" s="180" t="s">
        <v>171</v>
      </c>
      <c r="L145" s="39"/>
      <c r="M145" s="185" t="s">
        <v>19</v>
      </c>
      <c r="N145" s="186" t="s">
        <v>45</v>
      </c>
      <c r="O145" s="64"/>
      <c r="P145" s="187">
        <f>O145*H145</f>
        <v>0</v>
      </c>
      <c r="Q145" s="187">
        <v>1.7000000000000001E-2</v>
      </c>
      <c r="R145" s="187">
        <f>Q145*H145</f>
        <v>0.56202000000000008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83</v>
      </c>
      <c r="AY145" s="17" t="s">
        <v>164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81</v>
      </c>
      <c r="BK145" s="190">
        <f>ROUND(I145*H145,2)</f>
        <v>0</v>
      </c>
      <c r="BL145" s="17" t="s">
        <v>172</v>
      </c>
      <c r="BM145" s="189" t="s">
        <v>2088</v>
      </c>
    </row>
    <row r="146" spans="1:65" s="14" customFormat="1" ht="11.25">
      <c r="B146" s="202"/>
      <c r="C146" s="203"/>
      <c r="D146" s="193" t="s">
        <v>174</v>
      </c>
      <c r="E146" s="204" t="s">
        <v>19</v>
      </c>
      <c r="F146" s="205" t="s">
        <v>2089</v>
      </c>
      <c r="G146" s="203"/>
      <c r="H146" s="206">
        <v>33.06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174</v>
      </c>
      <c r="AU146" s="212" t="s">
        <v>83</v>
      </c>
      <c r="AV146" s="14" t="s">
        <v>83</v>
      </c>
      <c r="AW146" s="14" t="s">
        <v>35</v>
      </c>
      <c r="AX146" s="14" t="s">
        <v>81</v>
      </c>
      <c r="AY146" s="212" t="s">
        <v>164</v>
      </c>
    </row>
    <row r="147" spans="1:65" s="2" customFormat="1" ht="49.15" customHeight="1">
      <c r="A147" s="34"/>
      <c r="B147" s="35"/>
      <c r="C147" s="178" t="s">
        <v>213</v>
      </c>
      <c r="D147" s="178" t="s">
        <v>167</v>
      </c>
      <c r="E147" s="179" t="s">
        <v>965</v>
      </c>
      <c r="F147" s="180" t="s">
        <v>966</v>
      </c>
      <c r="G147" s="181" t="s">
        <v>170</v>
      </c>
      <c r="H147" s="182">
        <v>16.2</v>
      </c>
      <c r="I147" s="183"/>
      <c r="J147" s="184">
        <f>ROUND(I147*H147,2)</f>
        <v>0</v>
      </c>
      <c r="K147" s="180" t="s">
        <v>171</v>
      </c>
      <c r="L147" s="39"/>
      <c r="M147" s="185" t="s">
        <v>19</v>
      </c>
      <c r="N147" s="186" t="s">
        <v>45</v>
      </c>
      <c r="O147" s="64"/>
      <c r="P147" s="187">
        <f>O147*H147</f>
        <v>0</v>
      </c>
      <c r="Q147" s="187">
        <v>8.5199999999999998E-3</v>
      </c>
      <c r="R147" s="187">
        <f>Q147*H147</f>
        <v>0.13802399999999998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172</v>
      </c>
      <c r="AT147" s="189" t="s">
        <v>167</v>
      </c>
      <c r="AU147" s="189" t="s">
        <v>83</v>
      </c>
      <c r="AY147" s="17" t="s">
        <v>164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81</v>
      </c>
      <c r="BK147" s="190">
        <f>ROUND(I147*H147,2)</f>
        <v>0</v>
      </c>
      <c r="BL147" s="17" t="s">
        <v>172</v>
      </c>
      <c r="BM147" s="189" t="s">
        <v>2090</v>
      </c>
    </row>
    <row r="148" spans="1:65" s="14" customFormat="1" ht="11.25">
      <c r="B148" s="202"/>
      <c r="C148" s="203"/>
      <c r="D148" s="193" t="s">
        <v>174</v>
      </c>
      <c r="E148" s="204" t="s">
        <v>19</v>
      </c>
      <c r="F148" s="205" t="s">
        <v>2091</v>
      </c>
      <c r="G148" s="203"/>
      <c r="H148" s="206">
        <v>16.2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174</v>
      </c>
      <c r="AU148" s="212" t="s">
        <v>83</v>
      </c>
      <c r="AV148" s="14" t="s">
        <v>83</v>
      </c>
      <c r="AW148" s="14" t="s">
        <v>35</v>
      </c>
      <c r="AX148" s="14" t="s">
        <v>81</v>
      </c>
      <c r="AY148" s="212" t="s">
        <v>164</v>
      </c>
    </row>
    <row r="149" spans="1:65" s="2" customFormat="1" ht="14.45" customHeight="1">
      <c r="A149" s="34"/>
      <c r="B149" s="35"/>
      <c r="C149" s="213" t="s">
        <v>543</v>
      </c>
      <c r="D149" s="213" t="s">
        <v>231</v>
      </c>
      <c r="E149" s="214" t="s">
        <v>2092</v>
      </c>
      <c r="F149" s="215" t="s">
        <v>2093</v>
      </c>
      <c r="G149" s="216" t="s">
        <v>170</v>
      </c>
      <c r="H149" s="217">
        <v>16.524000000000001</v>
      </c>
      <c r="I149" s="218"/>
      <c r="J149" s="219">
        <f>ROUND(I149*H149,2)</f>
        <v>0</v>
      </c>
      <c r="K149" s="215" t="s">
        <v>171</v>
      </c>
      <c r="L149" s="220"/>
      <c r="M149" s="221" t="s">
        <v>19</v>
      </c>
      <c r="N149" s="222" t="s">
        <v>45</v>
      </c>
      <c r="O149" s="64"/>
      <c r="P149" s="187">
        <f>O149*H149</f>
        <v>0</v>
      </c>
      <c r="Q149" s="187">
        <v>2.3E-3</v>
      </c>
      <c r="R149" s="187">
        <f>Q149*H149</f>
        <v>3.8005200000000003E-2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234</v>
      </c>
      <c r="AT149" s="189" t="s">
        <v>231</v>
      </c>
      <c r="AU149" s="189" t="s">
        <v>83</v>
      </c>
      <c r="AY149" s="17" t="s">
        <v>164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81</v>
      </c>
      <c r="BK149" s="190">
        <f>ROUND(I149*H149,2)</f>
        <v>0</v>
      </c>
      <c r="BL149" s="17" t="s">
        <v>172</v>
      </c>
      <c r="BM149" s="189" t="s">
        <v>2094</v>
      </c>
    </row>
    <row r="150" spans="1:65" s="14" customFormat="1" ht="11.25">
      <c r="B150" s="202"/>
      <c r="C150" s="203"/>
      <c r="D150" s="193" t="s">
        <v>174</v>
      </c>
      <c r="E150" s="203"/>
      <c r="F150" s="205" t="s">
        <v>2095</v>
      </c>
      <c r="G150" s="203"/>
      <c r="H150" s="206">
        <v>16.524000000000001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174</v>
      </c>
      <c r="AU150" s="212" t="s">
        <v>83</v>
      </c>
      <c r="AV150" s="14" t="s">
        <v>83</v>
      </c>
      <c r="AW150" s="14" t="s">
        <v>4</v>
      </c>
      <c r="AX150" s="14" t="s">
        <v>81</v>
      </c>
      <c r="AY150" s="212" t="s">
        <v>164</v>
      </c>
    </row>
    <row r="151" spans="1:65" s="2" customFormat="1" ht="24.2" customHeight="1">
      <c r="A151" s="34"/>
      <c r="B151" s="35"/>
      <c r="C151" s="178" t="s">
        <v>2096</v>
      </c>
      <c r="D151" s="178" t="s">
        <v>167</v>
      </c>
      <c r="E151" s="179" t="s">
        <v>1115</v>
      </c>
      <c r="F151" s="180" t="s">
        <v>1116</v>
      </c>
      <c r="G151" s="181" t="s">
        <v>180</v>
      </c>
      <c r="H151" s="182">
        <v>2.282</v>
      </c>
      <c r="I151" s="183"/>
      <c r="J151" s="184">
        <f>ROUND(I151*H151,2)</f>
        <v>0</v>
      </c>
      <c r="K151" s="180" t="s">
        <v>171</v>
      </c>
      <c r="L151" s="39"/>
      <c r="M151" s="185" t="s">
        <v>19</v>
      </c>
      <c r="N151" s="186" t="s">
        <v>45</v>
      </c>
      <c r="O151" s="64"/>
      <c r="P151" s="187">
        <f>O151*H151</f>
        <v>0</v>
      </c>
      <c r="Q151" s="187">
        <v>2.45329</v>
      </c>
      <c r="R151" s="187">
        <f>Q151*H151</f>
        <v>5.5984077799999996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172</v>
      </c>
      <c r="AT151" s="189" t="s">
        <v>167</v>
      </c>
      <c r="AU151" s="189" t="s">
        <v>83</v>
      </c>
      <c r="AY151" s="17" t="s">
        <v>164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81</v>
      </c>
      <c r="BK151" s="190">
        <f>ROUND(I151*H151,2)</f>
        <v>0</v>
      </c>
      <c r="BL151" s="17" t="s">
        <v>172</v>
      </c>
      <c r="BM151" s="189" t="s">
        <v>2097</v>
      </c>
    </row>
    <row r="152" spans="1:65" s="14" customFormat="1" ht="11.25">
      <c r="B152" s="202"/>
      <c r="C152" s="203"/>
      <c r="D152" s="193" t="s">
        <v>174</v>
      </c>
      <c r="E152" s="204" t="s">
        <v>19</v>
      </c>
      <c r="F152" s="205" t="s">
        <v>2098</v>
      </c>
      <c r="G152" s="203"/>
      <c r="H152" s="206">
        <v>2.282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174</v>
      </c>
      <c r="AU152" s="212" t="s">
        <v>83</v>
      </c>
      <c r="AV152" s="14" t="s">
        <v>83</v>
      </c>
      <c r="AW152" s="14" t="s">
        <v>35</v>
      </c>
      <c r="AX152" s="14" t="s">
        <v>81</v>
      </c>
      <c r="AY152" s="212" t="s">
        <v>164</v>
      </c>
    </row>
    <row r="153" spans="1:65" s="2" customFormat="1" ht="24.2" customHeight="1">
      <c r="A153" s="34"/>
      <c r="B153" s="35"/>
      <c r="C153" s="178" t="s">
        <v>502</v>
      </c>
      <c r="D153" s="178" t="s">
        <v>167</v>
      </c>
      <c r="E153" s="179" t="s">
        <v>1120</v>
      </c>
      <c r="F153" s="180" t="s">
        <v>1121</v>
      </c>
      <c r="G153" s="181" t="s">
        <v>180</v>
      </c>
      <c r="H153" s="182">
        <v>2.282</v>
      </c>
      <c r="I153" s="183"/>
      <c r="J153" s="184">
        <f>ROUND(I153*H153,2)</f>
        <v>0</v>
      </c>
      <c r="K153" s="180" t="s">
        <v>171</v>
      </c>
      <c r="L153" s="39"/>
      <c r="M153" s="185" t="s">
        <v>19</v>
      </c>
      <c r="N153" s="186" t="s">
        <v>45</v>
      </c>
      <c r="O153" s="64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172</v>
      </c>
      <c r="AT153" s="189" t="s">
        <v>167</v>
      </c>
      <c r="AU153" s="189" t="s">
        <v>83</v>
      </c>
      <c r="AY153" s="17" t="s">
        <v>164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81</v>
      </c>
      <c r="BK153" s="190">
        <f>ROUND(I153*H153,2)</f>
        <v>0</v>
      </c>
      <c r="BL153" s="17" t="s">
        <v>172</v>
      </c>
      <c r="BM153" s="189" t="s">
        <v>2099</v>
      </c>
    </row>
    <row r="154" spans="1:65" s="2" customFormat="1" ht="37.9" customHeight="1">
      <c r="A154" s="34"/>
      <c r="B154" s="35"/>
      <c r="C154" s="178" t="s">
        <v>507</v>
      </c>
      <c r="D154" s="178" t="s">
        <v>167</v>
      </c>
      <c r="E154" s="179" t="s">
        <v>1124</v>
      </c>
      <c r="F154" s="180" t="s">
        <v>1125</v>
      </c>
      <c r="G154" s="181" t="s">
        <v>180</v>
      </c>
      <c r="H154" s="182">
        <v>2.282</v>
      </c>
      <c r="I154" s="183"/>
      <c r="J154" s="184">
        <f>ROUND(I154*H154,2)</f>
        <v>0</v>
      </c>
      <c r="K154" s="180" t="s">
        <v>171</v>
      </c>
      <c r="L154" s="39"/>
      <c r="M154" s="185" t="s">
        <v>19</v>
      </c>
      <c r="N154" s="186" t="s">
        <v>45</v>
      </c>
      <c r="O154" s="64"/>
      <c r="P154" s="187">
        <f>O154*H154</f>
        <v>0</v>
      </c>
      <c r="Q154" s="187">
        <v>3.0300000000000001E-2</v>
      </c>
      <c r="R154" s="187">
        <f>Q154*H154</f>
        <v>6.9144600000000001E-2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172</v>
      </c>
      <c r="AT154" s="189" t="s">
        <v>167</v>
      </c>
      <c r="AU154" s="189" t="s">
        <v>83</v>
      </c>
      <c r="AY154" s="17" t="s">
        <v>164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81</v>
      </c>
      <c r="BK154" s="190">
        <f>ROUND(I154*H154,2)</f>
        <v>0</v>
      </c>
      <c r="BL154" s="17" t="s">
        <v>172</v>
      </c>
      <c r="BM154" s="189" t="s">
        <v>2100</v>
      </c>
    </row>
    <row r="155" spans="1:65" s="2" customFormat="1" ht="24.2" customHeight="1">
      <c r="A155" s="34"/>
      <c r="B155" s="35"/>
      <c r="C155" s="178" t="s">
        <v>511</v>
      </c>
      <c r="D155" s="178" t="s">
        <v>167</v>
      </c>
      <c r="E155" s="179" t="s">
        <v>1128</v>
      </c>
      <c r="F155" s="180" t="s">
        <v>1129</v>
      </c>
      <c r="G155" s="181" t="s">
        <v>170</v>
      </c>
      <c r="H155" s="182">
        <v>41.49</v>
      </c>
      <c r="I155" s="183"/>
      <c r="J155" s="184">
        <f>ROUND(I155*H155,2)</f>
        <v>0</v>
      </c>
      <c r="K155" s="180" t="s">
        <v>171</v>
      </c>
      <c r="L155" s="39"/>
      <c r="M155" s="185" t="s">
        <v>19</v>
      </c>
      <c r="N155" s="186" t="s">
        <v>45</v>
      </c>
      <c r="O155" s="64"/>
      <c r="P155" s="187">
        <f>O155*H155</f>
        <v>0</v>
      </c>
      <c r="Q155" s="187">
        <v>1.2999999999999999E-4</v>
      </c>
      <c r="R155" s="187">
        <f>Q155*H155</f>
        <v>5.3936999999999995E-3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172</v>
      </c>
      <c r="AT155" s="189" t="s">
        <v>167</v>
      </c>
      <c r="AU155" s="189" t="s">
        <v>83</v>
      </c>
      <c r="AY155" s="17" t="s">
        <v>164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81</v>
      </c>
      <c r="BK155" s="190">
        <f>ROUND(I155*H155,2)</f>
        <v>0</v>
      </c>
      <c r="BL155" s="17" t="s">
        <v>172</v>
      </c>
      <c r="BM155" s="189" t="s">
        <v>2101</v>
      </c>
    </row>
    <row r="156" spans="1:65" s="14" customFormat="1" ht="11.25">
      <c r="B156" s="202"/>
      <c r="C156" s="203"/>
      <c r="D156" s="193" t="s">
        <v>174</v>
      </c>
      <c r="E156" s="204" t="s">
        <v>19</v>
      </c>
      <c r="F156" s="205" t="s">
        <v>2072</v>
      </c>
      <c r="G156" s="203"/>
      <c r="H156" s="206">
        <v>41.49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174</v>
      </c>
      <c r="AU156" s="212" t="s">
        <v>83</v>
      </c>
      <c r="AV156" s="14" t="s">
        <v>83</v>
      </c>
      <c r="AW156" s="14" t="s">
        <v>35</v>
      </c>
      <c r="AX156" s="14" t="s">
        <v>81</v>
      </c>
      <c r="AY156" s="212" t="s">
        <v>164</v>
      </c>
    </row>
    <row r="157" spans="1:65" s="2" customFormat="1" ht="37.9" customHeight="1">
      <c r="A157" s="34"/>
      <c r="B157" s="35"/>
      <c r="C157" s="178" t="s">
        <v>554</v>
      </c>
      <c r="D157" s="178" t="s">
        <v>167</v>
      </c>
      <c r="E157" s="179" t="s">
        <v>1042</v>
      </c>
      <c r="F157" s="180" t="s">
        <v>1043</v>
      </c>
      <c r="G157" s="181" t="s">
        <v>401</v>
      </c>
      <c r="H157" s="182">
        <v>1</v>
      </c>
      <c r="I157" s="183"/>
      <c r="J157" s="184">
        <f>ROUND(I157*H157,2)</f>
        <v>0</v>
      </c>
      <c r="K157" s="180" t="s">
        <v>171</v>
      </c>
      <c r="L157" s="39"/>
      <c r="M157" s="185" t="s">
        <v>19</v>
      </c>
      <c r="N157" s="186" t="s">
        <v>45</v>
      </c>
      <c r="O157" s="64"/>
      <c r="P157" s="187">
        <f>O157*H157</f>
        <v>0</v>
      </c>
      <c r="Q157" s="187">
        <v>1.7770000000000001E-2</v>
      </c>
      <c r="R157" s="187">
        <f>Q157*H157</f>
        <v>1.7770000000000001E-2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83</v>
      </c>
      <c r="AY157" s="17" t="s">
        <v>164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81</v>
      </c>
      <c r="BK157" s="190">
        <f>ROUND(I157*H157,2)</f>
        <v>0</v>
      </c>
      <c r="BL157" s="17" t="s">
        <v>172</v>
      </c>
      <c r="BM157" s="189" t="s">
        <v>2102</v>
      </c>
    </row>
    <row r="158" spans="1:65" s="13" customFormat="1" ht="11.25">
      <c r="B158" s="191"/>
      <c r="C158" s="192"/>
      <c r="D158" s="193" t="s">
        <v>174</v>
      </c>
      <c r="E158" s="194" t="s">
        <v>19</v>
      </c>
      <c r="F158" s="195" t="s">
        <v>1061</v>
      </c>
      <c r="G158" s="192"/>
      <c r="H158" s="194" t="s">
        <v>19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174</v>
      </c>
      <c r="AU158" s="201" t="s">
        <v>83</v>
      </c>
      <c r="AV158" s="13" t="s">
        <v>81</v>
      </c>
      <c r="AW158" s="13" t="s">
        <v>35</v>
      </c>
      <c r="AX158" s="13" t="s">
        <v>74</v>
      </c>
      <c r="AY158" s="201" t="s">
        <v>164</v>
      </c>
    </row>
    <row r="159" spans="1:65" s="14" customFormat="1" ht="11.25">
      <c r="B159" s="202"/>
      <c r="C159" s="203"/>
      <c r="D159" s="193" t="s">
        <v>174</v>
      </c>
      <c r="E159" s="204" t="s">
        <v>19</v>
      </c>
      <c r="F159" s="205" t="s">
        <v>81</v>
      </c>
      <c r="G159" s="203"/>
      <c r="H159" s="206">
        <v>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174</v>
      </c>
      <c r="AU159" s="212" t="s">
        <v>83</v>
      </c>
      <c r="AV159" s="14" t="s">
        <v>83</v>
      </c>
      <c r="AW159" s="14" t="s">
        <v>35</v>
      </c>
      <c r="AX159" s="14" t="s">
        <v>81</v>
      </c>
      <c r="AY159" s="212" t="s">
        <v>164</v>
      </c>
    </row>
    <row r="160" spans="1:65" s="2" customFormat="1" ht="24.2" customHeight="1">
      <c r="A160" s="34"/>
      <c r="B160" s="35"/>
      <c r="C160" s="213" t="s">
        <v>515</v>
      </c>
      <c r="D160" s="213" t="s">
        <v>231</v>
      </c>
      <c r="E160" s="214" t="s">
        <v>1054</v>
      </c>
      <c r="F160" s="215" t="s">
        <v>1055</v>
      </c>
      <c r="G160" s="216" t="s">
        <v>401</v>
      </c>
      <c r="H160" s="217">
        <v>1</v>
      </c>
      <c r="I160" s="218"/>
      <c r="J160" s="219">
        <f>ROUND(I160*H160,2)</f>
        <v>0</v>
      </c>
      <c r="K160" s="215" t="s">
        <v>171</v>
      </c>
      <c r="L160" s="220"/>
      <c r="M160" s="221" t="s">
        <v>19</v>
      </c>
      <c r="N160" s="222" t="s">
        <v>45</v>
      </c>
      <c r="O160" s="64"/>
      <c r="P160" s="187">
        <f>O160*H160</f>
        <v>0</v>
      </c>
      <c r="Q160" s="187">
        <v>1.521E-2</v>
      </c>
      <c r="R160" s="187">
        <f>Q160*H160</f>
        <v>1.521E-2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234</v>
      </c>
      <c r="AT160" s="189" t="s">
        <v>231</v>
      </c>
      <c r="AU160" s="189" t="s">
        <v>83</v>
      </c>
      <c r="AY160" s="17" t="s">
        <v>164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81</v>
      </c>
      <c r="BK160" s="190">
        <f>ROUND(I160*H160,2)</f>
        <v>0</v>
      </c>
      <c r="BL160" s="17" t="s">
        <v>172</v>
      </c>
      <c r="BM160" s="189" t="s">
        <v>2103</v>
      </c>
    </row>
    <row r="161" spans="1:65" s="2" customFormat="1" ht="37.9" customHeight="1">
      <c r="A161" s="34"/>
      <c r="B161" s="35"/>
      <c r="C161" s="178" t="s">
        <v>477</v>
      </c>
      <c r="D161" s="178" t="s">
        <v>167</v>
      </c>
      <c r="E161" s="179" t="s">
        <v>1058</v>
      </c>
      <c r="F161" s="180" t="s">
        <v>1059</v>
      </c>
      <c r="G161" s="181" t="s">
        <v>401</v>
      </c>
      <c r="H161" s="182">
        <v>1</v>
      </c>
      <c r="I161" s="183"/>
      <c r="J161" s="184">
        <f>ROUND(I161*H161,2)</f>
        <v>0</v>
      </c>
      <c r="K161" s="180" t="s">
        <v>171</v>
      </c>
      <c r="L161" s="39"/>
      <c r="M161" s="185" t="s">
        <v>19</v>
      </c>
      <c r="N161" s="186" t="s">
        <v>45</v>
      </c>
      <c r="O161" s="64"/>
      <c r="P161" s="187">
        <f>O161*H161</f>
        <v>0</v>
      </c>
      <c r="Q161" s="187">
        <v>0.44169999999999998</v>
      </c>
      <c r="R161" s="187">
        <f>Q161*H161</f>
        <v>0.44169999999999998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389</v>
      </c>
      <c r="AT161" s="189" t="s">
        <v>167</v>
      </c>
      <c r="AU161" s="189" t="s">
        <v>83</v>
      </c>
      <c r="AY161" s="17" t="s">
        <v>164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81</v>
      </c>
      <c r="BK161" s="190">
        <f>ROUND(I161*H161,2)</f>
        <v>0</v>
      </c>
      <c r="BL161" s="17" t="s">
        <v>389</v>
      </c>
      <c r="BM161" s="189" t="s">
        <v>2104</v>
      </c>
    </row>
    <row r="162" spans="1:65" s="13" customFormat="1" ht="11.25">
      <c r="B162" s="191"/>
      <c r="C162" s="192"/>
      <c r="D162" s="193" t="s">
        <v>174</v>
      </c>
      <c r="E162" s="194" t="s">
        <v>19</v>
      </c>
      <c r="F162" s="195" t="s">
        <v>1062</v>
      </c>
      <c r="G162" s="192"/>
      <c r="H162" s="194" t="s">
        <v>19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174</v>
      </c>
      <c r="AU162" s="201" t="s">
        <v>83</v>
      </c>
      <c r="AV162" s="13" t="s">
        <v>81</v>
      </c>
      <c r="AW162" s="13" t="s">
        <v>35</v>
      </c>
      <c r="AX162" s="13" t="s">
        <v>74</v>
      </c>
      <c r="AY162" s="201" t="s">
        <v>164</v>
      </c>
    </row>
    <row r="163" spans="1:65" s="14" customFormat="1" ht="11.25">
      <c r="B163" s="202"/>
      <c r="C163" s="203"/>
      <c r="D163" s="193" t="s">
        <v>174</v>
      </c>
      <c r="E163" s="204" t="s">
        <v>19</v>
      </c>
      <c r="F163" s="205" t="s">
        <v>81</v>
      </c>
      <c r="G163" s="203"/>
      <c r="H163" s="206">
        <v>1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174</v>
      </c>
      <c r="AU163" s="212" t="s">
        <v>83</v>
      </c>
      <c r="AV163" s="14" t="s">
        <v>83</v>
      </c>
      <c r="AW163" s="14" t="s">
        <v>35</v>
      </c>
      <c r="AX163" s="14" t="s">
        <v>81</v>
      </c>
      <c r="AY163" s="212" t="s">
        <v>164</v>
      </c>
    </row>
    <row r="164" spans="1:65" s="2" customFormat="1" ht="37.9" customHeight="1">
      <c r="A164" s="34"/>
      <c r="B164" s="35"/>
      <c r="C164" s="213" t="s">
        <v>253</v>
      </c>
      <c r="D164" s="213" t="s">
        <v>231</v>
      </c>
      <c r="E164" s="214" t="s">
        <v>1065</v>
      </c>
      <c r="F164" s="215" t="s">
        <v>1066</v>
      </c>
      <c r="G164" s="216" t="s">
        <v>401</v>
      </c>
      <c r="H164" s="217">
        <v>1</v>
      </c>
      <c r="I164" s="218"/>
      <c r="J164" s="219">
        <f>ROUND(I164*H164,2)</f>
        <v>0</v>
      </c>
      <c r="K164" s="215" t="s">
        <v>171</v>
      </c>
      <c r="L164" s="220"/>
      <c r="M164" s="221" t="s">
        <v>19</v>
      </c>
      <c r="N164" s="222" t="s">
        <v>45</v>
      </c>
      <c r="O164" s="64"/>
      <c r="P164" s="187">
        <f>O164*H164</f>
        <v>0</v>
      </c>
      <c r="Q164" s="187">
        <v>1.2489999999999999E-2</v>
      </c>
      <c r="R164" s="187">
        <f>Q164*H164</f>
        <v>1.2489999999999999E-2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348</v>
      </c>
      <c r="AT164" s="189" t="s">
        <v>231</v>
      </c>
      <c r="AU164" s="189" t="s">
        <v>83</v>
      </c>
      <c r="AY164" s="17" t="s">
        <v>164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81</v>
      </c>
      <c r="BK164" s="190">
        <f>ROUND(I164*H164,2)</f>
        <v>0</v>
      </c>
      <c r="BL164" s="17" t="s">
        <v>389</v>
      </c>
      <c r="BM164" s="189" t="s">
        <v>2105</v>
      </c>
    </row>
    <row r="165" spans="1:65" s="2" customFormat="1" ht="14.45" customHeight="1">
      <c r="A165" s="34"/>
      <c r="B165" s="35"/>
      <c r="C165" s="178" t="s">
        <v>398</v>
      </c>
      <c r="D165" s="178" t="s">
        <v>167</v>
      </c>
      <c r="E165" s="179" t="s">
        <v>1082</v>
      </c>
      <c r="F165" s="180" t="s">
        <v>1083</v>
      </c>
      <c r="G165" s="181" t="s">
        <v>318</v>
      </c>
      <c r="H165" s="182">
        <v>2</v>
      </c>
      <c r="I165" s="183"/>
      <c r="J165" s="184">
        <f>ROUND(I165*H165,2)</f>
        <v>0</v>
      </c>
      <c r="K165" s="180" t="s">
        <v>19</v>
      </c>
      <c r="L165" s="39"/>
      <c r="M165" s="185" t="s">
        <v>19</v>
      </c>
      <c r="N165" s="186" t="s">
        <v>45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389</v>
      </c>
      <c r="AT165" s="189" t="s">
        <v>167</v>
      </c>
      <c r="AU165" s="189" t="s">
        <v>83</v>
      </c>
      <c r="AY165" s="17" t="s">
        <v>164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81</v>
      </c>
      <c r="BK165" s="190">
        <f>ROUND(I165*H165,2)</f>
        <v>0</v>
      </c>
      <c r="BL165" s="17" t="s">
        <v>389</v>
      </c>
      <c r="BM165" s="189" t="s">
        <v>2106</v>
      </c>
    </row>
    <row r="166" spans="1:65" s="2" customFormat="1" ht="24.2" customHeight="1">
      <c r="A166" s="34"/>
      <c r="B166" s="35"/>
      <c r="C166" s="178" t="s">
        <v>177</v>
      </c>
      <c r="D166" s="178" t="s">
        <v>167</v>
      </c>
      <c r="E166" s="179" t="s">
        <v>1086</v>
      </c>
      <c r="F166" s="180" t="s">
        <v>1087</v>
      </c>
      <c r="G166" s="181" t="s">
        <v>170</v>
      </c>
      <c r="H166" s="182">
        <v>63.9</v>
      </c>
      <c r="I166" s="183"/>
      <c r="J166" s="184">
        <f>ROUND(I166*H166,2)</f>
        <v>0</v>
      </c>
      <c r="K166" s="180" t="s">
        <v>171</v>
      </c>
      <c r="L166" s="39"/>
      <c r="M166" s="185" t="s">
        <v>19</v>
      </c>
      <c r="N166" s="186" t="s">
        <v>45</v>
      </c>
      <c r="O166" s="64"/>
      <c r="P166" s="187">
        <f>O166*H166</f>
        <v>0</v>
      </c>
      <c r="Q166" s="187">
        <v>5.0000000000000001E-3</v>
      </c>
      <c r="R166" s="187">
        <f>Q166*H166</f>
        <v>0.31950000000000001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389</v>
      </c>
      <c r="AT166" s="189" t="s">
        <v>167</v>
      </c>
      <c r="AU166" s="189" t="s">
        <v>83</v>
      </c>
      <c r="AY166" s="17" t="s">
        <v>164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81</v>
      </c>
      <c r="BK166" s="190">
        <f>ROUND(I166*H166,2)</f>
        <v>0</v>
      </c>
      <c r="BL166" s="17" t="s">
        <v>389</v>
      </c>
      <c r="BM166" s="189" t="s">
        <v>2107</v>
      </c>
    </row>
    <row r="167" spans="1:65" s="14" customFormat="1" ht="11.25">
      <c r="B167" s="202"/>
      <c r="C167" s="203"/>
      <c r="D167" s="193" t="s">
        <v>174</v>
      </c>
      <c r="E167" s="204" t="s">
        <v>19</v>
      </c>
      <c r="F167" s="205" t="s">
        <v>2108</v>
      </c>
      <c r="G167" s="203"/>
      <c r="H167" s="206">
        <v>63.9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174</v>
      </c>
      <c r="AU167" s="212" t="s">
        <v>83</v>
      </c>
      <c r="AV167" s="14" t="s">
        <v>83</v>
      </c>
      <c r="AW167" s="14" t="s">
        <v>35</v>
      </c>
      <c r="AX167" s="14" t="s">
        <v>81</v>
      </c>
      <c r="AY167" s="212" t="s">
        <v>164</v>
      </c>
    </row>
    <row r="168" spans="1:65" s="2" customFormat="1" ht="14.45" customHeight="1">
      <c r="A168" s="34"/>
      <c r="B168" s="35"/>
      <c r="C168" s="213" t="s">
        <v>195</v>
      </c>
      <c r="D168" s="213" t="s">
        <v>231</v>
      </c>
      <c r="E168" s="214" t="s">
        <v>1091</v>
      </c>
      <c r="F168" s="215" t="s">
        <v>1092</v>
      </c>
      <c r="G168" s="216" t="s">
        <v>401</v>
      </c>
      <c r="H168" s="217">
        <v>4345.2</v>
      </c>
      <c r="I168" s="218"/>
      <c r="J168" s="219">
        <f>ROUND(I168*H168,2)</f>
        <v>0</v>
      </c>
      <c r="K168" s="215" t="s">
        <v>171</v>
      </c>
      <c r="L168" s="220"/>
      <c r="M168" s="221" t="s">
        <v>19</v>
      </c>
      <c r="N168" s="222" t="s">
        <v>45</v>
      </c>
      <c r="O168" s="64"/>
      <c r="P168" s="187">
        <f>O168*H168</f>
        <v>0</v>
      </c>
      <c r="Q168" s="187">
        <v>5.0000000000000001E-4</v>
      </c>
      <c r="R168" s="187">
        <f>Q168*H168</f>
        <v>2.1726000000000001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348</v>
      </c>
      <c r="AT168" s="189" t="s">
        <v>231</v>
      </c>
      <c r="AU168" s="189" t="s">
        <v>83</v>
      </c>
      <c r="AY168" s="17" t="s">
        <v>164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81</v>
      </c>
      <c r="BK168" s="190">
        <f>ROUND(I168*H168,2)</f>
        <v>0</v>
      </c>
      <c r="BL168" s="17" t="s">
        <v>389</v>
      </c>
      <c r="BM168" s="189" t="s">
        <v>2109</v>
      </c>
    </row>
    <row r="169" spans="1:65" s="14" customFormat="1" ht="11.25">
      <c r="B169" s="202"/>
      <c r="C169" s="203"/>
      <c r="D169" s="193" t="s">
        <v>174</v>
      </c>
      <c r="E169" s="203"/>
      <c r="F169" s="205" t="s">
        <v>2110</v>
      </c>
      <c r="G169" s="203"/>
      <c r="H169" s="206">
        <v>4345.2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174</v>
      </c>
      <c r="AU169" s="212" t="s">
        <v>83</v>
      </c>
      <c r="AV169" s="14" t="s">
        <v>83</v>
      </c>
      <c r="AW169" s="14" t="s">
        <v>4</v>
      </c>
      <c r="AX169" s="14" t="s">
        <v>81</v>
      </c>
      <c r="AY169" s="212" t="s">
        <v>164</v>
      </c>
    </row>
    <row r="170" spans="1:65" s="2" customFormat="1" ht="24.2" customHeight="1">
      <c r="A170" s="34"/>
      <c r="B170" s="35"/>
      <c r="C170" s="178" t="s">
        <v>199</v>
      </c>
      <c r="D170" s="178" t="s">
        <v>167</v>
      </c>
      <c r="E170" s="179" t="s">
        <v>1096</v>
      </c>
      <c r="F170" s="180" t="s">
        <v>1097</v>
      </c>
      <c r="G170" s="181" t="s">
        <v>170</v>
      </c>
      <c r="H170" s="182">
        <v>63.9</v>
      </c>
      <c r="I170" s="183"/>
      <c r="J170" s="184">
        <f>ROUND(I170*H170,2)</f>
        <v>0</v>
      </c>
      <c r="K170" s="180" t="s">
        <v>171</v>
      </c>
      <c r="L170" s="39"/>
      <c r="M170" s="185" t="s">
        <v>19</v>
      </c>
      <c r="N170" s="186" t="s">
        <v>45</v>
      </c>
      <c r="O170" s="64"/>
      <c r="P170" s="187">
        <f>O170*H170</f>
        <v>0</v>
      </c>
      <c r="Q170" s="187">
        <v>2.7000000000000001E-3</v>
      </c>
      <c r="R170" s="187">
        <f>Q170*H170</f>
        <v>0.17253000000000002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389</v>
      </c>
      <c r="AT170" s="189" t="s">
        <v>167</v>
      </c>
      <c r="AU170" s="189" t="s">
        <v>83</v>
      </c>
      <c r="AY170" s="17" t="s">
        <v>164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81</v>
      </c>
      <c r="BK170" s="190">
        <f>ROUND(I170*H170,2)</f>
        <v>0</v>
      </c>
      <c r="BL170" s="17" t="s">
        <v>389</v>
      </c>
      <c r="BM170" s="189" t="s">
        <v>2111</v>
      </c>
    </row>
    <row r="171" spans="1:65" s="2" customFormat="1" ht="37.9" customHeight="1">
      <c r="A171" s="34"/>
      <c r="B171" s="35"/>
      <c r="C171" s="178" t="s">
        <v>209</v>
      </c>
      <c r="D171" s="178" t="s">
        <v>167</v>
      </c>
      <c r="E171" s="179" t="s">
        <v>1100</v>
      </c>
      <c r="F171" s="180" t="s">
        <v>1101</v>
      </c>
      <c r="G171" s="181" t="s">
        <v>170</v>
      </c>
      <c r="H171" s="182">
        <v>80</v>
      </c>
      <c r="I171" s="183"/>
      <c r="J171" s="184">
        <f>ROUND(I171*H171,2)</f>
        <v>0</v>
      </c>
      <c r="K171" s="180" t="s">
        <v>171</v>
      </c>
      <c r="L171" s="39"/>
      <c r="M171" s="185" t="s">
        <v>19</v>
      </c>
      <c r="N171" s="186" t="s">
        <v>45</v>
      </c>
      <c r="O171" s="64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172</v>
      </c>
      <c r="AT171" s="189" t="s">
        <v>167</v>
      </c>
      <c r="AU171" s="189" t="s">
        <v>83</v>
      </c>
      <c r="AY171" s="17" t="s">
        <v>164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81</v>
      </c>
      <c r="BK171" s="190">
        <f>ROUND(I171*H171,2)</f>
        <v>0</v>
      </c>
      <c r="BL171" s="17" t="s">
        <v>172</v>
      </c>
      <c r="BM171" s="189" t="s">
        <v>2112</v>
      </c>
    </row>
    <row r="172" spans="1:65" s="2" customFormat="1" ht="37.9" customHeight="1">
      <c r="A172" s="34"/>
      <c r="B172" s="35"/>
      <c r="C172" s="178" t="s">
        <v>204</v>
      </c>
      <c r="D172" s="178" t="s">
        <v>167</v>
      </c>
      <c r="E172" s="179" t="s">
        <v>1104</v>
      </c>
      <c r="F172" s="180" t="s">
        <v>1105</v>
      </c>
      <c r="G172" s="181" t="s">
        <v>170</v>
      </c>
      <c r="H172" s="182">
        <v>18.725000000000001</v>
      </c>
      <c r="I172" s="183"/>
      <c r="J172" s="184">
        <f>ROUND(I172*H172,2)</f>
        <v>0</v>
      </c>
      <c r="K172" s="180" t="s">
        <v>171</v>
      </c>
      <c r="L172" s="39"/>
      <c r="M172" s="185" t="s">
        <v>19</v>
      </c>
      <c r="N172" s="186" t="s">
        <v>45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172</v>
      </c>
      <c r="AT172" s="189" t="s">
        <v>167</v>
      </c>
      <c r="AU172" s="189" t="s">
        <v>83</v>
      </c>
      <c r="AY172" s="17" t="s">
        <v>164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81</v>
      </c>
      <c r="BK172" s="190">
        <f>ROUND(I172*H172,2)</f>
        <v>0</v>
      </c>
      <c r="BL172" s="17" t="s">
        <v>172</v>
      </c>
      <c r="BM172" s="189" t="s">
        <v>2113</v>
      </c>
    </row>
    <row r="173" spans="1:65" s="14" customFormat="1" ht="11.25">
      <c r="B173" s="202"/>
      <c r="C173" s="203"/>
      <c r="D173" s="193" t="s">
        <v>174</v>
      </c>
      <c r="E173" s="204" t="s">
        <v>19</v>
      </c>
      <c r="F173" s="205" t="s">
        <v>2114</v>
      </c>
      <c r="G173" s="203"/>
      <c r="H173" s="206">
        <v>18.725000000000001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174</v>
      </c>
      <c r="AU173" s="212" t="s">
        <v>83</v>
      </c>
      <c r="AV173" s="14" t="s">
        <v>83</v>
      </c>
      <c r="AW173" s="14" t="s">
        <v>35</v>
      </c>
      <c r="AX173" s="14" t="s">
        <v>81</v>
      </c>
      <c r="AY173" s="212" t="s">
        <v>164</v>
      </c>
    </row>
    <row r="174" spans="1:65" s="12" customFormat="1" ht="22.9" customHeight="1">
      <c r="B174" s="162"/>
      <c r="C174" s="163"/>
      <c r="D174" s="164" t="s">
        <v>73</v>
      </c>
      <c r="E174" s="176" t="s">
        <v>376</v>
      </c>
      <c r="F174" s="176" t="s">
        <v>377</v>
      </c>
      <c r="G174" s="163"/>
      <c r="H174" s="163"/>
      <c r="I174" s="166"/>
      <c r="J174" s="177">
        <f>BK174</f>
        <v>0</v>
      </c>
      <c r="K174" s="163"/>
      <c r="L174" s="168"/>
      <c r="M174" s="169"/>
      <c r="N174" s="170"/>
      <c r="O174" s="170"/>
      <c r="P174" s="171">
        <f>P175</f>
        <v>0</v>
      </c>
      <c r="Q174" s="170"/>
      <c r="R174" s="171">
        <f>R175</f>
        <v>0</v>
      </c>
      <c r="S174" s="170"/>
      <c r="T174" s="172">
        <f>T175</f>
        <v>0</v>
      </c>
      <c r="AR174" s="173" t="s">
        <v>81</v>
      </c>
      <c r="AT174" s="174" t="s">
        <v>73</v>
      </c>
      <c r="AU174" s="174" t="s">
        <v>81</v>
      </c>
      <c r="AY174" s="173" t="s">
        <v>164</v>
      </c>
      <c r="BK174" s="175">
        <f>BK175</f>
        <v>0</v>
      </c>
    </row>
    <row r="175" spans="1:65" s="2" customFormat="1" ht="49.15" customHeight="1">
      <c r="A175" s="34"/>
      <c r="B175" s="35"/>
      <c r="C175" s="178" t="s">
        <v>2115</v>
      </c>
      <c r="D175" s="178" t="s">
        <v>167</v>
      </c>
      <c r="E175" s="179" t="s">
        <v>2116</v>
      </c>
      <c r="F175" s="180" t="s">
        <v>2117</v>
      </c>
      <c r="G175" s="181" t="s">
        <v>207</v>
      </c>
      <c r="H175" s="182">
        <v>31.643000000000001</v>
      </c>
      <c r="I175" s="183"/>
      <c r="J175" s="184">
        <f>ROUND(I175*H175,2)</f>
        <v>0</v>
      </c>
      <c r="K175" s="180" t="s">
        <v>171</v>
      </c>
      <c r="L175" s="39"/>
      <c r="M175" s="185" t="s">
        <v>19</v>
      </c>
      <c r="N175" s="186" t="s">
        <v>45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83</v>
      </c>
      <c r="AY175" s="17" t="s">
        <v>164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81</v>
      </c>
      <c r="BK175" s="190">
        <f>ROUND(I175*H175,2)</f>
        <v>0</v>
      </c>
      <c r="BL175" s="17" t="s">
        <v>172</v>
      </c>
      <c r="BM175" s="189" t="s">
        <v>2118</v>
      </c>
    </row>
    <row r="176" spans="1:65" s="12" customFormat="1" ht="25.9" customHeight="1">
      <c r="B176" s="162"/>
      <c r="C176" s="163"/>
      <c r="D176" s="164" t="s">
        <v>73</v>
      </c>
      <c r="E176" s="165" t="s">
        <v>382</v>
      </c>
      <c r="F176" s="165" t="s">
        <v>383</v>
      </c>
      <c r="G176" s="163"/>
      <c r="H176" s="163"/>
      <c r="I176" s="166"/>
      <c r="J176" s="167">
        <f>BK176</f>
        <v>0</v>
      </c>
      <c r="K176" s="163"/>
      <c r="L176" s="168"/>
      <c r="M176" s="169"/>
      <c r="N176" s="170"/>
      <c r="O176" s="170"/>
      <c r="P176" s="171">
        <f>P177+P200+P212+P217+P222+P248+P290+P306</f>
        <v>0</v>
      </c>
      <c r="Q176" s="170"/>
      <c r="R176" s="171">
        <f>R177+R200+R212+R217+R222+R248+R290+R306</f>
        <v>2.9400793599999999</v>
      </c>
      <c r="S176" s="170"/>
      <c r="T176" s="172">
        <f>T177+T200+T212+T217+T222+T248+T290+T306</f>
        <v>0</v>
      </c>
      <c r="AR176" s="173" t="s">
        <v>83</v>
      </c>
      <c r="AT176" s="174" t="s">
        <v>73</v>
      </c>
      <c r="AU176" s="174" t="s">
        <v>74</v>
      </c>
      <c r="AY176" s="173" t="s">
        <v>164</v>
      </c>
      <c r="BK176" s="175">
        <f>BK177+BK200+BK212+BK217+BK222+BK248+BK290+BK306</f>
        <v>0</v>
      </c>
    </row>
    <row r="177" spans="1:65" s="12" customFormat="1" ht="22.9" customHeight="1">
      <c r="B177" s="162"/>
      <c r="C177" s="163"/>
      <c r="D177" s="164" t="s">
        <v>73</v>
      </c>
      <c r="E177" s="176" t="s">
        <v>384</v>
      </c>
      <c r="F177" s="176" t="s">
        <v>385</v>
      </c>
      <c r="G177" s="163"/>
      <c r="H177" s="163"/>
      <c r="I177" s="166"/>
      <c r="J177" s="177">
        <f>BK177</f>
        <v>0</v>
      </c>
      <c r="K177" s="163"/>
      <c r="L177" s="168"/>
      <c r="M177" s="169"/>
      <c r="N177" s="170"/>
      <c r="O177" s="170"/>
      <c r="P177" s="171">
        <f>SUM(P178:P199)</f>
        <v>0</v>
      </c>
      <c r="Q177" s="170"/>
      <c r="R177" s="171">
        <f>SUM(R178:R199)</f>
        <v>0.38594425999999998</v>
      </c>
      <c r="S177" s="170"/>
      <c r="T177" s="172">
        <f>SUM(T178:T199)</f>
        <v>0</v>
      </c>
      <c r="AR177" s="173" t="s">
        <v>83</v>
      </c>
      <c r="AT177" s="174" t="s">
        <v>73</v>
      </c>
      <c r="AU177" s="174" t="s">
        <v>81</v>
      </c>
      <c r="AY177" s="173" t="s">
        <v>164</v>
      </c>
      <c r="BK177" s="175">
        <f>SUM(BK178:BK199)</f>
        <v>0</v>
      </c>
    </row>
    <row r="178" spans="1:65" s="2" customFormat="1" ht="37.9" customHeight="1">
      <c r="A178" s="34"/>
      <c r="B178" s="35"/>
      <c r="C178" s="178" t="s">
        <v>451</v>
      </c>
      <c r="D178" s="178" t="s">
        <v>167</v>
      </c>
      <c r="E178" s="179" t="s">
        <v>1216</v>
      </c>
      <c r="F178" s="180" t="s">
        <v>1217</v>
      </c>
      <c r="G178" s="181" t="s">
        <v>170</v>
      </c>
      <c r="H178" s="182">
        <v>38.012</v>
      </c>
      <c r="I178" s="183"/>
      <c r="J178" s="184">
        <f>ROUND(I178*H178,2)</f>
        <v>0</v>
      </c>
      <c r="K178" s="180" t="s">
        <v>171</v>
      </c>
      <c r="L178" s="39"/>
      <c r="M178" s="185" t="s">
        <v>19</v>
      </c>
      <c r="N178" s="186" t="s">
        <v>45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389</v>
      </c>
      <c r="AT178" s="189" t="s">
        <v>167</v>
      </c>
      <c r="AU178" s="189" t="s">
        <v>83</v>
      </c>
      <c r="AY178" s="17" t="s">
        <v>164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81</v>
      </c>
      <c r="BK178" s="190">
        <f>ROUND(I178*H178,2)</f>
        <v>0</v>
      </c>
      <c r="BL178" s="17" t="s">
        <v>389</v>
      </c>
      <c r="BM178" s="189" t="s">
        <v>2119</v>
      </c>
    </row>
    <row r="179" spans="1:65" s="13" customFormat="1" ht="11.25">
      <c r="B179" s="191"/>
      <c r="C179" s="192"/>
      <c r="D179" s="193" t="s">
        <v>174</v>
      </c>
      <c r="E179" s="194" t="s">
        <v>19</v>
      </c>
      <c r="F179" s="195" t="s">
        <v>1219</v>
      </c>
      <c r="G179" s="192"/>
      <c r="H179" s="194" t="s">
        <v>19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174</v>
      </c>
      <c r="AU179" s="201" t="s">
        <v>83</v>
      </c>
      <c r="AV179" s="13" t="s">
        <v>81</v>
      </c>
      <c r="AW179" s="13" t="s">
        <v>35</v>
      </c>
      <c r="AX179" s="13" t="s">
        <v>74</v>
      </c>
      <c r="AY179" s="201" t="s">
        <v>164</v>
      </c>
    </row>
    <row r="180" spans="1:65" s="14" customFormat="1" ht="11.25">
      <c r="B180" s="202"/>
      <c r="C180" s="203"/>
      <c r="D180" s="193" t="s">
        <v>174</v>
      </c>
      <c r="E180" s="204" t="s">
        <v>19</v>
      </c>
      <c r="F180" s="205" t="s">
        <v>2120</v>
      </c>
      <c r="G180" s="203"/>
      <c r="H180" s="206">
        <v>38.012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174</v>
      </c>
      <c r="AU180" s="212" t="s">
        <v>83</v>
      </c>
      <c r="AV180" s="14" t="s">
        <v>83</v>
      </c>
      <c r="AW180" s="14" t="s">
        <v>35</v>
      </c>
      <c r="AX180" s="14" t="s">
        <v>81</v>
      </c>
      <c r="AY180" s="212" t="s">
        <v>164</v>
      </c>
    </row>
    <row r="181" spans="1:65" s="2" customFormat="1" ht="14.45" customHeight="1">
      <c r="A181" s="34"/>
      <c r="B181" s="35"/>
      <c r="C181" s="213" t="s">
        <v>456</v>
      </c>
      <c r="D181" s="213" t="s">
        <v>231</v>
      </c>
      <c r="E181" s="214" t="s">
        <v>1222</v>
      </c>
      <c r="F181" s="215" t="s">
        <v>1223</v>
      </c>
      <c r="G181" s="216" t="s">
        <v>207</v>
      </c>
      <c r="H181" s="217">
        <v>1.2E-2</v>
      </c>
      <c r="I181" s="218"/>
      <c r="J181" s="219">
        <f>ROUND(I181*H181,2)</f>
        <v>0</v>
      </c>
      <c r="K181" s="215" t="s">
        <v>171</v>
      </c>
      <c r="L181" s="220"/>
      <c r="M181" s="221" t="s">
        <v>19</v>
      </c>
      <c r="N181" s="222" t="s">
        <v>45</v>
      </c>
      <c r="O181" s="64"/>
      <c r="P181" s="187">
        <f>O181*H181</f>
        <v>0</v>
      </c>
      <c r="Q181" s="187">
        <v>1</v>
      </c>
      <c r="R181" s="187">
        <f>Q181*H181</f>
        <v>1.2E-2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348</v>
      </c>
      <c r="AT181" s="189" t="s">
        <v>231</v>
      </c>
      <c r="AU181" s="189" t="s">
        <v>83</v>
      </c>
      <c r="AY181" s="17" t="s">
        <v>164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81</v>
      </c>
      <c r="BK181" s="190">
        <f>ROUND(I181*H181,2)</f>
        <v>0</v>
      </c>
      <c r="BL181" s="17" t="s">
        <v>389</v>
      </c>
      <c r="BM181" s="189" t="s">
        <v>2121</v>
      </c>
    </row>
    <row r="182" spans="1:65" s="14" customFormat="1" ht="11.25">
      <c r="B182" s="202"/>
      <c r="C182" s="203"/>
      <c r="D182" s="193" t="s">
        <v>174</v>
      </c>
      <c r="E182" s="203"/>
      <c r="F182" s="205" t="s">
        <v>2122</v>
      </c>
      <c r="G182" s="203"/>
      <c r="H182" s="206">
        <v>1.2E-2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174</v>
      </c>
      <c r="AU182" s="212" t="s">
        <v>83</v>
      </c>
      <c r="AV182" s="14" t="s">
        <v>83</v>
      </c>
      <c r="AW182" s="14" t="s">
        <v>4</v>
      </c>
      <c r="AX182" s="14" t="s">
        <v>81</v>
      </c>
      <c r="AY182" s="212" t="s">
        <v>164</v>
      </c>
    </row>
    <row r="183" spans="1:65" s="2" customFormat="1" ht="24.2" customHeight="1">
      <c r="A183" s="34"/>
      <c r="B183" s="35"/>
      <c r="C183" s="178" t="s">
        <v>8</v>
      </c>
      <c r="D183" s="178" t="s">
        <v>167</v>
      </c>
      <c r="E183" s="179" t="s">
        <v>1227</v>
      </c>
      <c r="F183" s="180" t="s">
        <v>1228</v>
      </c>
      <c r="G183" s="181" t="s">
        <v>170</v>
      </c>
      <c r="H183" s="182">
        <v>38.012</v>
      </c>
      <c r="I183" s="183"/>
      <c r="J183" s="184">
        <f>ROUND(I183*H183,2)</f>
        <v>0</v>
      </c>
      <c r="K183" s="180" t="s">
        <v>171</v>
      </c>
      <c r="L183" s="39"/>
      <c r="M183" s="185" t="s">
        <v>19</v>
      </c>
      <c r="N183" s="186" t="s">
        <v>45</v>
      </c>
      <c r="O183" s="64"/>
      <c r="P183" s="187">
        <f>O183*H183</f>
        <v>0</v>
      </c>
      <c r="Q183" s="187">
        <v>8.8000000000000003E-4</v>
      </c>
      <c r="R183" s="187">
        <f>Q183*H183</f>
        <v>3.3450560000000004E-2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389</v>
      </c>
      <c r="AT183" s="189" t="s">
        <v>167</v>
      </c>
      <c r="AU183" s="189" t="s">
        <v>83</v>
      </c>
      <c r="AY183" s="17" t="s">
        <v>164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81</v>
      </c>
      <c r="BK183" s="190">
        <f>ROUND(I183*H183,2)</f>
        <v>0</v>
      </c>
      <c r="BL183" s="17" t="s">
        <v>389</v>
      </c>
      <c r="BM183" s="189" t="s">
        <v>2123</v>
      </c>
    </row>
    <row r="184" spans="1:65" s="2" customFormat="1" ht="37.9" customHeight="1">
      <c r="A184" s="34"/>
      <c r="B184" s="35"/>
      <c r="C184" s="213" t="s">
        <v>389</v>
      </c>
      <c r="D184" s="213" t="s">
        <v>231</v>
      </c>
      <c r="E184" s="214" t="s">
        <v>1231</v>
      </c>
      <c r="F184" s="215" t="s">
        <v>1232</v>
      </c>
      <c r="G184" s="216" t="s">
        <v>170</v>
      </c>
      <c r="H184" s="217">
        <v>44.302999999999997</v>
      </c>
      <c r="I184" s="218"/>
      <c r="J184" s="219">
        <f>ROUND(I184*H184,2)</f>
        <v>0</v>
      </c>
      <c r="K184" s="215" t="s">
        <v>171</v>
      </c>
      <c r="L184" s="220"/>
      <c r="M184" s="221" t="s">
        <v>19</v>
      </c>
      <c r="N184" s="222" t="s">
        <v>45</v>
      </c>
      <c r="O184" s="64"/>
      <c r="P184" s="187">
        <f>O184*H184</f>
        <v>0</v>
      </c>
      <c r="Q184" s="187">
        <v>5.4000000000000003E-3</v>
      </c>
      <c r="R184" s="187">
        <f>Q184*H184</f>
        <v>0.23923620000000001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348</v>
      </c>
      <c r="AT184" s="189" t="s">
        <v>231</v>
      </c>
      <c r="AU184" s="189" t="s">
        <v>83</v>
      </c>
      <c r="AY184" s="17" t="s">
        <v>164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81</v>
      </c>
      <c r="BK184" s="190">
        <f>ROUND(I184*H184,2)</f>
        <v>0</v>
      </c>
      <c r="BL184" s="17" t="s">
        <v>389</v>
      </c>
      <c r="BM184" s="189" t="s">
        <v>2124</v>
      </c>
    </row>
    <row r="185" spans="1:65" s="14" customFormat="1" ht="11.25">
      <c r="B185" s="202"/>
      <c r="C185" s="203"/>
      <c r="D185" s="193" t="s">
        <v>174</v>
      </c>
      <c r="E185" s="203"/>
      <c r="F185" s="205" t="s">
        <v>2125</v>
      </c>
      <c r="G185" s="203"/>
      <c r="H185" s="206">
        <v>44.302999999999997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174</v>
      </c>
      <c r="AU185" s="212" t="s">
        <v>83</v>
      </c>
      <c r="AV185" s="14" t="s">
        <v>83</v>
      </c>
      <c r="AW185" s="14" t="s">
        <v>4</v>
      </c>
      <c r="AX185" s="14" t="s">
        <v>81</v>
      </c>
      <c r="AY185" s="212" t="s">
        <v>164</v>
      </c>
    </row>
    <row r="186" spans="1:65" s="2" customFormat="1" ht="49.15" customHeight="1">
      <c r="A186" s="34"/>
      <c r="B186" s="35"/>
      <c r="C186" s="178" t="s">
        <v>226</v>
      </c>
      <c r="D186" s="178" t="s">
        <v>167</v>
      </c>
      <c r="E186" s="179" t="s">
        <v>2126</v>
      </c>
      <c r="F186" s="180" t="s">
        <v>2127</v>
      </c>
      <c r="G186" s="181" t="s">
        <v>170</v>
      </c>
      <c r="H186" s="182">
        <v>38.012</v>
      </c>
      <c r="I186" s="183"/>
      <c r="J186" s="184">
        <f>ROUND(I186*H186,2)</f>
        <v>0</v>
      </c>
      <c r="K186" s="180" t="s">
        <v>171</v>
      </c>
      <c r="L186" s="39"/>
      <c r="M186" s="185" t="s">
        <v>19</v>
      </c>
      <c r="N186" s="186" t="s">
        <v>45</v>
      </c>
      <c r="O186" s="64"/>
      <c r="P186" s="187">
        <f>O186*H186</f>
        <v>0</v>
      </c>
      <c r="Q186" s="187">
        <v>5.0000000000000002E-5</v>
      </c>
      <c r="R186" s="187">
        <f>Q186*H186</f>
        <v>1.9006000000000001E-3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389</v>
      </c>
      <c r="AT186" s="189" t="s">
        <v>167</v>
      </c>
      <c r="AU186" s="189" t="s">
        <v>83</v>
      </c>
      <c r="AY186" s="17" t="s">
        <v>164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81</v>
      </c>
      <c r="BK186" s="190">
        <f>ROUND(I186*H186,2)</f>
        <v>0</v>
      </c>
      <c r="BL186" s="17" t="s">
        <v>389</v>
      </c>
      <c r="BM186" s="189" t="s">
        <v>2128</v>
      </c>
    </row>
    <row r="187" spans="1:65" s="2" customFormat="1" ht="24.2" customHeight="1">
      <c r="A187" s="34"/>
      <c r="B187" s="35"/>
      <c r="C187" s="213" t="s">
        <v>230</v>
      </c>
      <c r="D187" s="213" t="s">
        <v>231</v>
      </c>
      <c r="E187" s="214" t="s">
        <v>2129</v>
      </c>
      <c r="F187" s="215" t="s">
        <v>2130</v>
      </c>
      <c r="G187" s="216" t="s">
        <v>170</v>
      </c>
      <c r="H187" s="217">
        <v>44.302999999999997</v>
      </c>
      <c r="I187" s="218"/>
      <c r="J187" s="219">
        <f>ROUND(I187*H187,2)</f>
        <v>0</v>
      </c>
      <c r="K187" s="215" t="s">
        <v>171</v>
      </c>
      <c r="L187" s="220"/>
      <c r="M187" s="221" t="s">
        <v>19</v>
      </c>
      <c r="N187" s="222" t="s">
        <v>45</v>
      </c>
      <c r="O187" s="64"/>
      <c r="P187" s="187">
        <f>O187*H187</f>
        <v>0</v>
      </c>
      <c r="Q187" s="187">
        <v>1.9E-3</v>
      </c>
      <c r="R187" s="187">
        <f>Q187*H187</f>
        <v>8.4175699999999992E-2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348</v>
      </c>
      <c r="AT187" s="189" t="s">
        <v>231</v>
      </c>
      <c r="AU187" s="189" t="s">
        <v>83</v>
      </c>
      <c r="AY187" s="17" t="s">
        <v>164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81</v>
      </c>
      <c r="BK187" s="190">
        <f>ROUND(I187*H187,2)</f>
        <v>0</v>
      </c>
      <c r="BL187" s="17" t="s">
        <v>389</v>
      </c>
      <c r="BM187" s="189" t="s">
        <v>2131</v>
      </c>
    </row>
    <row r="188" spans="1:65" s="14" customFormat="1" ht="11.25">
      <c r="B188" s="202"/>
      <c r="C188" s="203"/>
      <c r="D188" s="193" t="s">
        <v>174</v>
      </c>
      <c r="E188" s="203"/>
      <c r="F188" s="205" t="s">
        <v>2125</v>
      </c>
      <c r="G188" s="203"/>
      <c r="H188" s="206">
        <v>44.302999999999997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174</v>
      </c>
      <c r="AU188" s="212" t="s">
        <v>83</v>
      </c>
      <c r="AV188" s="14" t="s">
        <v>83</v>
      </c>
      <c r="AW188" s="14" t="s">
        <v>4</v>
      </c>
      <c r="AX188" s="14" t="s">
        <v>81</v>
      </c>
      <c r="AY188" s="212" t="s">
        <v>164</v>
      </c>
    </row>
    <row r="189" spans="1:65" s="2" customFormat="1" ht="37.9" customHeight="1">
      <c r="A189" s="34"/>
      <c r="B189" s="35"/>
      <c r="C189" s="178" t="s">
        <v>315</v>
      </c>
      <c r="D189" s="178" t="s">
        <v>167</v>
      </c>
      <c r="E189" s="179" t="s">
        <v>1244</v>
      </c>
      <c r="F189" s="180" t="s">
        <v>1245</v>
      </c>
      <c r="G189" s="181" t="s">
        <v>170</v>
      </c>
      <c r="H189" s="182">
        <v>38.012</v>
      </c>
      <c r="I189" s="183"/>
      <c r="J189" s="184">
        <f>ROUND(I189*H189,2)</f>
        <v>0</v>
      </c>
      <c r="K189" s="180" t="s">
        <v>171</v>
      </c>
      <c r="L189" s="39"/>
      <c r="M189" s="185" t="s">
        <v>19</v>
      </c>
      <c r="N189" s="186" t="s">
        <v>45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389</v>
      </c>
      <c r="AT189" s="189" t="s">
        <v>167</v>
      </c>
      <c r="AU189" s="189" t="s">
        <v>83</v>
      </c>
      <c r="AY189" s="17" t="s">
        <v>164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81</v>
      </c>
      <c r="BK189" s="190">
        <f>ROUND(I189*H189,2)</f>
        <v>0</v>
      </c>
      <c r="BL189" s="17" t="s">
        <v>389</v>
      </c>
      <c r="BM189" s="189" t="s">
        <v>2132</v>
      </c>
    </row>
    <row r="190" spans="1:65" s="14" customFormat="1" ht="11.25">
      <c r="B190" s="202"/>
      <c r="C190" s="203"/>
      <c r="D190" s="193" t="s">
        <v>174</v>
      </c>
      <c r="E190" s="204" t="s">
        <v>19</v>
      </c>
      <c r="F190" s="205" t="s">
        <v>2133</v>
      </c>
      <c r="G190" s="203"/>
      <c r="H190" s="206">
        <v>38.012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174</v>
      </c>
      <c r="AU190" s="212" t="s">
        <v>83</v>
      </c>
      <c r="AV190" s="14" t="s">
        <v>83</v>
      </c>
      <c r="AW190" s="14" t="s">
        <v>35</v>
      </c>
      <c r="AX190" s="14" t="s">
        <v>81</v>
      </c>
      <c r="AY190" s="212" t="s">
        <v>164</v>
      </c>
    </row>
    <row r="191" spans="1:65" s="2" customFormat="1" ht="14.45" customHeight="1">
      <c r="A191" s="34"/>
      <c r="B191" s="35"/>
      <c r="C191" s="213" t="s">
        <v>247</v>
      </c>
      <c r="D191" s="213" t="s">
        <v>231</v>
      </c>
      <c r="E191" s="214" t="s">
        <v>1249</v>
      </c>
      <c r="F191" s="215" t="s">
        <v>1250</v>
      </c>
      <c r="G191" s="216" t="s">
        <v>170</v>
      </c>
      <c r="H191" s="217">
        <v>43.904000000000003</v>
      </c>
      <c r="I191" s="218"/>
      <c r="J191" s="219">
        <f>ROUND(I191*H191,2)</f>
        <v>0</v>
      </c>
      <c r="K191" s="215" t="s">
        <v>171</v>
      </c>
      <c r="L191" s="220"/>
      <c r="M191" s="221" t="s">
        <v>19</v>
      </c>
      <c r="N191" s="222" t="s">
        <v>45</v>
      </c>
      <c r="O191" s="64"/>
      <c r="P191" s="187">
        <f>O191*H191</f>
        <v>0</v>
      </c>
      <c r="Q191" s="187">
        <v>2.9999999999999997E-4</v>
      </c>
      <c r="R191" s="187">
        <f>Q191*H191</f>
        <v>1.3171199999999999E-2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348</v>
      </c>
      <c r="AT191" s="189" t="s">
        <v>231</v>
      </c>
      <c r="AU191" s="189" t="s">
        <v>83</v>
      </c>
      <c r="AY191" s="17" t="s">
        <v>164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81</v>
      </c>
      <c r="BK191" s="190">
        <f>ROUND(I191*H191,2)</f>
        <v>0</v>
      </c>
      <c r="BL191" s="17" t="s">
        <v>389</v>
      </c>
      <c r="BM191" s="189" t="s">
        <v>2134</v>
      </c>
    </row>
    <row r="192" spans="1:65" s="14" customFormat="1" ht="11.25">
      <c r="B192" s="202"/>
      <c r="C192" s="203"/>
      <c r="D192" s="193" t="s">
        <v>174</v>
      </c>
      <c r="E192" s="203"/>
      <c r="F192" s="205" t="s">
        <v>2135</v>
      </c>
      <c r="G192" s="203"/>
      <c r="H192" s="206">
        <v>43.904000000000003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174</v>
      </c>
      <c r="AU192" s="212" t="s">
        <v>83</v>
      </c>
      <c r="AV192" s="14" t="s">
        <v>83</v>
      </c>
      <c r="AW192" s="14" t="s">
        <v>4</v>
      </c>
      <c r="AX192" s="14" t="s">
        <v>81</v>
      </c>
      <c r="AY192" s="212" t="s">
        <v>164</v>
      </c>
    </row>
    <row r="193" spans="1:65" s="2" customFormat="1" ht="37.9" customHeight="1">
      <c r="A193" s="34"/>
      <c r="B193" s="35"/>
      <c r="C193" s="178" t="s">
        <v>1357</v>
      </c>
      <c r="D193" s="178" t="s">
        <v>167</v>
      </c>
      <c r="E193" s="179" t="s">
        <v>2136</v>
      </c>
      <c r="F193" s="180" t="s">
        <v>2137</v>
      </c>
      <c r="G193" s="181" t="s">
        <v>401</v>
      </c>
      <c r="H193" s="182">
        <v>1</v>
      </c>
      <c r="I193" s="183"/>
      <c r="J193" s="184">
        <f>ROUND(I193*H193,2)</f>
        <v>0</v>
      </c>
      <c r="K193" s="180" t="s">
        <v>171</v>
      </c>
      <c r="L193" s="39"/>
      <c r="M193" s="185" t="s">
        <v>19</v>
      </c>
      <c r="N193" s="186" t="s">
        <v>45</v>
      </c>
      <c r="O193" s="64"/>
      <c r="P193" s="187">
        <f>O193*H193</f>
        <v>0</v>
      </c>
      <c r="Q193" s="187">
        <v>5.0000000000000002E-5</v>
      </c>
      <c r="R193" s="187">
        <f>Q193*H193</f>
        <v>5.0000000000000002E-5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389</v>
      </c>
      <c r="AT193" s="189" t="s">
        <v>167</v>
      </c>
      <c r="AU193" s="189" t="s">
        <v>83</v>
      </c>
      <c r="AY193" s="17" t="s">
        <v>164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81</v>
      </c>
      <c r="BK193" s="190">
        <f>ROUND(I193*H193,2)</f>
        <v>0</v>
      </c>
      <c r="BL193" s="17" t="s">
        <v>389</v>
      </c>
      <c r="BM193" s="189" t="s">
        <v>2138</v>
      </c>
    </row>
    <row r="194" spans="1:65" s="13" customFormat="1" ht="11.25">
      <c r="B194" s="191"/>
      <c r="C194" s="192"/>
      <c r="D194" s="193" t="s">
        <v>174</v>
      </c>
      <c r="E194" s="194" t="s">
        <v>19</v>
      </c>
      <c r="F194" s="195" t="s">
        <v>1497</v>
      </c>
      <c r="G194" s="192"/>
      <c r="H194" s="194" t="s">
        <v>19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174</v>
      </c>
      <c r="AU194" s="201" t="s">
        <v>83</v>
      </c>
      <c r="AV194" s="13" t="s">
        <v>81</v>
      </c>
      <c r="AW194" s="13" t="s">
        <v>35</v>
      </c>
      <c r="AX194" s="13" t="s">
        <v>74</v>
      </c>
      <c r="AY194" s="201" t="s">
        <v>164</v>
      </c>
    </row>
    <row r="195" spans="1:65" s="14" customFormat="1" ht="11.25">
      <c r="B195" s="202"/>
      <c r="C195" s="203"/>
      <c r="D195" s="193" t="s">
        <v>174</v>
      </c>
      <c r="E195" s="204" t="s">
        <v>19</v>
      </c>
      <c r="F195" s="205" t="s">
        <v>81</v>
      </c>
      <c r="G195" s="203"/>
      <c r="H195" s="206">
        <v>1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174</v>
      </c>
      <c r="AU195" s="212" t="s">
        <v>83</v>
      </c>
      <c r="AV195" s="14" t="s">
        <v>83</v>
      </c>
      <c r="AW195" s="14" t="s">
        <v>35</v>
      </c>
      <c r="AX195" s="14" t="s">
        <v>81</v>
      </c>
      <c r="AY195" s="212" t="s">
        <v>164</v>
      </c>
    </row>
    <row r="196" spans="1:65" s="2" customFormat="1" ht="24.2" customHeight="1">
      <c r="A196" s="34"/>
      <c r="B196" s="35"/>
      <c r="C196" s="213" t="s">
        <v>835</v>
      </c>
      <c r="D196" s="213" t="s">
        <v>231</v>
      </c>
      <c r="E196" s="214" t="s">
        <v>1311</v>
      </c>
      <c r="F196" s="215" t="s">
        <v>1312</v>
      </c>
      <c r="G196" s="216" t="s">
        <v>401</v>
      </c>
      <c r="H196" s="217">
        <v>1</v>
      </c>
      <c r="I196" s="218"/>
      <c r="J196" s="219">
        <f>ROUND(I196*H196,2)</f>
        <v>0</v>
      </c>
      <c r="K196" s="215" t="s">
        <v>171</v>
      </c>
      <c r="L196" s="220"/>
      <c r="M196" s="221" t="s">
        <v>19</v>
      </c>
      <c r="N196" s="222" t="s">
        <v>45</v>
      </c>
      <c r="O196" s="64"/>
      <c r="P196" s="187">
        <f>O196*H196</f>
        <v>0</v>
      </c>
      <c r="Q196" s="187">
        <v>1.64E-3</v>
      </c>
      <c r="R196" s="187">
        <f>Q196*H196</f>
        <v>1.64E-3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348</v>
      </c>
      <c r="AT196" s="189" t="s">
        <v>231</v>
      </c>
      <c r="AU196" s="189" t="s">
        <v>83</v>
      </c>
      <c r="AY196" s="17" t="s">
        <v>164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81</v>
      </c>
      <c r="BK196" s="190">
        <f>ROUND(I196*H196,2)</f>
        <v>0</v>
      </c>
      <c r="BL196" s="17" t="s">
        <v>389</v>
      </c>
      <c r="BM196" s="189" t="s">
        <v>2139</v>
      </c>
    </row>
    <row r="197" spans="1:65" s="2" customFormat="1" ht="37.9" customHeight="1">
      <c r="A197" s="34"/>
      <c r="B197" s="35"/>
      <c r="C197" s="178" t="s">
        <v>1215</v>
      </c>
      <c r="D197" s="178" t="s">
        <v>167</v>
      </c>
      <c r="E197" s="179" t="s">
        <v>1316</v>
      </c>
      <c r="F197" s="180" t="s">
        <v>1317</v>
      </c>
      <c r="G197" s="181" t="s">
        <v>401</v>
      </c>
      <c r="H197" s="182">
        <v>1</v>
      </c>
      <c r="I197" s="183"/>
      <c r="J197" s="184">
        <f>ROUND(I197*H197,2)</f>
        <v>0</v>
      </c>
      <c r="K197" s="180" t="s">
        <v>171</v>
      </c>
      <c r="L197" s="39"/>
      <c r="M197" s="185" t="s">
        <v>19</v>
      </c>
      <c r="N197" s="186" t="s">
        <v>45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389</v>
      </c>
      <c r="AT197" s="189" t="s">
        <v>167</v>
      </c>
      <c r="AU197" s="189" t="s">
        <v>83</v>
      </c>
      <c r="AY197" s="17" t="s">
        <v>164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81</v>
      </c>
      <c r="BK197" s="190">
        <f>ROUND(I197*H197,2)</f>
        <v>0</v>
      </c>
      <c r="BL197" s="17" t="s">
        <v>389</v>
      </c>
      <c r="BM197" s="189" t="s">
        <v>2140</v>
      </c>
    </row>
    <row r="198" spans="1:65" s="2" customFormat="1" ht="24.2" customHeight="1">
      <c r="A198" s="34"/>
      <c r="B198" s="35"/>
      <c r="C198" s="213" t="s">
        <v>1221</v>
      </c>
      <c r="D198" s="213" t="s">
        <v>231</v>
      </c>
      <c r="E198" s="214" t="s">
        <v>1320</v>
      </c>
      <c r="F198" s="215" t="s">
        <v>1321</v>
      </c>
      <c r="G198" s="216" t="s">
        <v>401</v>
      </c>
      <c r="H198" s="217">
        <v>1</v>
      </c>
      <c r="I198" s="218"/>
      <c r="J198" s="219">
        <f>ROUND(I198*H198,2)</f>
        <v>0</v>
      </c>
      <c r="K198" s="215" t="s">
        <v>171</v>
      </c>
      <c r="L198" s="220"/>
      <c r="M198" s="221" t="s">
        <v>19</v>
      </c>
      <c r="N198" s="222" t="s">
        <v>45</v>
      </c>
      <c r="O198" s="64"/>
      <c r="P198" s="187">
        <f>O198*H198</f>
        <v>0</v>
      </c>
      <c r="Q198" s="187">
        <v>3.2000000000000003E-4</v>
      </c>
      <c r="R198" s="187">
        <f>Q198*H198</f>
        <v>3.2000000000000003E-4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348</v>
      </c>
      <c r="AT198" s="189" t="s">
        <v>231</v>
      </c>
      <c r="AU198" s="189" t="s">
        <v>83</v>
      </c>
      <c r="AY198" s="17" t="s">
        <v>164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81</v>
      </c>
      <c r="BK198" s="190">
        <f>ROUND(I198*H198,2)</f>
        <v>0</v>
      </c>
      <c r="BL198" s="17" t="s">
        <v>389</v>
      </c>
      <c r="BM198" s="189" t="s">
        <v>2141</v>
      </c>
    </row>
    <row r="199" spans="1:65" s="2" customFormat="1" ht="37.9" customHeight="1">
      <c r="A199" s="34"/>
      <c r="B199" s="35"/>
      <c r="C199" s="178" t="s">
        <v>1248</v>
      </c>
      <c r="D199" s="178" t="s">
        <v>167</v>
      </c>
      <c r="E199" s="179" t="s">
        <v>1324</v>
      </c>
      <c r="F199" s="180" t="s">
        <v>1325</v>
      </c>
      <c r="G199" s="181" t="s">
        <v>207</v>
      </c>
      <c r="H199" s="182">
        <v>0.38600000000000001</v>
      </c>
      <c r="I199" s="183"/>
      <c r="J199" s="184">
        <f>ROUND(I199*H199,2)</f>
        <v>0</v>
      </c>
      <c r="K199" s="180" t="s">
        <v>171</v>
      </c>
      <c r="L199" s="39"/>
      <c r="M199" s="185" t="s">
        <v>19</v>
      </c>
      <c r="N199" s="186" t="s">
        <v>45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389</v>
      </c>
      <c r="AT199" s="189" t="s">
        <v>167</v>
      </c>
      <c r="AU199" s="189" t="s">
        <v>83</v>
      </c>
      <c r="AY199" s="17" t="s">
        <v>164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81</v>
      </c>
      <c r="BK199" s="190">
        <f>ROUND(I199*H199,2)</f>
        <v>0</v>
      </c>
      <c r="BL199" s="17" t="s">
        <v>389</v>
      </c>
      <c r="BM199" s="189" t="s">
        <v>2142</v>
      </c>
    </row>
    <row r="200" spans="1:65" s="12" customFormat="1" ht="22.9" customHeight="1">
      <c r="B200" s="162"/>
      <c r="C200" s="163"/>
      <c r="D200" s="164" t="s">
        <v>73</v>
      </c>
      <c r="E200" s="176" t="s">
        <v>403</v>
      </c>
      <c r="F200" s="176" t="s">
        <v>404</v>
      </c>
      <c r="G200" s="163"/>
      <c r="H200" s="163"/>
      <c r="I200" s="166"/>
      <c r="J200" s="177">
        <f>BK200</f>
        <v>0</v>
      </c>
      <c r="K200" s="163"/>
      <c r="L200" s="168"/>
      <c r="M200" s="169"/>
      <c r="N200" s="170"/>
      <c r="O200" s="170"/>
      <c r="P200" s="171">
        <f>SUM(P201:P211)</f>
        <v>0</v>
      </c>
      <c r="Q200" s="170"/>
      <c r="R200" s="171">
        <f>SUM(R201:R211)</f>
        <v>1.1983148800000001</v>
      </c>
      <c r="S200" s="170"/>
      <c r="T200" s="172">
        <f>SUM(T201:T211)</f>
        <v>0</v>
      </c>
      <c r="AR200" s="173" t="s">
        <v>83</v>
      </c>
      <c r="AT200" s="174" t="s">
        <v>73</v>
      </c>
      <c r="AU200" s="174" t="s">
        <v>81</v>
      </c>
      <c r="AY200" s="173" t="s">
        <v>164</v>
      </c>
      <c r="BK200" s="175">
        <f>SUM(BK201:BK211)</f>
        <v>0</v>
      </c>
    </row>
    <row r="201" spans="1:65" s="2" customFormat="1" ht="37.9" customHeight="1">
      <c r="A201" s="34"/>
      <c r="B201" s="35"/>
      <c r="C201" s="178" t="s">
        <v>548</v>
      </c>
      <c r="D201" s="178" t="s">
        <v>167</v>
      </c>
      <c r="E201" s="179" t="s">
        <v>1328</v>
      </c>
      <c r="F201" s="180" t="s">
        <v>1329</v>
      </c>
      <c r="G201" s="181" t="s">
        <v>170</v>
      </c>
      <c r="H201" s="182">
        <v>41.49</v>
      </c>
      <c r="I201" s="183"/>
      <c r="J201" s="184">
        <f>ROUND(I201*H201,2)</f>
        <v>0</v>
      </c>
      <c r="K201" s="180" t="s">
        <v>171</v>
      </c>
      <c r="L201" s="39"/>
      <c r="M201" s="185" t="s">
        <v>19</v>
      </c>
      <c r="N201" s="186" t="s">
        <v>45</v>
      </c>
      <c r="O201" s="64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389</v>
      </c>
      <c r="AT201" s="189" t="s">
        <v>167</v>
      </c>
      <c r="AU201" s="189" t="s">
        <v>83</v>
      </c>
      <c r="AY201" s="17" t="s">
        <v>164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81</v>
      </c>
      <c r="BK201" s="190">
        <f>ROUND(I201*H201,2)</f>
        <v>0</v>
      </c>
      <c r="BL201" s="17" t="s">
        <v>389</v>
      </c>
      <c r="BM201" s="189" t="s">
        <v>2143</v>
      </c>
    </row>
    <row r="202" spans="1:65" s="14" customFormat="1" ht="11.25">
      <c r="B202" s="202"/>
      <c r="C202" s="203"/>
      <c r="D202" s="193" t="s">
        <v>174</v>
      </c>
      <c r="E202" s="204" t="s">
        <v>19</v>
      </c>
      <c r="F202" s="205" t="s">
        <v>2072</v>
      </c>
      <c r="G202" s="203"/>
      <c r="H202" s="206">
        <v>41.49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174</v>
      </c>
      <c r="AU202" s="212" t="s">
        <v>83</v>
      </c>
      <c r="AV202" s="14" t="s">
        <v>83</v>
      </c>
      <c r="AW202" s="14" t="s">
        <v>35</v>
      </c>
      <c r="AX202" s="14" t="s">
        <v>81</v>
      </c>
      <c r="AY202" s="212" t="s">
        <v>164</v>
      </c>
    </row>
    <row r="203" spans="1:65" s="2" customFormat="1" ht="24.2" customHeight="1">
      <c r="A203" s="34"/>
      <c r="B203" s="35"/>
      <c r="C203" s="213" t="s">
        <v>259</v>
      </c>
      <c r="D203" s="213" t="s">
        <v>231</v>
      </c>
      <c r="E203" s="214" t="s">
        <v>1342</v>
      </c>
      <c r="F203" s="215" t="s">
        <v>1343</v>
      </c>
      <c r="G203" s="216" t="s">
        <v>170</v>
      </c>
      <c r="H203" s="217">
        <v>42.32</v>
      </c>
      <c r="I203" s="218"/>
      <c r="J203" s="219">
        <f>ROUND(I203*H203,2)</f>
        <v>0</v>
      </c>
      <c r="K203" s="215" t="s">
        <v>171</v>
      </c>
      <c r="L203" s="220"/>
      <c r="M203" s="221" t="s">
        <v>19</v>
      </c>
      <c r="N203" s="222" t="s">
        <v>45</v>
      </c>
      <c r="O203" s="64"/>
      <c r="P203" s="187">
        <f>O203*H203</f>
        <v>0</v>
      </c>
      <c r="Q203" s="187">
        <v>1.7999999999999999E-2</v>
      </c>
      <c r="R203" s="187">
        <f>Q203*H203</f>
        <v>0.76175999999999999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348</v>
      </c>
      <c r="AT203" s="189" t="s">
        <v>231</v>
      </c>
      <c r="AU203" s="189" t="s">
        <v>83</v>
      </c>
      <c r="AY203" s="17" t="s">
        <v>164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81</v>
      </c>
      <c r="BK203" s="190">
        <f>ROUND(I203*H203,2)</f>
        <v>0</v>
      </c>
      <c r="BL203" s="17" t="s">
        <v>389</v>
      </c>
      <c r="BM203" s="189" t="s">
        <v>2144</v>
      </c>
    </row>
    <row r="204" spans="1:65" s="14" customFormat="1" ht="11.25">
      <c r="B204" s="202"/>
      <c r="C204" s="203"/>
      <c r="D204" s="193" t="s">
        <v>174</v>
      </c>
      <c r="E204" s="203"/>
      <c r="F204" s="205" t="s">
        <v>2145</v>
      </c>
      <c r="G204" s="203"/>
      <c r="H204" s="206">
        <v>42.32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174</v>
      </c>
      <c r="AU204" s="212" t="s">
        <v>83</v>
      </c>
      <c r="AV204" s="14" t="s">
        <v>83</v>
      </c>
      <c r="AW204" s="14" t="s">
        <v>4</v>
      </c>
      <c r="AX204" s="14" t="s">
        <v>81</v>
      </c>
      <c r="AY204" s="212" t="s">
        <v>164</v>
      </c>
    </row>
    <row r="205" spans="1:65" s="2" customFormat="1" ht="37.9" customHeight="1">
      <c r="A205" s="34"/>
      <c r="B205" s="35"/>
      <c r="C205" s="178" t="s">
        <v>294</v>
      </c>
      <c r="D205" s="178" t="s">
        <v>167</v>
      </c>
      <c r="E205" s="179" t="s">
        <v>1362</v>
      </c>
      <c r="F205" s="180" t="s">
        <v>1363</v>
      </c>
      <c r="G205" s="181" t="s">
        <v>170</v>
      </c>
      <c r="H205" s="182">
        <v>38.012</v>
      </c>
      <c r="I205" s="183"/>
      <c r="J205" s="184">
        <f>ROUND(I205*H205,2)</f>
        <v>0</v>
      </c>
      <c r="K205" s="180" t="s">
        <v>171</v>
      </c>
      <c r="L205" s="39"/>
      <c r="M205" s="185" t="s">
        <v>19</v>
      </c>
      <c r="N205" s="186" t="s">
        <v>45</v>
      </c>
      <c r="O205" s="64"/>
      <c r="P205" s="187">
        <f>O205*H205</f>
        <v>0</v>
      </c>
      <c r="Q205" s="187">
        <v>1.2E-4</v>
      </c>
      <c r="R205" s="187">
        <f>Q205*H205</f>
        <v>4.5614399999999999E-3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389</v>
      </c>
      <c r="AT205" s="189" t="s">
        <v>167</v>
      </c>
      <c r="AU205" s="189" t="s">
        <v>83</v>
      </c>
      <c r="AY205" s="17" t="s">
        <v>164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81</v>
      </c>
      <c r="BK205" s="190">
        <f>ROUND(I205*H205,2)</f>
        <v>0</v>
      </c>
      <c r="BL205" s="17" t="s">
        <v>389</v>
      </c>
      <c r="BM205" s="189" t="s">
        <v>2146</v>
      </c>
    </row>
    <row r="206" spans="1:65" s="2" customFormat="1" ht="24.2" customHeight="1">
      <c r="A206" s="34"/>
      <c r="B206" s="35"/>
      <c r="C206" s="213" t="s">
        <v>590</v>
      </c>
      <c r="D206" s="213" t="s">
        <v>231</v>
      </c>
      <c r="E206" s="214" t="s">
        <v>1366</v>
      </c>
      <c r="F206" s="215" t="s">
        <v>1367</v>
      </c>
      <c r="G206" s="216" t="s">
        <v>170</v>
      </c>
      <c r="H206" s="217">
        <v>38.771999999999998</v>
      </c>
      <c r="I206" s="218"/>
      <c r="J206" s="219">
        <f>ROUND(I206*H206,2)</f>
        <v>0</v>
      </c>
      <c r="K206" s="215" t="s">
        <v>171</v>
      </c>
      <c r="L206" s="220"/>
      <c r="M206" s="221" t="s">
        <v>19</v>
      </c>
      <c r="N206" s="222" t="s">
        <v>45</v>
      </c>
      <c r="O206" s="64"/>
      <c r="P206" s="187">
        <f>O206*H206</f>
        <v>0</v>
      </c>
      <c r="Q206" s="187">
        <v>6.0000000000000001E-3</v>
      </c>
      <c r="R206" s="187">
        <f>Q206*H206</f>
        <v>0.23263200000000001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348</v>
      </c>
      <c r="AT206" s="189" t="s">
        <v>231</v>
      </c>
      <c r="AU206" s="189" t="s">
        <v>83</v>
      </c>
      <c r="AY206" s="17" t="s">
        <v>164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81</v>
      </c>
      <c r="BK206" s="190">
        <f>ROUND(I206*H206,2)</f>
        <v>0</v>
      </c>
      <c r="BL206" s="17" t="s">
        <v>389</v>
      </c>
      <c r="BM206" s="189" t="s">
        <v>2147</v>
      </c>
    </row>
    <row r="207" spans="1:65" s="14" customFormat="1" ht="11.25">
      <c r="B207" s="202"/>
      <c r="C207" s="203"/>
      <c r="D207" s="193" t="s">
        <v>174</v>
      </c>
      <c r="E207" s="203"/>
      <c r="F207" s="205" t="s">
        <v>2148</v>
      </c>
      <c r="G207" s="203"/>
      <c r="H207" s="206">
        <v>38.771999999999998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174</v>
      </c>
      <c r="AU207" s="212" t="s">
        <v>83</v>
      </c>
      <c r="AV207" s="14" t="s">
        <v>83</v>
      </c>
      <c r="AW207" s="14" t="s">
        <v>4</v>
      </c>
      <c r="AX207" s="14" t="s">
        <v>81</v>
      </c>
      <c r="AY207" s="212" t="s">
        <v>164</v>
      </c>
    </row>
    <row r="208" spans="1:65" s="2" customFormat="1" ht="37.9" customHeight="1">
      <c r="A208" s="34"/>
      <c r="B208" s="35"/>
      <c r="C208" s="178" t="s">
        <v>525</v>
      </c>
      <c r="D208" s="178" t="s">
        <v>167</v>
      </c>
      <c r="E208" s="179" t="s">
        <v>1371</v>
      </c>
      <c r="F208" s="180" t="s">
        <v>1372</v>
      </c>
      <c r="G208" s="181" t="s">
        <v>170</v>
      </c>
      <c r="H208" s="182">
        <v>38.012</v>
      </c>
      <c r="I208" s="183"/>
      <c r="J208" s="184">
        <f>ROUND(I208*H208,2)</f>
        <v>0</v>
      </c>
      <c r="K208" s="180" t="s">
        <v>171</v>
      </c>
      <c r="L208" s="39"/>
      <c r="M208" s="185" t="s">
        <v>19</v>
      </c>
      <c r="N208" s="186" t="s">
        <v>45</v>
      </c>
      <c r="O208" s="64"/>
      <c r="P208" s="187">
        <f>O208*H208</f>
        <v>0</v>
      </c>
      <c r="Q208" s="187">
        <v>1.2E-4</v>
      </c>
      <c r="R208" s="187">
        <f>Q208*H208</f>
        <v>4.5614399999999999E-3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389</v>
      </c>
      <c r="AT208" s="189" t="s">
        <v>167</v>
      </c>
      <c r="AU208" s="189" t="s">
        <v>83</v>
      </c>
      <c r="AY208" s="17" t="s">
        <v>164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81</v>
      </c>
      <c r="BK208" s="190">
        <f>ROUND(I208*H208,2)</f>
        <v>0</v>
      </c>
      <c r="BL208" s="17" t="s">
        <v>389</v>
      </c>
      <c r="BM208" s="189" t="s">
        <v>2149</v>
      </c>
    </row>
    <row r="209" spans="1:65" s="2" customFormat="1" ht="14.45" customHeight="1">
      <c r="A209" s="34"/>
      <c r="B209" s="35"/>
      <c r="C209" s="213" t="s">
        <v>405</v>
      </c>
      <c r="D209" s="213" t="s">
        <v>231</v>
      </c>
      <c r="E209" s="214" t="s">
        <v>1375</v>
      </c>
      <c r="F209" s="215" t="s">
        <v>1376</v>
      </c>
      <c r="G209" s="216" t="s">
        <v>180</v>
      </c>
      <c r="H209" s="217">
        <v>7.7919999999999998</v>
      </c>
      <c r="I209" s="218"/>
      <c r="J209" s="219">
        <f>ROUND(I209*H209,2)</f>
        <v>0</v>
      </c>
      <c r="K209" s="215" t="s">
        <v>171</v>
      </c>
      <c r="L209" s="220"/>
      <c r="M209" s="221" t="s">
        <v>19</v>
      </c>
      <c r="N209" s="222" t="s">
        <v>45</v>
      </c>
      <c r="O209" s="64"/>
      <c r="P209" s="187">
        <f>O209*H209</f>
        <v>0</v>
      </c>
      <c r="Q209" s="187">
        <v>2.5000000000000001E-2</v>
      </c>
      <c r="R209" s="187">
        <f>Q209*H209</f>
        <v>0.1948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348</v>
      </c>
      <c r="AT209" s="189" t="s">
        <v>231</v>
      </c>
      <c r="AU209" s="189" t="s">
        <v>83</v>
      </c>
      <c r="AY209" s="17" t="s">
        <v>164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81</v>
      </c>
      <c r="BK209" s="190">
        <f>ROUND(I209*H209,2)</f>
        <v>0</v>
      </c>
      <c r="BL209" s="17" t="s">
        <v>389</v>
      </c>
      <c r="BM209" s="189" t="s">
        <v>2150</v>
      </c>
    </row>
    <row r="210" spans="1:65" s="14" customFormat="1" ht="11.25">
      <c r="B210" s="202"/>
      <c r="C210" s="203"/>
      <c r="D210" s="193" t="s">
        <v>174</v>
      </c>
      <c r="E210" s="204" t="s">
        <v>19</v>
      </c>
      <c r="F210" s="205" t="s">
        <v>2151</v>
      </c>
      <c r="G210" s="203"/>
      <c r="H210" s="206">
        <v>7.7919999999999998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174</v>
      </c>
      <c r="AU210" s="212" t="s">
        <v>83</v>
      </c>
      <c r="AV210" s="14" t="s">
        <v>83</v>
      </c>
      <c r="AW210" s="14" t="s">
        <v>35</v>
      </c>
      <c r="AX210" s="14" t="s">
        <v>81</v>
      </c>
      <c r="AY210" s="212" t="s">
        <v>164</v>
      </c>
    </row>
    <row r="211" spans="1:65" s="2" customFormat="1" ht="37.9" customHeight="1">
      <c r="A211" s="34"/>
      <c r="B211" s="35"/>
      <c r="C211" s="178" t="s">
        <v>7</v>
      </c>
      <c r="D211" s="178" t="s">
        <v>167</v>
      </c>
      <c r="E211" s="179" t="s">
        <v>1380</v>
      </c>
      <c r="F211" s="180" t="s">
        <v>1381</v>
      </c>
      <c r="G211" s="181" t="s">
        <v>207</v>
      </c>
      <c r="H211" s="182">
        <v>1.198</v>
      </c>
      <c r="I211" s="183"/>
      <c r="J211" s="184">
        <f>ROUND(I211*H211,2)</f>
        <v>0</v>
      </c>
      <c r="K211" s="180" t="s">
        <v>171</v>
      </c>
      <c r="L211" s="39"/>
      <c r="M211" s="185" t="s">
        <v>19</v>
      </c>
      <c r="N211" s="186" t="s">
        <v>45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389</v>
      </c>
      <c r="AT211" s="189" t="s">
        <v>167</v>
      </c>
      <c r="AU211" s="189" t="s">
        <v>83</v>
      </c>
      <c r="AY211" s="17" t="s">
        <v>164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81</v>
      </c>
      <c r="BK211" s="190">
        <f>ROUND(I211*H211,2)</f>
        <v>0</v>
      </c>
      <c r="BL211" s="17" t="s">
        <v>389</v>
      </c>
      <c r="BM211" s="189" t="s">
        <v>2152</v>
      </c>
    </row>
    <row r="212" spans="1:65" s="12" customFormat="1" ht="22.9" customHeight="1">
      <c r="B212" s="162"/>
      <c r="C212" s="163"/>
      <c r="D212" s="164" t="s">
        <v>73</v>
      </c>
      <c r="E212" s="176" t="s">
        <v>600</v>
      </c>
      <c r="F212" s="176" t="s">
        <v>601</v>
      </c>
      <c r="G212" s="163"/>
      <c r="H212" s="163"/>
      <c r="I212" s="166"/>
      <c r="J212" s="177">
        <f>BK212</f>
        <v>0</v>
      </c>
      <c r="K212" s="163"/>
      <c r="L212" s="168"/>
      <c r="M212" s="169"/>
      <c r="N212" s="170"/>
      <c r="O212" s="170"/>
      <c r="P212" s="171">
        <f>SUM(P213:P216)</f>
        <v>0</v>
      </c>
      <c r="Q212" s="170"/>
      <c r="R212" s="171">
        <f>SUM(R213:R216)</f>
        <v>2.96E-3</v>
      </c>
      <c r="S212" s="170"/>
      <c r="T212" s="172">
        <f>SUM(T213:T216)</f>
        <v>0</v>
      </c>
      <c r="AR212" s="173" t="s">
        <v>83</v>
      </c>
      <c r="AT212" s="174" t="s">
        <v>73</v>
      </c>
      <c r="AU212" s="174" t="s">
        <v>81</v>
      </c>
      <c r="AY212" s="173" t="s">
        <v>164</v>
      </c>
      <c r="BK212" s="175">
        <f>SUM(BK213:BK216)</f>
        <v>0</v>
      </c>
    </row>
    <row r="213" spans="1:65" s="2" customFormat="1" ht="24.2" customHeight="1">
      <c r="A213" s="34"/>
      <c r="B213" s="35"/>
      <c r="C213" s="178" t="s">
        <v>1406</v>
      </c>
      <c r="D213" s="178" t="s">
        <v>167</v>
      </c>
      <c r="E213" s="179" t="s">
        <v>1384</v>
      </c>
      <c r="F213" s="180" t="s">
        <v>1385</v>
      </c>
      <c r="G213" s="181" t="s">
        <v>401</v>
      </c>
      <c r="H213" s="182">
        <v>1</v>
      </c>
      <c r="I213" s="183"/>
      <c r="J213" s="184">
        <f>ROUND(I213*H213,2)</f>
        <v>0</v>
      </c>
      <c r="K213" s="180" t="s">
        <v>171</v>
      </c>
      <c r="L213" s="39"/>
      <c r="M213" s="185" t="s">
        <v>19</v>
      </c>
      <c r="N213" s="186" t="s">
        <v>45</v>
      </c>
      <c r="O213" s="64"/>
      <c r="P213" s="187">
        <f>O213*H213</f>
        <v>0</v>
      </c>
      <c r="Q213" s="187">
        <v>1.15E-3</v>
      </c>
      <c r="R213" s="187">
        <f>Q213*H213</f>
        <v>1.15E-3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389</v>
      </c>
      <c r="AT213" s="189" t="s">
        <v>167</v>
      </c>
      <c r="AU213" s="189" t="s">
        <v>83</v>
      </c>
      <c r="AY213" s="17" t="s">
        <v>164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81</v>
      </c>
      <c r="BK213" s="190">
        <f>ROUND(I213*H213,2)</f>
        <v>0</v>
      </c>
      <c r="BL213" s="17" t="s">
        <v>389</v>
      </c>
      <c r="BM213" s="189" t="s">
        <v>2153</v>
      </c>
    </row>
    <row r="214" spans="1:65" s="13" customFormat="1" ht="11.25">
      <c r="B214" s="191"/>
      <c r="C214" s="192"/>
      <c r="D214" s="193" t="s">
        <v>174</v>
      </c>
      <c r="E214" s="194" t="s">
        <v>19</v>
      </c>
      <c r="F214" s="195" t="s">
        <v>1495</v>
      </c>
      <c r="G214" s="192"/>
      <c r="H214" s="194" t="s">
        <v>19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174</v>
      </c>
      <c r="AU214" s="201" t="s">
        <v>83</v>
      </c>
      <c r="AV214" s="13" t="s">
        <v>81</v>
      </c>
      <c r="AW214" s="13" t="s">
        <v>35</v>
      </c>
      <c r="AX214" s="13" t="s">
        <v>74</v>
      </c>
      <c r="AY214" s="201" t="s">
        <v>164</v>
      </c>
    </row>
    <row r="215" spans="1:65" s="14" customFormat="1" ht="11.25">
      <c r="B215" s="202"/>
      <c r="C215" s="203"/>
      <c r="D215" s="193" t="s">
        <v>174</v>
      </c>
      <c r="E215" s="204" t="s">
        <v>19</v>
      </c>
      <c r="F215" s="205" t="s">
        <v>81</v>
      </c>
      <c r="G215" s="203"/>
      <c r="H215" s="206">
        <v>1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174</v>
      </c>
      <c r="AU215" s="212" t="s">
        <v>83</v>
      </c>
      <c r="AV215" s="14" t="s">
        <v>83</v>
      </c>
      <c r="AW215" s="14" t="s">
        <v>35</v>
      </c>
      <c r="AX215" s="14" t="s">
        <v>81</v>
      </c>
      <c r="AY215" s="212" t="s">
        <v>164</v>
      </c>
    </row>
    <row r="216" spans="1:65" s="2" customFormat="1" ht="24.2" customHeight="1">
      <c r="A216" s="34"/>
      <c r="B216" s="35"/>
      <c r="C216" s="213" t="s">
        <v>2154</v>
      </c>
      <c r="D216" s="213" t="s">
        <v>231</v>
      </c>
      <c r="E216" s="214" t="s">
        <v>1389</v>
      </c>
      <c r="F216" s="215" t="s">
        <v>1390</v>
      </c>
      <c r="G216" s="216" t="s">
        <v>401</v>
      </c>
      <c r="H216" s="217">
        <v>1</v>
      </c>
      <c r="I216" s="218"/>
      <c r="J216" s="219">
        <f>ROUND(I216*H216,2)</f>
        <v>0</v>
      </c>
      <c r="K216" s="215" t="s">
        <v>171</v>
      </c>
      <c r="L216" s="220"/>
      <c r="M216" s="221" t="s">
        <v>19</v>
      </c>
      <c r="N216" s="222" t="s">
        <v>45</v>
      </c>
      <c r="O216" s="64"/>
      <c r="P216" s="187">
        <f>O216*H216</f>
        <v>0</v>
      </c>
      <c r="Q216" s="187">
        <v>1.81E-3</v>
      </c>
      <c r="R216" s="187">
        <f>Q216*H216</f>
        <v>1.81E-3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348</v>
      </c>
      <c r="AT216" s="189" t="s">
        <v>231</v>
      </c>
      <c r="AU216" s="189" t="s">
        <v>83</v>
      </c>
      <c r="AY216" s="17" t="s">
        <v>164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81</v>
      </c>
      <c r="BK216" s="190">
        <f>ROUND(I216*H216,2)</f>
        <v>0</v>
      </c>
      <c r="BL216" s="17" t="s">
        <v>389</v>
      </c>
      <c r="BM216" s="189" t="s">
        <v>2155</v>
      </c>
    </row>
    <row r="217" spans="1:65" s="12" customFormat="1" ht="22.9" customHeight="1">
      <c r="B217" s="162"/>
      <c r="C217" s="163"/>
      <c r="D217" s="164" t="s">
        <v>73</v>
      </c>
      <c r="E217" s="176" t="s">
        <v>467</v>
      </c>
      <c r="F217" s="176" t="s">
        <v>468</v>
      </c>
      <c r="G217" s="163"/>
      <c r="H217" s="163"/>
      <c r="I217" s="166"/>
      <c r="J217" s="177">
        <f>BK217</f>
        <v>0</v>
      </c>
      <c r="K217" s="163"/>
      <c r="L217" s="168"/>
      <c r="M217" s="169"/>
      <c r="N217" s="170"/>
      <c r="O217" s="170"/>
      <c r="P217" s="171">
        <f>SUM(P218:P221)</f>
        <v>0</v>
      </c>
      <c r="Q217" s="170"/>
      <c r="R217" s="171">
        <f>SUM(R218:R221)</f>
        <v>6.00054E-2</v>
      </c>
      <c r="S217" s="170"/>
      <c r="T217" s="172">
        <f>SUM(T218:T221)</f>
        <v>0</v>
      </c>
      <c r="AR217" s="173" t="s">
        <v>83</v>
      </c>
      <c r="AT217" s="174" t="s">
        <v>73</v>
      </c>
      <c r="AU217" s="174" t="s">
        <v>81</v>
      </c>
      <c r="AY217" s="173" t="s">
        <v>164</v>
      </c>
      <c r="BK217" s="175">
        <f>SUM(BK218:BK221)</f>
        <v>0</v>
      </c>
    </row>
    <row r="218" spans="1:65" s="2" customFormat="1" ht="37.9" customHeight="1">
      <c r="A218" s="34"/>
      <c r="B218" s="35"/>
      <c r="C218" s="178" t="s">
        <v>2156</v>
      </c>
      <c r="D218" s="178" t="s">
        <v>167</v>
      </c>
      <c r="E218" s="179" t="s">
        <v>1407</v>
      </c>
      <c r="F218" s="180" t="s">
        <v>1408</v>
      </c>
      <c r="G218" s="181" t="s">
        <v>170</v>
      </c>
      <c r="H218" s="182">
        <v>6.37</v>
      </c>
      <c r="I218" s="183"/>
      <c r="J218" s="184">
        <f>ROUND(I218*H218,2)</f>
        <v>0</v>
      </c>
      <c r="K218" s="180" t="s">
        <v>171</v>
      </c>
      <c r="L218" s="39"/>
      <c r="M218" s="185" t="s">
        <v>19</v>
      </c>
      <c r="N218" s="186" t="s">
        <v>45</v>
      </c>
      <c r="O218" s="64"/>
      <c r="P218" s="187">
        <f>O218*H218</f>
        <v>0</v>
      </c>
      <c r="Q218" s="187">
        <v>9.4199999999999996E-3</v>
      </c>
      <c r="R218" s="187">
        <f>Q218*H218</f>
        <v>6.00054E-2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389</v>
      </c>
      <c r="AT218" s="189" t="s">
        <v>167</v>
      </c>
      <c r="AU218" s="189" t="s">
        <v>83</v>
      </c>
      <c r="AY218" s="17" t="s">
        <v>164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81</v>
      </c>
      <c r="BK218" s="190">
        <f>ROUND(I218*H218,2)</f>
        <v>0</v>
      </c>
      <c r="BL218" s="17" t="s">
        <v>389</v>
      </c>
      <c r="BM218" s="189" t="s">
        <v>2157</v>
      </c>
    </row>
    <row r="219" spans="1:65" s="13" customFormat="1" ht="11.25">
      <c r="B219" s="191"/>
      <c r="C219" s="192"/>
      <c r="D219" s="193" t="s">
        <v>174</v>
      </c>
      <c r="E219" s="194" t="s">
        <v>19</v>
      </c>
      <c r="F219" s="195" t="s">
        <v>724</v>
      </c>
      <c r="G219" s="192"/>
      <c r="H219" s="194" t="s">
        <v>19</v>
      </c>
      <c r="I219" s="196"/>
      <c r="J219" s="192"/>
      <c r="K219" s="192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174</v>
      </c>
      <c r="AU219" s="201" t="s">
        <v>83</v>
      </c>
      <c r="AV219" s="13" t="s">
        <v>81</v>
      </c>
      <c r="AW219" s="13" t="s">
        <v>35</v>
      </c>
      <c r="AX219" s="13" t="s">
        <v>74</v>
      </c>
      <c r="AY219" s="201" t="s">
        <v>164</v>
      </c>
    </row>
    <row r="220" spans="1:65" s="14" customFormat="1" ht="11.25">
      <c r="B220" s="202"/>
      <c r="C220" s="203"/>
      <c r="D220" s="193" t="s">
        <v>174</v>
      </c>
      <c r="E220" s="204" t="s">
        <v>19</v>
      </c>
      <c r="F220" s="205" t="s">
        <v>572</v>
      </c>
      <c r="G220" s="203"/>
      <c r="H220" s="206">
        <v>6.37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174</v>
      </c>
      <c r="AU220" s="212" t="s">
        <v>83</v>
      </c>
      <c r="AV220" s="14" t="s">
        <v>83</v>
      </c>
      <c r="AW220" s="14" t="s">
        <v>35</v>
      </c>
      <c r="AX220" s="14" t="s">
        <v>81</v>
      </c>
      <c r="AY220" s="212" t="s">
        <v>164</v>
      </c>
    </row>
    <row r="221" spans="1:65" s="2" customFormat="1" ht="37.9" customHeight="1">
      <c r="A221" s="34"/>
      <c r="B221" s="35"/>
      <c r="C221" s="178" t="s">
        <v>1235</v>
      </c>
      <c r="D221" s="178" t="s">
        <v>167</v>
      </c>
      <c r="E221" s="179" t="s">
        <v>1431</v>
      </c>
      <c r="F221" s="180" t="s">
        <v>1432</v>
      </c>
      <c r="G221" s="181" t="s">
        <v>207</v>
      </c>
      <c r="H221" s="182">
        <v>0.06</v>
      </c>
      <c r="I221" s="183"/>
      <c r="J221" s="184">
        <f>ROUND(I221*H221,2)</f>
        <v>0</v>
      </c>
      <c r="K221" s="180" t="s">
        <v>171</v>
      </c>
      <c r="L221" s="39"/>
      <c r="M221" s="185" t="s">
        <v>19</v>
      </c>
      <c r="N221" s="186" t="s">
        <v>45</v>
      </c>
      <c r="O221" s="64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389</v>
      </c>
      <c r="AT221" s="189" t="s">
        <v>167</v>
      </c>
      <c r="AU221" s="189" t="s">
        <v>83</v>
      </c>
      <c r="AY221" s="17" t="s">
        <v>164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81</v>
      </c>
      <c r="BK221" s="190">
        <f>ROUND(I221*H221,2)</f>
        <v>0</v>
      </c>
      <c r="BL221" s="17" t="s">
        <v>389</v>
      </c>
      <c r="BM221" s="189" t="s">
        <v>2158</v>
      </c>
    </row>
    <row r="222" spans="1:65" s="12" customFormat="1" ht="22.9" customHeight="1">
      <c r="B222" s="162"/>
      <c r="C222" s="163"/>
      <c r="D222" s="164" t="s">
        <v>73</v>
      </c>
      <c r="E222" s="176" t="s">
        <v>475</v>
      </c>
      <c r="F222" s="176" t="s">
        <v>476</v>
      </c>
      <c r="G222" s="163"/>
      <c r="H222" s="163"/>
      <c r="I222" s="166"/>
      <c r="J222" s="177">
        <f>BK222</f>
        <v>0</v>
      </c>
      <c r="K222" s="163"/>
      <c r="L222" s="168"/>
      <c r="M222" s="169"/>
      <c r="N222" s="170"/>
      <c r="O222" s="170"/>
      <c r="P222" s="171">
        <f>SUM(P223:P247)</f>
        <v>0</v>
      </c>
      <c r="Q222" s="170"/>
      <c r="R222" s="171">
        <f>SUM(R223:R247)</f>
        <v>0.24043040000000002</v>
      </c>
      <c r="S222" s="170"/>
      <c r="T222" s="172">
        <f>SUM(T223:T247)</f>
        <v>0</v>
      </c>
      <c r="AR222" s="173" t="s">
        <v>83</v>
      </c>
      <c r="AT222" s="174" t="s">
        <v>73</v>
      </c>
      <c r="AU222" s="174" t="s">
        <v>81</v>
      </c>
      <c r="AY222" s="173" t="s">
        <v>164</v>
      </c>
      <c r="BK222" s="175">
        <f>SUM(BK223:BK247)</f>
        <v>0</v>
      </c>
    </row>
    <row r="223" spans="1:65" s="2" customFormat="1" ht="37.9" customHeight="1">
      <c r="A223" s="34"/>
      <c r="B223" s="35"/>
      <c r="C223" s="178" t="s">
        <v>1226</v>
      </c>
      <c r="D223" s="178" t="s">
        <v>167</v>
      </c>
      <c r="E223" s="179" t="s">
        <v>1459</v>
      </c>
      <c r="F223" s="180" t="s">
        <v>1460</v>
      </c>
      <c r="G223" s="181" t="s">
        <v>292</v>
      </c>
      <c r="H223" s="182">
        <v>18.5</v>
      </c>
      <c r="I223" s="183"/>
      <c r="J223" s="184">
        <f>ROUND(I223*H223,2)</f>
        <v>0</v>
      </c>
      <c r="K223" s="180" t="s">
        <v>171</v>
      </c>
      <c r="L223" s="39"/>
      <c r="M223" s="185" t="s">
        <v>19</v>
      </c>
      <c r="N223" s="186" t="s">
        <v>45</v>
      </c>
      <c r="O223" s="64"/>
      <c r="P223" s="187">
        <f>O223*H223</f>
        <v>0</v>
      </c>
      <c r="Q223" s="187">
        <v>4.2500000000000003E-3</v>
      </c>
      <c r="R223" s="187">
        <f>Q223*H223</f>
        <v>7.8625E-2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389</v>
      </c>
      <c r="AT223" s="189" t="s">
        <v>167</v>
      </c>
      <c r="AU223" s="189" t="s">
        <v>83</v>
      </c>
      <c r="AY223" s="17" t="s">
        <v>164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81</v>
      </c>
      <c r="BK223" s="190">
        <f>ROUND(I223*H223,2)</f>
        <v>0</v>
      </c>
      <c r="BL223" s="17" t="s">
        <v>389</v>
      </c>
      <c r="BM223" s="189" t="s">
        <v>2159</v>
      </c>
    </row>
    <row r="224" spans="1:65" s="13" customFormat="1" ht="11.25">
      <c r="B224" s="191"/>
      <c r="C224" s="192"/>
      <c r="D224" s="193" t="s">
        <v>174</v>
      </c>
      <c r="E224" s="194" t="s">
        <v>19</v>
      </c>
      <c r="F224" s="195" t="s">
        <v>1472</v>
      </c>
      <c r="G224" s="192"/>
      <c r="H224" s="194" t="s">
        <v>19</v>
      </c>
      <c r="I224" s="196"/>
      <c r="J224" s="192"/>
      <c r="K224" s="192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174</v>
      </c>
      <c r="AU224" s="201" t="s">
        <v>83</v>
      </c>
      <c r="AV224" s="13" t="s">
        <v>81</v>
      </c>
      <c r="AW224" s="13" t="s">
        <v>35</v>
      </c>
      <c r="AX224" s="13" t="s">
        <v>74</v>
      </c>
      <c r="AY224" s="201" t="s">
        <v>164</v>
      </c>
    </row>
    <row r="225" spans="1:65" s="14" customFormat="1" ht="11.25">
      <c r="B225" s="202"/>
      <c r="C225" s="203"/>
      <c r="D225" s="193" t="s">
        <v>174</v>
      </c>
      <c r="E225" s="204" t="s">
        <v>19</v>
      </c>
      <c r="F225" s="205" t="s">
        <v>2160</v>
      </c>
      <c r="G225" s="203"/>
      <c r="H225" s="206">
        <v>18.5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174</v>
      </c>
      <c r="AU225" s="212" t="s">
        <v>83</v>
      </c>
      <c r="AV225" s="14" t="s">
        <v>83</v>
      </c>
      <c r="AW225" s="14" t="s">
        <v>35</v>
      </c>
      <c r="AX225" s="14" t="s">
        <v>81</v>
      </c>
      <c r="AY225" s="212" t="s">
        <v>164</v>
      </c>
    </row>
    <row r="226" spans="1:65" s="2" customFormat="1" ht="49.15" customHeight="1">
      <c r="A226" s="34"/>
      <c r="B226" s="35"/>
      <c r="C226" s="178" t="s">
        <v>1243</v>
      </c>
      <c r="D226" s="178" t="s">
        <v>167</v>
      </c>
      <c r="E226" s="179" t="s">
        <v>1465</v>
      </c>
      <c r="F226" s="180" t="s">
        <v>1466</v>
      </c>
      <c r="G226" s="181" t="s">
        <v>401</v>
      </c>
      <c r="H226" s="182">
        <v>2</v>
      </c>
      <c r="I226" s="183"/>
      <c r="J226" s="184">
        <f>ROUND(I226*H226,2)</f>
        <v>0</v>
      </c>
      <c r="K226" s="180" t="s">
        <v>171</v>
      </c>
      <c r="L226" s="39"/>
      <c r="M226" s="185" t="s">
        <v>19</v>
      </c>
      <c r="N226" s="186" t="s">
        <v>45</v>
      </c>
      <c r="O226" s="64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389</v>
      </c>
      <c r="AT226" s="189" t="s">
        <v>167</v>
      </c>
      <c r="AU226" s="189" t="s">
        <v>83</v>
      </c>
      <c r="AY226" s="17" t="s">
        <v>164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81</v>
      </c>
      <c r="BK226" s="190">
        <f>ROUND(I226*H226,2)</f>
        <v>0</v>
      </c>
      <c r="BL226" s="17" t="s">
        <v>389</v>
      </c>
      <c r="BM226" s="189" t="s">
        <v>2161</v>
      </c>
    </row>
    <row r="227" spans="1:65" s="2" customFormat="1" ht="37.9" customHeight="1">
      <c r="A227" s="34"/>
      <c r="B227" s="35"/>
      <c r="C227" s="178" t="s">
        <v>1230</v>
      </c>
      <c r="D227" s="178" t="s">
        <v>167</v>
      </c>
      <c r="E227" s="179" t="s">
        <v>1469</v>
      </c>
      <c r="F227" s="180" t="s">
        <v>1470</v>
      </c>
      <c r="G227" s="181" t="s">
        <v>292</v>
      </c>
      <c r="H227" s="182">
        <v>6.44</v>
      </c>
      <c r="I227" s="183"/>
      <c r="J227" s="184">
        <f>ROUND(I227*H227,2)</f>
        <v>0</v>
      </c>
      <c r="K227" s="180" t="s">
        <v>171</v>
      </c>
      <c r="L227" s="39"/>
      <c r="M227" s="185" t="s">
        <v>19</v>
      </c>
      <c r="N227" s="186" t="s">
        <v>45</v>
      </c>
      <c r="O227" s="64"/>
      <c r="P227" s="187">
        <f>O227*H227</f>
        <v>0</v>
      </c>
      <c r="Q227" s="187">
        <v>2.9099999999999998E-3</v>
      </c>
      <c r="R227" s="187">
        <f>Q227*H227</f>
        <v>1.8740400000000001E-2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389</v>
      </c>
      <c r="AT227" s="189" t="s">
        <v>167</v>
      </c>
      <c r="AU227" s="189" t="s">
        <v>83</v>
      </c>
      <c r="AY227" s="17" t="s">
        <v>164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81</v>
      </c>
      <c r="BK227" s="190">
        <f>ROUND(I227*H227,2)</f>
        <v>0</v>
      </c>
      <c r="BL227" s="17" t="s">
        <v>389</v>
      </c>
      <c r="BM227" s="189" t="s">
        <v>2162</v>
      </c>
    </row>
    <row r="228" spans="1:65" s="13" customFormat="1" ht="11.25">
      <c r="B228" s="191"/>
      <c r="C228" s="192"/>
      <c r="D228" s="193" t="s">
        <v>174</v>
      </c>
      <c r="E228" s="194" t="s">
        <v>19</v>
      </c>
      <c r="F228" s="195" t="s">
        <v>1490</v>
      </c>
      <c r="G228" s="192"/>
      <c r="H228" s="194" t="s">
        <v>19</v>
      </c>
      <c r="I228" s="196"/>
      <c r="J228" s="192"/>
      <c r="K228" s="192"/>
      <c r="L228" s="197"/>
      <c r="M228" s="198"/>
      <c r="N228" s="199"/>
      <c r="O228" s="199"/>
      <c r="P228" s="199"/>
      <c r="Q228" s="199"/>
      <c r="R228" s="199"/>
      <c r="S228" s="199"/>
      <c r="T228" s="200"/>
      <c r="AT228" s="201" t="s">
        <v>174</v>
      </c>
      <c r="AU228" s="201" t="s">
        <v>83</v>
      </c>
      <c r="AV228" s="13" t="s">
        <v>81</v>
      </c>
      <c r="AW228" s="13" t="s">
        <v>35</v>
      </c>
      <c r="AX228" s="13" t="s">
        <v>74</v>
      </c>
      <c r="AY228" s="201" t="s">
        <v>164</v>
      </c>
    </row>
    <row r="229" spans="1:65" s="14" customFormat="1" ht="11.25">
      <c r="B229" s="202"/>
      <c r="C229" s="203"/>
      <c r="D229" s="193" t="s">
        <v>174</v>
      </c>
      <c r="E229" s="204" t="s">
        <v>19</v>
      </c>
      <c r="F229" s="205" t="s">
        <v>2163</v>
      </c>
      <c r="G229" s="203"/>
      <c r="H229" s="206">
        <v>1.52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174</v>
      </c>
      <c r="AU229" s="212" t="s">
        <v>83</v>
      </c>
      <c r="AV229" s="14" t="s">
        <v>83</v>
      </c>
      <c r="AW229" s="14" t="s">
        <v>35</v>
      </c>
      <c r="AX229" s="14" t="s">
        <v>74</v>
      </c>
      <c r="AY229" s="212" t="s">
        <v>164</v>
      </c>
    </row>
    <row r="230" spans="1:65" s="13" customFormat="1" ht="11.25">
      <c r="B230" s="191"/>
      <c r="C230" s="192"/>
      <c r="D230" s="193" t="s">
        <v>174</v>
      </c>
      <c r="E230" s="194" t="s">
        <v>19</v>
      </c>
      <c r="F230" s="195" t="s">
        <v>1492</v>
      </c>
      <c r="G230" s="192"/>
      <c r="H230" s="194" t="s">
        <v>19</v>
      </c>
      <c r="I230" s="196"/>
      <c r="J230" s="192"/>
      <c r="K230" s="192"/>
      <c r="L230" s="197"/>
      <c r="M230" s="198"/>
      <c r="N230" s="199"/>
      <c r="O230" s="199"/>
      <c r="P230" s="199"/>
      <c r="Q230" s="199"/>
      <c r="R230" s="199"/>
      <c r="S230" s="199"/>
      <c r="T230" s="200"/>
      <c r="AT230" s="201" t="s">
        <v>174</v>
      </c>
      <c r="AU230" s="201" t="s">
        <v>83</v>
      </c>
      <c r="AV230" s="13" t="s">
        <v>81</v>
      </c>
      <c r="AW230" s="13" t="s">
        <v>35</v>
      </c>
      <c r="AX230" s="13" t="s">
        <v>74</v>
      </c>
      <c r="AY230" s="201" t="s">
        <v>164</v>
      </c>
    </row>
    <row r="231" spans="1:65" s="14" customFormat="1" ht="11.25">
      <c r="B231" s="202"/>
      <c r="C231" s="203"/>
      <c r="D231" s="193" t="s">
        <v>174</v>
      </c>
      <c r="E231" s="204" t="s">
        <v>19</v>
      </c>
      <c r="F231" s="205" t="s">
        <v>2164</v>
      </c>
      <c r="G231" s="203"/>
      <c r="H231" s="206">
        <v>3.68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174</v>
      </c>
      <c r="AU231" s="212" t="s">
        <v>83</v>
      </c>
      <c r="AV231" s="14" t="s">
        <v>83</v>
      </c>
      <c r="AW231" s="14" t="s">
        <v>35</v>
      </c>
      <c r="AX231" s="14" t="s">
        <v>74</v>
      </c>
      <c r="AY231" s="212" t="s">
        <v>164</v>
      </c>
    </row>
    <row r="232" spans="1:65" s="13" customFormat="1" ht="11.25">
      <c r="B232" s="191"/>
      <c r="C232" s="192"/>
      <c r="D232" s="193" t="s">
        <v>174</v>
      </c>
      <c r="E232" s="194" t="s">
        <v>19</v>
      </c>
      <c r="F232" s="195" t="s">
        <v>1494</v>
      </c>
      <c r="G232" s="192"/>
      <c r="H232" s="194" t="s">
        <v>19</v>
      </c>
      <c r="I232" s="196"/>
      <c r="J232" s="192"/>
      <c r="K232" s="192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174</v>
      </c>
      <c r="AU232" s="201" t="s">
        <v>83</v>
      </c>
      <c r="AV232" s="13" t="s">
        <v>81</v>
      </c>
      <c r="AW232" s="13" t="s">
        <v>35</v>
      </c>
      <c r="AX232" s="13" t="s">
        <v>74</v>
      </c>
      <c r="AY232" s="201" t="s">
        <v>164</v>
      </c>
    </row>
    <row r="233" spans="1:65" s="14" customFormat="1" ht="11.25">
      <c r="B233" s="202"/>
      <c r="C233" s="203"/>
      <c r="D233" s="193" t="s">
        <v>174</v>
      </c>
      <c r="E233" s="204" t="s">
        <v>19</v>
      </c>
      <c r="F233" s="205" t="s">
        <v>2165</v>
      </c>
      <c r="G233" s="203"/>
      <c r="H233" s="206">
        <v>1.24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174</v>
      </c>
      <c r="AU233" s="212" t="s">
        <v>83</v>
      </c>
      <c r="AV233" s="14" t="s">
        <v>83</v>
      </c>
      <c r="AW233" s="14" t="s">
        <v>35</v>
      </c>
      <c r="AX233" s="14" t="s">
        <v>74</v>
      </c>
      <c r="AY233" s="212" t="s">
        <v>164</v>
      </c>
    </row>
    <row r="234" spans="1:65" s="15" customFormat="1" ht="11.25">
      <c r="B234" s="223"/>
      <c r="C234" s="224"/>
      <c r="D234" s="193" t="s">
        <v>174</v>
      </c>
      <c r="E234" s="225" t="s">
        <v>19</v>
      </c>
      <c r="F234" s="226" t="s">
        <v>246</v>
      </c>
      <c r="G234" s="224"/>
      <c r="H234" s="227">
        <v>6.44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174</v>
      </c>
      <c r="AU234" s="233" t="s">
        <v>83</v>
      </c>
      <c r="AV234" s="15" t="s">
        <v>172</v>
      </c>
      <c r="AW234" s="15" t="s">
        <v>35</v>
      </c>
      <c r="AX234" s="15" t="s">
        <v>81</v>
      </c>
      <c r="AY234" s="233" t="s">
        <v>164</v>
      </c>
    </row>
    <row r="235" spans="1:65" s="2" customFormat="1" ht="37.9" customHeight="1">
      <c r="A235" s="34"/>
      <c r="B235" s="35"/>
      <c r="C235" s="178" t="s">
        <v>1370</v>
      </c>
      <c r="D235" s="178" t="s">
        <v>167</v>
      </c>
      <c r="E235" s="179" t="s">
        <v>1503</v>
      </c>
      <c r="F235" s="180" t="s">
        <v>1504</v>
      </c>
      <c r="G235" s="181" t="s">
        <v>292</v>
      </c>
      <c r="H235" s="182">
        <v>17.399999999999999</v>
      </c>
      <c r="I235" s="183"/>
      <c r="J235" s="184">
        <f>ROUND(I235*H235,2)</f>
        <v>0</v>
      </c>
      <c r="K235" s="180" t="s">
        <v>171</v>
      </c>
      <c r="L235" s="39"/>
      <c r="M235" s="185" t="s">
        <v>19</v>
      </c>
      <c r="N235" s="186" t="s">
        <v>45</v>
      </c>
      <c r="O235" s="64"/>
      <c r="P235" s="187">
        <f>O235*H235</f>
        <v>0</v>
      </c>
      <c r="Q235" s="187">
        <v>2.8900000000000002E-3</v>
      </c>
      <c r="R235" s="187">
        <f>Q235*H235</f>
        <v>5.0285999999999997E-2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389</v>
      </c>
      <c r="AT235" s="189" t="s">
        <v>167</v>
      </c>
      <c r="AU235" s="189" t="s">
        <v>83</v>
      </c>
      <c r="AY235" s="17" t="s">
        <v>164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81</v>
      </c>
      <c r="BK235" s="190">
        <f>ROUND(I235*H235,2)</f>
        <v>0</v>
      </c>
      <c r="BL235" s="17" t="s">
        <v>389</v>
      </c>
      <c r="BM235" s="189" t="s">
        <v>2166</v>
      </c>
    </row>
    <row r="236" spans="1:65" s="13" customFormat="1" ht="11.25">
      <c r="B236" s="191"/>
      <c r="C236" s="192"/>
      <c r="D236" s="193" t="s">
        <v>174</v>
      </c>
      <c r="E236" s="194" t="s">
        <v>19</v>
      </c>
      <c r="F236" s="195" t="s">
        <v>1472</v>
      </c>
      <c r="G236" s="192"/>
      <c r="H236" s="194" t="s">
        <v>19</v>
      </c>
      <c r="I236" s="196"/>
      <c r="J236" s="192"/>
      <c r="K236" s="192"/>
      <c r="L236" s="197"/>
      <c r="M236" s="198"/>
      <c r="N236" s="199"/>
      <c r="O236" s="199"/>
      <c r="P236" s="199"/>
      <c r="Q236" s="199"/>
      <c r="R236" s="199"/>
      <c r="S236" s="199"/>
      <c r="T236" s="200"/>
      <c r="AT236" s="201" t="s">
        <v>174</v>
      </c>
      <c r="AU236" s="201" t="s">
        <v>83</v>
      </c>
      <c r="AV236" s="13" t="s">
        <v>81</v>
      </c>
      <c r="AW236" s="13" t="s">
        <v>35</v>
      </c>
      <c r="AX236" s="13" t="s">
        <v>74</v>
      </c>
      <c r="AY236" s="201" t="s">
        <v>164</v>
      </c>
    </row>
    <row r="237" spans="1:65" s="14" customFormat="1" ht="11.25">
      <c r="B237" s="202"/>
      <c r="C237" s="203"/>
      <c r="D237" s="193" t="s">
        <v>174</v>
      </c>
      <c r="E237" s="204" t="s">
        <v>19</v>
      </c>
      <c r="F237" s="205" t="s">
        <v>2167</v>
      </c>
      <c r="G237" s="203"/>
      <c r="H237" s="206">
        <v>17.399999999999999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174</v>
      </c>
      <c r="AU237" s="212" t="s">
        <v>83</v>
      </c>
      <c r="AV237" s="14" t="s">
        <v>83</v>
      </c>
      <c r="AW237" s="14" t="s">
        <v>35</v>
      </c>
      <c r="AX237" s="14" t="s">
        <v>81</v>
      </c>
      <c r="AY237" s="212" t="s">
        <v>164</v>
      </c>
    </row>
    <row r="238" spans="1:65" s="2" customFormat="1" ht="37.9" customHeight="1">
      <c r="A238" s="34"/>
      <c r="B238" s="35"/>
      <c r="C238" s="178" t="s">
        <v>1374</v>
      </c>
      <c r="D238" s="178" t="s">
        <v>167</v>
      </c>
      <c r="E238" s="179" t="s">
        <v>1507</v>
      </c>
      <c r="F238" s="180" t="s">
        <v>1508</v>
      </c>
      <c r="G238" s="181" t="s">
        <v>292</v>
      </c>
      <c r="H238" s="182">
        <v>34.6</v>
      </c>
      <c r="I238" s="183"/>
      <c r="J238" s="184">
        <f>ROUND(I238*H238,2)</f>
        <v>0</v>
      </c>
      <c r="K238" s="180" t="s">
        <v>171</v>
      </c>
      <c r="L238" s="39"/>
      <c r="M238" s="185" t="s">
        <v>19</v>
      </c>
      <c r="N238" s="186" t="s">
        <v>45</v>
      </c>
      <c r="O238" s="64"/>
      <c r="P238" s="187">
        <f>O238*H238</f>
        <v>0</v>
      </c>
      <c r="Q238" s="187">
        <v>2.8900000000000002E-3</v>
      </c>
      <c r="R238" s="187">
        <f>Q238*H238</f>
        <v>9.9994000000000013E-2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389</v>
      </c>
      <c r="AT238" s="189" t="s">
        <v>167</v>
      </c>
      <c r="AU238" s="189" t="s">
        <v>83</v>
      </c>
      <c r="AY238" s="17" t="s">
        <v>164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81</v>
      </c>
      <c r="BK238" s="190">
        <f>ROUND(I238*H238,2)</f>
        <v>0</v>
      </c>
      <c r="BL238" s="17" t="s">
        <v>389</v>
      </c>
      <c r="BM238" s="189" t="s">
        <v>2168</v>
      </c>
    </row>
    <row r="239" spans="1:65" s="13" customFormat="1" ht="11.25">
      <c r="B239" s="191"/>
      <c r="C239" s="192"/>
      <c r="D239" s="193" t="s">
        <v>174</v>
      </c>
      <c r="E239" s="194" t="s">
        <v>19</v>
      </c>
      <c r="F239" s="195" t="s">
        <v>1472</v>
      </c>
      <c r="G239" s="192"/>
      <c r="H239" s="194" t="s">
        <v>19</v>
      </c>
      <c r="I239" s="196"/>
      <c r="J239" s="192"/>
      <c r="K239" s="192"/>
      <c r="L239" s="197"/>
      <c r="M239" s="198"/>
      <c r="N239" s="199"/>
      <c r="O239" s="199"/>
      <c r="P239" s="199"/>
      <c r="Q239" s="199"/>
      <c r="R239" s="199"/>
      <c r="S239" s="199"/>
      <c r="T239" s="200"/>
      <c r="AT239" s="201" t="s">
        <v>174</v>
      </c>
      <c r="AU239" s="201" t="s">
        <v>83</v>
      </c>
      <c r="AV239" s="13" t="s">
        <v>81</v>
      </c>
      <c r="AW239" s="13" t="s">
        <v>35</v>
      </c>
      <c r="AX239" s="13" t="s">
        <v>74</v>
      </c>
      <c r="AY239" s="201" t="s">
        <v>164</v>
      </c>
    </row>
    <row r="240" spans="1:65" s="14" customFormat="1" ht="11.25">
      <c r="B240" s="202"/>
      <c r="C240" s="203"/>
      <c r="D240" s="193" t="s">
        <v>174</v>
      </c>
      <c r="E240" s="204" t="s">
        <v>19</v>
      </c>
      <c r="F240" s="205" t="s">
        <v>2167</v>
      </c>
      <c r="G240" s="203"/>
      <c r="H240" s="206">
        <v>17.399999999999999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174</v>
      </c>
      <c r="AU240" s="212" t="s">
        <v>83</v>
      </c>
      <c r="AV240" s="14" t="s">
        <v>83</v>
      </c>
      <c r="AW240" s="14" t="s">
        <v>35</v>
      </c>
      <c r="AX240" s="14" t="s">
        <v>74</v>
      </c>
      <c r="AY240" s="212" t="s">
        <v>164</v>
      </c>
    </row>
    <row r="241" spans="1:65" s="13" customFormat="1" ht="11.25">
      <c r="B241" s="191"/>
      <c r="C241" s="192"/>
      <c r="D241" s="193" t="s">
        <v>174</v>
      </c>
      <c r="E241" s="194" t="s">
        <v>19</v>
      </c>
      <c r="F241" s="195" t="s">
        <v>1474</v>
      </c>
      <c r="G241" s="192"/>
      <c r="H241" s="194" t="s">
        <v>19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174</v>
      </c>
      <c r="AU241" s="201" t="s">
        <v>83</v>
      </c>
      <c r="AV241" s="13" t="s">
        <v>81</v>
      </c>
      <c r="AW241" s="13" t="s">
        <v>35</v>
      </c>
      <c r="AX241" s="13" t="s">
        <v>74</v>
      </c>
      <c r="AY241" s="201" t="s">
        <v>164</v>
      </c>
    </row>
    <row r="242" spans="1:65" s="14" customFormat="1" ht="11.25">
      <c r="B242" s="202"/>
      <c r="C242" s="203"/>
      <c r="D242" s="193" t="s">
        <v>174</v>
      </c>
      <c r="E242" s="204" t="s">
        <v>19</v>
      </c>
      <c r="F242" s="205" t="s">
        <v>2169</v>
      </c>
      <c r="G242" s="203"/>
      <c r="H242" s="206">
        <v>17.2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174</v>
      </c>
      <c r="AU242" s="212" t="s">
        <v>83</v>
      </c>
      <c r="AV242" s="14" t="s">
        <v>83</v>
      </c>
      <c r="AW242" s="14" t="s">
        <v>35</v>
      </c>
      <c r="AX242" s="14" t="s">
        <v>74</v>
      </c>
      <c r="AY242" s="212" t="s">
        <v>164</v>
      </c>
    </row>
    <row r="243" spans="1:65" s="15" customFormat="1" ht="11.25">
      <c r="B243" s="223"/>
      <c r="C243" s="224"/>
      <c r="D243" s="193" t="s">
        <v>174</v>
      </c>
      <c r="E243" s="225" t="s">
        <v>19</v>
      </c>
      <c r="F243" s="226" t="s">
        <v>246</v>
      </c>
      <c r="G243" s="224"/>
      <c r="H243" s="227">
        <v>34.599999999999994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AT243" s="233" t="s">
        <v>174</v>
      </c>
      <c r="AU243" s="233" t="s">
        <v>83</v>
      </c>
      <c r="AV243" s="15" t="s">
        <v>172</v>
      </c>
      <c r="AW243" s="15" t="s">
        <v>35</v>
      </c>
      <c r="AX243" s="15" t="s">
        <v>81</v>
      </c>
      <c r="AY243" s="233" t="s">
        <v>164</v>
      </c>
    </row>
    <row r="244" spans="1:65" s="2" customFormat="1" ht="37.9" customHeight="1">
      <c r="A244" s="34"/>
      <c r="B244" s="35"/>
      <c r="C244" s="178" t="s">
        <v>1361</v>
      </c>
      <c r="D244" s="178" t="s">
        <v>167</v>
      </c>
      <c r="E244" s="179" t="s">
        <v>1511</v>
      </c>
      <c r="F244" s="180" t="s">
        <v>1512</v>
      </c>
      <c r="G244" s="181" t="s">
        <v>292</v>
      </c>
      <c r="H244" s="182">
        <v>240.5</v>
      </c>
      <c r="I244" s="183"/>
      <c r="J244" s="184">
        <f>ROUND(I244*H244,2)</f>
        <v>0</v>
      </c>
      <c r="K244" s="180" t="s">
        <v>171</v>
      </c>
      <c r="L244" s="39"/>
      <c r="M244" s="185" t="s">
        <v>19</v>
      </c>
      <c r="N244" s="186" t="s">
        <v>45</v>
      </c>
      <c r="O244" s="64"/>
      <c r="P244" s="187">
        <f>O244*H244</f>
        <v>0</v>
      </c>
      <c r="Q244" s="187">
        <v>-3.0000000000000001E-5</v>
      </c>
      <c r="R244" s="187">
        <f>Q244*H244</f>
        <v>-7.2150000000000001E-3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389</v>
      </c>
      <c r="AT244" s="189" t="s">
        <v>167</v>
      </c>
      <c r="AU244" s="189" t="s">
        <v>83</v>
      </c>
      <c r="AY244" s="17" t="s">
        <v>164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81</v>
      </c>
      <c r="BK244" s="190">
        <f>ROUND(I244*H244,2)</f>
        <v>0</v>
      </c>
      <c r="BL244" s="17" t="s">
        <v>389</v>
      </c>
      <c r="BM244" s="189" t="s">
        <v>2170</v>
      </c>
    </row>
    <row r="245" spans="1:65" s="13" customFormat="1" ht="11.25">
      <c r="B245" s="191"/>
      <c r="C245" s="192"/>
      <c r="D245" s="193" t="s">
        <v>174</v>
      </c>
      <c r="E245" s="194" t="s">
        <v>19</v>
      </c>
      <c r="F245" s="195" t="s">
        <v>1462</v>
      </c>
      <c r="G245" s="192"/>
      <c r="H245" s="194" t="s">
        <v>19</v>
      </c>
      <c r="I245" s="196"/>
      <c r="J245" s="192"/>
      <c r="K245" s="192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174</v>
      </c>
      <c r="AU245" s="201" t="s">
        <v>83</v>
      </c>
      <c r="AV245" s="13" t="s">
        <v>81</v>
      </c>
      <c r="AW245" s="13" t="s">
        <v>35</v>
      </c>
      <c r="AX245" s="13" t="s">
        <v>74</v>
      </c>
      <c r="AY245" s="201" t="s">
        <v>164</v>
      </c>
    </row>
    <row r="246" spans="1:65" s="14" customFormat="1" ht="11.25">
      <c r="B246" s="202"/>
      <c r="C246" s="203"/>
      <c r="D246" s="193" t="s">
        <v>174</v>
      </c>
      <c r="E246" s="204" t="s">
        <v>19</v>
      </c>
      <c r="F246" s="205" t="s">
        <v>1514</v>
      </c>
      <c r="G246" s="203"/>
      <c r="H246" s="206">
        <v>240.5</v>
      </c>
      <c r="I246" s="207"/>
      <c r="J246" s="203"/>
      <c r="K246" s="203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174</v>
      </c>
      <c r="AU246" s="212" t="s">
        <v>83</v>
      </c>
      <c r="AV246" s="14" t="s">
        <v>83</v>
      </c>
      <c r="AW246" s="14" t="s">
        <v>35</v>
      </c>
      <c r="AX246" s="14" t="s">
        <v>81</v>
      </c>
      <c r="AY246" s="212" t="s">
        <v>164</v>
      </c>
    </row>
    <row r="247" spans="1:65" s="2" customFormat="1" ht="37.9" customHeight="1">
      <c r="A247" s="34"/>
      <c r="B247" s="35"/>
      <c r="C247" s="178" t="s">
        <v>1365</v>
      </c>
      <c r="D247" s="178" t="s">
        <v>167</v>
      </c>
      <c r="E247" s="179" t="s">
        <v>1521</v>
      </c>
      <c r="F247" s="180" t="s">
        <v>1522</v>
      </c>
      <c r="G247" s="181" t="s">
        <v>207</v>
      </c>
      <c r="H247" s="182">
        <v>0.24</v>
      </c>
      <c r="I247" s="183"/>
      <c r="J247" s="184">
        <f>ROUND(I247*H247,2)</f>
        <v>0</v>
      </c>
      <c r="K247" s="180" t="s">
        <v>171</v>
      </c>
      <c r="L247" s="39"/>
      <c r="M247" s="185" t="s">
        <v>19</v>
      </c>
      <c r="N247" s="186" t="s">
        <v>45</v>
      </c>
      <c r="O247" s="64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389</v>
      </c>
      <c r="AT247" s="189" t="s">
        <v>167</v>
      </c>
      <c r="AU247" s="189" t="s">
        <v>83</v>
      </c>
      <c r="AY247" s="17" t="s">
        <v>164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81</v>
      </c>
      <c r="BK247" s="190">
        <f>ROUND(I247*H247,2)</f>
        <v>0</v>
      </c>
      <c r="BL247" s="17" t="s">
        <v>389</v>
      </c>
      <c r="BM247" s="189" t="s">
        <v>2171</v>
      </c>
    </row>
    <row r="248" spans="1:65" s="12" customFormat="1" ht="22.9" customHeight="1">
      <c r="B248" s="162"/>
      <c r="C248" s="163"/>
      <c r="D248" s="164" t="s">
        <v>73</v>
      </c>
      <c r="E248" s="176" t="s">
        <v>1524</v>
      </c>
      <c r="F248" s="176" t="s">
        <v>1525</v>
      </c>
      <c r="G248" s="163"/>
      <c r="H248" s="163"/>
      <c r="I248" s="166"/>
      <c r="J248" s="177">
        <f>BK248</f>
        <v>0</v>
      </c>
      <c r="K248" s="163"/>
      <c r="L248" s="168"/>
      <c r="M248" s="169"/>
      <c r="N248" s="170"/>
      <c r="O248" s="170"/>
      <c r="P248" s="171">
        <f>SUM(P249:P289)</f>
        <v>0</v>
      </c>
      <c r="Q248" s="170"/>
      <c r="R248" s="171">
        <f>SUM(R249:R289)</f>
        <v>0.47403125000000013</v>
      </c>
      <c r="S248" s="170"/>
      <c r="T248" s="172">
        <f>SUM(T249:T289)</f>
        <v>0</v>
      </c>
      <c r="AR248" s="173" t="s">
        <v>83</v>
      </c>
      <c r="AT248" s="174" t="s">
        <v>73</v>
      </c>
      <c r="AU248" s="174" t="s">
        <v>81</v>
      </c>
      <c r="AY248" s="173" t="s">
        <v>164</v>
      </c>
      <c r="BK248" s="175">
        <f>SUM(BK249:BK289)</f>
        <v>0</v>
      </c>
    </row>
    <row r="249" spans="1:65" s="2" customFormat="1" ht="24.2" customHeight="1">
      <c r="A249" s="34"/>
      <c r="B249" s="35"/>
      <c r="C249" s="178" t="s">
        <v>284</v>
      </c>
      <c r="D249" s="178" t="s">
        <v>167</v>
      </c>
      <c r="E249" s="179" t="s">
        <v>1541</v>
      </c>
      <c r="F249" s="180" t="s">
        <v>1542</v>
      </c>
      <c r="G249" s="181" t="s">
        <v>170</v>
      </c>
      <c r="H249" s="182">
        <v>11.025</v>
      </c>
      <c r="I249" s="183"/>
      <c r="J249" s="184">
        <f>ROUND(I249*H249,2)</f>
        <v>0</v>
      </c>
      <c r="K249" s="180" t="s">
        <v>171</v>
      </c>
      <c r="L249" s="39"/>
      <c r="M249" s="185" t="s">
        <v>19</v>
      </c>
      <c r="N249" s="186" t="s">
        <v>45</v>
      </c>
      <c r="O249" s="64"/>
      <c r="P249" s="187">
        <f>O249*H249</f>
        <v>0</v>
      </c>
      <c r="Q249" s="187">
        <v>2.5999999999999998E-4</v>
      </c>
      <c r="R249" s="187">
        <f>Q249*H249</f>
        <v>2.8664999999999997E-3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389</v>
      </c>
      <c r="AT249" s="189" t="s">
        <v>167</v>
      </c>
      <c r="AU249" s="189" t="s">
        <v>83</v>
      </c>
      <c r="AY249" s="17" t="s">
        <v>164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81</v>
      </c>
      <c r="BK249" s="190">
        <f>ROUND(I249*H249,2)</f>
        <v>0</v>
      </c>
      <c r="BL249" s="17" t="s">
        <v>389</v>
      </c>
      <c r="BM249" s="189" t="s">
        <v>2172</v>
      </c>
    </row>
    <row r="250" spans="1:65" s="13" customFormat="1" ht="11.25">
      <c r="B250" s="191"/>
      <c r="C250" s="192"/>
      <c r="D250" s="193" t="s">
        <v>174</v>
      </c>
      <c r="E250" s="194" t="s">
        <v>19</v>
      </c>
      <c r="F250" s="195" t="s">
        <v>1544</v>
      </c>
      <c r="G250" s="192"/>
      <c r="H250" s="194" t="s">
        <v>19</v>
      </c>
      <c r="I250" s="196"/>
      <c r="J250" s="192"/>
      <c r="K250" s="192"/>
      <c r="L250" s="197"/>
      <c r="M250" s="198"/>
      <c r="N250" s="199"/>
      <c r="O250" s="199"/>
      <c r="P250" s="199"/>
      <c r="Q250" s="199"/>
      <c r="R250" s="199"/>
      <c r="S250" s="199"/>
      <c r="T250" s="200"/>
      <c r="AT250" s="201" t="s">
        <v>174</v>
      </c>
      <c r="AU250" s="201" t="s">
        <v>83</v>
      </c>
      <c r="AV250" s="13" t="s">
        <v>81</v>
      </c>
      <c r="AW250" s="13" t="s">
        <v>35</v>
      </c>
      <c r="AX250" s="13" t="s">
        <v>74</v>
      </c>
      <c r="AY250" s="201" t="s">
        <v>164</v>
      </c>
    </row>
    <row r="251" spans="1:65" s="14" customFormat="1" ht="11.25">
      <c r="B251" s="202"/>
      <c r="C251" s="203"/>
      <c r="D251" s="193" t="s">
        <v>174</v>
      </c>
      <c r="E251" s="204" t="s">
        <v>19</v>
      </c>
      <c r="F251" s="205" t="s">
        <v>2173</v>
      </c>
      <c r="G251" s="203"/>
      <c r="H251" s="206">
        <v>2.625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174</v>
      </c>
      <c r="AU251" s="212" t="s">
        <v>83</v>
      </c>
      <c r="AV251" s="14" t="s">
        <v>83</v>
      </c>
      <c r="AW251" s="14" t="s">
        <v>35</v>
      </c>
      <c r="AX251" s="14" t="s">
        <v>74</v>
      </c>
      <c r="AY251" s="212" t="s">
        <v>164</v>
      </c>
    </row>
    <row r="252" spans="1:65" s="13" customFormat="1" ht="11.25">
      <c r="B252" s="191"/>
      <c r="C252" s="192"/>
      <c r="D252" s="193" t="s">
        <v>174</v>
      </c>
      <c r="E252" s="194" t="s">
        <v>19</v>
      </c>
      <c r="F252" s="195" t="s">
        <v>1546</v>
      </c>
      <c r="G252" s="192"/>
      <c r="H252" s="194" t="s">
        <v>19</v>
      </c>
      <c r="I252" s="196"/>
      <c r="J252" s="192"/>
      <c r="K252" s="192"/>
      <c r="L252" s="197"/>
      <c r="M252" s="198"/>
      <c r="N252" s="199"/>
      <c r="O252" s="199"/>
      <c r="P252" s="199"/>
      <c r="Q252" s="199"/>
      <c r="R252" s="199"/>
      <c r="S252" s="199"/>
      <c r="T252" s="200"/>
      <c r="AT252" s="201" t="s">
        <v>174</v>
      </c>
      <c r="AU252" s="201" t="s">
        <v>83</v>
      </c>
      <c r="AV252" s="13" t="s">
        <v>81</v>
      </c>
      <c r="AW252" s="13" t="s">
        <v>35</v>
      </c>
      <c r="AX252" s="13" t="s">
        <v>74</v>
      </c>
      <c r="AY252" s="201" t="s">
        <v>164</v>
      </c>
    </row>
    <row r="253" spans="1:65" s="14" customFormat="1" ht="11.25">
      <c r="B253" s="202"/>
      <c r="C253" s="203"/>
      <c r="D253" s="193" t="s">
        <v>174</v>
      </c>
      <c r="E253" s="204" t="s">
        <v>19</v>
      </c>
      <c r="F253" s="205" t="s">
        <v>2174</v>
      </c>
      <c r="G253" s="203"/>
      <c r="H253" s="206">
        <v>6.3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174</v>
      </c>
      <c r="AU253" s="212" t="s">
        <v>83</v>
      </c>
      <c r="AV253" s="14" t="s">
        <v>83</v>
      </c>
      <c r="AW253" s="14" t="s">
        <v>35</v>
      </c>
      <c r="AX253" s="14" t="s">
        <v>74</v>
      </c>
      <c r="AY253" s="212" t="s">
        <v>164</v>
      </c>
    </row>
    <row r="254" spans="1:65" s="13" customFormat="1" ht="11.25">
      <c r="B254" s="191"/>
      <c r="C254" s="192"/>
      <c r="D254" s="193" t="s">
        <v>174</v>
      </c>
      <c r="E254" s="194" t="s">
        <v>19</v>
      </c>
      <c r="F254" s="195" t="s">
        <v>1973</v>
      </c>
      <c r="G254" s="192"/>
      <c r="H254" s="194" t="s">
        <v>19</v>
      </c>
      <c r="I254" s="196"/>
      <c r="J254" s="192"/>
      <c r="K254" s="192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174</v>
      </c>
      <c r="AU254" s="201" t="s">
        <v>83</v>
      </c>
      <c r="AV254" s="13" t="s">
        <v>81</v>
      </c>
      <c r="AW254" s="13" t="s">
        <v>35</v>
      </c>
      <c r="AX254" s="13" t="s">
        <v>74</v>
      </c>
      <c r="AY254" s="201" t="s">
        <v>164</v>
      </c>
    </row>
    <row r="255" spans="1:65" s="14" customFormat="1" ht="11.25">
      <c r="B255" s="202"/>
      <c r="C255" s="203"/>
      <c r="D255" s="193" t="s">
        <v>174</v>
      </c>
      <c r="E255" s="204" t="s">
        <v>19</v>
      </c>
      <c r="F255" s="205" t="s">
        <v>2175</v>
      </c>
      <c r="G255" s="203"/>
      <c r="H255" s="206">
        <v>2.1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174</v>
      </c>
      <c r="AU255" s="212" t="s">
        <v>83</v>
      </c>
      <c r="AV255" s="14" t="s">
        <v>83</v>
      </c>
      <c r="AW255" s="14" t="s">
        <v>35</v>
      </c>
      <c r="AX255" s="14" t="s">
        <v>74</v>
      </c>
      <c r="AY255" s="212" t="s">
        <v>164</v>
      </c>
    </row>
    <row r="256" spans="1:65" s="15" customFormat="1" ht="11.25">
      <c r="B256" s="223"/>
      <c r="C256" s="224"/>
      <c r="D256" s="193" t="s">
        <v>174</v>
      </c>
      <c r="E256" s="225" t="s">
        <v>19</v>
      </c>
      <c r="F256" s="226" t="s">
        <v>246</v>
      </c>
      <c r="G256" s="224"/>
      <c r="H256" s="227">
        <v>11.025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174</v>
      </c>
      <c r="AU256" s="233" t="s">
        <v>83</v>
      </c>
      <c r="AV256" s="15" t="s">
        <v>172</v>
      </c>
      <c r="AW256" s="15" t="s">
        <v>35</v>
      </c>
      <c r="AX256" s="15" t="s">
        <v>81</v>
      </c>
      <c r="AY256" s="233" t="s">
        <v>164</v>
      </c>
    </row>
    <row r="257" spans="1:65" s="2" customFormat="1" ht="24.2" customHeight="1">
      <c r="A257" s="34"/>
      <c r="B257" s="35"/>
      <c r="C257" s="213" t="s">
        <v>469</v>
      </c>
      <c r="D257" s="213" t="s">
        <v>231</v>
      </c>
      <c r="E257" s="214" t="s">
        <v>1557</v>
      </c>
      <c r="F257" s="215" t="s">
        <v>1558</v>
      </c>
      <c r="G257" s="216" t="s">
        <v>170</v>
      </c>
      <c r="H257" s="217">
        <v>11.025</v>
      </c>
      <c r="I257" s="218"/>
      <c r="J257" s="219">
        <f>ROUND(I257*H257,2)</f>
        <v>0</v>
      </c>
      <c r="K257" s="215" t="s">
        <v>171</v>
      </c>
      <c r="L257" s="220"/>
      <c r="M257" s="221" t="s">
        <v>19</v>
      </c>
      <c r="N257" s="222" t="s">
        <v>45</v>
      </c>
      <c r="O257" s="64"/>
      <c r="P257" s="187">
        <f>O257*H257</f>
        <v>0</v>
      </c>
      <c r="Q257" s="187">
        <v>3.6110000000000003E-2</v>
      </c>
      <c r="R257" s="187">
        <f>Q257*H257</f>
        <v>0.39811275000000007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348</v>
      </c>
      <c r="AT257" s="189" t="s">
        <v>231</v>
      </c>
      <c r="AU257" s="189" t="s">
        <v>83</v>
      </c>
      <c r="AY257" s="17" t="s">
        <v>164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81</v>
      </c>
      <c r="BK257" s="190">
        <f>ROUND(I257*H257,2)</f>
        <v>0</v>
      </c>
      <c r="BL257" s="17" t="s">
        <v>389</v>
      </c>
      <c r="BM257" s="189" t="s">
        <v>2176</v>
      </c>
    </row>
    <row r="258" spans="1:65" s="2" customFormat="1" ht="37.9" customHeight="1">
      <c r="A258" s="34"/>
      <c r="B258" s="35"/>
      <c r="C258" s="178" t="s">
        <v>1239</v>
      </c>
      <c r="D258" s="178" t="s">
        <v>167</v>
      </c>
      <c r="E258" s="179" t="s">
        <v>1582</v>
      </c>
      <c r="F258" s="180" t="s">
        <v>1583</v>
      </c>
      <c r="G258" s="181" t="s">
        <v>292</v>
      </c>
      <c r="H258" s="182">
        <v>32.4</v>
      </c>
      <c r="I258" s="183"/>
      <c r="J258" s="184">
        <f>ROUND(I258*H258,2)</f>
        <v>0</v>
      </c>
      <c r="K258" s="180" t="s">
        <v>171</v>
      </c>
      <c r="L258" s="39"/>
      <c r="M258" s="185" t="s">
        <v>19</v>
      </c>
      <c r="N258" s="186" t="s">
        <v>45</v>
      </c>
      <c r="O258" s="64"/>
      <c r="P258" s="187">
        <f>O258*H258</f>
        <v>0</v>
      </c>
      <c r="Q258" s="187">
        <v>6.0000000000000002E-5</v>
      </c>
      <c r="R258" s="187">
        <f>Q258*H258</f>
        <v>1.944E-3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172</v>
      </c>
      <c r="AT258" s="189" t="s">
        <v>167</v>
      </c>
      <c r="AU258" s="189" t="s">
        <v>83</v>
      </c>
      <c r="AY258" s="17" t="s">
        <v>164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81</v>
      </c>
      <c r="BK258" s="190">
        <f>ROUND(I258*H258,2)</f>
        <v>0</v>
      </c>
      <c r="BL258" s="17" t="s">
        <v>172</v>
      </c>
      <c r="BM258" s="189" t="s">
        <v>2177</v>
      </c>
    </row>
    <row r="259" spans="1:65" s="14" customFormat="1" ht="11.25">
      <c r="B259" s="202"/>
      <c r="C259" s="203"/>
      <c r="D259" s="193" t="s">
        <v>174</v>
      </c>
      <c r="E259" s="204" t="s">
        <v>19</v>
      </c>
      <c r="F259" s="205" t="s">
        <v>2178</v>
      </c>
      <c r="G259" s="203"/>
      <c r="H259" s="206">
        <v>32.4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174</v>
      </c>
      <c r="AU259" s="212" t="s">
        <v>83</v>
      </c>
      <c r="AV259" s="14" t="s">
        <v>83</v>
      </c>
      <c r="AW259" s="14" t="s">
        <v>35</v>
      </c>
      <c r="AX259" s="14" t="s">
        <v>81</v>
      </c>
      <c r="AY259" s="212" t="s">
        <v>164</v>
      </c>
    </row>
    <row r="260" spans="1:65" s="2" customFormat="1" ht="37.9" customHeight="1">
      <c r="A260" s="34"/>
      <c r="B260" s="35"/>
      <c r="C260" s="178" t="s">
        <v>1253</v>
      </c>
      <c r="D260" s="178" t="s">
        <v>167</v>
      </c>
      <c r="E260" s="179" t="s">
        <v>1588</v>
      </c>
      <c r="F260" s="180" t="s">
        <v>1589</v>
      </c>
      <c r="G260" s="181" t="s">
        <v>292</v>
      </c>
      <c r="H260" s="182">
        <v>32.4</v>
      </c>
      <c r="I260" s="183"/>
      <c r="J260" s="184">
        <f>ROUND(I260*H260,2)</f>
        <v>0</v>
      </c>
      <c r="K260" s="180" t="s">
        <v>171</v>
      </c>
      <c r="L260" s="39"/>
      <c r="M260" s="185" t="s">
        <v>19</v>
      </c>
      <c r="N260" s="186" t="s">
        <v>45</v>
      </c>
      <c r="O260" s="64"/>
      <c r="P260" s="187">
        <f>O260*H260</f>
        <v>0</v>
      </c>
      <c r="Q260" s="187">
        <v>6.9999999999999994E-5</v>
      </c>
      <c r="R260" s="187">
        <f>Q260*H260</f>
        <v>2.2679999999999996E-3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389</v>
      </c>
      <c r="AT260" s="189" t="s">
        <v>167</v>
      </c>
      <c r="AU260" s="189" t="s">
        <v>83</v>
      </c>
      <c r="AY260" s="17" t="s">
        <v>164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81</v>
      </c>
      <c r="BK260" s="190">
        <f>ROUND(I260*H260,2)</f>
        <v>0</v>
      </c>
      <c r="BL260" s="17" t="s">
        <v>389</v>
      </c>
      <c r="BM260" s="189" t="s">
        <v>2179</v>
      </c>
    </row>
    <row r="261" spans="1:65" s="2" customFormat="1" ht="37.9" customHeight="1">
      <c r="A261" s="34"/>
      <c r="B261" s="35"/>
      <c r="C261" s="178" t="s">
        <v>487</v>
      </c>
      <c r="D261" s="178" t="s">
        <v>167</v>
      </c>
      <c r="E261" s="179" t="s">
        <v>1592</v>
      </c>
      <c r="F261" s="180" t="s">
        <v>1593</v>
      </c>
      <c r="G261" s="181" t="s">
        <v>401</v>
      </c>
      <c r="H261" s="182">
        <v>1</v>
      </c>
      <c r="I261" s="183"/>
      <c r="J261" s="184">
        <f>ROUND(I261*H261,2)</f>
        <v>0</v>
      </c>
      <c r="K261" s="180" t="s">
        <v>171</v>
      </c>
      <c r="L261" s="39"/>
      <c r="M261" s="185" t="s">
        <v>19</v>
      </c>
      <c r="N261" s="186" t="s">
        <v>45</v>
      </c>
      <c r="O261" s="64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389</v>
      </c>
      <c r="AT261" s="189" t="s">
        <v>167</v>
      </c>
      <c r="AU261" s="189" t="s">
        <v>83</v>
      </c>
      <c r="AY261" s="17" t="s">
        <v>164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81</v>
      </c>
      <c r="BK261" s="190">
        <f>ROUND(I261*H261,2)</f>
        <v>0</v>
      </c>
      <c r="BL261" s="17" t="s">
        <v>389</v>
      </c>
      <c r="BM261" s="189" t="s">
        <v>2180</v>
      </c>
    </row>
    <row r="262" spans="1:65" s="13" customFormat="1" ht="11.25">
      <c r="B262" s="191"/>
      <c r="C262" s="192"/>
      <c r="D262" s="193" t="s">
        <v>174</v>
      </c>
      <c r="E262" s="194" t="s">
        <v>19</v>
      </c>
      <c r="F262" s="195" t="s">
        <v>1061</v>
      </c>
      <c r="G262" s="192"/>
      <c r="H262" s="194" t="s">
        <v>19</v>
      </c>
      <c r="I262" s="196"/>
      <c r="J262" s="192"/>
      <c r="K262" s="192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174</v>
      </c>
      <c r="AU262" s="201" t="s">
        <v>83</v>
      </c>
      <c r="AV262" s="13" t="s">
        <v>81</v>
      </c>
      <c r="AW262" s="13" t="s">
        <v>35</v>
      </c>
      <c r="AX262" s="13" t="s">
        <v>74</v>
      </c>
      <c r="AY262" s="201" t="s">
        <v>164</v>
      </c>
    </row>
    <row r="263" spans="1:65" s="14" customFormat="1" ht="11.25">
      <c r="B263" s="202"/>
      <c r="C263" s="203"/>
      <c r="D263" s="193" t="s">
        <v>174</v>
      </c>
      <c r="E263" s="204" t="s">
        <v>19</v>
      </c>
      <c r="F263" s="205" t="s">
        <v>81</v>
      </c>
      <c r="G263" s="203"/>
      <c r="H263" s="206">
        <v>1</v>
      </c>
      <c r="I263" s="207"/>
      <c r="J263" s="203"/>
      <c r="K263" s="203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174</v>
      </c>
      <c r="AU263" s="212" t="s">
        <v>83</v>
      </c>
      <c r="AV263" s="14" t="s">
        <v>83</v>
      </c>
      <c r="AW263" s="14" t="s">
        <v>35</v>
      </c>
      <c r="AX263" s="14" t="s">
        <v>81</v>
      </c>
      <c r="AY263" s="212" t="s">
        <v>164</v>
      </c>
    </row>
    <row r="264" spans="1:65" s="2" customFormat="1" ht="24.2" customHeight="1">
      <c r="A264" s="34"/>
      <c r="B264" s="35"/>
      <c r="C264" s="213" t="s">
        <v>320</v>
      </c>
      <c r="D264" s="213" t="s">
        <v>231</v>
      </c>
      <c r="E264" s="214" t="s">
        <v>1596</v>
      </c>
      <c r="F264" s="215" t="s">
        <v>1597</v>
      </c>
      <c r="G264" s="216" t="s">
        <v>401</v>
      </c>
      <c r="H264" s="217">
        <v>1</v>
      </c>
      <c r="I264" s="218"/>
      <c r="J264" s="219">
        <f>ROUND(I264*H264,2)</f>
        <v>0</v>
      </c>
      <c r="K264" s="215" t="s">
        <v>171</v>
      </c>
      <c r="L264" s="220"/>
      <c r="M264" s="221" t="s">
        <v>19</v>
      </c>
      <c r="N264" s="222" t="s">
        <v>45</v>
      </c>
      <c r="O264" s="64"/>
      <c r="P264" s="187">
        <f>O264*H264</f>
        <v>0</v>
      </c>
      <c r="Q264" s="187">
        <v>1.95E-2</v>
      </c>
      <c r="R264" s="187">
        <f>Q264*H264</f>
        <v>1.95E-2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348</v>
      </c>
      <c r="AT264" s="189" t="s">
        <v>231</v>
      </c>
      <c r="AU264" s="189" t="s">
        <v>83</v>
      </c>
      <c r="AY264" s="17" t="s">
        <v>164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81</v>
      </c>
      <c r="BK264" s="190">
        <f>ROUND(I264*H264,2)</f>
        <v>0</v>
      </c>
      <c r="BL264" s="17" t="s">
        <v>389</v>
      </c>
      <c r="BM264" s="189" t="s">
        <v>2181</v>
      </c>
    </row>
    <row r="265" spans="1:65" s="2" customFormat="1" ht="37.9" customHeight="1">
      <c r="A265" s="34"/>
      <c r="B265" s="35"/>
      <c r="C265" s="178" t="s">
        <v>218</v>
      </c>
      <c r="D265" s="178" t="s">
        <v>167</v>
      </c>
      <c r="E265" s="179" t="s">
        <v>1612</v>
      </c>
      <c r="F265" s="180" t="s">
        <v>1613</v>
      </c>
      <c r="G265" s="181" t="s">
        <v>401</v>
      </c>
      <c r="H265" s="182">
        <v>1</v>
      </c>
      <c r="I265" s="183"/>
      <c r="J265" s="184">
        <f>ROUND(I265*H265,2)</f>
        <v>0</v>
      </c>
      <c r="K265" s="180" t="s">
        <v>171</v>
      </c>
      <c r="L265" s="39"/>
      <c r="M265" s="185" t="s">
        <v>19</v>
      </c>
      <c r="N265" s="186" t="s">
        <v>45</v>
      </c>
      <c r="O265" s="64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389</v>
      </c>
      <c r="AT265" s="189" t="s">
        <v>167</v>
      </c>
      <c r="AU265" s="189" t="s">
        <v>83</v>
      </c>
      <c r="AY265" s="17" t="s">
        <v>164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81</v>
      </c>
      <c r="BK265" s="190">
        <f>ROUND(I265*H265,2)</f>
        <v>0</v>
      </c>
      <c r="BL265" s="17" t="s">
        <v>389</v>
      </c>
      <c r="BM265" s="189" t="s">
        <v>2182</v>
      </c>
    </row>
    <row r="266" spans="1:65" s="13" customFormat="1" ht="11.25">
      <c r="B266" s="191"/>
      <c r="C266" s="192"/>
      <c r="D266" s="193" t="s">
        <v>174</v>
      </c>
      <c r="E266" s="194" t="s">
        <v>19</v>
      </c>
      <c r="F266" s="195" t="s">
        <v>1062</v>
      </c>
      <c r="G266" s="192"/>
      <c r="H266" s="194" t="s">
        <v>19</v>
      </c>
      <c r="I266" s="196"/>
      <c r="J266" s="192"/>
      <c r="K266" s="192"/>
      <c r="L266" s="197"/>
      <c r="M266" s="198"/>
      <c r="N266" s="199"/>
      <c r="O266" s="199"/>
      <c r="P266" s="199"/>
      <c r="Q266" s="199"/>
      <c r="R266" s="199"/>
      <c r="S266" s="199"/>
      <c r="T266" s="200"/>
      <c r="AT266" s="201" t="s">
        <v>174</v>
      </c>
      <c r="AU266" s="201" t="s">
        <v>83</v>
      </c>
      <c r="AV266" s="13" t="s">
        <v>81</v>
      </c>
      <c r="AW266" s="13" t="s">
        <v>35</v>
      </c>
      <c r="AX266" s="13" t="s">
        <v>74</v>
      </c>
      <c r="AY266" s="201" t="s">
        <v>164</v>
      </c>
    </row>
    <row r="267" spans="1:65" s="14" customFormat="1" ht="11.25">
      <c r="B267" s="202"/>
      <c r="C267" s="203"/>
      <c r="D267" s="193" t="s">
        <v>174</v>
      </c>
      <c r="E267" s="204" t="s">
        <v>19</v>
      </c>
      <c r="F267" s="205" t="s">
        <v>81</v>
      </c>
      <c r="G267" s="203"/>
      <c r="H267" s="206">
        <v>1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174</v>
      </c>
      <c r="AU267" s="212" t="s">
        <v>83</v>
      </c>
      <c r="AV267" s="14" t="s">
        <v>83</v>
      </c>
      <c r="AW267" s="14" t="s">
        <v>35</v>
      </c>
      <c r="AX267" s="14" t="s">
        <v>81</v>
      </c>
      <c r="AY267" s="212" t="s">
        <v>164</v>
      </c>
    </row>
    <row r="268" spans="1:65" s="2" customFormat="1" ht="24.2" customHeight="1">
      <c r="A268" s="34"/>
      <c r="B268" s="35"/>
      <c r="C268" s="213" t="s">
        <v>325</v>
      </c>
      <c r="D268" s="213" t="s">
        <v>231</v>
      </c>
      <c r="E268" s="214" t="s">
        <v>1616</v>
      </c>
      <c r="F268" s="215" t="s">
        <v>1617</v>
      </c>
      <c r="G268" s="216" t="s">
        <v>401</v>
      </c>
      <c r="H268" s="217">
        <v>1</v>
      </c>
      <c r="I268" s="218"/>
      <c r="J268" s="219">
        <f t="shared" ref="J268:J273" si="0">ROUND(I268*H268,2)</f>
        <v>0</v>
      </c>
      <c r="K268" s="215" t="s">
        <v>171</v>
      </c>
      <c r="L268" s="220"/>
      <c r="M268" s="221" t="s">
        <v>19</v>
      </c>
      <c r="N268" s="222" t="s">
        <v>45</v>
      </c>
      <c r="O268" s="64"/>
      <c r="P268" s="187">
        <f t="shared" ref="P268:P273" si="1">O268*H268</f>
        <v>0</v>
      </c>
      <c r="Q268" s="187">
        <v>1.95E-2</v>
      </c>
      <c r="R268" s="187">
        <f t="shared" ref="R268:R273" si="2">Q268*H268</f>
        <v>1.95E-2</v>
      </c>
      <c r="S268" s="187">
        <v>0</v>
      </c>
      <c r="T268" s="188">
        <f t="shared" ref="T268:T273" si="3"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348</v>
      </c>
      <c r="AT268" s="189" t="s">
        <v>231</v>
      </c>
      <c r="AU268" s="189" t="s">
        <v>83</v>
      </c>
      <c r="AY268" s="17" t="s">
        <v>164</v>
      </c>
      <c r="BE268" s="190">
        <f t="shared" ref="BE268:BE273" si="4">IF(N268="základní",J268,0)</f>
        <v>0</v>
      </c>
      <c r="BF268" s="190">
        <f t="shared" ref="BF268:BF273" si="5">IF(N268="snížená",J268,0)</f>
        <v>0</v>
      </c>
      <c r="BG268" s="190">
        <f t="shared" ref="BG268:BG273" si="6">IF(N268="zákl. přenesená",J268,0)</f>
        <v>0</v>
      </c>
      <c r="BH268" s="190">
        <f t="shared" ref="BH268:BH273" si="7">IF(N268="sníž. přenesená",J268,0)</f>
        <v>0</v>
      </c>
      <c r="BI268" s="190">
        <f t="shared" ref="BI268:BI273" si="8">IF(N268="nulová",J268,0)</f>
        <v>0</v>
      </c>
      <c r="BJ268" s="17" t="s">
        <v>81</v>
      </c>
      <c r="BK268" s="190">
        <f t="shared" ref="BK268:BK273" si="9">ROUND(I268*H268,2)</f>
        <v>0</v>
      </c>
      <c r="BL268" s="17" t="s">
        <v>389</v>
      </c>
      <c r="BM268" s="189" t="s">
        <v>2183</v>
      </c>
    </row>
    <row r="269" spans="1:65" s="2" customFormat="1" ht="24.2" customHeight="1">
      <c r="A269" s="34"/>
      <c r="B269" s="35"/>
      <c r="C269" s="178" t="s">
        <v>731</v>
      </c>
      <c r="D269" s="178" t="s">
        <v>167</v>
      </c>
      <c r="E269" s="179" t="s">
        <v>1651</v>
      </c>
      <c r="F269" s="180" t="s">
        <v>1652</v>
      </c>
      <c r="G269" s="181" t="s">
        <v>401</v>
      </c>
      <c r="H269" s="182">
        <v>1</v>
      </c>
      <c r="I269" s="183"/>
      <c r="J269" s="184">
        <f t="shared" si="0"/>
        <v>0</v>
      </c>
      <c r="K269" s="180" t="s">
        <v>171</v>
      </c>
      <c r="L269" s="39"/>
      <c r="M269" s="185" t="s">
        <v>19</v>
      </c>
      <c r="N269" s="186" t="s">
        <v>45</v>
      </c>
      <c r="O269" s="64"/>
      <c r="P269" s="187">
        <f t="shared" si="1"/>
        <v>0</v>
      </c>
      <c r="Q269" s="187">
        <v>0</v>
      </c>
      <c r="R269" s="187">
        <f t="shared" si="2"/>
        <v>0</v>
      </c>
      <c r="S269" s="187">
        <v>0</v>
      </c>
      <c r="T269" s="188">
        <f t="shared" si="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389</v>
      </c>
      <c r="AT269" s="189" t="s">
        <v>167</v>
      </c>
      <c r="AU269" s="189" t="s">
        <v>83</v>
      </c>
      <c r="AY269" s="17" t="s">
        <v>164</v>
      </c>
      <c r="BE269" s="190">
        <f t="shared" si="4"/>
        <v>0</v>
      </c>
      <c r="BF269" s="190">
        <f t="shared" si="5"/>
        <v>0</v>
      </c>
      <c r="BG269" s="190">
        <f t="shared" si="6"/>
        <v>0</v>
      </c>
      <c r="BH269" s="190">
        <f t="shared" si="7"/>
        <v>0</v>
      </c>
      <c r="BI269" s="190">
        <f t="shared" si="8"/>
        <v>0</v>
      </c>
      <c r="BJ269" s="17" t="s">
        <v>81</v>
      </c>
      <c r="BK269" s="190">
        <f t="shared" si="9"/>
        <v>0</v>
      </c>
      <c r="BL269" s="17" t="s">
        <v>389</v>
      </c>
      <c r="BM269" s="189" t="s">
        <v>2184</v>
      </c>
    </row>
    <row r="270" spans="1:65" s="2" customFormat="1" ht="14.45" customHeight="1">
      <c r="A270" s="34"/>
      <c r="B270" s="35"/>
      <c r="C270" s="213" t="s">
        <v>736</v>
      </c>
      <c r="D270" s="213" t="s">
        <v>231</v>
      </c>
      <c r="E270" s="214" t="s">
        <v>1655</v>
      </c>
      <c r="F270" s="215" t="s">
        <v>1656</v>
      </c>
      <c r="G270" s="216" t="s">
        <v>401</v>
      </c>
      <c r="H270" s="217">
        <v>1</v>
      </c>
      <c r="I270" s="218"/>
      <c r="J270" s="219">
        <f t="shared" si="0"/>
        <v>0</v>
      </c>
      <c r="K270" s="215" t="s">
        <v>171</v>
      </c>
      <c r="L270" s="220"/>
      <c r="M270" s="221" t="s">
        <v>19</v>
      </c>
      <c r="N270" s="222" t="s">
        <v>45</v>
      </c>
      <c r="O270" s="64"/>
      <c r="P270" s="187">
        <f t="shared" si="1"/>
        <v>0</v>
      </c>
      <c r="Q270" s="187">
        <v>3.8E-3</v>
      </c>
      <c r="R270" s="187">
        <f t="shared" si="2"/>
        <v>3.8E-3</v>
      </c>
      <c r="S270" s="187">
        <v>0</v>
      </c>
      <c r="T270" s="188">
        <f t="shared" si="3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348</v>
      </c>
      <c r="AT270" s="189" t="s">
        <v>231</v>
      </c>
      <c r="AU270" s="189" t="s">
        <v>83</v>
      </c>
      <c r="AY270" s="17" t="s">
        <v>164</v>
      </c>
      <c r="BE270" s="190">
        <f t="shared" si="4"/>
        <v>0</v>
      </c>
      <c r="BF270" s="190">
        <f t="shared" si="5"/>
        <v>0</v>
      </c>
      <c r="BG270" s="190">
        <f t="shared" si="6"/>
        <v>0</v>
      </c>
      <c r="BH270" s="190">
        <f t="shared" si="7"/>
        <v>0</v>
      </c>
      <c r="BI270" s="190">
        <f t="shared" si="8"/>
        <v>0</v>
      </c>
      <c r="BJ270" s="17" t="s">
        <v>81</v>
      </c>
      <c r="BK270" s="190">
        <f t="shared" si="9"/>
        <v>0</v>
      </c>
      <c r="BL270" s="17" t="s">
        <v>389</v>
      </c>
      <c r="BM270" s="189" t="s">
        <v>2185</v>
      </c>
    </row>
    <row r="271" spans="1:65" s="2" customFormat="1" ht="24.2" customHeight="1">
      <c r="A271" s="34"/>
      <c r="B271" s="35"/>
      <c r="C271" s="178" t="s">
        <v>2186</v>
      </c>
      <c r="D271" s="178" t="s">
        <v>167</v>
      </c>
      <c r="E271" s="179" t="s">
        <v>1663</v>
      </c>
      <c r="F271" s="180" t="s">
        <v>1664</v>
      </c>
      <c r="G271" s="181" t="s">
        <v>401</v>
      </c>
      <c r="H271" s="182">
        <v>2</v>
      </c>
      <c r="I271" s="183"/>
      <c r="J271" s="184">
        <f t="shared" si="0"/>
        <v>0</v>
      </c>
      <c r="K271" s="180" t="s">
        <v>171</v>
      </c>
      <c r="L271" s="39"/>
      <c r="M271" s="185" t="s">
        <v>19</v>
      </c>
      <c r="N271" s="186" t="s">
        <v>45</v>
      </c>
      <c r="O271" s="64"/>
      <c r="P271" s="187">
        <f t="shared" si="1"/>
        <v>0</v>
      </c>
      <c r="Q271" s="187">
        <v>0</v>
      </c>
      <c r="R271" s="187">
        <f t="shared" si="2"/>
        <v>0</v>
      </c>
      <c r="S271" s="187">
        <v>0</v>
      </c>
      <c r="T271" s="188">
        <f t="shared" si="3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389</v>
      </c>
      <c r="AT271" s="189" t="s">
        <v>167</v>
      </c>
      <c r="AU271" s="189" t="s">
        <v>83</v>
      </c>
      <c r="AY271" s="17" t="s">
        <v>164</v>
      </c>
      <c r="BE271" s="190">
        <f t="shared" si="4"/>
        <v>0</v>
      </c>
      <c r="BF271" s="190">
        <f t="shared" si="5"/>
        <v>0</v>
      </c>
      <c r="BG271" s="190">
        <f t="shared" si="6"/>
        <v>0</v>
      </c>
      <c r="BH271" s="190">
        <f t="shared" si="7"/>
        <v>0</v>
      </c>
      <c r="BI271" s="190">
        <f t="shared" si="8"/>
        <v>0</v>
      </c>
      <c r="BJ271" s="17" t="s">
        <v>81</v>
      </c>
      <c r="BK271" s="190">
        <f t="shared" si="9"/>
        <v>0</v>
      </c>
      <c r="BL271" s="17" t="s">
        <v>389</v>
      </c>
      <c r="BM271" s="189" t="s">
        <v>2187</v>
      </c>
    </row>
    <row r="272" spans="1:65" s="2" customFormat="1" ht="14.45" customHeight="1">
      <c r="A272" s="34"/>
      <c r="B272" s="35"/>
      <c r="C272" s="213" t="s">
        <v>780</v>
      </c>
      <c r="D272" s="213" t="s">
        <v>231</v>
      </c>
      <c r="E272" s="214" t="s">
        <v>1667</v>
      </c>
      <c r="F272" s="215" t="s">
        <v>1668</v>
      </c>
      <c r="G272" s="216" t="s">
        <v>318</v>
      </c>
      <c r="H272" s="217">
        <v>2</v>
      </c>
      <c r="I272" s="218"/>
      <c r="J272" s="219">
        <f t="shared" si="0"/>
        <v>0</v>
      </c>
      <c r="K272" s="215" t="s">
        <v>19</v>
      </c>
      <c r="L272" s="220"/>
      <c r="M272" s="221" t="s">
        <v>19</v>
      </c>
      <c r="N272" s="222" t="s">
        <v>45</v>
      </c>
      <c r="O272" s="64"/>
      <c r="P272" s="187">
        <f t="shared" si="1"/>
        <v>0</v>
      </c>
      <c r="Q272" s="187">
        <v>0</v>
      </c>
      <c r="R272" s="187">
        <f t="shared" si="2"/>
        <v>0</v>
      </c>
      <c r="S272" s="187">
        <v>0</v>
      </c>
      <c r="T272" s="188">
        <f t="shared" si="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348</v>
      </c>
      <c r="AT272" s="189" t="s">
        <v>231</v>
      </c>
      <c r="AU272" s="189" t="s">
        <v>83</v>
      </c>
      <c r="AY272" s="17" t="s">
        <v>164</v>
      </c>
      <c r="BE272" s="190">
        <f t="shared" si="4"/>
        <v>0</v>
      </c>
      <c r="BF272" s="190">
        <f t="shared" si="5"/>
        <v>0</v>
      </c>
      <c r="BG272" s="190">
        <f t="shared" si="6"/>
        <v>0</v>
      </c>
      <c r="BH272" s="190">
        <f t="shared" si="7"/>
        <v>0</v>
      </c>
      <c r="BI272" s="190">
        <f t="shared" si="8"/>
        <v>0</v>
      </c>
      <c r="BJ272" s="17" t="s">
        <v>81</v>
      </c>
      <c r="BK272" s="190">
        <f t="shared" si="9"/>
        <v>0</v>
      </c>
      <c r="BL272" s="17" t="s">
        <v>389</v>
      </c>
      <c r="BM272" s="189" t="s">
        <v>2188</v>
      </c>
    </row>
    <row r="273" spans="1:65" s="2" customFormat="1" ht="37.9" customHeight="1">
      <c r="A273" s="34"/>
      <c r="B273" s="35"/>
      <c r="C273" s="178" t="s">
        <v>740</v>
      </c>
      <c r="D273" s="178" t="s">
        <v>167</v>
      </c>
      <c r="E273" s="179" t="s">
        <v>1679</v>
      </c>
      <c r="F273" s="180" t="s">
        <v>1680</v>
      </c>
      <c r="G273" s="181" t="s">
        <v>401</v>
      </c>
      <c r="H273" s="182">
        <v>6</v>
      </c>
      <c r="I273" s="183"/>
      <c r="J273" s="184">
        <f t="shared" si="0"/>
        <v>0</v>
      </c>
      <c r="K273" s="180" t="s">
        <v>171</v>
      </c>
      <c r="L273" s="39"/>
      <c r="M273" s="185" t="s">
        <v>19</v>
      </c>
      <c r="N273" s="186" t="s">
        <v>45</v>
      </c>
      <c r="O273" s="64"/>
      <c r="P273" s="187">
        <f t="shared" si="1"/>
        <v>0</v>
      </c>
      <c r="Q273" s="187">
        <v>0</v>
      </c>
      <c r="R273" s="187">
        <f t="shared" si="2"/>
        <v>0</v>
      </c>
      <c r="S273" s="187">
        <v>0</v>
      </c>
      <c r="T273" s="188">
        <f t="shared" si="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389</v>
      </c>
      <c r="AT273" s="189" t="s">
        <v>167</v>
      </c>
      <c r="AU273" s="189" t="s">
        <v>83</v>
      </c>
      <c r="AY273" s="17" t="s">
        <v>164</v>
      </c>
      <c r="BE273" s="190">
        <f t="shared" si="4"/>
        <v>0</v>
      </c>
      <c r="BF273" s="190">
        <f t="shared" si="5"/>
        <v>0</v>
      </c>
      <c r="BG273" s="190">
        <f t="shared" si="6"/>
        <v>0</v>
      </c>
      <c r="BH273" s="190">
        <f t="shared" si="7"/>
        <v>0</v>
      </c>
      <c r="BI273" s="190">
        <f t="shared" si="8"/>
        <v>0</v>
      </c>
      <c r="BJ273" s="17" t="s">
        <v>81</v>
      </c>
      <c r="BK273" s="190">
        <f t="shared" si="9"/>
        <v>0</v>
      </c>
      <c r="BL273" s="17" t="s">
        <v>389</v>
      </c>
      <c r="BM273" s="189" t="s">
        <v>2189</v>
      </c>
    </row>
    <row r="274" spans="1:65" s="13" customFormat="1" ht="11.25">
      <c r="B274" s="191"/>
      <c r="C274" s="192"/>
      <c r="D274" s="193" t="s">
        <v>174</v>
      </c>
      <c r="E274" s="194" t="s">
        <v>19</v>
      </c>
      <c r="F274" s="195" t="s">
        <v>1683</v>
      </c>
      <c r="G274" s="192"/>
      <c r="H274" s="194" t="s">
        <v>19</v>
      </c>
      <c r="I274" s="196"/>
      <c r="J274" s="192"/>
      <c r="K274" s="192"/>
      <c r="L274" s="197"/>
      <c r="M274" s="198"/>
      <c r="N274" s="199"/>
      <c r="O274" s="199"/>
      <c r="P274" s="199"/>
      <c r="Q274" s="199"/>
      <c r="R274" s="199"/>
      <c r="S274" s="199"/>
      <c r="T274" s="200"/>
      <c r="AT274" s="201" t="s">
        <v>174</v>
      </c>
      <c r="AU274" s="201" t="s">
        <v>83</v>
      </c>
      <c r="AV274" s="13" t="s">
        <v>81</v>
      </c>
      <c r="AW274" s="13" t="s">
        <v>35</v>
      </c>
      <c r="AX274" s="13" t="s">
        <v>74</v>
      </c>
      <c r="AY274" s="201" t="s">
        <v>164</v>
      </c>
    </row>
    <row r="275" spans="1:65" s="14" customFormat="1" ht="11.25">
      <c r="B275" s="202"/>
      <c r="C275" s="203"/>
      <c r="D275" s="193" t="s">
        <v>174</v>
      </c>
      <c r="E275" s="204" t="s">
        <v>19</v>
      </c>
      <c r="F275" s="205" t="s">
        <v>172</v>
      </c>
      <c r="G275" s="203"/>
      <c r="H275" s="206">
        <v>4</v>
      </c>
      <c r="I275" s="207"/>
      <c r="J275" s="203"/>
      <c r="K275" s="203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174</v>
      </c>
      <c r="AU275" s="212" t="s">
        <v>83</v>
      </c>
      <c r="AV275" s="14" t="s">
        <v>83</v>
      </c>
      <c r="AW275" s="14" t="s">
        <v>35</v>
      </c>
      <c r="AX275" s="14" t="s">
        <v>74</v>
      </c>
      <c r="AY275" s="212" t="s">
        <v>164</v>
      </c>
    </row>
    <row r="276" spans="1:65" s="13" customFormat="1" ht="11.25">
      <c r="B276" s="191"/>
      <c r="C276" s="192"/>
      <c r="D276" s="193" t="s">
        <v>174</v>
      </c>
      <c r="E276" s="194" t="s">
        <v>19</v>
      </c>
      <c r="F276" s="195" t="s">
        <v>1717</v>
      </c>
      <c r="G276" s="192"/>
      <c r="H276" s="194" t="s">
        <v>19</v>
      </c>
      <c r="I276" s="196"/>
      <c r="J276" s="192"/>
      <c r="K276" s="192"/>
      <c r="L276" s="197"/>
      <c r="M276" s="198"/>
      <c r="N276" s="199"/>
      <c r="O276" s="199"/>
      <c r="P276" s="199"/>
      <c r="Q276" s="199"/>
      <c r="R276" s="199"/>
      <c r="S276" s="199"/>
      <c r="T276" s="200"/>
      <c r="AT276" s="201" t="s">
        <v>174</v>
      </c>
      <c r="AU276" s="201" t="s">
        <v>83</v>
      </c>
      <c r="AV276" s="13" t="s">
        <v>81</v>
      </c>
      <c r="AW276" s="13" t="s">
        <v>35</v>
      </c>
      <c r="AX276" s="13" t="s">
        <v>74</v>
      </c>
      <c r="AY276" s="201" t="s">
        <v>164</v>
      </c>
    </row>
    <row r="277" spans="1:65" s="14" customFormat="1" ht="11.25">
      <c r="B277" s="202"/>
      <c r="C277" s="203"/>
      <c r="D277" s="193" t="s">
        <v>174</v>
      </c>
      <c r="E277" s="204" t="s">
        <v>19</v>
      </c>
      <c r="F277" s="205" t="s">
        <v>83</v>
      </c>
      <c r="G277" s="203"/>
      <c r="H277" s="206">
        <v>2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174</v>
      </c>
      <c r="AU277" s="212" t="s">
        <v>83</v>
      </c>
      <c r="AV277" s="14" t="s">
        <v>83</v>
      </c>
      <c r="AW277" s="14" t="s">
        <v>35</v>
      </c>
      <c r="AX277" s="14" t="s">
        <v>74</v>
      </c>
      <c r="AY277" s="212" t="s">
        <v>164</v>
      </c>
    </row>
    <row r="278" spans="1:65" s="15" customFormat="1" ht="11.25">
      <c r="B278" s="223"/>
      <c r="C278" s="224"/>
      <c r="D278" s="193" t="s">
        <v>174</v>
      </c>
      <c r="E278" s="225" t="s">
        <v>19</v>
      </c>
      <c r="F278" s="226" t="s">
        <v>246</v>
      </c>
      <c r="G278" s="224"/>
      <c r="H278" s="227">
        <v>6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174</v>
      </c>
      <c r="AU278" s="233" t="s">
        <v>83</v>
      </c>
      <c r="AV278" s="15" t="s">
        <v>172</v>
      </c>
      <c r="AW278" s="15" t="s">
        <v>35</v>
      </c>
      <c r="AX278" s="15" t="s">
        <v>81</v>
      </c>
      <c r="AY278" s="233" t="s">
        <v>164</v>
      </c>
    </row>
    <row r="279" spans="1:65" s="2" customFormat="1" ht="24.2" customHeight="1">
      <c r="A279" s="34"/>
      <c r="B279" s="35"/>
      <c r="C279" s="213" t="s">
        <v>796</v>
      </c>
      <c r="D279" s="213" t="s">
        <v>231</v>
      </c>
      <c r="E279" s="214" t="s">
        <v>1685</v>
      </c>
      <c r="F279" s="215" t="s">
        <v>1686</v>
      </c>
      <c r="G279" s="216" t="s">
        <v>292</v>
      </c>
      <c r="H279" s="217">
        <v>4.8</v>
      </c>
      <c r="I279" s="218"/>
      <c r="J279" s="219">
        <f>ROUND(I279*H279,2)</f>
        <v>0</v>
      </c>
      <c r="K279" s="215" t="s">
        <v>171</v>
      </c>
      <c r="L279" s="220"/>
      <c r="M279" s="221" t="s">
        <v>19</v>
      </c>
      <c r="N279" s="222" t="s">
        <v>45</v>
      </c>
      <c r="O279" s="64"/>
      <c r="P279" s="187">
        <f>O279*H279</f>
        <v>0</v>
      </c>
      <c r="Q279" s="187">
        <v>4.0000000000000001E-3</v>
      </c>
      <c r="R279" s="187">
        <f>Q279*H279</f>
        <v>1.9199999999999998E-2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348</v>
      </c>
      <c r="AT279" s="189" t="s">
        <v>231</v>
      </c>
      <c r="AU279" s="189" t="s">
        <v>83</v>
      </c>
      <c r="AY279" s="17" t="s">
        <v>164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81</v>
      </c>
      <c r="BK279" s="190">
        <f>ROUND(I279*H279,2)</f>
        <v>0</v>
      </c>
      <c r="BL279" s="17" t="s">
        <v>389</v>
      </c>
      <c r="BM279" s="189" t="s">
        <v>2190</v>
      </c>
    </row>
    <row r="280" spans="1:65" s="14" customFormat="1" ht="11.25">
      <c r="B280" s="202"/>
      <c r="C280" s="203"/>
      <c r="D280" s="193" t="s">
        <v>174</v>
      </c>
      <c r="E280" s="204" t="s">
        <v>19</v>
      </c>
      <c r="F280" s="205" t="s">
        <v>1722</v>
      </c>
      <c r="G280" s="203"/>
      <c r="H280" s="206">
        <v>3.6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174</v>
      </c>
      <c r="AU280" s="212" t="s">
        <v>83</v>
      </c>
      <c r="AV280" s="14" t="s">
        <v>83</v>
      </c>
      <c r="AW280" s="14" t="s">
        <v>35</v>
      </c>
      <c r="AX280" s="14" t="s">
        <v>74</v>
      </c>
      <c r="AY280" s="212" t="s">
        <v>164</v>
      </c>
    </row>
    <row r="281" spans="1:65" s="14" customFormat="1" ht="11.25">
      <c r="B281" s="202"/>
      <c r="C281" s="203"/>
      <c r="D281" s="193" t="s">
        <v>174</v>
      </c>
      <c r="E281" s="204" t="s">
        <v>19</v>
      </c>
      <c r="F281" s="205" t="s">
        <v>2191</v>
      </c>
      <c r="G281" s="203"/>
      <c r="H281" s="206">
        <v>1.2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174</v>
      </c>
      <c r="AU281" s="212" t="s">
        <v>83</v>
      </c>
      <c r="AV281" s="14" t="s">
        <v>83</v>
      </c>
      <c r="AW281" s="14" t="s">
        <v>35</v>
      </c>
      <c r="AX281" s="14" t="s">
        <v>74</v>
      </c>
      <c r="AY281" s="212" t="s">
        <v>164</v>
      </c>
    </row>
    <row r="282" spans="1:65" s="15" customFormat="1" ht="11.25">
      <c r="B282" s="223"/>
      <c r="C282" s="224"/>
      <c r="D282" s="193" t="s">
        <v>174</v>
      </c>
      <c r="E282" s="225" t="s">
        <v>19</v>
      </c>
      <c r="F282" s="226" t="s">
        <v>246</v>
      </c>
      <c r="G282" s="224"/>
      <c r="H282" s="227">
        <v>4.8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174</v>
      </c>
      <c r="AU282" s="233" t="s">
        <v>83</v>
      </c>
      <c r="AV282" s="15" t="s">
        <v>172</v>
      </c>
      <c r="AW282" s="15" t="s">
        <v>35</v>
      </c>
      <c r="AX282" s="15" t="s">
        <v>81</v>
      </c>
      <c r="AY282" s="233" t="s">
        <v>164</v>
      </c>
    </row>
    <row r="283" spans="1:65" s="2" customFormat="1" ht="37.9" customHeight="1">
      <c r="A283" s="34"/>
      <c r="B283" s="35"/>
      <c r="C283" s="178" t="s">
        <v>701</v>
      </c>
      <c r="D283" s="178" t="s">
        <v>167</v>
      </c>
      <c r="E283" s="179" t="s">
        <v>1691</v>
      </c>
      <c r="F283" s="180" t="s">
        <v>1692</v>
      </c>
      <c r="G283" s="181" t="s">
        <v>401</v>
      </c>
      <c r="H283" s="182">
        <v>1</v>
      </c>
      <c r="I283" s="183"/>
      <c r="J283" s="184">
        <f>ROUND(I283*H283,2)</f>
        <v>0</v>
      </c>
      <c r="K283" s="180" t="s">
        <v>171</v>
      </c>
      <c r="L283" s="39"/>
      <c r="M283" s="185" t="s">
        <v>19</v>
      </c>
      <c r="N283" s="186" t="s">
        <v>45</v>
      </c>
      <c r="O283" s="64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389</v>
      </c>
      <c r="AT283" s="189" t="s">
        <v>167</v>
      </c>
      <c r="AU283" s="189" t="s">
        <v>83</v>
      </c>
      <c r="AY283" s="17" t="s">
        <v>164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81</v>
      </c>
      <c r="BK283" s="190">
        <f>ROUND(I283*H283,2)</f>
        <v>0</v>
      </c>
      <c r="BL283" s="17" t="s">
        <v>389</v>
      </c>
      <c r="BM283" s="189" t="s">
        <v>2192</v>
      </c>
    </row>
    <row r="284" spans="1:65" s="13" customFormat="1" ht="11.25">
      <c r="B284" s="191"/>
      <c r="C284" s="192"/>
      <c r="D284" s="193" t="s">
        <v>174</v>
      </c>
      <c r="E284" s="194" t="s">
        <v>19</v>
      </c>
      <c r="F284" s="195" t="s">
        <v>1682</v>
      </c>
      <c r="G284" s="192"/>
      <c r="H284" s="194" t="s">
        <v>19</v>
      </c>
      <c r="I284" s="196"/>
      <c r="J284" s="192"/>
      <c r="K284" s="192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174</v>
      </c>
      <c r="AU284" s="201" t="s">
        <v>83</v>
      </c>
      <c r="AV284" s="13" t="s">
        <v>81</v>
      </c>
      <c r="AW284" s="13" t="s">
        <v>35</v>
      </c>
      <c r="AX284" s="13" t="s">
        <v>74</v>
      </c>
      <c r="AY284" s="201" t="s">
        <v>164</v>
      </c>
    </row>
    <row r="285" spans="1:65" s="14" customFormat="1" ht="11.25">
      <c r="B285" s="202"/>
      <c r="C285" s="203"/>
      <c r="D285" s="193" t="s">
        <v>174</v>
      </c>
      <c r="E285" s="204" t="s">
        <v>19</v>
      </c>
      <c r="F285" s="205" t="s">
        <v>81</v>
      </c>
      <c r="G285" s="203"/>
      <c r="H285" s="206">
        <v>1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174</v>
      </c>
      <c r="AU285" s="212" t="s">
        <v>83</v>
      </c>
      <c r="AV285" s="14" t="s">
        <v>83</v>
      </c>
      <c r="AW285" s="14" t="s">
        <v>35</v>
      </c>
      <c r="AX285" s="14" t="s">
        <v>81</v>
      </c>
      <c r="AY285" s="212" t="s">
        <v>164</v>
      </c>
    </row>
    <row r="286" spans="1:65" s="2" customFormat="1" ht="24.2" customHeight="1">
      <c r="A286" s="34"/>
      <c r="B286" s="35"/>
      <c r="C286" s="213" t="s">
        <v>726</v>
      </c>
      <c r="D286" s="213" t="s">
        <v>231</v>
      </c>
      <c r="E286" s="214" t="s">
        <v>1685</v>
      </c>
      <c r="F286" s="215" t="s">
        <v>1686</v>
      </c>
      <c r="G286" s="216" t="s">
        <v>292</v>
      </c>
      <c r="H286" s="217">
        <v>1.5</v>
      </c>
      <c r="I286" s="218"/>
      <c r="J286" s="219">
        <f>ROUND(I286*H286,2)</f>
        <v>0</v>
      </c>
      <c r="K286" s="215" t="s">
        <v>171</v>
      </c>
      <c r="L286" s="220"/>
      <c r="M286" s="221" t="s">
        <v>19</v>
      </c>
      <c r="N286" s="222" t="s">
        <v>45</v>
      </c>
      <c r="O286" s="64"/>
      <c r="P286" s="187">
        <f>O286*H286</f>
        <v>0</v>
      </c>
      <c r="Q286" s="187">
        <v>4.0000000000000001E-3</v>
      </c>
      <c r="R286" s="187">
        <f>Q286*H286</f>
        <v>6.0000000000000001E-3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348</v>
      </c>
      <c r="AT286" s="189" t="s">
        <v>231</v>
      </c>
      <c r="AU286" s="189" t="s">
        <v>83</v>
      </c>
      <c r="AY286" s="17" t="s">
        <v>164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81</v>
      </c>
      <c r="BK286" s="190">
        <f>ROUND(I286*H286,2)</f>
        <v>0</v>
      </c>
      <c r="BL286" s="17" t="s">
        <v>389</v>
      </c>
      <c r="BM286" s="189" t="s">
        <v>2193</v>
      </c>
    </row>
    <row r="287" spans="1:65" s="14" customFormat="1" ht="11.25">
      <c r="B287" s="202"/>
      <c r="C287" s="203"/>
      <c r="D287" s="193" t="s">
        <v>174</v>
      </c>
      <c r="E287" s="204" t="s">
        <v>19</v>
      </c>
      <c r="F287" s="205" t="s">
        <v>2194</v>
      </c>
      <c r="G287" s="203"/>
      <c r="H287" s="206">
        <v>1.5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174</v>
      </c>
      <c r="AU287" s="212" t="s">
        <v>83</v>
      </c>
      <c r="AV287" s="14" t="s">
        <v>83</v>
      </c>
      <c r="AW287" s="14" t="s">
        <v>35</v>
      </c>
      <c r="AX287" s="14" t="s">
        <v>81</v>
      </c>
      <c r="AY287" s="212" t="s">
        <v>164</v>
      </c>
    </row>
    <row r="288" spans="1:65" s="2" customFormat="1" ht="24.2" customHeight="1">
      <c r="A288" s="34"/>
      <c r="B288" s="35"/>
      <c r="C288" s="213" t="s">
        <v>786</v>
      </c>
      <c r="D288" s="213" t="s">
        <v>231</v>
      </c>
      <c r="E288" s="214" t="s">
        <v>1732</v>
      </c>
      <c r="F288" s="215" t="s">
        <v>1733</v>
      </c>
      <c r="G288" s="216" t="s">
        <v>401</v>
      </c>
      <c r="H288" s="217">
        <v>14</v>
      </c>
      <c r="I288" s="218"/>
      <c r="J288" s="219">
        <f>ROUND(I288*H288,2)</f>
        <v>0</v>
      </c>
      <c r="K288" s="215" t="s">
        <v>171</v>
      </c>
      <c r="L288" s="220"/>
      <c r="M288" s="221" t="s">
        <v>19</v>
      </c>
      <c r="N288" s="222" t="s">
        <v>45</v>
      </c>
      <c r="O288" s="64"/>
      <c r="P288" s="187">
        <f>O288*H288</f>
        <v>0</v>
      </c>
      <c r="Q288" s="187">
        <v>6.0000000000000002E-5</v>
      </c>
      <c r="R288" s="187">
        <f>Q288*H288</f>
        <v>8.4000000000000003E-4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348</v>
      </c>
      <c r="AT288" s="189" t="s">
        <v>231</v>
      </c>
      <c r="AU288" s="189" t="s">
        <v>83</v>
      </c>
      <c r="AY288" s="17" t="s">
        <v>164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81</v>
      </c>
      <c r="BK288" s="190">
        <f>ROUND(I288*H288,2)</f>
        <v>0</v>
      </c>
      <c r="BL288" s="17" t="s">
        <v>389</v>
      </c>
      <c r="BM288" s="189" t="s">
        <v>2195</v>
      </c>
    </row>
    <row r="289" spans="1:65" s="2" customFormat="1" ht="37.9" customHeight="1">
      <c r="A289" s="34"/>
      <c r="B289" s="35"/>
      <c r="C289" s="178" t="s">
        <v>372</v>
      </c>
      <c r="D289" s="178" t="s">
        <v>167</v>
      </c>
      <c r="E289" s="179" t="s">
        <v>1736</v>
      </c>
      <c r="F289" s="180" t="s">
        <v>1737</v>
      </c>
      <c r="G289" s="181" t="s">
        <v>207</v>
      </c>
      <c r="H289" s="182">
        <v>0.47199999999999998</v>
      </c>
      <c r="I289" s="183"/>
      <c r="J289" s="184">
        <f>ROUND(I289*H289,2)</f>
        <v>0</v>
      </c>
      <c r="K289" s="180" t="s">
        <v>171</v>
      </c>
      <c r="L289" s="39"/>
      <c r="M289" s="185" t="s">
        <v>19</v>
      </c>
      <c r="N289" s="186" t="s">
        <v>45</v>
      </c>
      <c r="O289" s="64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389</v>
      </c>
      <c r="AT289" s="189" t="s">
        <v>167</v>
      </c>
      <c r="AU289" s="189" t="s">
        <v>83</v>
      </c>
      <c r="AY289" s="17" t="s">
        <v>164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81</v>
      </c>
      <c r="BK289" s="190">
        <f>ROUND(I289*H289,2)</f>
        <v>0</v>
      </c>
      <c r="BL289" s="17" t="s">
        <v>389</v>
      </c>
      <c r="BM289" s="189" t="s">
        <v>2196</v>
      </c>
    </row>
    <row r="290" spans="1:65" s="12" customFormat="1" ht="22.9" customHeight="1">
      <c r="B290" s="162"/>
      <c r="C290" s="163"/>
      <c r="D290" s="164" t="s">
        <v>73</v>
      </c>
      <c r="E290" s="176" t="s">
        <v>1876</v>
      </c>
      <c r="F290" s="176" t="s">
        <v>1877</v>
      </c>
      <c r="G290" s="163"/>
      <c r="H290" s="163"/>
      <c r="I290" s="166"/>
      <c r="J290" s="177">
        <f>BK290</f>
        <v>0</v>
      </c>
      <c r="K290" s="163"/>
      <c r="L290" s="168"/>
      <c r="M290" s="169"/>
      <c r="N290" s="170"/>
      <c r="O290" s="170"/>
      <c r="P290" s="171">
        <f>SUM(P291:P305)</f>
        <v>0</v>
      </c>
      <c r="Q290" s="170"/>
      <c r="R290" s="171">
        <f>SUM(R291:R305)</f>
        <v>0.53726746999999997</v>
      </c>
      <c r="S290" s="170"/>
      <c r="T290" s="172">
        <f>SUM(T291:T305)</f>
        <v>0</v>
      </c>
      <c r="AR290" s="173" t="s">
        <v>83</v>
      </c>
      <c r="AT290" s="174" t="s">
        <v>73</v>
      </c>
      <c r="AU290" s="174" t="s">
        <v>81</v>
      </c>
      <c r="AY290" s="173" t="s">
        <v>164</v>
      </c>
      <c r="BK290" s="175">
        <f>SUM(BK291:BK305)</f>
        <v>0</v>
      </c>
    </row>
    <row r="291" spans="1:65" s="2" customFormat="1" ht="14.45" customHeight="1">
      <c r="A291" s="34"/>
      <c r="B291" s="35"/>
      <c r="C291" s="178" t="s">
        <v>339</v>
      </c>
      <c r="D291" s="178" t="s">
        <v>167</v>
      </c>
      <c r="E291" s="179" t="s">
        <v>1878</v>
      </c>
      <c r="F291" s="180" t="s">
        <v>1879</v>
      </c>
      <c r="G291" s="181" t="s">
        <v>170</v>
      </c>
      <c r="H291" s="182">
        <v>41.49</v>
      </c>
      <c r="I291" s="183"/>
      <c r="J291" s="184">
        <f>ROUND(I291*H291,2)</f>
        <v>0</v>
      </c>
      <c r="K291" s="180" t="s">
        <v>171</v>
      </c>
      <c r="L291" s="39"/>
      <c r="M291" s="185" t="s">
        <v>19</v>
      </c>
      <c r="N291" s="186" t="s">
        <v>45</v>
      </c>
      <c r="O291" s="64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389</v>
      </c>
      <c r="AT291" s="189" t="s">
        <v>167</v>
      </c>
      <c r="AU291" s="189" t="s">
        <v>83</v>
      </c>
      <c r="AY291" s="17" t="s">
        <v>164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81</v>
      </c>
      <c r="BK291" s="190">
        <f>ROUND(I291*H291,2)</f>
        <v>0</v>
      </c>
      <c r="BL291" s="17" t="s">
        <v>389</v>
      </c>
      <c r="BM291" s="189" t="s">
        <v>2197</v>
      </c>
    </row>
    <row r="292" spans="1:65" s="14" customFormat="1" ht="11.25">
      <c r="B292" s="202"/>
      <c r="C292" s="203"/>
      <c r="D292" s="193" t="s">
        <v>174</v>
      </c>
      <c r="E292" s="204" t="s">
        <v>19</v>
      </c>
      <c r="F292" s="205" t="s">
        <v>2072</v>
      </c>
      <c r="G292" s="203"/>
      <c r="H292" s="206">
        <v>41.49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174</v>
      </c>
      <c r="AU292" s="212" t="s">
        <v>83</v>
      </c>
      <c r="AV292" s="14" t="s">
        <v>83</v>
      </c>
      <c r="AW292" s="14" t="s">
        <v>35</v>
      </c>
      <c r="AX292" s="14" t="s">
        <v>81</v>
      </c>
      <c r="AY292" s="212" t="s">
        <v>164</v>
      </c>
    </row>
    <row r="293" spans="1:65" s="2" customFormat="1" ht="24.2" customHeight="1">
      <c r="A293" s="34"/>
      <c r="B293" s="35"/>
      <c r="C293" s="178" t="s">
        <v>344</v>
      </c>
      <c r="D293" s="178" t="s">
        <v>167</v>
      </c>
      <c r="E293" s="179" t="s">
        <v>1884</v>
      </c>
      <c r="F293" s="180" t="s">
        <v>1885</v>
      </c>
      <c r="G293" s="181" t="s">
        <v>170</v>
      </c>
      <c r="H293" s="182">
        <v>41.49</v>
      </c>
      <c r="I293" s="183"/>
      <c r="J293" s="184">
        <f>ROUND(I293*H293,2)</f>
        <v>0</v>
      </c>
      <c r="K293" s="180" t="s">
        <v>171</v>
      </c>
      <c r="L293" s="39"/>
      <c r="M293" s="185" t="s">
        <v>19</v>
      </c>
      <c r="N293" s="186" t="s">
        <v>45</v>
      </c>
      <c r="O293" s="64"/>
      <c r="P293" s="187">
        <f>O293*H293</f>
        <v>0</v>
      </c>
      <c r="Q293" s="187">
        <v>3.0000000000000001E-5</v>
      </c>
      <c r="R293" s="187">
        <f>Q293*H293</f>
        <v>1.2447000000000001E-3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389</v>
      </c>
      <c r="AT293" s="189" t="s">
        <v>167</v>
      </c>
      <c r="AU293" s="189" t="s">
        <v>83</v>
      </c>
      <c r="AY293" s="17" t="s">
        <v>164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81</v>
      </c>
      <c r="BK293" s="190">
        <f>ROUND(I293*H293,2)</f>
        <v>0</v>
      </c>
      <c r="BL293" s="17" t="s">
        <v>389</v>
      </c>
      <c r="BM293" s="189" t="s">
        <v>2198</v>
      </c>
    </row>
    <row r="294" spans="1:65" s="2" customFormat="1" ht="24.2" customHeight="1">
      <c r="A294" s="34"/>
      <c r="B294" s="35"/>
      <c r="C294" s="178" t="s">
        <v>355</v>
      </c>
      <c r="D294" s="178" t="s">
        <v>167</v>
      </c>
      <c r="E294" s="179" t="s">
        <v>1887</v>
      </c>
      <c r="F294" s="180" t="s">
        <v>1888</v>
      </c>
      <c r="G294" s="181" t="s">
        <v>170</v>
      </c>
      <c r="H294" s="182">
        <v>41.49</v>
      </c>
      <c r="I294" s="183"/>
      <c r="J294" s="184">
        <f>ROUND(I294*H294,2)</f>
        <v>0</v>
      </c>
      <c r="K294" s="180" t="s">
        <v>171</v>
      </c>
      <c r="L294" s="39"/>
      <c r="M294" s="185" t="s">
        <v>19</v>
      </c>
      <c r="N294" s="186" t="s">
        <v>45</v>
      </c>
      <c r="O294" s="64"/>
      <c r="P294" s="187">
        <f>O294*H294</f>
        <v>0</v>
      </c>
      <c r="Q294" s="187">
        <v>7.5799999999999999E-3</v>
      </c>
      <c r="R294" s="187">
        <f>Q294*H294</f>
        <v>0.3144942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389</v>
      </c>
      <c r="AT294" s="189" t="s">
        <v>167</v>
      </c>
      <c r="AU294" s="189" t="s">
        <v>83</v>
      </c>
      <c r="AY294" s="17" t="s">
        <v>164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81</v>
      </c>
      <c r="BK294" s="190">
        <f>ROUND(I294*H294,2)</f>
        <v>0</v>
      </c>
      <c r="BL294" s="17" t="s">
        <v>389</v>
      </c>
      <c r="BM294" s="189" t="s">
        <v>2199</v>
      </c>
    </row>
    <row r="295" spans="1:65" s="2" customFormat="1" ht="24.2" customHeight="1">
      <c r="A295" s="34"/>
      <c r="B295" s="35"/>
      <c r="C295" s="178" t="s">
        <v>359</v>
      </c>
      <c r="D295" s="178" t="s">
        <v>167</v>
      </c>
      <c r="E295" s="179" t="s">
        <v>1891</v>
      </c>
      <c r="F295" s="180" t="s">
        <v>1892</v>
      </c>
      <c r="G295" s="181" t="s">
        <v>170</v>
      </c>
      <c r="H295" s="182">
        <v>41.49</v>
      </c>
      <c r="I295" s="183"/>
      <c r="J295" s="184">
        <f>ROUND(I295*H295,2)</f>
        <v>0</v>
      </c>
      <c r="K295" s="180" t="s">
        <v>171</v>
      </c>
      <c r="L295" s="39"/>
      <c r="M295" s="185" t="s">
        <v>19</v>
      </c>
      <c r="N295" s="186" t="s">
        <v>45</v>
      </c>
      <c r="O295" s="64"/>
      <c r="P295" s="187">
        <f>O295*H295</f>
        <v>0</v>
      </c>
      <c r="Q295" s="187">
        <v>2.9999999999999997E-4</v>
      </c>
      <c r="R295" s="187">
        <f>Q295*H295</f>
        <v>1.2447E-2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389</v>
      </c>
      <c r="AT295" s="189" t="s">
        <v>167</v>
      </c>
      <c r="AU295" s="189" t="s">
        <v>83</v>
      </c>
      <c r="AY295" s="17" t="s">
        <v>164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81</v>
      </c>
      <c r="BK295" s="190">
        <f>ROUND(I295*H295,2)</f>
        <v>0</v>
      </c>
      <c r="BL295" s="17" t="s">
        <v>389</v>
      </c>
      <c r="BM295" s="189" t="s">
        <v>2200</v>
      </c>
    </row>
    <row r="296" spans="1:65" s="2" customFormat="1" ht="37.9" customHeight="1">
      <c r="A296" s="34"/>
      <c r="B296" s="35"/>
      <c r="C296" s="213" t="s">
        <v>363</v>
      </c>
      <c r="D296" s="213" t="s">
        <v>231</v>
      </c>
      <c r="E296" s="214" t="s">
        <v>1894</v>
      </c>
      <c r="F296" s="215" t="s">
        <v>1895</v>
      </c>
      <c r="G296" s="216" t="s">
        <v>170</v>
      </c>
      <c r="H296" s="217">
        <v>45.639000000000003</v>
      </c>
      <c r="I296" s="218"/>
      <c r="J296" s="219">
        <f>ROUND(I296*H296,2)</f>
        <v>0</v>
      </c>
      <c r="K296" s="215" t="s">
        <v>171</v>
      </c>
      <c r="L296" s="220"/>
      <c r="M296" s="221" t="s">
        <v>19</v>
      </c>
      <c r="N296" s="222" t="s">
        <v>45</v>
      </c>
      <c r="O296" s="64"/>
      <c r="P296" s="187">
        <f>O296*H296</f>
        <v>0</v>
      </c>
      <c r="Q296" s="187">
        <v>4.2900000000000004E-3</v>
      </c>
      <c r="R296" s="187">
        <f>Q296*H296</f>
        <v>0.19579131000000002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348</v>
      </c>
      <c r="AT296" s="189" t="s">
        <v>231</v>
      </c>
      <c r="AU296" s="189" t="s">
        <v>83</v>
      </c>
      <c r="AY296" s="17" t="s">
        <v>164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81</v>
      </c>
      <c r="BK296" s="190">
        <f>ROUND(I296*H296,2)</f>
        <v>0</v>
      </c>
      <c r="BL296" s="17" t="s">
        <v>389</v>
      </c>
      <c r="BM296" s="189" t="s">
        <v>2201</v>
      </c>
    </row>
    <row r="297" spans="1:65" s="14" customFormat="1" ht="11.25">
      <c r="B297" s="202"/>
      <c r="C297" s="203"/>
      <c r="D297" s="193" t="s">
        <v>174</v>
      </c>
      <c r="E297" s="203"/>
      <c r="F297" s="205" t="s">
        <v>2202</v>
      </c>
      <c r="G297" s="203"/>
      <c r="H297" s="206">
        <v>45.639000000000003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174</v>
      </c>
      <c r="AU297" s="212" t="s">
        <v>83</v>
      </c>
      <c r="AV297" s="14" t="s">
        <v>83</v>
      </c>
      <c r="AW297" s="14" t="s">
        <v>4</v>
      </c>
      <c r="AX297" s="14" t="s">
        <v>81</v>
      </c>
      <c r="AY297" s="212" t="s">
        <v>164</v>
      </c>
    </row>
    <row r="298" spans="1:65" s="2" customFormat="1" ht="14.45" customHeight="1">
      <c r="A298" s="34"/>
      <c r="B298" s="35"/>
      <c r="C298" s="178" t="s">
        <v>368</v>
      </c>
      <c r="D298" s="178" t="s">
        <v>167</v>
      </c>
      <c r="E298" s="179" t="s">
        <v>1899</v>
      </c>
      <c r="F298" s="180" t="s">
        <v>1900</v>
      </c>
      <c r="G298" s="181" t="s">
        <v>292</v>
      </c>
      <c r="H298" s="182">
        <v>46.695999999999998</v>
      </c>
      <c r="I298" s="183"/>
      <c r="J298" s="184">
        <f>ROUND(I298*H298,2)</f>
        <v>0</v>
      </c>
      <c r="K298" s="180" t="s">
        <v>171</v>
      </c>
      <c r="L298" s="39"/>
      <c r="M298" s="185" t="s">
        <v>19</v>
      </c>
      <c r="N298" s="186" t="s">
        <v>45</v>
      </c>
      <c r="O298" s="64"/>
      <c r="P298" s="187">
        <f>O298*H298</f>
        <v>0</v>
      </c>
      <c r="Q298" s="187">
        <v>1.0000000000000001E-5</v>
      </c>
      <c r="R298" s="187">
        <f>Q298*H298</f>
        <v>4.6696000000000004E-4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389</v>
      </c>
      <c r="AT298" s="189" t="s">
        <v>167</v>
      </c>
      <c r="AU298" s="189" t="s">
        <v>83</v>
      </c>
      <c r="AY298" s="17" t="s">
        <v>164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81</v>
      </c>
      <c r="BK298" s="190">
        <f>ROUND(I298*H298,2)</f>
        <v>0</v>
      </c>
      <c r="BL298" s="17" t="s">
        <v>389</v>
      </c>
      <c r="BM298" s="189" t="s">
        <v>2203</v>
      </c>
    </row>
    <row r="299" spans="1:65" s="14" customFormat="1" ht="11.25">
      <c r="B299" s="202"/>
      <c r="C299" s="203"/>
      <c r="D299" s="193" t="s">
        <v>174</v>
      </c>
      <c r="E299" s="204" t="s">
        <v>19</v>
      </c>
      <c r="F299" s="205" t="s">
        <v>2204</v>
      </c>
      <c r="G299" s="203"/>
      <c r="H299" s="206">
        <v>24.52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174</v>
      </c>
      <c r="AU299" s="212" t="s">
        <v>83</v>
      </c>
      <c r="AV299" s="14" t="s">
        <v>83</v>
      </c>
      <c r="AW299" s="14" t="s">
        <v>35</v>
      </c>
      <c r="AX299" s="14" t="s">
        <v>74</v>
      </c>
      <c r="AY299" s="212" t="s">
        <v>164</v>
      </c>
    </row>
    <row r="300" spans="1:65" s="14" customFormat="1" ht="11.25">
      <c r="B300" s="202"/>
      <c r="C300" s="203"/>
      <c r="D300" s="193" t="s">
        <v>174</v>
      </c>
      <c r="E300" s="204" t="s">
        <v>19</v>
      </c>
      <c r="F300" s="205" t="s">
        <v>2205</v>
      </c>
      <c r="G300" s="203"/>
      <c r="H300" s="206">
        <v>11.4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174</v>
      </c>
      <c r="AU300" s="212" t="s">
        <v>83</v>
      </c>
      <c r="AV300" s="14" t="s">
        <v>83</v>
      </c>
      <c r="AW300" s="14" t="s">
        <v>35</v>
      </c>
      <c r="AX300" s="14" t="s">
        <v>74</v>
      </c>
      <c r="AY300" s="212" t="s">
        <v>164</v>
      </c>
    </row>
    <row r="301" spans="1:65" s="15" customFormat="1" ht="11.25">
      <c r="B301" s="223"/>
      <c r="C301" s="224"/>
      <c r="D301" s="193" t="s">
        <v>174</v>
      </c>
      <c r="E301" s="225" t="s">
        <v>19</v>
      </c>
      <c r="F301" s="226" t="s">
        <v>246</v>
      </c>
      <c r="G301" s="224"/>
      <c r="H301" s="227">
        <v>35.92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174</v>
      </c>
      <c r="AU301" s="233" t="s">
        <v>83</v>
      </c>
      <c r="AV301" s="15" t="s">
        <v>172</v>
      </c>
      <c r="AW301" s="15" t="s">
        <v>35</v>
      </c>
      <c r="AX301" s="15" t="s">
        <v>81</v>
      </c>
      <c r="AY301" s="233" t="s">
        <v>164</v>
      </c>
    </row>
    <row r="302" spans="1:65" s="14" customFormat="1" ht="11.25">
      <c r="B302" s="202"/>
      <c r="C302" s="203"/>
      <c r="D302" s="193" t="s">
        <v>174</v>
      </c>
      <c r="E302" s="203"/>
      <c r="F302" s="205" t="s">
        <v>2206</v>
      </c>
      <c r="G302" s="203"/>
      <c r="H302" s="206">
        <v>46.695999999999998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174</v>
      </c>
      <c r="AU302" s="212" t="s">
        <v>83</v>
      </c>
      <c r="AV302" s="14" t="s">
        <v>83</v>
      </c>
      <c r="AW302" s="14" t="s">
        <v>4</v>
      </c>
      <c r="AX302" s="14" t="s">
        <v>81</v>
      </c>
      <c r="AY302" s="212" t="s">
        <v>164</v>
      </c>
    </row>
    <row r="303" spans="1:65" s="2" customFormat="1" ht="14.45" customHeight="1">
      <c r="A303" s="34"/>
      <c r="B303" s="35"/>
      <c r="C303" s="213" t="s">
        <v>378</v>
      </c>
      <c r="D303" s="213" t="s">
        <v>231</v>
      </c>
      <c r="E303" s="214" t="s">
        <v>1904</v>
      </c>
      <c r="F303" s="215" t="s">
        <v>1905</v>
      </c>
      <c r="G303" s="216" t="s">
        <v>292</v>
      </c>
      <c r="H303" s="217">
        <v>36.637999999999998</v>
      </c>
      <c r="I303" s="218"/>
      <c r="J303" s="219">
        <f>ROUND(I303*H303,2)</f>
        <v>0</v>
      </c>
      <c r="K303" s="215" t="s">
        <v>171</v>
      </c>
      <c r="L303" s="220"/>
      <c r="M303" s="221" t="s">
        <v>19</v>
      </c>
      <c r="N303" s="222" t="s">
        <v>45</v>
      </c>
      <c r="O303" s="64"/>
      <c r="P303" s="187">
        <f>O303*H303</f>
        <v>0</v>
      </c>
      <c r="Q303" s="187">
        <v>3.5E-4</v>
      </c>
      <c r="R303" s="187">
        <f>Q303*H303</f>
        <v>1.2823299999999999E-2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348</v>
      </c>
      <c r="AT303" s="189" t="s">
        <v>231</v>
      </c>
      <c r="AU303" s="189" t="s">
        <v>83</v>
      </c>
      <c r="AY303" s="17" t="s">
        <v>164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81</v>
      </c>
      <c r="BK303" s="190">
        <f>ROUND(I303*H303,2)</f>
        <v>0</v>
      </c>
      <c r="BL303" s="17" t="s">
        <v>389</v>
      </c>
      <c r="BM303" s="189" t="s">
        <v>2207</v>
      </c>
    </row>
    <row r="304" spans="1:65" s="14" customFormat="1" ht="11.25">
      <c r="B304" s="202"/>
      <c r="C304" s="203"/>
      <c r="D304" s="193" t="s">
        <v>174</v>
      </c>
      <c r="E304" s="203"/>
      <c r="F304" s="205" t="s">
        <v>2208</v>
      </c>
      <c r="G304" s="203"/>
      <c r="H304" s="206">
        <v>36.637999999999998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174</v>
      </c>
      <c r="AU304" s="212" t="s">
        <v>83</v>
      </c>
      <c r="AV304" s="14" t="s">
        <v>83</v>
      </c>
      <c r="AW304" s="14" t="s">
        <v>4</v>
      </c>
      <c r="AX304" s="14" t="s">
        <v>81</v>
      </c>
      <c r="AY304" s="212" t="s">
        <v>164</v>
      </c>
    </row>
    <row r="305" spans="1:65" s="2" customFormat="1" ht="37.9" customHeight="1">
      <c r="A305" s="34"/>
      <c r="B305" s="35"/>
      <c r="C305" s="178" t="s">
        <v>519</v>
      </c>
      <c r="D305" s="178" t="s">
        <v>167</v>
      </c>
      <c r="E305" s="179" t="s">
        <v>1908</v>
      </c>
      <c r="F305" s="180" t="s">
        <v>1909</v>
      </c>
      <c r="G305" s="181" t="s">
        <v>207</v>
      </c>
      <c r="H305" s="182">
        <v>0.53700000000000003</v>
      </c>
      <c r="I305" s="183"/>
      <c r="J305" s="184">
        <f>ROUND(I305*H305,2)</f>
        <v>0</v>
      </c>
      <c r="K305" s="180" t="s">
        <v>171</v>
      </c>
      <c r="L305" s="39"/>
      <c r="M305" s="185" t="s">
        <v>19</v>
      </c>
      <c r="N305" s="186" t="s">
        <v>45</v>
      </c>
      <c r="O305" s="64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389</v>
      </c>
      <c r="AT305" s="189" t="s">
        <v>167</v>
      </c>
      <c r="AU305" s="189" t="s">
        <v>83</v>
      </c>
      <c r="AY305" s="17" t="s">
        <v>164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7" t="s">
        <v>81</v>
      </c>
      <c r="BK305" s="190">
        <f>ROUND(I305*H305,2)</f>
        <v>0</v>
      </c>
      <c r="BL305" s="17" t="s">
        <v>389</v>
      </c>
      <c r="BM305" s="189" t="s">
        <v>2209</v>
      </c>
    </row>
    <row r="306" spans="1:65" s="12" customFormat="1" ht="22.9" customHeight="1">
      <c r="B306" s="162"/>
      <c r="C306" s="163"/>
      <c r="D306" s="164" t="s">
        <v>73</v>
      </c>
      <c r="E306" s="176" t="s">
        <v>1934</v>
      </c>
      <c r="F306" s="176" t="s">
        <v>1935</v>
      </c>
      <c r="G306" s="163"/>
      <c r="H306" s="163"/>
      <c r="I306" s="166"/>
      <c r="J306" s="177">
        <f>BK306</f>
        <v>0</v>
      </c>
      <c r="K306" s="163"/>
      <c r="L306" s="168"/>
      <c r="M306" s="169"/>
      <c r="N306" s="170"/>
      <c r="O306" s="170"/>
      <c r="P306" s="171">
        <f>SUM(P307:P318)</f>
        <v>0</v>
      </c>
      <c r="Q306" s="170"/>
      <c r="R306" s="171">
        <f>SUM(R307:R318)</f>
        <v>4.1125700000000001E-2</v>
      </c>
      <c r="S306" s="170"/>
      <c r="T306" s="172">
        <f>SUM(T307:T318)</f>
        <v>0</v>
      </c>
      <c r="AR306" s="173" t="s">
        <v>83</v>
      </c>
      <c r="AT306" s="174" t="s">
        <v>73</v>
      </c>
      <c r="AU306" s="174" t="s">
        <v>81</v>
      </c>
      <c r="AY306" s="173" t="s">
        <v>164</v>
      </c>
      <c r="BK306" s="175">
        <f>SUM(BK307:BK318)</f>
        <v>0</v>
      </c>
    </row>
    <row r="307" spans="1:65" s="2" customFormat="1" ht="24.2" customHeight="1">
      <c r="A307" s="34"/>
      <c r="B307" s="35"/>
      <c r="C307" s="178" t="s">
        <v>334</v>
      </c>
      <c r="D307" s="178" t="s">
        <v>167</v>
      </c>
      <c r="E307" s="179" t="s">
        <v>1936</v>
      </c>
      <c r="F307" s="180" t="s">
        <v>1937</v>
      </c>
      <c r="G307" s="181" t="s">
        <v>170</v>
      </c>
      <c r="H307" s="182">
        <v>83.93</v>
      </c>
      <c r="I307" s="183"/>
      <c r="J307" s="184">
        <f>ROUND(I307*H307,2)</f>
        <v>0</v>
      </c>
      <c r="K307" s="180" t="s">
        <v>171</v>
      </c>
      <c r="L307" s="39"/>
      <c r="M307" s="185" t="s">
        <v>19</v>
      </c>
      <c r="N307" s="186" t="s">
        <v>45</v>
      </c>
      <c r="O307" s="64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389</v>
      </c>
      <c r="AT307" s="189" t="s">
        <v>167</v>
      </c>
      <c r="AU307" s="189" t="s">
        <v>83</v>
      </c>
      <c r="AY307" s="17" t="s">
        <v>164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81</v>
      </c>
      <c r="BK307" s="190">
        <f>ROUND(I307*H307,2)</f>
        <v>0</v>
      </c>
      <c r="BL307" s="17" t="s">
        <v>389</v>
      </c>
      <c r="BM307" s="189" t="s">
        <v>2210</v>
      </c>
    </row>
    <row r="308" spans="1:65" s="2" customFormat="1" ht="24.2" customHeight="1">
      <c r="A308" s="34"/>
      <c r="B308" s="35"/>
      <c r="C308" s="178" t="s">
        <v>437</v>
      </c>
      <c r="D308" s="178" t="s">
        <v>167</v>
      </c>
      <c r="E308" s="179" t="s">
        <v>1939</v>
      </c>
      <c r="F308" s="180" t="s">
        <v>1940</v>
      </c>
      <c r="G308" s="181" t="s">
        <v>170</v>
      </c>
      <c r="H308" s="182">
        <v>40</v>
      </c>
      <c r="I308" s="183"/>
      <c r="J308" s="184">
        <f>ROUND(I308*H308,2)</f>
        <v>0</v>
      </c>
      <c r="K308" s="180" t="s">
        <v>171</v>
      </c>
      <c r="L308" s="39"/>
      <c r="M308" s="185" t="s">
        <v>19</v>
      </c>
      <c r="N308" s="186" t="s">
        <v>45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389</v>
      </c>
      <c r="AT308" s="189" t="s">
        <v>167</v>
      </c>
      <c r="AU308" s="189" t="s">
        <v>83</v>
      </c>
      <c r="AY308" s="17" t="s">
        <v>164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81</v>
      </c>
      <c r="BK308" s="190">
        <f>ROUND(I308*H308,2)</f>
        <v>0</v>
      </c>
      <c r="BL308" s="17" t="s">
        <v>389</v>
      </c>
      <c r="BM308" s="189" t="s">
        <v>2211</v>
      </c>
    </row>
    <row r="309" spans="1:65" s="14" customFormat="1" ht="11.25">
      <c r="B309" s="202"/>
      <c r="C309" s="203"/>
      <c r="D309" s="193" t="s">
        <v>174</v>
      </c>
      <c r="E309" s="204" t="s">
        <v>19</v>
      </c>
      <c r="F309" s="205" t="s">
        <v>1890</v>
      </c>
      <c r="G309" s="203"/>
      <c r="H309" s="206">
        <v>40</v>
      </c>
      <c r="I309" s="207"/>
      <c r="J309" s="203"/>
      <c r="K309" s="203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174</v>
      </c>
      <c r="AU309" s="212" t="s">
        <v>83</v>
      </c>
      <c r="AV309" s="14" t="s">
        <v>83</v>
      </c>
      <c r="AW309" s="14" t="s">
        <v>35</v>
      </c>
      <c r="AX309" s="14" t="s">
        <v>81</v>
      </c>
      <c r="AY309" s="212" t="s">
        <v>164</v>
      </c>
    </row>
    <row r="310" spans="1:65" s="2" customFormat="1" ht="14.45" customHeight="1">
      <c r="A310" s="34"/>
      <c r="B310" s="35"/>
      <c r="C310" s="213" t="s">
        <v>273</v>
      </c>
      <c r="D310" s="213" t="s">
        <v>231</v>
      </c>
      <c r="E310" s="214" t="s">
        <v>1942</v>
      </c>
      <c r="F310" s="215" t="s">
        <v>1943</v>
      </c>
      <c r="G310" s="216" t="s">
        <v>170</v>
      </c>
      <c r="H310" s="217">
        <v>42</v>
      </c>
      <c r="I310" s="218"/>
      <c r="J310" s="219">
        <f>ROUND(I310*H310,2)</f>
        <v>0</v>
      </c>
      <c r="K310" s="215" t="s">
        <v>171</v>
      </c>
      <c r="L310" s="220"/>
      <c r="M310" s="221" t="s">
        <v>19</v>
      </c>
      <c r="N310" s="222" t="s">
        <v>45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348</v>
      </c>
      <c r="AT310" s="189" t="s">
        <v>231</v>
      </c>
      <c r="AU310" s="189" t="s">
        <v>83</v>
      </c>
      <c r="AY310" s="17" t="s">
        <v>164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81</v>
      </c>
      <c r="BK310" s="190">
        <f>ROUND(I310*H310,2)</f>
        <v>0</v>
      </c>
      <c r="BL310" s="17" t="s">
        <v>389</v>
      </c>
      <c r="BM310" s="189" t="s">
        <v>2212</v>
      </c>
    </row>
    <row r="311" spans="1:65" s="14" customFormat="1" ht="11.25">
      <c r="B311" s="202"/>
      <c r="C311" s="203"/>
      <c r="D311" s="193" t="s">
        <v>174</v>
      </c>
      <c r="E311" s="203"/>
      <c r="F311" s="205" t="s">
        <v>2213</v>
      </c>
      <c r="G311" s="203"/>
      <c r="H311" s="206">
        <v>42</v>
      </c>
      <c r="I311" s="207"/>
      <c r="J311" s="203"/>
      <c r="K311" s="203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174</v>
      </c>
      <c r="AU311" s="212" t="s">
        <v>83</v>
      </c>
      <c r="AV311" s="14" t="s">
        <v>83</v>
      </c>
      <c r="AW311" s="14" t="s">
        <v>4</v>
      </c>
      <c r="AX311" s="14" t="s">
        <v>81</v>
      </c>
      <c r="AY311" s="212" t="s">
        <v>164</v>
      </c>
    </row>
    <row r="312" spans="1:65" s="2" customFormat="1" ht="37.9" customHeight="1">
      <c r="A312" s="34"/>
      <c r="B312" s="35"/>
      <c r="C312" s="178" t="s">
        <v>482</v>
      </c>
      <c r="D312" s="178" t="s">
        <v>167</v>
      </c>
      <c r="E312" s="179" t="s">
        <v>1946</v>
      </c>
      <c r="F312" s="180" t="s">
        <v>1947</v>
      </c>
      <c r="G312" s="181" t="s">
        <v>170</v>
      </c>
      <c r="H312" s="182">
        <v>15</v>
      </c>
      <c r="I312" s="183"/>
      <c r="J312" s="184">
        <f>ROUND(I312*H312,2)</f>
        <v>0</v>
      </c>
      <c r="K312" s="180" t="s">
        <v>171</v>
      </c>
      <c r="L312" s="39"/>
      <c r="M312" s="185" t="s">
        <v>19</v>
      </c>
      <c r="N312" s="186" t="s">
        <v>45</v>
      </c>
      <c r="O312" s="64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389</v>
      </c>
      <c r="AT312" s="189" t="s">
        <v>167</v>
      </c>
      <c r="AU312" s="189" t="s">
        <v>83</v>
      </c>
      <c r="AY312" s="17" t="s">
        <v>164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81</v>
      </c>
      <c r="BK312" s="190">
        <f>ROUND(I312*H312,2)</f>
        <v>0</v>
      </c>
      <c r="BL312" s="17" t="s">
        <v>389</v>
      </c>
      <c r="BM312" s="189" t="s">
        <v>2214</v>
      </c>
    </row>
    <row r="313" spans="1:65" s="14" customFormat="1" ht="11.25">
      <c r="B313" s="202"/>
      <c r="C313" s="203"/>
      <c r="D313" s="193" t="s">
        <v>174</v>
      </c>
      <c r="E313" s="204" t="s">
        <v>19</v>
      </c>
      <c r="F313" s="205" t="s">
        <v>8</v>
      </c>
      <c r="G313" s="203"/>
      <c r="H313" s="206">
        <v>15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174</v>
      </c>
      <c r="AU313" s="212" t="s">
        <v>83</v>
      </c>
      <c r="AV313" s="14" t="s">
        <v>83</v>
      </c>
      <c r="AW313" s="14" t="s">
        <v>35</v>
      </c>
      <c r="AX313" s="14" t="s">
        <v>81</v>
      </c>
      <c r="AY313" s="212" t="s">
        <v>164</v>
      </c>
    </row>
    <row r="314" spans="1:65" s="2" customFormat="1" ht="14.45" customHeight="1">
      <c r="A314" s="34"/>
      <c r="B314" s="35"/>
      <c r="C314" s="213" t="s">
        <v>532</v>
      </c>
      <c r="D314" s="213" t="s">
        <v>231</v>
      </c>
      <c r="E314" s="214" t="s">
        <v>1942</v>
      </c>
      <c r="F314" s="215" t="s">
        <v>1943</v>
      </c>
      <c r="G314" s="216" t="s">
        <v>170</v>
      </c>
      <c r="H314" s="217">
        <v>15.75</v>
      </c>
      <c r="I314" s="218"/>
      <c r="J314" s="219">
        <f>ROUND(I314*H314,2)</f>
        <v>0</v>
      </c>
      <c r="K314" s="215" t="s">
        <v>171</v>
      </c>
      <c r="L314" s="220"/>
      <c r="M314" s="221" t="s">
        <v>19</v>
      </c>
      <c r="N314" s="222" t="s">
        <v>45</v>
      </c>
      <c r="O314" s="64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348</v>
      </c>
      <c r="AT314" s="189" t="s">
        <v>231</v>
      </c>
      <c r="AU314" s="189" t="s">
        <v>83</v>
      </c>
      <c r="AY314" s="17" t="s">
        <v>164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81</v>
      </c>
      <c r="BK314" s="190">
        <f>ROUND(I314*H314,2)</f>
        <v>0</v>
      </c>
      <c r="BL314" s="17" t="s">
        <v>389</v>
      </c>
      <c r="BM314" s="189" t="s">
        <v>2215</v>
      </c>
    </row>
    <row r="315" spans="1:65" s="14" customFormat="1" ht="11.25">
      <c r="B315" s="202"/>
      <c r="C315" s="203"/>
      <c r="D315" s="193" t="s">
        <v>174</v>
      </c>
      <c r="E315" s="203"/>
      <c r="F315" s="205" t="s">
        <v>2216</v>
      </c>
      <c r="G315" s="203"/>
      <c r="H315" s="206">
        <v>15.75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174</v>
      </c>
      <c r="AU315" s="212" t="s">
        <v>83</v>
      </c>
      <c r="AV315" s="14" t="s">
        <v>83</v>
      </c>
      <c r="AW315" s="14" t="s">
        <v>4</v>
      </c>
      <c r="AX315" s="14" t="s">
        <v>81</v>
      </c>
      <c r="AY315" s="212" t="s">
        <v>164</v>
      </c>
    </row>
    <row r="316" spans="1:65" s="2" customFormat="1" ht="24.2" customHeight="1">
      <c r="A316" s="34"/>
      <c r="B316" s="35"/>
      <c r="C316" s="178" t="s">
        <v>1883</v>
      </c>
      <c r="D316" s="178" t="s">
        <v>167</v>
      </c>
      <c r="E316" s="179" t="s">
        <v>1951</v>
      </c>
      <c r="F316" s="180" t="s">
        <v>1952</v>
      </c>
      <c r="G316" s="181" t="s">
        <v>170</v>
      </c>
      <c r="H316" s="182">
        <v>83.93</v>
      </c>
      <c r="I316" s="183"/>
      <c r="J316" s="184">
        <f>ROUND(I316*H316,2)</f>
        <v>0</v>
      </c>
      <c r="K316" s="180" t="s">
        <v>171</v>
      </c>
      <c r="L316" s="39"/>
      <c r="M316" s="185" t="s">
        <v>19</v>
      </c>
      <c r="N316" s="186" t="s">
        <v>45</v>
      </c>
      <c r="O316" s="64"/>
      <c r="P316" s="187">
        <f>O316*H316</f>
        <v>0</v>
      </c>
      <c r="Q316" s="187">
        <v>2.0000000000000001E-4</v>
      </c>
      <c r="R316" s="187">
        <f>Q316*H316</f>
        <v>1.6786000000000002E-2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389</v>
      </c>
      <c r="AT316" s="189" t="s">
        <v>167</v>
      </c>
      <c r="AU316" s="189" t="s">
        <v>83</v>
      </c>
      <c r="AY316" s="17" t="s">
        <v>164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81</v>
      </c>
      <c r="BK316" s="190">
        <f>ROUND(I316*H316,2)</f>
        <v>0</v>
      </c>
      <c r="BL316" s="17" t="s">
        <v>389</v>
      </c>
      <c r="BM316" s="189" t="s">
        <v>2217</v>
      </c>
    </row>
    <row r="317" spans="1:65" s="14" customFormat="1" ht="11.25">
      <c r="B317" s="202"/>
      <c r="C317" s="203"/>
      <c r="D317" s="193" t="s">
        <v>174</v>
      </c>
      <c r="E317" s="204" t="s">
        <v>19</v>
      </c>
      <c r="F317" s="205" t="s">
        <v>2218</v>
      </c>
      <c r="G317" s="203"/>
      <c r="H317" s="206">
        <v>83.93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174</v>
      </c>
      <c r="AU317" s="212" t="s">
        <v>83</v>
      </c>
      <c r="AV317" s="14" t="s">
        <v>83</v>
      </c>
      <c r="AW317" s="14" t="s">
        <v>35</v>
      </c>
      <c r="AX317" s="14" t="s">
        <v>81</v>
      </c>
      <c r="AY317" s="212" t="s">
        <v>164</v>
      </c>
    </row>
    <row r="318" spans="1:65" s="2" customFormat="1" ht="37.9" customHeight="1">
      <c r="A318" s="34"/>
      <c r="B318" s="35"/>
      <c r="C318" s="178" t="s">
        <v>184</v>
      </c>
      <c r="D318" s="178" t="s">
        <v>167</v>
      </c>
      <c r="E318" s="179" t="s">
        <v>1956</v>
      </c>
      <c r="F318" s="180" t="s">
        <v>1957</v>
      </c>
      <c r="G318" s="181" t="s">
        <v>170</v>
      </c>
      <c r="H318" s="182">
        <v>83.93</v>
      </c>
      <c r="I318" s="183"/>
      <c r="J318" s="184">
        <f>ROUND(I318*H318,2)</f>
        <v>0</v>
      </c>
      <c r="K318" s="180" t="s">
        <v>171</v>
      </c>
      <c r="L318" s="39"/>
      <c r="M318" s="241" t="s">
        <v>19</v>
      </c>
      <c r="N318" s="242" t="s">
        <v>45</v>
      </c>
      <c r="O318" s="243"/>
      <c r="P318" s="244">
        <f>O318*H318</f>
        <v>0</v>
      </c>
      <c r="Q318" s="244">
        <v>2.9E-4</v>
      </c>
      <c r="R318" s="244">
        <f>Q318*H318</f>
        <v>2.4339700000000002E-2</v>
      </c>
      <c r="S318" s="244">
        <v>0</v>
      </c>
      <c r="T318" s="24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389</v>
      </c>
      <c r="AT318" s="189" t="s">
        <v>167</v>
      </c>
      <c r="AU318" s="189" t="s">
        <v>83</v>
      </c>
      <c r="AY318" s="17" t="s">
        <v>164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17" t="s">
        <v>81</v>
      </c>
      <c r="BK318" s="190">
        <f>ROUND(I318*H318,2)</f>
        <v>0</v>
      </c>
      <c r="BL318" s="17" t="s">
        <v>389</v>
      </c>
      <c r="BM318" s="189" t="s">
        <v>2219</v>
      </c>
    </row>
    <row r="319" spans="1:65" s="2" customFormat="1" ht="6.95" customHeight="1">
      <c r="A319" s="34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39"/>
      <c r="M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</row>
  </sheetData>
  <sheetProtection algorithmName="SHA-512" hashValue="GfoulxlNV1VawcuhbgEawssBAGFTorfZcanV+sLSbUx7rLWvliViBpp0lOS6M97bwn8vj/nb39ZysJ/yy1uS1w==" saltValue="miICSrLIlxbQGteSmCUEnVqcR5T4A4dcZ7Q85n8tbNrFEmvT5JpGJJELKtVaaR+HlrqvYQtezzhJDQ6Q9yH7uA==" spinCount="100000" sheet="1" objects="1" scenarios="1" formatColumns="0" formatRows="0" autoFilter="0"/>
  <autoFilter ref="C98:K318" xr:uid="{00000000-0009-0000-0000-000004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1" customFormat="1" ht="12" customHeight="1">
      <c r="B8" s="20"/>
      <c r="D8" s="112" t="s">
        <v>121</v>
      </c>
      <c r="L8" s="20"/>
    </row>
    <row r="9" spans="1:46" s="2" customFormat="1" ht="16.5" customHeight="1">
      <c r="A9" s="34"/>
      <c r="B9" s="39"/>
      <c r="C9" s="34"/>
      <c r="D9" s="34"/>
      <c r="E9" s="293" t="s">
        <v>2220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6" t="s">
        <v>2221</v>
      </c>
      <c r="F11" s="295"/>
      <c r="G11" s="295"/>
      <c r="H11" s="295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2222</v>
      </c>
      <c r="G14" s="34"/>
      <c r="H14" s="34"/>
      <c r="I14" s="112" t="s">
        <v>23</v>
      </c>
      <c r="J14" s="114" t="str">
        <f>'Rekapitulace stavby'!AN8</f>
        <v>10. 5. 2021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37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7" t="str">
        <f>'Rekapitulace stavby'!E14</f>
        <v>Vyplň údaj</v>
      </c>
      <c r="F20" s="298"/>
      <c r="G20" s="298"/>
      <c r="H20" s="298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37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19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2223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38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9" t="s">
        <v>19</v>
      </c>
      <c r="F29" s="299"/>
      <c r="G29" s="299"/>
      <c r="H29" s="299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40</v>
      </c>
      <c r="E32" s="34"/>
      <c r="F32" s="34"/>
      <c r="G32" s="34"/>
      <c r="H32" s="34"/>
      <c r="I32" s="34"/>
      <c r="J32" s="120">
        <f>ROUND(J94,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42</v>
      </c>
      <c r="G34" s="34"/>
      <c r="H34" s="34"/>
      <c r="I34" s="121" t="s">
        <v>41</v>
      </c>
      <c r="J34" s="121" t="s">
        <v>43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44</v>
      </c>
      <c r="E35" s="112" t="s">
        <v>45</v>
      </c>
      <c r="F35" s="123">
        <f>ROUND((SUM(BE94:BE227)),  2)</f>
        <v>0</v>
      </c>
      <c r="G35" s="34"/>
      <c r="H35" s="34"/>
      <c r="I35" s="124">
        <v>0.21</v>
      </c>
      <c r="J35" s="123">
        <f>ROUND(((SUM(BE94:BE227))*I35),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46</v>
      </c>
      <c r="F36" s="123">
        <f>ROUND((SUM(BF94:BF227)),  2)</f>
        <v>0</v>
      </c>
      <c r="G36" s="34"/>
      <c r="H36" s="34"/>
      <c r="I36" s="124">
        <v>0.15</v>
      </c>
      <c r="J36" s="123">
        <f>ROUND(((SUM(BF94:BF227))*I36),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ROUND((SUM(BG94:BG227)),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48</v>
      </c>
      <c r="F38" s="123">
        <f>ROUND((SUM(BH94:BH227)),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49</v>
      </c>
      <c r="F39" s="123">
        <f>ROUND((SUM(BI94:BI227)),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50</v>
      </c>
      <c r="E41" s="127"/>
      <c r="F41" s="127"/>
      <c r="G41" s="128" t="s">
        <v>51</v>
      </c>
      <c r="H41" s="129" t="s">
        <v>52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125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6.25" hidden="1" customHeight="1">
      <c r="A50" s="34"/>
      <c r="B50" s="35"/>
      <c r="C50" s="36"/>
      <c r="D50" s="36"/>
      <c r="E50" s="300" t="str">
        <f>E7</f>
        <v>Střešní nástavba MŠ nad pavilonem č.2 a střešní nástavba zázemí ZŠ nad pavilonem č.3</v>
      </c>
      <c r="F50" s="301"/>
      <c r="G50" s="301"/>
      <c r="H50" s="301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121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300" t="s">
        <v>2220</v>
      </c>
      <c r="F52" s="302"/>
      <c r="G52" s="302"/>
      <c r="H52" s="302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54" t="str">
        <f>E11</f>
        <v>D 1.4.a-1 - SO 01</v>
      </c>
      <c r="F54" s="302"/>
      <c r="G54" s="302"/>
      <c r="H54" s="302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č. parc. 2401/22, 2401/23, k.ú. Doubravka [722 667</v>
      </c>
      <c r="G56" s="36"/>
      <c r="H56" s="36"/>
      <c r="I56" s="29" t="s">
        <v>23</v>
      </c>
      <c r="J56" s="59" t="str">
        <f>IF(J14="","",J14)</f>
        <v>10. 5. 2021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 xml:space="preserve"> </v>
      </c>
      <c r="G58" s="36"/>
      <c r="H58" s="36"/>
      <c r="I58" s="29" t="s">
        <v>32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M. Volf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126</v>
      </c>
      <c r="D61" s="137"/>
      <c r="E61" s="137"/>
      <c r="F61" s="137"/>
      <c r="G61" s="137"/>
      <c r="H61" s="137"/>
      <c r="I61" s="137"/>
      <c r="J61" s="138" t="s">
        <v>127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72</v>
      </c>
      <c r="D63" s="36"/>
      <c r="E63" s="36"/>
      <c r="F63" s="36"/>
      <c r="G63" s="36"/>
      <c r="H63" s="36"/>
      <c r="I63" s="36"/>
      <c r="J63" s="77">
        <f>J94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128</v>
      </c>
    </row>
    <row r="64" spans="1:47" s="9" customFormat="1" ht="24.95" hidden="1" customHeight="1">
      <c r="B64" s="140"/>
      <c r="C64" s="141"/>
      <c r="D64" s="142" t="s">
        <v>129</v>
      </c>
      <c r="E64" s="143"/>
      <c r="F64" s="143"/>
      <c r="G64" s="143"/>
      <c r="H64" s="143"/>
      <c r="I64" s="143"/>
      <c r="J64" s="144">
        <f>J95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134</v>
      </c>
      <c r="E65" s="148"/>
      <c r="F65" s="148"/>
      <c r="G65" s="148"/>
      <c r="H65" s="148"/>
      <c r="I65" s="148"/>
      <c r="J65" s="149">
        <f>J96</f>
        <v>0</v>
      </c>
      <c r="K65" s="97"/>
      <c r="L65" s="150"/>
    </row>
    <row r="66" spans="1:31" s="9" customFormat="1" ht="24.95" hidden="1" customHeight="1">
      <c r="B66" s="140"/>
      <c r="C66" s="141"/>
      <c r="D66" s="142" t="s">
        <v>136</v>
      </c>
      <c r="E66" s="143"/>
      <c r="F66" s="143"/>
      <c r="G66" s="143"/>
      <c r="H66" s="143"/>
      <c r="I66" s="143"/>
      <c r="J66" s="144">
        <f>J103</f>
        <v>0</v>
      </c>
      <c r="K66" s="141"/>
      <c r="L66" s="145"/>
    </row>
    <row r="67" spans="1:31" s="10" customFormat="1" ht="19.899999999999999" hidden="1" customHeight="1">
      <c r="B67" s="146"/>
      <c r="C67" s="97"/>
      <c r="D67" s="147" t="s">
        <v>564</v>
      </c>
      <c r="E67" s="148"/>
      <c r="F67" s="148"/>
      <c r="G67" s="148"/>
      <c r="H67" s="148"/>
      <c r="I67" s="148"/>
      <c r="J67" s="149">
        <f>J104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2224</v>
      </c>
      <c r="E68" s="148"/>
      <c r="F68" s="148"/>
      <c r="G68" s="148"/>
      <c r="H68" s="148"/>
      <c r="I68" s="148"/>
      <c r="J68" s="149">
        <f>J131</f>
        <v>0</v>
      </c>
      <c r="K68" s="97"/>
      <c r="L68" s="150"/>
    </row>
    <row r="69" spans="1:31" s="10" customFormat="1" ht="19.899999999999999" hidden="1" customHeight="1">
      <c r="B69" s="146"/>
      <c r="C69" s="97"/>
      <c r="D69" s="147" t="s">
        <v>139</v>
      </c>
      <c r="E69" s="148"/>
      <c r="F69" s="148"/>
      <c r="G69" s="148"/>
      <c r="H69" s="148"/>
      <c r="I69" s="148"/>
      <c r="J69" s="149">
        <f>J181</f>
        <v>0</v>
      </c>
      <c r="K69" s="97"/>
      <c r="L69" s="150"/>
    </row>
    <row r="70" spans="1:31" s="10" customFormat="1" ht="19.899999999999999" hidden="1" customHeight="1">
      <c r="B70" s="146"/>
      <c r="C70" s="97"/>
      <c r="D70" s="147" t="s">
        <v>2225</v>
      </c>
      <c r="E70" s="148"/>
      <c r="F70" s="148"/>
      <c r="G70" s="148"/>
      <c r="H70" s="148"/>
      <c r="I70" s="148"/>
      <c r="J70" s="149">
        <f>J213</f>
        <v>0</v>
      </c>
      <c r="K70" s="97"/>
      <c r="L70" s="150"/>
    </row>
    <row r="71" spans="1:31" s="10" customFormat="1" ht="19.899999999999999" hidden="1" customHeight="1">
      <c r="B71" s="146"/>
      <c r="C71" s="97"/>
      <c r="D71" s="147" t="s">
        <v>140</v>
      </c>
      <c r="E71" s="148"/>
      <c r="F71" s="148"/>
      <c r="G71" s="148"/>
      <c r="H71" s="148"/>
      <c r="I71" s="148"/>
      <c r="J71" s="149">
        <f>J218</f>
        <v>0</v>
      </c>
      <c r="K71" s="97"/>
      <c r="L71" s="150"/>
    </row>
    <row r="72" spans="1:31" s="9" customFormat="1" ht="24.95" hidden="1" customHeight="1">
      <c r="B72" s="140"/>
      <c r="C72" s="141"/>
      <c r="D72" s="142" t="s">
        <v>148</v>
      </c>
      <c r="E72" s="143"/>
      <c r="F72" s="143"/>
      <c r="G72" s="143"/>
      <c r="H72" s="143"/>
      <c r="I72" s="143"/>
      <c r="J72" s="144">
        <f>J225</f>
        <v>0</v>
      </c>
      <c r="K72" s="141"/>
      <c r="L72" s="145"/>
    </row>
    <row r="73" spans="1:31" s="2" customFormat="1" ht="21.75" hidden="1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hidden="1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ht="11.25" hidden="1"/>
    <row r="76" spans="1:31" ht="11.25" hidden="1"/>
    <row r="77" spans="1:31" ht="11.25" hidden="1"/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149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26.25" customHeight="1">
      <c r="A82" s="34"/>
      <c r="B82" s="35"/>
      <c r="C82" s="36"/>
      <c r="D82" s="36"/>
      <c r="E82" s="300" t="str">
        <f>E7</f>
        <v>Střešní nástavba MŠ nad pavilonem č.2 a střešní nástavba zázemí ZŠ nad pavilonem č.3</v>
      </c>
      <c r="F82" s="301"/>
      <c r="G82" s="301"/>
      <c r="H82" s="30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1"/>
      <c r="C83" s="29" t="s">
        <v>121</v>
      </c>
      <c r="D83" s="22"/>
      <c r="E83" s="22"/>
      <c r="F83" s="22"/>
      <c r="G83" s="22"/>
      <c r="H83" s="22"/>
      <c r="I83" s="22"/>
      <c r="J83" s="22"/>
      <c r="K83" s="22"/>
      <c r="L83" s="20"/>
    </row>
    <row r="84" spans="1:63" s="2" customFormat="1" ht="16.5" customHeight="1">
      <c r="A84" s="34"/>
      <c r="B84" s="35"/>
      <c r="C84" s="36"/>
      <c r="D84" s="36"/>
      <c r="E84" s="300" t="s">
        <v>2220</v>
      </c>
      <c r="F84" s="302"/>
      <c r="G84" s="302"/>
      <c r="H84" s="302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123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254" t="str">
        <f>E11</f>
        <v>D 1.4.a-1 - SO 01</v>
      </c>
      <c r="F86" s="302"/>
      <c r="G86" s="302"/>
      <c r="H86" s="302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F14</f>
        <v>č. parc. 2401/22, 2401/23, k.ú. Doubravka [722 667</v>
      </c>
      <c r="G88" s="36"/>
      <c r="H88" s="36"/>
      <c r="I88" s="29" t="s">
        <v>23</v>
      </c>
      <c r="J88" s="59" t="str">
        <f>IF(J14="","",J14)</f>
        <v>10. 5. 2021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6"/>
      <c r="E90" s="36"/>
      <c r="F90" s="27" t="str">
        <f>E17</f>
        <v xml:space="preserve"> </v>
      </c>
      <c r="G90" s="36"/>
      <c r="H90" s="36"/>
      <c r="I90" s="29" t="s">
        <v>32</v>
      </c>
      <c r="J90" s="32" t="str">
        <f>E23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30</v>
      </c>
      <c r="D91" s="36"/>
      <c r="E91" s="36"/>
      <c r="F91" s="27" t="str">
        <f>IF(E20="","",E20)</f>
        <v>Vyplň údaj</v>
      </c>
      <c r="G91" s="36"/>
      <c r="H91" s="36"/>
      <c r="I91" s="29" t="s">
        <v>36</v>
      </c>
      <c r="J91" s="32" t="str">
        <f>E26</f>
        <v>M. Volf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1"/>
      <c r="B93" s="152"/>
      <c r="C93" s="153" t="s">
        <v>150</v>
      </c>
      <c r="D93" s="154" t="s">
        <v>59</v>
      </c>
      <c r="E93" s="154" t="s">
        <v>55</v>
      </c>
      <c r="F93" s="154" t="s">
        <v>56</v>
      </c>
      <c r="G93" s="154" t="s">
        <v>151</v>
      </c>
      <c r="H93" s="154" t="s">
        <v>152</v>
      </c>
      <c r="I93" s="154" t="s">
        <v>153</v>
      </c>
      <c r="J93" s="154" t="s">
        <v>127</v>
      </c>
      <c r="K93" s="155" t="s">
        <v>154</v>
      </c>
      <c r="L93" s="156"/>
      <c r="M93" s="68" t="s">
        <v>19</v>
      </c>
      <c r="N93" s="69" t="s">
        <v>44</v>
      </c>
      <c r="O93" s="69" t="s">
        <v>155</v>
      </c>
      <c r="P93" s="69" t="s">
        <v>156</v>
      </c>
      <c r="Q93" s="69" t="s">
        <v>157</v>
      </c>
      <c r="R93" s="69" t="s">
        <v>158</v>
      </c>
      <c r="S93" s="69" t="s">
        <v>159</v>
      </c>
      <c r="T93" s="70" t="s">
        <v>160</v>
      </c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</row>
    <row r="94" spans="1:63" s="2" customFormat="1" ht="22.9" customHeight="1">
      <c r="A94" s="34"/>
      <c r="B94" s="35"/>
      <c r="C94" s="75" t="s">
        <v>161</v>
      </c>
      <c r="D94" s="36"/>
      <c r="E94" s="36"/>
      <c r="F94" s="36"/>
      <c r="G94" s="36"/>
      <c r="H94" s="36"/>
      <c r="I94" s="36"/>
      <c r="J94" s="157">
        <f>BK94</f>
        <v>0</v>
      </c>
      <c r="K94" s="36"/>
      <c r="L94" s="39"/>
      <c r="M94" s="71"/>
      <c r="N94" s="158"/>
      <c r="O94" s="72"/>
      <c r="P94" s="159">
        <f>P95+P103+P225</f>
        <v>0</v>
      </c>
      <c r="Q94" s="72"/>
      <c r="R94" s="159">
        <f>R95+R103+R225</f>
        <v>1.2484500000000001</v>
      </c>
      <c r="S94" s="72"/>
      <c r="T94" s="160">
        <f>T95+T103+T225</f>
        <v>0.25124999999999997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73</v>
      </c>
      <c r="AU94" s="17" t="s">
        <v>128</v>
      </c>
      <c r="BK94" s="161">
        <f>BK95+BK103+BK225</f>
        <v>0</v>
      </c>
    </row>
    <row r="95" spans="1:63" s="12" customFormat="1" ht="25.9" customHeight="1">
      <c r="B95" s="162"/>
      <c r="C95" s="163"/>
      <c r="D95" s="164" t="s">
        <v>73</v>
      </c>
      <c r="E95" s="165" t="s">
        <v>162</v>
      </c>
      <c r="F95" s="165" t="s">
        <v>163</v>
      </c>
      <c r="G95" s="163"/>
      <c r="H95" s="163"/>
      <c r="I95" s="166"/>
      <c r="J95" s="167">
        <f>BK95</f>
        <v>0</v>
      </c>
      <c r="K95" s="163"/>
      <c r="L95" s="168"/>
      <c r="M95" s="169"/>
      <c r="N95" s="170"/>
      <c r="O95" s="170"/>
      <c r="P95" s="171">
        <f>P96</f>
        <v>0</v>
      </c>
      <c r="Q95" s="170"/>
      <c r="R95" s="171">
        <f>R96</f>
        <v>0</v>
      </c>
      <c r="S95" s="170"/>
      <c r="T95" s="172">
        <f>T96</f>
        <v>0</v>
      </c>
      <c r="AR95" s="173" t="s">
        <v>81</v>
      </c>
      <c r="AT95" s="174" t="s">
        <v>73</v>
      </c>
      <c r="AU95" s="174" t="s">
        <v>74</v>
      </c>
      <c r="AY95" s="173" t="s">
        <v>164</v>
      </c>
      <c r="BK95" s="175">
        <f>BK96</f>
        <v>0</v>
      </c>
    </row>
    <row r="96" spans="1:63" s="12" customFormat="1" ht="22.9" customHeight="1">
      <c r="B96" s="162"/>
      <c r="C96" s="163"/>
      <c r="D96" s="164" t="s">
        <v>73</v>
      </c>
      <c r="E96" s="176" t="s">
        <v>353</v>
      </c>
      <c r="F96" s="176" t="s">
        <v>354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SUM(P97:P102)</f>
        <v>0</v>
      </c>
      <c r="Q96" s="170"/>
      <c r="R96" s="171">
        <f>SUM(R97:R102)</f>
        <v>0</v>
      </c>
      <c r="S96" s="170"/>
      <c r="T96" s="172">
        <f>SUM(T97:T102)</f>
        <v>0</v>
      </c>
      <c r="AR96" s="173" t="s">
        <v>81</v>
      </c>
      <c r="AT96" s="174" t="s">
        <v>73</v>
      </c>
      <c r="AU96" s="174" t="s">
        <v>81</v>
      </c>
      <c r="AY96" s="173" t="s">
        <v>164</v>
      </c>
      <c r="BK96" s="175">
        <f>SUM(BK97:BK102)</f>
        <v>0</v>
      </c>
    </row>
    <row r="97" spans="1:65" s="2" customFormat="1" ht="24.2" customHeight="1">
      <c r="A97" s="34"/>
      <c r="B97" s="35"/>
      <c r="C97" s="178" t="s">
        <v>81</v>
      </c>
      <c r="D97" s="178" t="s">
        <v>167</v>
      </c>
      <c r="E97" s="179" t="s">
        <v>360</v>
      </c>
      <c r="F97" s="180" t="s">
        <v>361</v>
      </c>
      <c r="G97" s="181" t="s">
        <v>207</v>
      </c>
      <c r="H97" s="182">
        <v>0.81899999999999995</v>
      </c>
      <c r="I97" s="183"/>
      <c r="J97" s="184">
        <f>ROUND(I97*H97,2)</f>
        <v>0</v>
      </c>
      <c r="K97" s="180" t="s">
        <v>171</v>
      </c>
      <c r="L97" s="39"/>
      <c r="M97" s="185" t="s">
        <v>19</v>
      </c>
      <c r="N97" s="186" t="s">
        <v>45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172</v>
      </c>
      <c r="AT97" s="189" t="s">
        <v>167</v>
      </c>
      <c r="AU97" s="189" t="s">
        <v>83</v>
      </c>
      <c r="AY97" s="17" t="s">
        <v>164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81</v>
      </c>
      <c r="BK97" s="190">
        <f>ROUND(I97*H97,2)</f>
        <v>0</v>
      </c>
      <c r="BL97" s="17" t="s">
        <v>172</v>
      </c>
      <c r="BM97" s="189" t="s">
        <v>2226</v>
      </c>
    </row>
    <row r="98" spans="1:65" s="14" customFormat="1" ht="11.25">
      <c r="B98" s="202"/>
      <c r="C98" s="203"/>
      <c r="D98" s="193" t="s">
        <v>174</v>
      </c>
      <c r="E98" s="204" t="s">
        <v>19</v>
      </c>
      <c r="F98" s="205" t="s">
        <v>2227</v>
      </c>
      <c r="G98" s="203"/>
      <c r="H98" s="206">
        <v>0.81899999999999995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174</v>
      </c>
      <c r="AU98" s="212" t="s">
        <v>83</v>
      </c>
      <c r="AV98" s="14" t="s">
        <v>83</v>
      </c>
      <c r="AW98" s="14" t="s">
        <v>35</v>
      </c>
      <c r="AX98" s="14" t="s">
        <v>81</v>
      </c>
      <c r="AY98" s="212" t="s">
        <v>164</v>
      </c>
    </row>
    <row r="99" spans="1:65" s="2" customFormat="1" ht="37.9" customHeight="1">
      <c r="A99" s="34"/>
      <c r="B99" s="35"/>
      <c r="C99" s="178" t="s">
        <v>83</v>
      </c>
      <c r="D99" s="178" t="s">
        <v>167</v>
      </c>
      <c r="E99" s="179" t="s">
        <v>364</v>
      </c>
      <c r="F99" s="180" t="s">
        <v>365</v>
      </c>
      <c r="G99" s="181" t="s">
        <v>207</v>
      </c>
      <c r="H99" s="182">
        <v>22.113</v>
      </c>
      <c r="I99" s="183"/>
      <c r="J99" s="184">
        <f>ROUND(I99*H99,2)</f>
        <v>0</v>
      </c>
      <c r="K99" s="180" t="s">
        <v>171</v>
      </c>
      <c r="L99" s="39"/>
      <c r="M99" s="185" t="s">
        <v>19</v>
      </c>
      <c r="N99" s="186" t="s">
        <v>45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172</v>
      </c>
      <c r="AT99" s="189" t="s">
        <v>167</v>
      </c>
      <c r="AU99" s="189" t="s">
        <v>83</v>
      </c>
      <c r="AY99" s="17" t="s">
        <v>164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81</v>
      </c>
      <c r="BK99" s="190">
        <f>ROUND(I99*H99,2)</f>
        <v>0</v>
      </c>
      <c r="BL99" s="17" t="s">
        <v>172</v>
      </c>
      <c r="BM99" s="189" t="s">
        <v>2228</v>
      </c>
    </row>
    <row r="100" spans="1:65" s="2" customFormat="1" ht="19.5">
      <c r="A100" s="34"/>
      <c r="B100" s="35"/>
      <c r="C100" s="36"/>
      <c r="D100" s="193" t="s">
        <v>1810</v>
      </c>
      <c r="E100" s="36"/>
      <c r="F100" s="237" t="s">
        <v>2229</v>
      </c>
      <c r="G100" s="36"/>
      <c r="H100" s="36"/>
      <c r="I100" s="238"/>
      <c r="J100" s="36"/>
      <c r="K100" s="36"/>
      <c r="L100" s="39"/>
      <c r="M100" s="239"/>
      <c r="N100" s="24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1810</v>
      </c>
      <c r="AU100" s="17" t="s">
        <v>83</v>
      </c>
    </row>
    <row r="101" spans="1:65" s="14" customFormat="1" ht="11.25">
      <c r="B101" s="202"/>
      <c r="C101" s="203"/>
      <c r="D101" s="193" t="s">
        <v>174</v>
      </c>
      <c r="E101" s="204" t="s">
        <v>19</v>
      </c>
      <c r="F101" s="205" t="s">
        <v>2230</v>
      </c>
      <c r="G101" s="203"/>
      <c r="H101" s="206">
        <v>22.113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174</v>
      </c>
      <c r="AU101" s="212" t="s">
        <v>83</v>
      </c>
      <c r="AV101" s="14" t="s">
        <v>83</v>
      </c>
      <c r="AW101" s="14" t="s">
        <v>35</v>
      </c>
      <c r="AX101" s="14" t="s">
        <v>81</v>
      </c>
      <c r="AY101" s="212" t="s">
        <v>164</v>
      </c>
    </row>
    <row r="102" spans="1:65" s="2" customFormat="1" ht="37.9" customHeight="1">
      <c r="A102" s="34"/>
      <c r="B102" s="35"/>
      <c r="C102" s="178" t="s">
        <v>224</v>
      </c>
      <c r="D102" s="178" t="s">
        <v>167</v>
      </c>
      <c r="E102" s="179" t="s">
        <v>369</v>
      </c>
      <c r="F102" s="180" t="s">
        <v>370</v>
      </c>
      <c r="G102" s="181" t="s">
        <v>207</v>
      </c>
      <c r="H102" s="182">
        <v>0.81899999999999995</v>
      </c>
      <c r="I102" s="183"/>
      <c r="J102" s="184">
        <f>ROUND(I102*H102,2)</f>
        <v>0</v>
      </c>
      <c r="K102" s="180" t="s">
        <v>171</v>
      </c>
      <c r="L102" s="39"/>
      <c r="M102" s="185" t="s">
        <v>19</v>
      </c>
      <c r="N102" s="186" t="s">
        <v>45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83</v>
      </c>
      <c r="AY102" s="17" t="s">
        <v>164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81</v>
      </c>
      <c r="BK102" s="190">
        <f>ROUND(I102*H102,2)</f>
        <v>0</v>
      </c>
      <c r="BL102" s="17" t="s">
        <v>172</v>
      </c>
      <c r="BM102" s="189" t="s">
        <v>2231</v>
      </c>
    </row>
    <row r="103" spans="1:65" s="12" customFormat="1" ht="25.9" customHeight="1">
      <c r="B103" s="162"/>
      <c r="C103" s="163"/>
      <c r="D103" s="164" t="s">
        <v>73</v>
      </c>
      <c r="E103" s="165" t="s">
        <v>382</v>
      </c>
      <c r="F103" s="165" t="s">
        <v>383</v>
      </c>
      <c r="G103" s="163"/>
      <c r="H103" s="163"/>
      <c r="I103" s="166"/>
      <c r="J103" s="167">
        <f>BK103</f>
        <v>0</v>
      </c>
      <c r="K103" s="163"/>
      <c r="L103" s="168"/>
      <c r="M103" s="169"/>
      <c r="N103" s="170"/>
      <c r="O103" s="170"/>
      <c r="P103" s="171">
        <f>P104+P131+P181+P213+P218</f>
        <v>0</v>
      </c>
      <c r="Q103" s="170"/>
      <c r="R103" s="171">
        <f>R104+R131+R181+R213+R218</f>
        <v>1.2484500000000001</v>
      </c>
      <c r="S103" s="170"/>
      <c r="T103" s="172">
        <f>T104+T131+T181+T213+T218</f>
        <v>0.25124999999999997</v>
      </c>
      <c r="AR103" s="173" t="s">
        <v>83</v>
      </c>
      <c r="AT103" s="174" t="s">
        <v>73</v>
      </c>
      <c r="AU103" s="174" t="s">
        <v>74</v>
      </c>
      <c r="AY103" s="173" t="s">
        <v>164</v>
      </c>
      <c r="BK103" s="175">
        <f>BK104+BK131+BK181+BK213+BK218</f>
        <v>0</v>
      </c>
    </row>
    <row r="104" spans="1:65" s="12" customFormat="1" ht="22.9" customHeight="1">
      <c r="B104" s="162"/>
      <c r="C104" s="163"/>
      <c r="D104" s="164" t="s">
        <v>73</v>
      </c>
      <c r="E104" s="176" t="s">
        <v>600</v>
      </c>
      <c r="F104" s="176" t="s">
        <v>601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SUM(P105:P130)</f>
        <v>0</v>
      </c>
      <c r="Q104" s="170"/>
      <c r="R104" s="171">
        <f>SUM(R105:R130)</f>
        <v>0.25985999999999998</v>
      </c>
      <c r="S104" s="170"/>
      <c r="T104" s="172">
        <f>SUM(T105:T130)</f>
        <v>0.15759999999999999</v>
      </c>
      <c r="AR104" s="173" t="s">
        <v>83</v>
      </c>
      <c r="AT104" s="174" t="s">
        <v>73</v>
      </c>
      <c r="AU104" s="174" t="s">
        <v>81</v>
      </c>
      <c r="AY104" s="173" t="s">
        <v>164</v>
      </c>
      <c r="BK104" s="175">
        <f>SUM(BK105:BK130)</f>
        <v>0</v>
      </c>
    </row>
    <row r="105" spans="1:65" s="2" customFormat="1" ht="24.2" customHeight="1">
      <c r="A105" s="34"/>
      <c r="B105" s="35"/>
      <c r="C105" s="178" t="s">
        <v>172</v>
      </c>
      <c r="D105" s="178" t="s">
        <v>167</v>
      </c>
      <c r="E105" s="179" t="s">
        <v>2232</v>
      </c>
      <c r="F105" s="180" t="s">
        <v>2233</v>
      </c>
      <c r="G105" s="181" t="s">
        <v>401</v>
      </c>
      <c r="H105" s="182">
        <v>2</v>
      </c>
      <c r="I105" s="183"/>
      <c r="J105" s="184">
        <f t="shared" ref="J105:J125" si="0">ROUND(I105*H105,2)</f>
        <v>0</v>
      </c>
      <c r="K105" s="180" t="s">
        <v>171</v>
      </c>
      <c r="L105" s="39"/>
      <c r="M105" s="185" t="s">
        <v>19</v>
      </c>
      <c r="N105" s="186" t="s">
        <v>45</v>
      </c>
      <c r="O105" s="64"/>
      <c r="P105" s="187">
        <f t="shared" ref="P105:P125" si="1">O105*H105</f>
        <v>0</v>
      </c>
      <c r="Q105" s="187">
        <v>2.0029999999999999E-2</v>
      </c>
      <c r="R105" s="187">
        <f t="shared" ref="R105:R125" si="2">Q105*H105</f>
        <v>4.0059999999999998E-2</v>
      </c>
      <c r="S105" s="187">
        <v>0</v>
      </c>
      <c r="T105" s="188">
        <f t="shared" ref="T105:T125" si="3"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389</v>
      </c>
      <c r="AT105" s="189" t="s">
        <v>167</v>
      </c>
      <c r="AU105" s="189" t="s">
        <v>83</v>
      </c>
      <c r="AY105" s="17" t="s">
        <v>164</v>
      </c>
      <c r="BE105" s="190">
        <f t="shared" ref="BE105:BE125" si="4">IF(N105="základní",J105,0)</f>
        <v>0</v>
      </c>
      <c r="BF105" s="190">
        <f t="shared" ref="BF105:BF125" si="5">IF(N105="snížená",J105,0)</f>
        <v>0</v>
      </c>
      <c r="BG105" s="190">
        <f t="shared" ref="BG105:BG125" si="6">IF(N105="zákl. přenesená",J105,0)</f>
        <v>0</v>
      </c>
      <c r="BH105" s="190">
        <f t="shared" ref="BH105:BH125" si="7">IF(N105="sníž. přenesená",J105,0)</f>
        <v>0</v>
      </c>
      <c r="BI105" s="190">
        <f t="shared" ref="BI105:BI125" si="8">IF(N105="nulová",J105,0)</f>
        <v>0</v>
      </c>
      <c r="BJ105" s="17" t="s">
        <v>81</v>
      </c>
      <c r="BK105" s="190">
        <f t="shared" ref="BK105:BK125" si="9">ROUND(I105*H105,2)</f>
        <v>0</v>
      </c>
      <c r="BL105" s="17" t="s">
        <v>389</v>
      </c>
      <c r="BM105" s="189" t="s">
        <v>2234</v>
      </c>
    </row>
    <row r="106" spans="1:65" s="2" customFormat="1" ht="24.2" customHeight="1">
      <c r="A106" s="34"/>
      <c r="B106" s="35"/>
      <c r="C106" s="178" t="s">
        <v>310</v>
      </c>
      <c r="D106" s="178" t="s">
        <v>167</v>
      </c>
      <c r="E106" s="179" t="s">
        <v>602</v>
      </c>
      <c r="F106" s="180" t="s">
        <v>603</v>
      </c>
      <c r="G106" s="181" t="s">
        <v>292</v>
      </c>
      <c r="H106" s="182">
        <v>10</v>
      </c>
      <c r="I106" s="183"/>
      <c r="J106" s="184">
        <f t="shared" si="0"/>
        <v>0</v>
      </c>
      <c r="K106" s="180" t="s">
        <v>171</v>
      </c>
      <c r="L106" s="39"/>
      <c r="M106" s="185" t="s">
        <v>19</v>
      </c>
      <c r="N106" s="186" t="s">
        <v>45</v>
      </c>
      <c r="O106" s="64"/>
      <c r="P106" s="187">
        <f t="shared" si="1"/>
        <v>0</v>
      </c>
      <c r="Q106" s="187">
        <v>0</v>
      </c>
      <c r="R106" s="187">
        <f t="shared" si="2"/>
        <v>0</v>
      </c>
      <c r="S106" s="187">
        <v>1.4919999999999999E-2</v>
      </c>
      <c r="T106" s="188">
        <f t="shared" si="3"/>
        <v>0.1492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389</v>
      </c>
      <c r="AT106" s="189" t="s">
        <v>167</v>
      </c>
      <c r="AU106" s="189" t="s">
        <v>83</v>
      </c>
      <c r="AY106" s="17" t="s">
        <v>164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17" t="s">
        <v>81</v>
      </c>
      <c r="BK106" s="190">
        <f t="shared" si="9"/>
        <v>0</v>
      </c>
      <c r="BL106" s="17" t="s">
        <v>389</v>
      </c>
      <c r="BM106" s="189" t="s">
        <v>2235</v>
      </c>
    </row>
    <row r="107" spans="1:65" s="2" customFormat="1" ht="24.2" customHeight="1">
      <c r="A107" s="34"/>
      <c r="B107" s="35"/>
      <c r="C107" s="178" t="s">
        <v>427</v>
      </c>
      <c r="D107" s="178" t="s">
        <v>167</v>
      </c>
      <c r="E107" s="179" t="s">
        <v>2236</v>
      </c>
      <c r="F107" s="180" t="s">
        <v>2237</v>
      </c>
      <c r="G107" s="181" t="s">
        <v>401</v>
      </c>
      <c r="H107" s="182">
        <v>6</v>
      </c>
      <c r="I107" s="183"/>
      <c r="J107" s="184">
        <f t="shared" si="0"/>
        <v>0</v>
      </c>
      <c r="K107" s="180" t="s">
        <v>171</v>
      </c>
      <c r="L107" s="39"/>
      <c r="M107" s="185" t="s">
        <v>19</v>
      </c>
      <c r="N107" s="186" t="s">
        <v>45</v>
      </c>
      <c r="O107" s="64"/>
      <c r="P107" s="187">
        <f t="shared" si="1"/>
        <v>0</v>
      </c>
      <c r="Q107" s="187">
        <v>2.0200000000000001E-3</v>
      </c>
      <c r="R107" s="187">
        <f t="shared" si="2"/>
        <v>1.2120000000000001E-2</v>
      </c>
      <c r="S107" s="187">
        <v>0</v>
      </c>
      <c r="T107" s="188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389</v>
      </c>
      <c r="AT107" s="189" t="s">
        <v>167</v>
      </c>
      <c r="AU107" s="189" t="s">
        <v>83</v>
      </c>
      <c r="AY107" s="17" t="s">
        <v>164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17" t="s">
        <v>81</v>
      </c>
      <c r="BK107" s="190">
        <f t="shared" si="9"/>
        <v>0</v>
      </c>
      <c r="BL107" s="17" t="s">
        <v>389</v>
      </c>
      <c r="BM107" s="189" t="s">
        <v>2238</v>
      </c>
    </row>
    <row r="108" spans="1:65" s="2" customFormat="1" ht="24.2" customHeight="1">
      <c r="A108" s="34"/>
      <c r="B108" s="35"/>
      <c r="C108" s="178" t="s">
        <v>420</v>
      </c>
      <c r="D108" s="178" t="s">
        <v>167</v>
      </c>
      <c r="E108" s="179" t="s">
        <v>2239</v>
      </c>
      <c r="F108" s="180" t="s">
        <v>2240</v>
      </c>
      <c r="G108" s="181" t="s">
        <v>292</v>
      </c>
      <c r="H108" s="182">
        <v>4</v>
      </c>
      <c r="I108" s="183"/>
      <c r="J108" s="184">
        <f t="shared" si="0"/>
        <v>0</v>
      </c>
      <c r="K108" s="180" t="s">
        <v>171</v>
      </c>
      <c r="L108" s="39"/>
      <c r="M108" s="185" t="s">
        <v>19</v>
      </c>
      <c r="N108" s="186" t="s">
        <v>45</v>
      </c>
      <c r="O108" s="64"/>
      <c r="P108" s="187">
        <f t="shared" si="1"/>
        <v>0</v>
      </c>
      <c r="Q108" s="187">
        <v>0</v>
      </c>
      <c r="R108" s="187">
        <f t="shared" si="2"/>
        <v>0</v>
      </c>
      <c r="S108" s="187">
        <v>2.0999999999999999E-3</v>
      </c>
      <c r="T108" s="188">
        <f t="shared" si="3"/>
        <v>8.3999999999999995E-3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389</v>
      </c>
      <c r="AT108" s="189" t="s">
        <v>167</v>
      </c>
      <c r="AU108" s="189" t="s">
        <v>83</v>
      </c>
      <c r="AY108" s="17" t="s">
        <v>164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17" t="s">
        <v>81</v>
      </c>
      <c r="BK108" s="190">
        <f t="shared" si="9"/>
        <v>0</v>
      </c>
      <c r="BL108" s="17" t="s">
        <v>389</v>
      </c>
      <c r="BM108" s="189" t="s">
        <v>2241</v>
      </c>
    </row>
    <row r="109" spans="1:65" s="2" customFormat="1" ht="24.2" customHeight="1">
      <c r="A109" s="34"/>
      <c r="B109" s="35"/>
      <c r="C109" s="178" t="s">
        <v>234</v>
      </c>
      <c r="D109" s="178" t="s">
        <v>167</v>
      </c>
      <c r="E109" s="179" t="s">
        <v>2242</v>
      </c>
      <c r="F109" s="180" t="s">
        <v>2243</v>
      </c>
      <c r="G109" s="181" t="s">
        <v>401</v>
      </c>
      <c r="H109" s="182">
        <v>1</v>
      </c>
      <c r="I109" s="183"/>
      <c r="J109" s="184">
        <f t="shared" si="0"/>
        <v>0</v>
      </c>
      <c r="K109" s="180" t="s">
        <v>171</v>
      </c>
      <c r="L109" s="39"/>
      <c r="M109" s="185" t="s">
        <v>19</v>
      </c>
      <c r="N109" s="186" t="s">
        <v>45</v>
      </c>
      <c r="O109" s="64"/>
      <c r="P109" s="187">
        <f t="shared" si="1"/>
        <v>0</v>
      </c>
      <c r="Q109" s="187">
        <v>5.0000000000000001E-4</v>
      </c>
      <c r="R109" s="187">
        <f t="shared" si="2"/>
        <v>5.0000000000000001E-4</v>
      </c>
      <c r="S109" s="187">
        <v>0</v>
      </c>
      <c r="T109" s="188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389</v>
      </c>
      <c r="AT109" s="189" t="s">
        <v>167</v>
      </c>
      <c r="AU109" s="189" t="s">
        <v>83</v>
      </c>
      <c r="AY109" s="17" t="s">
        <v>164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17" t="s">
        <v>81</v>
      </c>
      <c r="BK109" s="190">
        <f t="shared" si="9"/>
        <v>0</v>
      </c>
      <c r="BL109" s="17" t="s">
        <v>389</v>
      </c>
      <c r="BM109" s="189" t="s">
        <v>2244</v>
      </c>
    </row>
    <row r="110" spans="1:65" s="2" customFormat="1" ht="14.45" customHeight="1">
      <c r="A110" s="34"/>
      <c r="B110" s="35"/>
      <c r="C110" s="178" t="s">
        <v>237</v>
      </c>
      <c r="D110" s="178" t="s">
        <v>167</v>
      </c>
      <c r="E110" s="179" t="s">
        <v>2245</v>
      </c>
      <c r="F110" s="180" t="s">
        <v>2246</v>
      </c>
      <c r="G110" s="181" t="s">
        <v>292</v>
      </c>
      <c r="H110" s="182">
        <v>7</v>
      </c>
      <c r="I110" s="183"/>
      <c r="J110" s="184">
        <f t="shared" si="0"/>
        <v>0</v>
      </c>
      <c r="K110" s="180" t="s">
        <v>171</v>
      </c>
      <c r="L110" s="39"/>
      <c r="M110" s="185" t="s">
        <v>19</v>
      </c>
      <c r="N110" s="186" t="s">
        <v>45</v>
      </c>
      <c r="O110" s="64"/>
      <c r="P110" s="187">
        <f t="shared" si="1"/>
        <v>0</v>
      </c>
      <c r="Q110" s="187">
        <v>1.42E-3</v>
      </c>
      <c r="R110" s="187">
        <f t="shared" si="2"/>
        <v>9.9400000000000009E-3</v>
      </c>
      <c r="S110" s="187">
        <v>0</v>
      </c>
      <c r="T110" s="188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389</v>
      </c>
      <c r="AT110" s="189" t="s">
        <v>167</v>
      </c>
      <c r="AU110" s="189" t="s">
        <v>83</v>
      </c>
      <c r="AY110" s="17" t="s">
        <v>164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17" t="s">
        <v>81</v>
      </c>
      <c r="BK110" s="190">
        <f t="shared" si="9"/>
        <v>0</v>
      </c>
      <c r="BL110" s="17" t="s">
        <v>389</v>
      </c>
      <c r="BM110" s="189" t="s">
        <v>2247</v>
      </c>
    </row>
    <row r="111" spans="1:65" s="2" customFormat="1" ht="14.45" customHeight="1">
      <c r="A111" s="34"/>
      <c r="B111" s="35"/>
      <c r="C111" s="178" t="s">
        <v>166</v>
      </c>
      <c r="D111" s="178" t="s">
        <v>167</v>
      </c>
      <c r="E111" s="179" t="s">
        <v>2248</v>
      </c>
      <c r="F111" s="180" t="s">
        <v>2249</v>
      </c>
      <c r="G111" s="181" t="s">
        <v>292</v>
      </c>
      <c r="H111" s="182">
        <v>4</v>
      </c>
      <c r="I111" s="183"/>
      <c r="J111" s="184">
        <f t="shared" si="0"/>
        <v>0</v>
      </c>
      <c r="K111" s="180" t="s">
        <v>171</v>
      </c>
      <c r="L111" s="39"/>
      <c r="M111" s="185" t="s">
        <v>19</v>
      </c>
      <c r="N111" s="186" t="s">
        <v>45</v>
      </c>
      <c r="O111" s="64"/>
      <c r="P111" s="187">
        <f t="shared" si="1"/>
        <v>0</v>
      </c>
      <c r="Q111" s="187">
        <v>7.4400000000000004E-3</v>
      </c>
      <c r="R111" s="187">
        <f t="shared" si="2"/>
        <v>2.9760000000000002E-2</v>
      </c>
      <c r="S111" s="187">
        <v>0</v>
      </c>
      <c r="T111" s="188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389</v>
      </c>
      <c r="AT111" s="189" t="s">
        <v>167</v>
      </c>
      <c r="AU111" s="189" t="s">
        <v>83</v>
      </c>
      <c r="AY111" s="17" t="s">
        <v>164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17" t="s">
        <v>81</v>
      </c>
      <c r="BK111" s="190">
        <f t="shared" si="9"/>
        <v>0</v>
      </c>
      <c r="BL111" s="17" t="s">
        <v>389</v>
      </c>
      <c r="BM111" s="189" t="s">
        <v>2250</v>
      </c>
    </row>
    <row r="112" spans="1:65" s="2" customFormat="1" ht="24.2" customHeight="1">
      <c r="A112" s="34"/>
      <c r="B112" s="35"/>
      <c r="C112" s="178" t="s">
        <v>289</v>
      </c>
      <c r="D112" s="178" t="s">
        <v>167</v>
      </c>
      <c r="E112" s="179" t="s">
        <v>2251</v>
      </c>
      <c r="F112" s="180" t="s">
        <v>2252</v>
      </c>
      <c r="G112" s="181" t="s">
        <v>292</v>
      </c>
      <c r="H112" s="182">
        <v>5</v>
      </c>
      <c r="I112" s="183"/>
      <c r="J112" s="184">
        <f t="shared" si="0"/>
        <v>0</v>
      </c>
      <c r="K112" s="180" t="s">
        <v>171</v>
      </c>
      <c r="L112" s="39"/>
      <c r="M112" s="185" t="s">
        <v>19</v>
      </c>
      <c r="N112" s="186" t="s">
        <v>45</v>
      </c>
      <c r="O112" s="64"/>
      <c r="P112" s="187">
        <f t="shared" si="1"/>
        <v>0</v>
      </c>
      <c r="Q112" s="187">
        <v>5.9000000000000003E-4</v>
      </c>
      <c r="R112" s="187">
        <f t="shared" si="2"/>
        <v>2.9500000000000004E-3</v>
      </c>
      <c r="S112" s="187">
        <v>0</v>
      </c>
      <c r="T112" s="188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389</v>
      </c>
      <c r="AT112" s="189" t="s">
        <v>167</v>
      </c>
      <c r="AU112" s="189" t="s">
        <v>83</v>
      </c>
      <c r="AY112" s="17" t="s">
        <v>164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17" t="s">
        <v>81</v>
      </c>
      <c r="BK112" s="190">
        <f t="shared" si="9"/>
        <v>0</v>
      </c>
      <c r="BL112" s="17" t="s">
        <v>389</v>
      </c>
      <c r="BM112" s="189" t="s">
        <v>2253</v>
      </c>
    </row>
    <row r="113" spans="1:65" s="2" customFormat="1" ht="24.2" customHeight="1">
      <c r="A113" s="34"/>
      <c r="B113" s="35"/>
      <c r="C113" s="178" t="s">
        <v>239</v>
      </c>
      <c r="D113" s="178" t="s">
        <v>167</v>
      </c>
      <c r="E113" s="179" t="s">
        <v>2254</v>
      </c>
      <c r="F113" s="180" t="s">
        <v>2255</v>
      </c>
      <c r="G113" s="181" t="s">
        <v>292</v>
      </c>
      <c r="H113" s="182">
        <v>18</v>
      </c>
      <c r="I113" s="183"/>
      <c r="J113" s="184">
        <f t="shared" si="0"/>
        <v>0</v>
      </c>
      <c r="K113" s="180" t="s">
        <v>171</v>
      </c>
      <c r="L113" s="39"/>
      <c r="M113" s="185" t="s">
        <v>19</v>
      </c>
      <c r="N113" s="186" t="s">
        <v>45</v>
      </c>
      <c r="O113" s="64"/>
      <c r="P113" s="187">
        <f t="shared" si="1"/>
        <v>0</v>
      </c>
      <c r="Q113" s="187">
        <v>2.0100000000000001E-3</v>
      </c>
      <c r="R113" s="187">
        <f t="shared" si="2"/>
        <v>3.6180000000000004E-2</v>
      </c>
      <c r="S113" s="187">
        <v>0</v>
      </c>
      <c r="T113" s="188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389</v>
      </c>
      <c r="AT113" s="189" t="s">
        <v>167</v>
      </c>
      <c r="AU113" s="189" t="s">
        <v>83</v>
      </c>
      <c r="AY113" s="17" t="s">
        <v>164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17" t="s">
        <v>81</v>
      </c>
      <c r="BK113" s="190">
        <f t="shared" si="9"/>
        <v>0</v>
      </c>
      <c r="BL113" s="17" t="s">
        <v>389</v>
      </c>
      <c r="BM113" s="189" t="s">
        <v>2256</v>
      </c>
    </row>
    <row r="114" spans="1:65" s="2" customFormat="1" ht="14.45" customHeight="1">
      <c r="A114" s="34"/>
      <c r="B114" s="35"/>
      <c r="C114" s="178" t="s">
        <v>451</v>
      </c>
      <c r="D114" s="178" t="s">
        <v>167</v>
      </c>
      <c r="E114" s="179" t="s">
        <v>2257</v>
      </c>
      <c r="F114" s="180" t="s">
        <v>2258</v>
      </c>
      <c r="G114" s="181" t="s">
        <v>292</v>
      </c>
      <c r="H114" s="182">
        <v>16</v>
      </c>
      <c r="I114" s="183"/>
      <c r="J114" s="184">
        <f t="shared" si="0"/>
        <v>0</v>
      </c>
      <c r="K114" s="180" t="s">
        <v>171</v>
      </c>
      <c r="L114" s="39"/>
      <c r="M114" s="185" t="s">
        <v>19</v>
      </c>
      <c r="N114" s="186" t="s">
        <v>45</v>
      </c>
      <c r="O114" s="64"/>
      <c r="P114" s="187">
        <f t="shared" si="1"/>
        <v>0</v>
      </c>
      <c r="Q114" s="187">
        <v>4.8000000000000001E-4</v>
      </c>
      <c r="R114" s="187">
        <f t="shared" si="2"/>
        <v>7.6800000000000002E-3</v>
      </c>
      <c r="S114" s="187">
        <v>0</v>
      </c>
      <c r="T114" s="188">
        <f t="shared" si="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389</v>
      </c>
      <c r="AT114" s="189" t="s">
        <v>167</v>
      </c>
      <c r="AU114" s="189" t="s">
        <v>83</v>
      </c>
      <c r="AY114" s="17" t="s">
        <v>164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17" t="s">
        <v>81</v>
      </c>
      <c r="BK114" s="190">
        <f t="shared" si="9"/>
        <v>0</v>
      </c>
      <c r="BL114" s="17" t="s">
        <v>389</v>
      </c>
      <c r="BM114" s="189" t="s">
        <v>2259</v>
      </c>
    </row>
    <row r="115" spans="1:65" s="2" customFormat="1" ht="14.45" customHeight="1">
      <c r="A115" s="34"/>
      <c r="B115" s="35"/>
      <c r="C115" s="178" t="s">
        <v>456</v>
      </c>
      <c r="D115" s="178" t="s">
        <v>167</v>
      </c>
      <c r="E115" s="179" t="s">
        <v>2260</v>
      </c>
      <c r="F115" s="180" t="s">
        <v>2261</v>
      </c>
      <c r="G115" s="181" t="s">
        <v>292</v>
      </c>
      <c r="H115" s="182">
        <v>21</v>
      </c>
      <c r="I115" s="183"/>
      <c r="J115" s="184">
        <f t="shared" si="0"/>
        <v>0</v>
      </c>
      <c r="K115" s="180" t="s">
        <v>171</v>
      </c>
      <c r="L115" s="39"/>
      <c r="M115" s="185" t="s">
        <v>19</v>
      </c>
      <c r="N115" s="186" t="s">
        <v>45</v>
      </c>
      <c r="O115" s="64"/>
      <c r="P115" s="187">
        <f t="shared" si="1"/>
        <v>0</v>
      </c>
      <c r="Q115" s="187">
        <v>7.1000000000000002E-4</v>
      </c>
      <c r="R115" s="187">
        <f t="shared" si="2"/>
        <v>1.491E-2</v>
      </c>
      <c r="S115" s="187">
        <v>0</v>
      </c>
      <c r="T115" s="188">
        <f t="shared" si="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389</v>
      </c>
      <c r="AT115" s="189" t="s">
        <v>167</v>
      </c>
      <c r="AU115" s="189" t="s">
        <v>83</v>
      </c>
      <c r="AY115" s="17" t="s">
        <v>164</v>
      </c>
      <c r="BE115" s="190">
        <f t="shared" si="4"/>
        <v>0</v>
      </c>
      <c r="BF115" s="190">
        <f t="shared" si="5"/>
        <v>0</v>
      </c>
      <c r="BG115" s="190">
        <f t="shared" si="6"/>
        <v>0</v>
      </c>
      <c r="BH115" s="190">
        <f t="shared" si="7"/>
        <v>0</v>
      </c>
      <c r="BI115" s="190">
        <f t="shared" si="8"/>
        <v>0</v>
      </c>
      <c r="BJ115" s="17" t="s">
        <v>81</v>
      </c>
      <c r="BK115" s="190">
        <f t="shared" si="9"/>
        <v>0</v>
      </c>
      <c r="BL115" s="17" t="s">
        <v>389</v>
      </c>
      <c r="BM115" s="189" t="s">
        <v>2262</v>
      </c>
    </row>
    <row r="116" spans="1:65" s="2" customFormat="1" ht="14.45" customHeight="1">
      <c r="A116" s="34"/>
      <c r="B116" s="35"/>
      <c r="C116" s="178" t="s">
        <v>8</v>
      </c>
      <c r="D116" s="178" t="s">
        <v>167</v>
      </c>
      <c r="E116" s="179" t="s">
        <v>2263</v>
      </c>
      <c r="F116" s="180" t="s">
        <v>2264</v>
      </c>
      <c r="G116" s="181" t="s">
        <v>292</v>
      </c>
      <c r="H116" s="182">
        <v>18</v>
      </c>
      <c r="I116" s="183"/>
      <c r="J116" s="184">
        <f t="shared" si="0"/>
        <v>0</v>
      </c>
      <c r="K116" s="180" t="s">
        <v>171</v>
      </c>
      <c r="L116" s="39"/>
      <c r="M116" s="185" t="s">
        <v>19</v>
      </c>
      <c r="N116" s="186" t="s">
        <v>45</v>
      </c>
      <c r="O116" s="64"/>
      <c r="P116" s="187">
        <f t="shared" si="1"/>
        <v>0</v>
      </c>
      <c r="Q116" s="187">
        <v>2.2399999999999998E-3</v>
      </c>
      <c r="R116" s="187">
        <f t="shared" si="2"/>
        <v>4.0319999999999995E-2</v>
      </c>
      <c r="S116" s="187">
        <v>0</v>
      </c>
      <c r="T116" s="188">
        <f t="shared" si="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389</v>
      </c>
      <c r="AT116" s="189" t="s">
        <v>167</v>
      </c>
      <c r="AU116" s="189" t="s">
        <v>83</v>
      </c>
      <c r="AY116" s="17" t="s">
        <v>164</v>
      </c>
      <c r="BE116" s="190">
        <f t="shared" si="4"/>
        <v>0</v>
      </c>
      <c r="BF116" s="190">
        <f t="shared" si="5"/>
        <v>0</v>
      </c>
      <c r="BG116" s="190">
        <f t="shared" si="6"/>
        <v>0</v>
      </c>
      <c r="BH116" s="190">
        <f t="shared" si="7"/>
        <v>0</v>
      </c>
      <c r="BI116" s="190">
        <f t="shared" si="8"/>
        <v>0</v>
      </c>
      <c r="BJ116" s="17" t="s">
        <v>81</v>
      </c>
      <c r="BK116" s="190">
        <f t="shared" si="9"/>
        <v>0</v>
      </c>
      <c r="BL116" s="17" t="s">
        <v>389</v>
      </c>
      <c r="BM116" s="189" t="s">
        <v>2265</v>
      </c>
    </row>
    <row r="117" spans="1:65" s="2" customFormat="1" ht="14.45" customHeight="1">
      <c r="A117" s="34"/>
      <c r="B117" s="35"/>
      <c r="C117" s="178" t="s">
        <v>389</v>
      </c>
      <c r="D117" s="178" t="s">
        <v>167</v>
      </c>
      <c r="E117" s="179" t="s">
        <v>2266</v>
      </c>
      <c r="F117" s="180" t="s">
        <v>2267</v>
      </c>
      <c r="G117" s="181" t="s">
        <v>292</v>
      </c>
      <c r="H117" s="182">
        <v>20</v>
      </c>
      <c r="I117" s="183"/>
      <c r="J117" s="184">
        <f t="shared" si="0"/>
        <v>0</v>
      </c>
      <c r="K117" s="180" t="s">
        <v>171</v>
      </c>
      <c r="L117" s="39"/>
      <c r="M117" s="185" t="s">
        <v>19</v>
      </c>
      <c r="N117" s="186" t="s">
        <v>45</v>
      </c>
      <c r="O117" s="64"/>
      <c r="P117" s="187">
        <f t="shared" si="1"/>
        <v>0</v>
      </c>
      <c r="Q117" s="187">
        <v>1.9300000000000001E-3</v>
      </c>
      <c r="R117" s="187">
        <f t="shared" si="2"/>
        <v>3.8600000000000002E-2</v>
      </c>
      <c r="S117" s="187">
        <v>0</v>
      </c>
      <c r="T117" s="188">
        <f t="shared" si="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389</v>
      </c>
      <c r="AT117" s="189" t="s">
        <v>167</v>
      </c>
      <c r="AU117" s="189" t="s">
        <v>83</v>
      </c>
      <c r="AY117" s="17" t="s">
        <v>164</v>
      </c>
      <c r="BE117" s="190">
        <f t="shared" si="4"/>
        <v>0</v>
      </c>
      <c r="BF117" s="190">
        <f t="shared" si="5"/>
        <v>0</v>
      </c>
      <c r="BG117" s="190">
        <f t="shared" si="6"/>
        <v>0</v>
      </c>
      <c r="BH117" s="190">
        <f t="shared" si="7"/>
        <v>0</v>
      </c>
      <c r="BI117" s="190">
        <f t="shared" si="8"/>
        <v>0</v>
      </c>
      <c r="BJ117" s="17" t="s">
        <v>81</v>
      </c>
      <c r="BK117" s="190">
        <f t="shared" si="9"/>
        <v>0</v>
      </c>
      <c r="BL117" s="17" t="s">
        <v>389</v>
      </c>
      <c r="BM117" s="189" t="s">
        <v>2268</v>
      </c>
    </row>
    <row r="118" spans="1:65" s="2" customFormat="1" ht="14.45" customHeight="1">
      <c r="A118" s="34"/>
      <c r="B118" s="35"/>
      <c r="C118" s="178" t="s">
        <v>294</v>
      </c>
      <c r="D118" s="178" t="s">
        <v>167</v>
      </c>
      <c r="E118" s="179" t="s">
        <v>2269</v>
      </c>
      <c r="F118" s="180" t="s">
        <v>2270</v>
      </c>
      <c r="G118" s="181" t="s">
        <v>292</v>
      </c>
      <c r="H118" s="182">
        <v>6</v>
      </c>
      <c r="I118" s="183"/>
      <c r="J118" s="184">
        <f t="shared" si="0"/>
        <v>0</v>
      </c>
      <c r="K118" s="180" t="s">
        <v>171</v>
      </c>
      <c r="L118" s="39"/>
      <c r="M118" s="185" t="s">
        <v>19</v>
      </c>
      <c r="N118" s="186" t="s">
        <v>45</v>
      </c>
      <c r="O118" s="64"/>
      <c r="P118" s="187">
        <f t="shared" si="1"/>
        <v>0</v>
      </c>
      <c r="Q118" s="187">
        <v>1.9E-3</v>
      </c>
      <c r="R118" s="187">
        <f t="shared" si="2"/>
        <v>1.14E-2</v>
      </c>
      <c r="S118" s="187">
        <v>0</v>
      </c>
      <c r="T118" s="188">
        <f t="shared" si="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389</v>
      </c>
      <c r="AT118" s="189" t="s">
        <v>167</v>
      </c>
      <c r="AU118" s="189" t="s">
        <v>83</v>
      </c>
      <c r="AY118" s="17" t="s">
        <v>164</v>
      </c>
      <c r="BE118" s="190">
        <f t="shared" si="4"/>
        <v>0</v>
      </c>
      <c r="BF118" s="190">
        <f t="shared" si="5"/>
        <v>0</v>
      </c>
      <c r="BG118" s="190">
        <f t="shared" si="6"/>
        <v>0</v>
      </c>
      <c r="BH118" s="190">
        <f t="shared" si="7"/>
        <v>0</v>
      </c>
      <c r="BI118" s="190">
        <f t="shared" si="8"/>
        <v>0</v>
      </c>
      <c r="BJ118" s="17" t="s">
        <v>81</v>
      </c>
      <c r="BK118" s="190">
        <f t="shared" si="9"/>
        <v>0</v>
      </c>
      <c r="BL118" s="17" t="s">
        <v>389</v>
      </c>
      <c r="BM118" s="189" t="s">
        <v>2271</v>
      </c>
    </row>
    <row r="119" spans="1:65" s="2" customFormat="1" ht="24.2" customHeight="1">
      <c r="A119" s="34"/>
      <c r="B119" s="35"/>
      <c r="C119" s="178" t="s">
        <v>590</v>
      </c>
      <c r="D119" s="178" t="s">
        <v>167</v>
      </c>
      <c r="E119" s="179" t="s">
        <v>2272</v>
      </c>
      <c r="F119" s="180" t="s">
        <v>2273</v>
      </c>
      <c r="G119" s="181" t="s">
        <v>401</v>
      </c>
      <c r="H119" s="182">
        <v>11</v>
      </c>
      <c r="I119" s="183"/>
      <c r="J119" s="184">
        <f t="shared" si="0"/>
        <v>0</v>
      </c>
      <c r="K119" s="180" t="s">
        <v>171</v>
      </c>
      <c r="L119" s="39"/>
      <c r="M119" s="185" t="s">
        <v>19</v>
      </c>
      <c r="N119" s="186" t="s">
        <v>45</v>
      </c>
      <c r="O119" s="64"/>
      <c r="P119" s="187">
        <f t="shared" si="1"/>
        <v>0</v>
      </c>
      <c r="Q119" s="187">
        <v>0</v>
      </c>
      <c r="R119" s="187">
        <f t="shared" si="2"/>
        <v>0</v>
      </c>
      <c r="S119" s="187">
        <v>0</v>
      </c>
      <c r="T119" s="188">
        <f t="shared" si="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389</v>
      </c>
      <c r="AT119" s="189" t="s">
        <v>167</v>
      </c>
      <c r="AU119" s="189" t="s">
        <v>83</v>
      </c>
      <c r="AY119" s="17" t="s">
        <v>164</v>
      </c>
      <c r="BE119" s="190">
        <f t="shared" si="4"/>
        <v>0</v>
      </c>
      <c r="BF119" s="190">
        <f t="shared" si="5"/>
        <v>0</v>
      </c>
      <c r="BG119" s="190">
        <f t="shared" si="6"/>
        <v>0</v>
      </c>
      <c r="BH119" s="190">
        <f t="shared" si="7"/>
        <v>0</v>
      </c>
      <c r="BI119" s="190">
        <f t="shared" si="8"/>
        <v>0</v>
      </c>
      <c r="BJ119" s="17" t="s">
        <v>81</v>
      </c>
      <c r="BK119" s="190">
        <f t="shared" si="9"/>
        <v>0</v>
      </c>
      <c r="BL119" s="17" t="s">
        <v>389</v>
      </c>
      <c r="BM119" s="189" t="s">
        <v>2274</v>
      </c>
    </row>
    <row r="120" spans="1:65" s="2" customFormat="1" ht="24.2" customHeight="1">
      <c r="A120" s="34"/>
      <c r="B120" s="35"/>
      <c r="C120" s="178" t="s">
        <v>525</v>
      </c>
      <c r="D120" s="178" t="s">
        <v>167</v>
      </c>
      <c r="E120" s="179" t="s">
        <v>2275</v>
      </c>
      <c r="F120" s="180" t="s">
        <v>2276</v>
      </c>
      <c r="G120" s="181" t="s">
        <v>401</v>
      </c>
      <c r="H120" s="182">
        <v>3</v>
      </c>
      <c r="I120" s="183"/>
      <c r="J120" s="184">
        <f t="shared" si="0"/>
        <v>0</v>
      </c>
      <c r="K120" s="180" t="s">
        <v>171</v>
      </c>
      <c r="L120" s="39"/>
      <c r="M120" s="185" t="s">
        <v>19</v>
      </c>
      <c r="N120" s="186" t="s">
        <v>45</v>
      </c>
      <c r="O120" s="64"/>
      <c r="P120" s="187">
        <f t="shared" si="1"/>
        <v>0</v>
      </c>
      <c r="Q120" s="187">
        <v>0</v>
      </c>
      <c r="R120" s="187">
        <f t="shared" si="2"/>
        <v>0</v>
      </c>
      <c r="S120" s="187">
        <v>0</v>
      </c>
      <c r="T120" s="188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389</v>
      </c>
      <c r="AT120" s="189" t="s">
        <v>167</v>
      </c>
      <c r="AU120" s="189" t="s">
        <v>83</v>
      </c>
      <c r="AY120" s="17" t="s">
        <v>164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7" t="s">
        <v>81</v>
      </c>
      <c r="BK120" s="190">
        <f t="shared" si="9"/>
        <v>0</v>
      </c>
      <c r="BL120" s="17" t="s">
        <v>389</v>
      </c>
      <c r="BM120" s="189" t="s">
        <v>2277</v>
      </c>
    </row>
    <row r="121" spans="1:65" s="2" customFormat="1" ht="24.2" customHeight="1">
      <c r="A121" s="34"/>
      <c r="B121" s="35"/>
      <c r="C121" s="178" t="s">
        <v>405</v>
      </c>
      <c r="D121" s="178" t="s">
        <v>167</v>
      </c>
      <c r="E121" s="179" t="s">
        <v>2278</v>
      </c>
      <c r="F121" s="180" t="s">
        <v>2279</v>
      </c>
      <c r="G121" s="181" t="s">
        <v>401</v>
      </c>
      <c r="H121" s="182">
        <v>7</v>
      </c>
      <c r="I121" s="183"/>
      <c r="J121" s="184">
        <f t="shared" si="0"/>
        <v>0</v>
      </c>
      <c r="K121" s="180" t="s">
        <v>171</v>
      </c>
      <c r="L121" s="39"/>
      <c r="M121" s="185" t="s">
        <v>19</v>
      </c>
      <c r="N121" s="186" t="s">
        <v>45</v>
      </c>
      <c r="O121" s="64"/>
      <c r="P121" s="187">
        <f t="shared" si="1"/>
        <v>0</v>
      </c>
      <c r="Q121" s="187">
        <v>0</v>
      </c>
      <c r="R121" s="187">
        <f t="shared" si="2"/>
        <v>0</v>
      </c>
      <c r="S121" s="187">
        <v>0</v>
      </c>
      <c r="T121" s="188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389</v>
      </c>
      <c r="AT121" s="189" t="s">
        <v>167</v>
      </c>
      <c r="AU121" s="189" t="s">
        <v>83</v>
      </c>
      <c r="AY121" s="17" t="s">
        <v>164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7" t="s">
        <v>81</v>
      </c>
      <c r="BK121" s="190">
        <f t="shared" si="9"/>
        <v>0</v>
      </c>
      <c r="BL121" s="17" t="s">
        <v>389</v>
      </c>
      <c r="BM121" s="189" t="s">
        <v>2280</v>
      </c>
    </row>
    <row r="122" spans="1:65" s="2" customFormat="1" ht="24.2" customHeight="1">
      <c r="A122" s="34"/>
      <c r="B122" s="35"/>
      <c r="C122" s="178" t="s">
        <v>7</v>
      </c>
      <c r="D122" s="178" t="s">
        <v>167</v>
      </c>
      <c r="E122" s="179" t="s">
        <v>2281</v>
      </c>
      <c r="F122" s="180" t="s">
        <v>2282</v>
      </c>
      <c r="G122" s="181" t="s">
        <v>401</v>
      </c>
      <c r="H122" s="182">
        <v>3</v>
      </c>
      <c r="I122" s="183"/>
      <c r="J122" s="184">
        <f t="shared" si="0"/>
        <v>0</v>
      </c>
      <c r="K122" s="180" t="s">
        <v>171</v>
      </c>
      <c r="L122" s="39"/>
      <c r="M122" s="185" t="s">
        <v>19</v>
      </c>
      <c r="N122" s="186" t="s">
        <v>45</v>
      </c>
      <c r="O122" s="64"/>
      <c r="P122" s="187">
        <f t="shared" si="1"/>
        <v>0</v>
      </c>
      <c r="Q122" s="187">
        <v>4.9500000000000004E-3</v>
      </c>
      <c r="R122" s="187">
        <f t="shared" si="2"/>
        <v>1.4850000000000002E-2</v>
      </c>
      <c r="S122" s="187">
        <v>0</v>
      </c>
      <c r="T122" s="188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389</v>
      </c>
      <c r="AT122" s="189" t="s">
        <v>167</v>
      </c>
      <c r="AU122" s="189" t="s">
        <v>83</v>
      </c>
      <c r="AY122" s="17" t="s">
        <v>164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7" t="s">
        <v>81</v>
      </c>
      <c r="BK122" s="190">
        <f t="shared" si="9"/>
        <v>0</v>
      </c>
      <c r="BL122" s="17" t="s">
        <v>389</v>
      </c>
      <c r="BM122" s="189" t="s">
        <v>2283</v>
      </c>
    </row>
    <row r="123" spans="1:65" s="2" customFormat="1" ht="24.2" customHeight="1">
      <c r="A123" s="34"/>
      <c r="B123" s="35"/>
      <c r="C123" s="178" t="s">
        <v>315</v>
      </c>
      <c r="D123" s="178" t="s">
        <v>167</v>
      </c>
      <c r="E123" s="179" t="s">
        <v>2284</v>
      </c>
      <c r="F123" s="180" t="s">
        <v>2285</v>
      </c>
      <c r="G123" s="181" t="s">
        <v>401</v>
      </c>
      <c r="H123" s="182">
        <v>2</v>
      </c>
      <c r="I123" s="183"/>
      <c r="J123" s="184">
        <f t="shared" si="0"/>
        <v>0</v>
      </c>
      <c r="K123" s="180" t="s">
        <v>171</v>
      </c>
      <c r="L123" s="39"/>
      <c r="M123" s="185" t="s">
        <v>19</v>
      </c>
      <c r="N123" s="186" t="s">
        <v>45</v>
      </c>
      <c r="O123" s="64"/>
      <c r="P123" s="187">
        <f t="shared" si="1"/>
        <v>0</v>
      </c>
      <c r="Q123" s="187">
        <v>2.2000000000000001E-4</v>
      </c>
      <c r="R123" s="187">
        <f t="shared" si="2"/>
        <v>4.4000000000000002E-4</v>
      </c>
      <c r="S123" s="187">
        <v>0</v>
      </c>
      <c r="T123" s="188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389</v>
      </c>
      <c r="AT123" s="189" t="s">
        <v>167</v>
      </c>
      <c r="AU123" s="189" t="s">
        <v>83</v>
      </c>
      <c r="AY123" s="17" t="s">
        <v>164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7" t="s">
        <v>81</v>
      </c>
      <c r="BK123" s="190">
        <f t="shared" si="9"/>
        <v>0</v>
      </c>
      <c r="BL123" s="17" t="s">
        <v>389</v>
      </c>
      <c r="BM123" s="189" t="s">
        <v>2286</v>
      </c>
    </row>
    <row r="124" spans="1:65" s="2" customFormat="1" ht="14.45" customHeight="1">
      <c r="A124" s="34"/>
      <c r="B124" s="35"/>
      <c r="C124" s="178" t="s">
        <v>498</v>
      </c>
      <c r="D124" s="178" t="s">
        <v>167</v>
      </c>
      <c r="E124" s="179" t="s">
        <v>2287</v>
      </c>
      <c r="F124" s="180" t="s">
        <v>2288</v>
      </c>
      <c r="G124" s="181" t="s">
        <v>401</v>
      </c>
      <c r="H124" s="182">
        <v>1</v>
      </c>
      <c r="I124" s="183"/>
      <c r="J124" s="184">
        <f t="shared" si="0"/>
        <v>0</v>
      </c>
      <c r="K124" s="180" t="s">
        <v>171</v>
      </c>
      <c r="L124" s="39"/>
      <c r="M124" s="185" t="s">
        <v>19</v>
      </c>
      <c r="N124" s="186" t="s">
        <v>45</v>
      </c>
      <c r="O124" s="64"/>
      <c r="P124" s="187">
        <f t="shared" si="1"/>
        <v>0</v>
      </c>
      <c r="Q124" s="187">
        <v>1.4999999999999999E-4</v>
      </c>
      <c r="R124" s="187">
        <f t="shared" si="2"/>
        <v>1.4999999999999999E-4</v>
      </c>
      <c r="S124" s="187">
        <v>0</v>
      </c>
      <c r="T124" s="18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389</v>
      </c>
      <c r="AT124" s="189" t="s">
        <v>167</v>
      </c>
      <c r="AU124" s="189" t="s">
        <v>83</v>
      </c>
      <c r="AY124" s="17" t="s">
        <v>164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7" t="s">
        <v>81</v>
      </c>
      <c r="BK124" s="190">
        <f t="shared" si="9"/>
        <v>0</v>
      </c>
      <c r="BL124" s="17" t="s">
        <v>389</v>
      </c>
      <c r="BM124" s="189" t="s">
        <v>2289</v>
      </c>
    </row>
    <row r="125" spans="1:65" s="2" customFormat="1" ht="24.2" customHeight="1">
      <c r="A125" s="34"/>
      <c r="B125" s="35"/>
      <c r="C125" s="178" t="s">
        <v>433</v>
      </c>
      <c r="D125" s="178" t="s">
        <v>167</v>
      </c>
      <c r="E125" s="179" t="s">
        <v>2290</v>
      </c>
      <c r="F125" s="180" t="s">
        <v>2291</v>
      </c>
      <c r="G125" s="181" t="s">
        <v>292</v>
      </c>
      <c r="H125" s="182">
        <v>109</v>
      </c>
      <c r="I125" s="183"/>
      <c r="J125" s="184">
        <f t="shared" si="0"/>
        <v>0</v>
      </c>
      <c r="K125" s="180" t="s">
        <v>171</v>
      </c>
      <c r="L125" s="39"/>
      <c r="M125" s="185" t="s">
        <v>19</v>
      </c>
      <c r="N125" s="186" t="s">
        <v>45</v>
      </c>
      <c r="O125" s="64"/>
      <c r="P125" s="187">
        <f t="shared" si="1"/>
        <v>0</v>
      </c>
      <c r="Q125" s="187">
        <v>0</v>
      </c>
      <c r="R125" s="187">
        <f t="shared" si="2"/>
        <v>0</v>
      </c>
      <c r="S125" s="187">
        <v>0</v>
      </c>
      <c r="T125" s="18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389</v>
      </c>
      <c r="AT125" s="189" t="s">
        <v>167</v>
      </c>
      <c r="AU125" s="189" t="s">
        <v>83</v>
      </c>
      <c r="AY125" s="17" t="s">
        <v>164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7" t="s">
        <v>81</v>
      </c>
      <c r="BK125" s="190">
        <f t="shared" si="9"/>
        <v>0</v>
      </c>
      <c r="BL125" s="17" t="s">
        <v>389</v>
      </c>
      <c r="BM125" s="189" t="s">
        <v>2292</v>
      </c>
    </row>
    <row r="126" spans="1:65" s="14" customFormat="1" ht="11.25">
      <c r="B126" s="202"/>
      <c r="C126" s="203"/>
      <c r="D126" s="193" t="s">
        <v>174</v>
      </c>
      <c r="E126" s="204" t="s">
        <v>19</v>
      </c>
      <c r="F126" s="205" t="s">
        <v>2293</v>
      </c>
      <c r="G126" s="203"/>
      <c r="H126" s="206">
        <v>109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174</v>
      </c>
      <c r="AU126" s="212" t="s">
        <v>83</v>
      </c>
      <c r="AV126" s="14" t="s">
        <v>83</v>
      </c>
      <c r="AW126" s="14" t="s">
        <v>35</v>
      </c>
      <c r="AX126" s="14" t="s">
        <v>81</v>
      </c>
      <c r="AY126" s="212" t="s">
        <v>164</v>
      </c>
    </row>
    <row r="127" spans="1:65" s="2" customFormat="1" ht="37.9" customHeight="1">
      <c r="A127" s="34"/>
      <c r="B127" s="35"/>
      <c r="C127" s="178" t="s">
        <v>329</v>
      </c>
      <c r="D127" s="178" t="s">
        <v>167</v>
      </c>
      <c r="E127" s="179" t="s">
        <v>2294</v>
      </c>
      <c r="F127" s="180" t="s">
        <v>2295</v>
      </c>
      <c r="G127" s="181" t="s">
        <v>207</v>
      </c>
      <c r="H127" s="182">
        <v>0.158</v>
      </c>
      <c r="I127" s="183"/>
      <c r="J127" s="184">
        <f>ROUND(I127*H127,2)</f>
        <v>0</v>
      </c>
      <c r="K127" s="180" t="s">
        <v>171</v>
      </c>
      <c r="L127" s="39"/>
      <c r="M127" s="185" t="s">
        <v>19</v>
      </c>
      <c r="N127" s="186" t="s">
        <v>45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389</v>
      </c>
      <c r="AT127" s="189" t="s">
        <v>167</v>
      </c>
      <c r="AU127" s="189" t="s">
        <v>83</v>
      </c>
      <c r="AY127" s="17" t="s">
        <v>164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81</v>
      </c>
      <c r="BK127" s="190">
        <f>ROUND(I127*H127,2)</f>
        <v>0</v>
      </c>
      <c r="BL127" s="17" t="s">
        <v>389</v>
      </c>
      <c r="BM127" s="189" t="s">
        <v>2296</v>
      </c>
    </row>
    <row r="128" spans="1:65" s="2" customFormat="1" ht="24.2" customHeight="1">
      <c r="A128" s="34"/>
      <c r="B128" s="35"/>
      <c r="C128" s="178" t="s">
        <v>625</v>
      </c>
      <c r="D128" s="178" t="s">
        <v>167</v>
      </c>
      <c r="E128" s="179" t="s">
        <v>2297</v>
      </c>
      <c r="F128" s="180" t="s">
        <v>2298</v>
      </c>
      <c r="G128" s="181" t="s">
        <v>401</v>
      </c>
      <c r="H128" s="182">
        <v>6</v>
      </c>
      <c r="I128" s="183"/>
      <c r="J128" s="184">
        <f>ROUND(I128*H128,2)</f>
        <v>0</v>
      </c>
      <c r="K128" s="180" t="s">
        <v>171</v>
      </c>
      <c r="L128" s="39"/>
      <c r="M128" s="185" t="s">
        <v>19</v>
      </c>
      <c r="N128" s="186" t="s">
        <v>45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389</v>
      </c>
      <c r="AT128" s="189" t="s">
        <v>167</v>
      </c>
      <c r="AU128" s="189" t="s">
        <v>83</v>
      </c>
      <c r="AY128" s="17" t="s">
        <v>164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81</v>
      </c>
      <c r="BK128" s="190">
        <f>ROUND(I128*H128,2)</f>
        <v>0</v>
      </c>
      <c r="BL128" s="17" t="s">
        <v>389</v>
      </c>
      <c r="BM128" s="189" t="s">
        <v>2299</v>
      </c>
    </row>
    <row r="129" spans="1:65" s="2" customFormat="1" ht="14.45" customHeight="1">
      <c r="A129" s="34"/>
      <c r="B129" s="35"/>
      <c r="C129" s="178" t="s">
        <v>443</v>
      </c>
      <c r="D129" s="178" t="s">
        <v>167</v>
      </c>
      <c r="E129" s="179" t="s">
        <v>2300</v>
      </c>
      <c r="F129" s="180" t="s">
        <v>2301</v>
      </c>
      <c r="G129" s="181" t="s">
        <v>292</v>
      </c>
      <c r="H129" s="182">
        <v>20</v>
      </c>
      <c r="I129" s="183"/>
      <c r="J129" s="184">
        <f>ROUND(I129*H129,2)</f>
        <v>0</v>
      </c>
      <c r="K129" s="180" t="s">
        <v>171</v>
      </c>
      <c r="L129" s="39"/>
      <c r="M129" s="185" t="s">
        <v>19</v>
      </c>
      <c r="N129" s="186" t="s">
        <v>45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389</v>
      </c>
      <c r="AT129" s="189" t="s">
        <v>167</v>
      </c>
      <c r="AU129" s="189" t="s">
        <v>83</v>
      </c>
      <c r="AY129" s="17" t="s">
        <v>164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81</v>
      </c>
      <c r="BK129" s="190">
        <f>ROUND(I129*H129,2)</f>
        <v>0</v>
      </c>
      <c r="BL129" s="17" t="s">
        <v>389</v>
      </c>
      <c r="BM129" s="189" t="s">
        <v>2302</v>
      </c>
    </row>
    <row r="130" spans="1:65" s="2" customFormat="1" ht="49.15" customHeight="1">
      <c r="A130" s="34"/>
      <c r="B130" s="35"/>
      <c r="C130" s="178" t="s">
        <v>447</v>
      </c>
      <c r="D130" s="178" t="s">
        <v>167</v>
      </c>
      <c r="E130" s="179" t="s">
        <v>2303</v>
      </c>
      <c r="F130" s="180" t="s">
        <v>2304</v>
      </c>
      <c r="G130" s="181" t="s">
        <v>207</v>
      </c>
      <c r="H130" s="182">
        <v>0.26800000000000002</v>
      </c>
      <c r="I130" s="183"/>
      <c r="J130" s="184">
        <f>ROUND(I130*H130,2)</f>
        <v>0</v>
      </c>
      <c r="K130" s="180" t="s">
        <v>171</v>
      </c>
      <c r="L130" s="39"/>
      <c r="M130" s="185" t="s">
        <v>19</v>
      </c>
      <c r="N130" s="186" t="s">
        <v>45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389</v>
      </c>
      <c r="AT130" s="189" t="s">
        <v>167</v>
      </c>
      <c r="AU130" s="189" t="s">
        <v>83</v>
      </c>
      <c r="AY130" s="17" t="s">
        <v>164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81</v>
      </c>
      <c r="BK130" s="190">
        <f>ROUND(I130*H130,2)</f>
        <v>0</v>
      </c>
      <c r="BL130" s="17" t="s">
        <v>389</v>
      </c>
      <c r="BM130" s="189" t="s">
        <v>2305</v>
      </c>
    </row>
    <row r="131" spans="1:65" s="12" customFormat="1" ht="22.9" customHeight="1">
      <c r="B131" s="162"/>
      <c r="C131" s="163"/>
      <c r="D131" s="164" t="s">
        <v>73</v>
      </c>
      <c r="E131" s="176" t="s">
        <v>2306</v>
      </c>
      <c r="F131" s="176" t="s">
        <v>2307</v>
      </c>
      <c r="G131" s="163"/>
      <c r="H131" s="163"/>
      <c r="I131" s="166"/>
      <c r="J131" s="177">
        <f>BK131</f>
        <v>0</v>
      </c>
      <c r="K131" s="163"/>
      <c r="L131" s="168"/>
      <c r="M131" s="169"/>
      <c r="N131" s="170"/>
      <c r="O131" s="170"/>
      <c r="P131" s="171">
        <f>SUM(P132:P180)</f>
        <v>0</v>
      </c>
      <c r="Q131" s="170"/>
      <c r="R131" s="171">
        <f>SUM(R132:R180)</f>
        <v>0.51695999999999986</v>
      </c>
      <c r="S131" s="170"/>
      <c r="T131" s="172">
        <f>SUM(T132:T180)</f>
        <v>1.704E-2</v>
      </c>
      <c r="AR131" s="173" t="s">
        <v>83</v>
      </c>
      <c r="AT131" s="174" t="s">
        <v>73</v>
      </c>
      <c r="AU131" s="174" t="s">
        <v>81</v>
      </c>
      <c r="AY131" s="173" t="s">
        <v>164</v>
      </c>
      <c r="BK131" s="175">
        <f>SUM(BK132:BK180)</f>
        <v>0</v>
      </c>
    </row>
    <row r="132" spans="1:65" s="2" customFormat="1" ht="24.2" customHeight="1">
      <c r="A132" s="34"/>
      <c r="B132" s="35"/>
      <c r="C132" s="178" t="s">
        <v>348</v>
      </c>
      <c r="D132" s="178" t="s">
        <v>167</v>
      </c>
      <c r="E132" s="179" t="s">
        <v>2308</v>
      </c>
      <c r="F132" s="180" t="s">
        <v>2309</v>
      </c>
      <c r="G132" s="181" t="s">
        <v>401</v>
      </c>
      <c r="H132" s="182">
        <v>1</v>
      </c>
      <c r="I132" s="183"/>
      <c r="J132" s="184">
        <f t="shared" ref="J132:J139" si="10">ROUND(I132*H132,2)</f>
        <v>0</v>
      </c>
      <c r="K132" s="180" t="s">
        <v>171</v>
      </c>
      <c r="L132" s="39"/>
      <c r="M132" s="185" t="s">
        <v>19</v>
      </c>
      <c r="N132" s="186" t="s">
        <v>45</v>
      </c>
      <c r="O132" s="64"/>
      <c r="P132" s="187">
        <f t="shared" ref="P132:P139" si="11">O132*H132</f>
        <v>0</v>
      </c>
      <c r="Q132" s="187">
        <v>0</v>
      </c>
      <c r="R132" s="187">
        <f t="shared" ref="R132:R139" si="12">Q132*H132</f>
        <v>0</v>
      </c>
      <c r="S132" s="187">
        <v>0</v>
      </c>
      <c r="T132" s="188">
        <f t="shared" ref="T132:T139" si="13"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389</v>
      </c>
      <c r="AT132" s="189" t="s">
        <v>167</v>
      </c>
      <c r="AU132" s="189" t="s">
        <v>83</v>
      </c>
      <c r="AY132" s="17" t="s">
        <v>164</v>
      </c>
      <c r="BE132" s="190">
        <f t="shared" ref="BE132:BE139" si="14">IF(N132="základní",J132,0)</f>
        <v>0</v>
      </c>
      <c r="BF132" s="190">
        <f t="shared" ref="BF132:BF139" si="15">IF(N132="snížená",J132,0)</f>
        <v>0</v>
      </c>
      <c r="BG132" s="190">
        <f t="shared" ref="BG132:BG139" si="16">IF(N132="zákl. přenesená",J132,0)</f>
        <v>0</v>
      </c>
      <c r="BH132" s="190">
        <f t="shared" ref="BH132:BH139" si="17">IF(N132="sníž. přenesená",J132,0)</f>
        <v>0</v>
      </c>
      <c r="BI132" s="190">
        <f t="shared" ref="BI132:BI139" si="18">IF(N132="nulová",J132,0)</f>
        <v>0</v>
      </c>
      <c r="BJ132" s="17" t="s">
        <v>81</v>
      </c>
      <c r="BK132" s="190">
        <f t="shared" ref="BK132:BK139" si="19">ROUND(I132*H132,2)</f>
        <v>0</v>
      </c>
      <c r="BL132" s="17" t="s">
        <v>389</v>
      </c>
      <c r="BM132" s="189" t="s">
        <v>2310</v>
      </c>
    </row>
    <row r="133" spans="1:65" s="2" customFormat="1" ht="24.2" customHeight="1">
      <c r="A133" s="34"/>
      <c r="B133" s="35"/>
      <c r="C133" s="178" t="s">
        <v>334</v>
      </c>
      <c r="D133" s="178" t="s">
        <v>167</v>
      </c>
      <c r="E133" s="179" t="s">
        <v>2311</v>
      </c>
      <c r="F133" s="180" t="s">
        <v>2312</v>
      </c>
      <c r="G133" s="181" t="s">
        <v>292</v>
      </c>
      <c r="H133" s="182">
        <v>8</v>
      </c>
      <c r="I133" s="183"/>
      <c r="J133" s="184">
        <f t="shared" si="10"/>
        <v>0</v>
      </c>
      <c r="K133" s="180" t="s">
        <v>171</v>
      </c>
      <c r="L133" s="39"/>
      <c r="M133" s="185" t="s">
        <v>19</v>
      </c>
      <c r="N133" s="186" t="s">
        <v>45</v>
      </c>
      <c r="O133" s="64"/>
      <c r="P133" s="187">
        <f t="shared" si="11"/>
        <v>0</v>
      </c>
      <c r="Q133" s="187">
        <v>0</v>
      </c>
      <c r="R133" s="187">
        <f t="shared" si="12"/>
        <v>0</v>
      </c>
      <c r="S133" s="187">
        <v>2.1299999999999999E-3</v>
      </c>
      <c r="T133" s="188">
        <f t="shared" si="13"/>
        <v>1.704E-2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389</v>
      </c>
      <c r="AT133" s="189" t="s">
        <v>167</v>
      </c>
      <c r="AU133" s="189" t="s">
        <v>83</v>
      </c>
      <c r="AY133" s="17" t="s">
        <v>164</v>
      </c>
      <c r="BE133" s="190">
        <f t="shared" si="14"/>
        <v>0</v>
      </c>
      <c r="BF133" s="190">
        <f t="shared" si="15"/>
        <v>0</v>
      </c>
      <c r="BG133" s="190">
        <f t="shared" si="16"/>
        <v>0</v>
      </c>
      <c r="BH133" s="190">
        <f t="shared" si="17"/>
        <v>0</v>
      </c>
      <c r="BI133" s="190">
        <f t="shared" si="18"/>
        <v>0</v>
      </c>
      <c r="BJ133" s="17" t="s">
        <v>81</v>
      </c>
      <c r="BK133" s="190">
        <f t="shared" si="19"/>
        <v>0</v>
      </c>
      <c r="BL133" s="17" t="s">
        <v>389</v>
      </c>
      <c r="BM133" s="189" t="s">
        <v>2313</v>
      </c>
    </row>
    <row r="134" spans="1:65" s="2" customFormat="1" ht="49.15" customHeight="1">
      <c r="A134" s="34"/>
      <c r="B134" s="35"/>
      <c r="C134" s="178" t="s">
        <v>437</v>
      </c>
      <c r="D134" s="178" t="s">
        <v>167</v>
      </c>
      <c r="E134" s="179" t="s">
        <v>2314</v>
      </c>
      <c r="F134" s="180" t="s">
        <v>2315</v>
      </c>
      <c r="G134" s="181" t="s">
        <v>401</v>
      </c>
      <c r="H134" s="182">
        <v>1</v>
      </c>
      <c r="I134" s="183"/>
      <c r="J134" s="184">
        <f t="shared" si="10"/>
        <v>0</v>
      </c>
      <c r="K134" s="180" t="s">
        <v>171</v>
      </c>
      <c r="L134" s="39"/>
      <c r="M134" s="185" t="s">
        <v>19</v>
      </c>
      <c r="N134" s="186" t="s">
        <v>45</v>
      </c>
      <c r="O134" s="64"/>
      <c r="P134" s="187">
        <f t="shared" si="11"/>
        <v>0</v>
      </c>
      <c r="Q134" s="187">
        <v>1.8600000000000001E-3</v>
      </c>
      <c r="R134" s="187">
        <f t="shared" si="12"/>
        <v>1.8600000000000001E-3</v>
      </c>
      <c r="S134" s="187">
        <v>0</v>
      </c>
      <c r="T134" s="188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389</v>
      </c>
      <c r="AT134" s="189" t="s">
        <v>167</v>
      </c>
      <c r="AU134" s="189" t="s">
        <v>83</v>
      </c>
      <c r="AY134" s="17" t="s">
        <v>164</v>
      </c>
      <c r="BE134" s="190">
        <f t="shared" si="14"/>
        <v>0</v>
      </c>
      <c r="BF134" s="190">
        <f t="shared" si="15"/>
        <v>0</v>
      </c>
      <c r="BG134" s="190">
        <f t="shared" si="16"/>
        <v>0</v>
      </c>
      <c r="BH134" s="190">
        <f t="shared" si="17"/>
        <v>0</v>
      </c>
      <c r="BI134" s="190">
        <f t="shared" si="18"/>
        <v>0</v>
      </c>
      <c r="BJ134" s="17" t="s">
        <v>81</v>
      </c>
      <c r="BK134" s="190">
        <f t="shared" si="19"/>
        <v>0</v>
      </c>
      <c r="BL134" s="17" t="s">
        <v>389</v>
      </c>
      <c r="BM134" s="189" t="s">
        <v>2316</v>
      </c>
    </row>
    <row r="135" spans="1:65" s="2" customFormat="1" ht="49.15" customHeight="1">
      <c r="A135" s="34"/>
      <c r="B135" s="35"/>
      <c r="C135" s="178" t="s">
        <v>273</v>
      </c>
      <c r="D135" s="178" t="s">
        <v>167</v>
      </c>
      <c r="E135" s="179" t="s">
        <v>2317</v>
      </c>
      <c r="F135" s="180" t="s">
        <v>2318</v>
      </c>
      <c r="G135" s="181" t="s">
        <v>401</v>
      </c>
      <c r="H135" s="182">
        <v>1</v>
      </c>
      <c r="I135" s="183"/>
      <c r="J135" s="184">
        <f t="shared" si="10"/>
        <v>0</v>
      </c>
      <c r="K135" s="180" t="s">
        <v>171</v>
      </c>
      <c r="L135" s="39"/>
      <c r="M135" s="185" t="s">
        <v>19</v>
      </c>
      <c r="N135" s="186" t="s">
        <v>45</v>
      </c>
      <c r="O135" s="64"/>
      <c r="P135" s="187">
        <f t="shared" si="11"/>
        <v>0</v>
      </c>
      <c r="Q135" s="187">
        <v>2.9E-4</v>
      </c>
      <c r="R135" s="187">
        <f t="shared" si="12"/>
        <v>2.9E-4</v>
      </c>
      <c r="S135" s="187">
        <v>0</v>
      </c>
      <c r="T135" s="188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389</v>
      </c>
      <c r="AT135" s="189" t="s">
        <v>167</v>
      </c>
      <c r="AU135" s="189" t="s">
        <v>83</v>
      </c>
      <c r="AY135" s="17" t="s">
        <v>164</v>
      </c>
      <c r="BE135" s="190">
        <f t="shared" si="14"/>
        <v>0</v>
      </c>
      <c r="BF135" s="190">
        <f t="shared" si="15"/>
        <v>0</v>
      </c>
      <c r="BG135" s="190">
        <f t="shared" si="16"/>
        <v>0</v>
      </c>
      <c r="BH135" s="190">
        <f t="shared" si="17"/>
        <v>0</v>
      </c>
      <c r="BI135" s="190">
        <f t="shared" si="18"/>
        <v>0</v>
      </c>
      <c r="BJ135" s="17" t="s">
        <v>81</v>
      </c>
      <c r="BK135" s="190">
        <f t="shared" si="19"/>
        <v>0</v>
      </c>
      <c r="BL135" s="17" t="s">
        <v>389</v>
      </c>
      <c r="BM135" s="189" t="s">
        <v>2319</v>
      </c>
    </row>
    <row r="136" spans="1:65" s="2" customFormat="1" ht="49.15" customHeight="1">
      <c r="A136" s="34"/>
      <c r="B136" s="35"/>
      <c r="C136" s="178" t="s">
        <v>482</v>
      </c>
      <c r="D136" s="178" t="s">
        <v>167</v>
      </c>
      <c r="E136" s="179" t="s">
        <v>2320</v>
      </c>
      <c r="F136" s="180" t="s">
        <v>2321</v>
      </c>
      <c r="G136" s="181" t="s">
        <v>401</v>
      </c>
      <c r="H136" s="182">
        <v>3</v>
      </c>
      <c r="I136" s="183"/>
      <c r="J136" s="184">
        <f t="shared" si="10"/>
        <v>0</v>
      </c>
      <c r="K136" s="180" t="s">
        <v>171</v>
      </c>
      <c r="L136" s="39"/>
      <c r="M136" s="185" t="s">
        <v>19</v>
      </c>
      <c r="N136" s="186" t="s">
        <v>45</v>
      </c>
      <c r="O136" s="64"/>
      <c r="P136" s="187">
        <f t="shared" si="11"/>
        <v>0</v>
      </c>
      <c r="Q136" s="187">
        <v>9.1E-4</v>
      </c>
      <c r="R136" s="187">
        <f t="shared" si="12"/>
        <v>2.7299999999999998E-3</v>
      </c>
      <c r="S136" s="187">
        <v>0</v>
      </c>
      <c r="T136" s="188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389</v>
      </c>
      <c r="AT136" s="189" t="s">
        <v>167</v>
      </c>
      <c r="AU136" s="189" t="s">
        <v>83</v>
      </c>
      <c r="AY136" s="17" t="s">
        <v>164</v>
      </c>
      <c r="BE136" s="190">
        <f t="shared" si="14"/>
        <v>0</v>
      </c>
      <c r="BF136" s="190">
        <f t="shared" si="15"/>
        <v>0</v>
      </c>
      <c r="BG136" s="190">
        <f t="shared" si="16"/>
        <v>0</v>
      </c>
      <c r="BH136" s="190">
        <f t="shared" si="17"/>
        <v>0</v>
      </c>
      <c r="BI136" s="190">
        <f t="shared" si="18"/>
        <v>0</v>
      </c>
      <c r="BJ136" s="17" t="s">
        <v>81</v>
      </c>
      <c r="BK136" s="190">
        <f t="shared" si="19"/>
        <v>0</v>
      </c>
      <c r="BL136" s="17" t="s">
        <v>389</v>
      </c>
      <c r="BM136" s="189" t="s">
        <v>2322</v>
      </c>
    </row>
    <row r="137" spans="1:65" s="2" customFormat="1" ht="24.2" customHeight="1">
      <c r="A137" s="34"/>
      <c r="B137" s="35"/>
      <c r="C137" s="178" t="s">
        <v>532</v>
      </c>
      <c r="D137" s="178" t="s">
        <v>167</v>
      </c>
      <c r="E137" s="179" t="s">
        <v>2323</v>
      </c>
      <c r="F137" s="180" t="s">
        <v>2324</v>
      </c>
      <c r="G137" s="181" t="s">
        <v>292</v>
      </c>
      <c r="H137" s="182">
        <v>8</v>
      </c>
      <c r="I137" s="183"/>
      <c r="J137" s="184">
        <f t="shared" si="10"/>
        <v>0</v>
      </c>
      <c r="K137" s="180" t="s">
        <v>171</v>
      </c>
      <c r="L137" s="39"/>
      <c r="M137" s="185" t="s">
        <v>19</v>
      </c>
      <c r="N137" s="186" t="s">
        <v>45</v>
      </c>
      <c r="O137" s="64"/>
      <c r="P137" s="187">
        <f t="shared" si="11"/>
        <v>0</v>
      </c>
      <c r="Q137" s="187">
        <v>3.0899999999999999E-3</v>
      </c>
      <c r="R137" s="187">
        <f t="shared" si="12"/>
        <v>2.4719999999999999E-2</v>
      </c>
      <c r="S137" s="187">
        <v>0</v>
      </c>
      <c r="T137" s="188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389</v>
      </c>
      <c r="AT137" s="189" t="s">
        <v>167</v>
      </c>
      <c r="AU137" s="189" t="s">
        <v>83</v>
      </c>
      <c r="AY137" s="17" t="s">
        <v>164</v>
      </c>
      <c r="BE137" s="190">
        <f t="shared" si="14"/>
        <v>0</v>
      </c>
      <c r="BF137" s="190">
        <f t="shared" si="15"/>
        <v>0</v>
      </c>
      <c r="BG137" s="190">
        <f t="shared" si="16"/>
        <v>0</v>
      </c>
      <c r="BH137" s="190">
        <f t="shared" si="17"/>
        <v>0</v>
      </c>
      <c r="BI137" s="190">
        <f t="shared" si="18"/>
        <v>0</v>
      </c>
      <c r="BJ137" s="17" t="s">
        <v>81</v>
      </c>
      <c r="BK137" s="190">
        <f t="shared" si="19"/>
        <v>0</v>
      </c>
      <c r="BL137" s="17" t="s">
        <v>389</v>
      </c>
      <c r="BM137" s="189" t="s">
        <v>2325</v>
      </c>
    </row>
    <row r="138" spans="1:65" s="2" customFormat="1" ht="24.2" customHeight="1">
      <c r="A138" s="34"/>
      <c r="B138" s="35"/>
      <c r="C138" s="178" t="s">
        <v>1883</v>
      </c>
      <c r="D138" s="178" t="s">
        <v>167</v>
      </c>
      <c r="E138" s="179" t="s">
        <v>2326</v>
      </c>
      <c r="F138" s="180" t="s">
        <v>2327</v>
      </c>
      <c r="G138" s="181" t="s">
        <v>292</v>
      </c>
      <c r="H138" s="182">
        <v>5</v>
      </c>
      <c r="I138" s="183"/>
      <c r="J138" s="184">
        <f t="shared" si="10"/>
        <v>0</v>
      </c>
      <c r="K138" s="180" t="s">
        <v>171</v>
      </c>
      <c r="L138" s="39"/>
      <c r="M138" s="185" t="s">
        <v>19</v>
      </c>
      <c r="N138" s="186" t="s">
        <v>45</v>
      </c>
      <c r="O138" s="64"/>
      <c r="P138" s="187">
        <f t="shared" si="11"/>
        <v>0</v>
      </c>
      <c r="Q138" s="187">
        <v>4.5100000000000001E-3</v>
      </c>
      <c r="R138" s="187">
        <f t="shared" si="12"/>
        <v>2.2550000000000001E-2</v>
      </c>
      <c r="S138" s="187">
        <v>0</v>
      </c>
      <c r="T138" s="188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389</v>
      </c>
      <c r="AT138" s="189" t="s">
        <v>167</v>
      </c>
      <c r="AU138" s="189" t="s">
        <v>83</v>
      </c>
      <c r="AY138" s="17" t="s">
        <v>164</v>
      </c>
      <c r="BE138" s="190">
        <f t="shared" si="14"/>
        <v>0</v>
      </c>
      <c r="BF138" s="190">
        <f t="shared" si="15"/>
        <v>0</v>
      </c>
      <c r="BG138" s="190">
        <f t="shared" si="16"/>
        <v>0</v>
      </c>
      <c r="BH138" s="190">
        <f t="shared" si="17"/>
        <v>0</v>
      </c>
      <c r="BI138" s="190">
        <f t="shared" si="18"/>
        <v>0</v>
      </c>
      <c r="BJ138" s="17" t="s">
        <v>81</v>
      </c>
      <c r="BK138" s="190">
        <f t="shared" si="19"/>
        <v>0</v>
      </c>
      <c r="BL138" s="17" t="s">
        <v>389</v>
      </c>
      <c r="BM138" s="189" t="s">
        <v>2328</v>
      </c>
    </row>
    <row r="139" spans="1:65" s="2" customFormat="1" ht="24.2" customHeight="1">
      <c r="A139" s="34"/>
      <c r="B139" s="35"/>
      <c r="C139" s="178" t="s">
        <v>184</v>
      </c>
      <c r="D139" s="178" t="s">
        <v>167</v>
      </c>
      <c r="E139" s="179" t="s">
        <v>2329</v>
      </c>
      <c r="F139" s="180" t="s">
        <v>2330</v>
      </c>
      <c r="G139" s="181" t="s">
        <v>292</v>
      </c>
      <c r="H139" s="182">
        <v>148</v>
      </c>
      <c r="I139" s="183"/>
      <c r="J139" s="184">
        <f t="shared" si="10"/>
        <v>0</v>
      </c>
      <c r="K139" s="180" t="s">
        <v>171</v>
      </c>
      <c r="L139" s="39"/>
      <c r="M139" s="185" t="s">
        <v>19</v>
      </c>
      <c r="N139" s="186" t="s">
        <v>45</v>
      </c>
      <c r="O139" s="64"/>
      <c r="P139" s="187">
        <f t="shared" si="11"/>
        <v>0</v>
      </c>
      <c r="Q139" s="187">
        <v>9.7999999999999997E-4</v>
      </c>
      <c r="R139" s="187">
        <f t="shared" si="12"/>
        <v>0.14504</v>
      </c>
      <c r="S139" s="187">
        <v>0</v>
      </c>
      <c r="T139" s="188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389</v>
      </c>
      <c r="AT139" s="189" t="s">
        <v>167</v>
      </c>
      <c r="AU139" s="189" t="s">
        <v>83</v>
      </c>
      <c r="AY139" s="17" t="s">
        <v>164</v>
      </c>
      <c r="BE139" s="190">
        <f t="shared" si="14"/>
        <v>0</v>
      </c>
      <c r="BF139" s="190">
        <f t="shared" si="15"/>
        <v>0</v>
      </c>
      <c r="BG139" s="190">
        <f t="shared" si="16"/>
        <v>0</v>
      </c>
      <c r="BH139" s="190">
        <f t="shared" si="17"/>
        <v>0</v>
      </c>
      <c r="BI139" s="190">
        <f t="shared" si="18"/>
        <v>0</v>
      </c>
      <c r="BJ139" s="17" t="s">
        <v>81</v>
      </c>
      <c r="BK139" s="190">
        <f t="shared" si="19"/>
        <v>0</v>
      </c>
      <c r="BL139" s="17" t="s">
        <v>389</v>
      </c>
      <c r="BM139" s="189" t="s">
        <v>2331</v>
      </c>
    </row>
    <row r="140" spans="1:65" s="14" customFormat="1" ht="11.25">
      <c r="B140" s="202"/>
      <c r="C140" s="203"/>
      <c r="D140" s="193" t="s">
        <v>174</v>
      </c>
      <c r="E140" s="204" t="s">
        <v>19</v>
      </c>
      <c r="F140" s="205" t="s">
        <v>2332</v>
      </c>
      <c r="G140" s="203"/>
      <c r="H140" s="206">
        <v>52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174</v>
      </c>
      <c r="AU140" s="212" t="s">
        <v>83</v>
      </c>
      <c r="AV140" s="14" t="s">
        <v>83</v>
      </c>
      <c r="AW140" s="14" t="s">
        <v>35</v>
      </c>
      <c r="AX140" s="14" t="s">
        <v>74</v>
      </c>
      <c r="AY140" s="212" t="s">
        <v>164</v>
      </c>
    </row>
    <row r="141" spans="1:65" s="14" customFormat="1" ht="11.25">
      <c r="B141" s="202"/>
      <c r="C141" s="203"/>
      <c r="D141" s="193" t="s">
        <v>174</v>
      </c>
      <c r="E141" s="204" t="s">
        <v>19</v>
      </c>
      <c r="F141" s="205" t="s">
        <v>2333</v>
      </c>
      <c r="G141" s="203"/>
      <c r="H141" s="206">
        <v>96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174</v>
      </c>
      <c r="AU141" s="212" t="s">
        <v>83</v>
      </c>
      <c r="AV141" s="14" t="s">
        <v>83</v>
      </c>
      <c r="AW141" s="14" t="s">
        <v>35</v>
      </c>
      <c r="AX141" s="14" t="s">
        <v>74</v>
      </c>
      <c r="AY141" s="212" t="s">
        <v>164</v>
      </c>
    </row>
    <row r="142" spans="1:65" s="15" customFormat="1" ht="11.25">
      <c r="B142" s="223"/>
      <c r="C142" s="224"/>
      <c r="D142" s="193" t="s">
        <v>174</v>
      </c>
      <c r="E142" s="225" t="s">
        <v>19</v>
      </c>
      <c r="F142" s="226" t="s">
        <v>246</v>
      </c>
      <c r="G142" s="224"/>
      <c r="H142" s="227">
        <v>148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174</v>
      </c>
      <c r="AU142" s="233" t="s">
        <v>83</v>
      </c>
      <c r="AV142" s="15" t="s">
        <v>172</v>
      </c>
      <c r="AW142" s="15" t="s">
        <v>35</v>
      </c>
      <c r="AX142" s="15" t="s">
        <v>81</v>
      </c>
      <c r="AY142" s="233" t="s">
        <v>164</v>
      </c>
    </row>
    <row r="143" spans="1:65" s="2" customFormat="1" ht="24.2" customHeight="1">
      <c r="A143" s="34"/>
      <c r="B143" s="35"/>
      <c r="C143" s="178" t="s">
        <v>1890</v>
      </c>
      <c r="D143" s="178" t="s">
        <v>167</v>
      </c>
      <c r="E143" s="179" t="s">
        <v>2334</v>
      </c>
      <c r="F143" s="180" t="s">
        <v>2335</v>
      </c>
      <c r="G143" s="181" t="s">
        <v>292</v>
      </c>
      <c r="H143" s="182">
        <v>27</v>
      </c>
      <c r="I143" s="183"/>
      <c r="J143" s="184">
        <f>ROUND(I143*H143,2)</f>
        <v>0</v>
      </c>
      <c r="K143" s="180" t="s">
        <v>171</v>
      </c>
      <c r="L143" s="39"/>
      <c r="M143" s="185" t="s">
        <v>19</v>
      </c>
      <c r="N143" s="186" t="s">
        <v>45</v>
      </c>
      <c r="O143" s="64"/>
      <c r="P143" s="187">
        <f>O143*H143</f>
        <v>0</v>
      </c>
      <c r="Q143" s="187">
        <v>1.2600000000000001E-3</v>
      </c>
      <c r="R143" s="187">
        <f>Q143*H143</f>
        <v>3.4020000000000002E-2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389</v>
      </c>
      <c r="AT143" s="189" t="s">
        <v>167</v>
      </c>
      <c r="AU143" s="189" t="s">
        <v>83</v>
      </c>
      <c r="AY143" s="17" t="s">
        <v>164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389</v>
      </c>
      <c r="BM143" s="189" t="s">
        <v>2336</v>
      </c>
    </row>
    <row r="144" spans="1:65" s="14" customFormat="1" ht="11.25">
      <c r="B144" s="202"/>
      <c r="C144" s="203"/>
      <c r="D144" s="193" t="s">
        <v>174</v>
      </c>
      <c r="E144" s="204" t="s">
        <v>19</v>
      </c>
      <c r="F144" s="205" t="s">
        <v>2337</v>
      </c>
      <c r="G144" s="203"/>
      <c r="H144" s="206">
        <v>12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174</v>
      </c>
      <c r="AU144" s="212" t="s">
        <v>83</v>
      </c>
      <c r="AV144" s="14" t="s">
        <v>83</v>
      </c>
      <c r="AW144" s="14" t="s">
        <v>35</v>
      </c>
      <c r="AX144" s="14" t="s">
        <v>74</v>
      </c>
      <c r="AY144" s="212" t="s">
        <v>164</v>
      </c>
    </row>
    <row r="145" spans="1:65" s="14" customFormat="1" ht="11.25">
      <c r="B145" s="202"/>
      <c r="C145" s="203"/>
      <c r="D145" s="193" t="s">
        <v>174</v>
      </c>
      <c r="E145" s="204" t="s">
        <v>19</v>
      </c>
      <c r="F145" s="205" t="s">
        <v>2338</v>
      </c>
      <c r="G145" s="203"/>
      <c r="H145" s="206">
        <v>15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174</v>
      </c>
      <c r="AU145" s="212" t="s">
        <v>83</v>
      </c>
      <c r="AV145" s="14" t="s">
        <v>83</v>
      </c>
      <c r="AW145" s="14" t="s">
        <v>35</v>
      </c>
      <c r="AX145" s="14" t="s">
        <v>74</v>
      </c>
      <c r="AY145" s="212" t="s">
        <v>164</v>
      </c>
    </row>
    <row r="146" spans="1:65" s="15" customFormat="1" ht="11.25">
      <c r="B146" s="223"/>
      <c r="C146" s="224"/>
      <c r="D146" s="193" t="s">
        <v>174</v>
      </c>
      <c r="E146" s="225" t="s">
        <v>19</v>
      </c>
      <c r="F146" s="226" t="s">
        <v>246</v>
      </c>
      <c r="G146" s="224"/>
      <c r="H146" s="227">
        <v>27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174</v>
      </c>
      <c r="AU146" s="233" t="s">
        <v>83</v>
      </c>
      <c r="AV146" s="15" t="s">
        <v>172</v>
      </c>
      <c r="AW146" s="15" t="s">
        <v>35</v>
      </c>
      <c r="AX146" s="15" t="s">
        <v>81</v>
      </c>
      <c r="AY146" s="233" t="s">
        <v>164</v>
      </c>
    </row>
    <row r="147" spans="1:65" s="2" customFormat="1" ht="24.2" customHeight="1">
      <c r="A147" s="34"/>
      <c r="B147" s="35"/>
      <c r="C147" s="178" t="s">
        <v>190</v>
      </c>
      <c r="D147" s="178" t="s">
        <v>167</v>
      </c>
      <c r="E147" s="179" t="s">
        <v>2339</v>
      </c>
      <c r="F147" s="180" t="s">
        <v>2340</v>
      </c>
      <c r="G147" s="181" t="s">
        <v>292</v>
      </c>
      <c r="H147" s="182">
        <v>44</v>
      </c>
      <c r="I147" s="183"/>
      <c r="J147" s="184">
        <f>ROUND(I147*H147,2)</f>
        <v>0</v>
      </c>
      <c r="K147" s="180" t="s">
        <v>171</v>
      </c>
      <c r="L147" s="39"/>
      <c r="M147" s="185" t="s">
        <v>19</v>
      </c>
      <c r="N147" s="186" t="s">
        <v>45</v>
      </c>
      <c r="O147" s="64"/>
      <c r="P147" s="187">
        <f>O147*H147</f>
        <v>0</v>
      </c>
      <c r="Q147" s="187">
        <v>1.5299999999999999E-3</v>
      </c>
      <c r="R147" s="187">
        <f>Q147*H147</f>
        <v>6.7319999999999991E-2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389</v>
      </c>
      <c r="AT147" s="189" t="s">
        <v>167</v>
      </c>
      <c r="AU147" s="189" t="s">
        <v>83</v>
      </c>
      <c r="AY147" s="17" t="s">
        <v>164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81</v>
      </c>
      <c r="BK147" s="190">
        <f>ROUND(I147*H147,2)</f>
        <v>0</v>
      </c>
      <c r="BL147" s="17" t="s">
        <v>389</v>
      </c>
      <c r="BM147" s="189" t="s">
        <v>2341</v>
      </c>
    </row>
    <row r="148" spans="1:65" s="14" customFormat="1" ht="11.25">
      <c r="B148" s="202"/>
      <c r="C148" s="203"/>
      <c r="D148" s="193" t="s">
        <v>174</v>
      </c>
      <c r="E148" s="204" t="s">
        <v>19</v>
      </c>
      <c r="F148" s="205" t="s">
        <v>2342</v>
      </c>
      <c r="G148" s="203"/>
      <c r="H148" s="206">
        <v>22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174</v>
      </c>
      <c r="AU148" s="212" t="s">
        <v>83</v>
      </c>
      <c r="AV148" s="14" t="s">
        <v>83</v>
      </c>
      <c r="AW148" s="14" t="s">
        <v>35</v>
      </c>
      <c r="AX148" s="14" t="s">
        <v>74</v>
      </c>
      <c r="AY148" s="212" t="s">
        <v>164</v>
      </c>
    </row>
    <row r="149" spans="1:65" s="14" customFormat="1" ht="11.25">
      <c r="B149" s="202"/>
      <c r="C149" s="203"/>
      <c r="D149" s="193" t="s">
        <v>174</v>
      </c>
      <c r="E149" s="204" t="s">
        <v>19</v>
      </c>
      <c r="F149" s="205" t="s">
        <v>2343</v>
      </c>
      <c r="G149" s="203"/>
      <c r="H149" s="206">
        <v>22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174</v>
      </c>
      <c r="AU149" s="212" t="s">
        <v>83</v>
      </c>
      <c r="AV149" s="14" t="s">
        <v>83</v>
      </c>
      <c r="AW149" s="14" t="s">
        <v>35</v>
      </c>
      <c r="AX149" s="14" t="s">
        <v>74</v>
      </c>
      <c r="AY149" s="212" t="s">
        <v>164</v>
      </c>
    </row>
    <row r="150" spans="1:65" s="15" customFormat="1" ht="11.25">
      <c r="B150" s="223"/>
      <c r="C150" s="224"/>
      <c r="D150" s="193" t="s">
        <v>174</v>
      </c>
      <c r="E150" s="225" t="s">
        <v>19</v>
      </c>
      <c r="F150" s="226" t="s">
        <v>246</v>
      </c>
      <c r="G150" s="224"/>
      <c r="H150" s="227">
        <v>44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174</v>
      </c>
      <c r="AU150" s="233" t="s">
        <v>83</v>
      </c>
      <c r="AV150" s="15" t="s">
        <v>172</v>
      </c>
      <c r="AW150" s="15" t="s">
        <v>35</v>
      </c>
      <c r="AX150" s="15" t="s">
        <v>81</v>
      </c>
      <c r="AY150" s="233" t="s">
        <v>164</v>
      </c>
    </row>
    <row r="151" spans="1:65" s="2" customFormat="1" ht="37.9" customHeight="1">
      <c r="A151" s="34"/>
      <c r="B151" s="35"/>
      <c r="C151" s="178" t="s">
        <v>213</v>
      </c>
      <c r="D151" s="178" t="s">
        <v>167</v>
      </c>
      <c r="E151" s="179" t="s">
        <v>2344</v>
      </c>
      <c r="F151" s="180" t="s">
        <v>2345</v>
      </c>
      <c r="G151" s="181" t="s">
        <v>401</v>
      </c>
      <c r="H151" s="182">
        <v>5</v>
      </c>
      <c r="I151" s="183"/>
      <c r="J151" s="184">
        <f>ROUND(I151*H151,2)</f>
        <v>0</v>
      </c>
      <c r="K151" s="180" t="s">
        <v>171</v>
      </c>
      <c r="L151" s="39"/>
      <c r="M151" s="185" t="s">
        <v>19</v>
      </c>
      <c r="N151" s="186" t="s">
        <v>45</v>
      </c>
      <c r="O151" s="64"/>
      <c r="P151" s="187">
        <f>O151*H151</f>
        <v>0</v>
      </c>
      <c r="Q151" s="187">
        <v>6.9999999999999999E-4</v>
      </c>
      <c r="R151" s="187">
        <f>Q151*H151</f>
        <v>3.5000000000000001E-3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389</v>
      </c>
      <c r="AT151" s="189" t="s">
        <v>167</v>
      </c>
      <c r="AU151" s="189" t="s">
        <v>83</v>
      </c>
      <c r="AY151" s="17" t="s">
        <v>164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81</v>
      </c>
      <c r="BK151" s="190">
        <f>ROUND(I151*H151,2)</f>
        <v>0</v>
      </c>
      <c r="BL151" s="17" t="s">
        <v>389</v>
      </c>
      <c r="BM151" s="189" t="s">
        <v>2346</v>
      </c>
    </row>
    <row r="152" spans="1:65" s="2" customFormat="1" ht="49.15" customHeight="1">
      <c r="A152" s="34"/>
      <c r="B152" s="35"/>
      <c r="C152" s="178" t="s">
        <v>543</v>
      </c>
      <c r="D152" s="178" t="s">
        <v>167</v>
      </c>
      <c r="E152" s="179" t="s">
        <v>2347</v>
      </c>
      <c r="F152" s="180" t="s">
        <v>2348</v>
      </c>
      <c r="G152" s="181" t="s">
        <v>292</v>
      </c>
      <c r="H152" s="182">
        <v>52</v>
      </c>
      <c r="I152" s="183"/>
      <c r="J152" s="184">
        <f>ROUND(I152*H152,2)</f>
        <v>0</v>
      </c>
      <c r="K152" s="180" t="s">
        <v>171</v>
      </c>
      <c r="L152" s="39"/>
      <c r="M152" s="185" t="s">
        <v>19</v>
      </c>
      <c r="N152" s="186" t="s">
        <v>45</v>
      </c>
      <c r="O152" s="64"/>
      <c r="P152" s="187">
        <f>O152*H152</f>
        <v>0</v>
      </c>
      <c r="Q152" s="187">
        <v>6.9999999999999994E-5</v>
      </c>
      <c r="R152" s="187">
        <f>Q152*H152</f>
        <v>3.6399999999999996E-3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389</v>
      </c>
      <c r="AT152" s="189" t="s">
        <v>167</v>
      </c>
      <c r="AU152" s="189" t="s">
        <v>83</v>
      </c>
      <c r="AY152" s="17" t="s">
        <v>164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81</v>
      </c>
      <c r="BK152" s="190">
        <f>ROUND(I152*H152,2)</f>
        <v>0</v>
      </c>
      <c r="BL152" s="17" t="s">
        <v>389</v>
      </c>
      <c r="BM152" s="189" t="s">
        <v>2349</v>
      </c>
    </row>
    <row r="153" spans="1:65" s="2" customFormat="1" ht="49.15" customHeight="1">
      <c r="A153" s="34"/>
      <c r="B153" s="35"/>
      <c r="C153" s="178" t="s">
        <v>177</v>
      </c>
      <c r="D153" s="178" t="s">
        <v>167</v>
      </c>
      <c r="E153" s="179" t="s">
        <v>2350</v>
      </c>
      <c r="F153" s="180" t="s">
        <v>2351</v>
      </c>
      <c r="G153" s="181" t="s">
        <v>292</v>
      </c>
      <c r="H153" s="182">
        <v>34</v>
      </c>
      <c r="I153" s="183"/>
      <c r="J153" s="184">
        <f>ROUND(I153*H153,2)</f>
        <v>0</v>
      </c>
      <c r="K153" s="180" t="s">
        <v>171</v>
      </c>
      <c r="L153" s="39"/>
      <c r="M153" s="185" t="s">
        <v>19</v>
      </c>
      <c r="N153" s="186" t="s">
        <v>45</v>
      </c>
      <c r="O153" s="64"/>
      <c r="P153" s="187">
        <f>O153*H153</f>
        <v>0</v>
      </c>
      <c r="Q153" s="187">
        <v>9.0000000000000006E-5</v>
      </c>
      <c r="R153" s="187">
        <f>Q153*H153</f>
        <v>3.0600000000000002E-3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389</v>
      </c>
      <c r="AT153" s="189" t="s">
        <v>167</v>
      </c>
      <c r="AU153" s="189" t="s">
        <v>83</v>
      </c>
      <c r="AY153" s="17" t="s">
        <v>164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81</v>
      </c>
      <c r="BK153" s="190">
        <f>ROUND(I153*H153,2)</f>
        <v>0</v>
      </c>
      <c r="BL153" s="17" t="s">
        <v>389</v>
      </c>
      <c r="BM153" s="189" t="s">
        <v>2352</v>
      </c>
    </row>
    <row r="154" spans="1:65" s="14" customFormat="1" ht="11.25">
      <c r="B154" s="202"/>
      <c r="C154" s="203"/>
      <c r="D154" s="193" t="s">
        <v>174</v>
      </c>
      <c r="E154" s="204" t="s">
        <v>19</v>
      </c>
      <c r="F154" s="205" t="s">
        <v>2353</v>
      </c>
      <c r="G154" s="203"/>
      <c r="H154" s="206">
        <v>34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174</v>
      </c>
      <c r="AU154" s="212" t="s">
        <v>83</v>
      </c>
      <c r="AV154" s="14" t="s">
        <v>83</v>
      </c>
      <c r="AW154" s="14" t="s">
        <v>35</v>
      </c>
      <c r="AX154" s="14" t="s">
        <v>81</v>
      </c>
      <c r="AY154" s="212" t="s">
        <v>164</v>
      </c>
    </row>
    <row r="155" spans="1:65" s="2" customFormat="1" ht="49.15" customHeight="1">
      <c r="A155" s="34"/>
      <c r="B155" s="35"/>
      <c r="C155" s="178" t="s">
        <v>195</v>
      </c>
      <c r="D155" s="178" t="s">
        <v>167</v>
      </c>
      <c r="E155" s="179" t="s">
        <v>2354</v>
      </c>
      <c r="F155" s="180" t="s">
        <v>2355</v>
      </c>
      <c r="G155" s="181" t="s">
        <v>292</v>
      </c>
      <c r="H155" s="182">
        <v>96</v>
      </c>
      <c r="I155" s="183"/>
      <c r="J155" s="184">
        <f>ROUND(I155*H155,2)</f>
        <v>0</v>
      </c>
      <c r="K155" s="180" t="s">
        <v>171</v>
      </c>
      <c r="L155" s="39"/>
      <c r="M155" s="185" t="s">
        <v>19</v>
      </c>
      <c r="N155" s="186" t="s">
        <v>45</v>
      </c>
      <c r="O155" s="64"/>
      <c r="P155" s="187">
        <f>O155*H155</f>
        <v>0</v>
      </c>
      <c r="Q155" s="187">
        <v>2.0000000000000001E-4</v>
      </c>
      <c r="R155" s="187">
        <f>Q155*H155</f>
        <v>1.9200000000000002E-2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389</v>
      </c>
      <c r="AT155" s="189" t="s">
        <v>167</v>
      </c>
      <c r="AU155" s="189" t="s">
        <v>83</v>
      </c>
      <c r="AY155" s="17" t="s">
        <v>164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81</v>
      </c>
      <c r="BK155" s="190">
        <f>ROUND(I155*H155,2)</f>
        <v>0</v>
      </c>
      <c r="BL155" s="17" t="s">
        <v>389</v>
      </c>
      <c r="BM155" s="189" t="s">
        <v>2356</v>
      </c>
    </row>
    <row r="156" spans="1:65" s="2" customFormat="1" ht="49.15" customHeight="1">
      <c r="A156" s="34"/>
      <c r="B156" s="35"/>
      <c r="C156" s="178" t="s">
        <v>199</v>
      </c>
      <c r="D156" s="178" t="s">
        <v>167</v>
      </c>
      <c r="E156" s="179" t="s">
        <v>2357</v>
      </c>
      <c r="F156" s="180" t="s">
        <v>2358</v>
      </c>
      <c r="G156" s="181" t="s">
        <v>292</v>
      </c>
      <c r="H156" s="182">
        <v>37</v>
      </c>
      <c r="I156" s="183"/>
      <c r="J156" s="184">
        <f>ROUND(I156*H156,2)</f>
        <v>0</v>
      </c>
      <c r="K156" s="180" t="s">
        <v>171</v>
      </c>
      <c r="L156" s="39"/>
      <c r="M156" s="185" t="s">
        <v>19</v>
      </c>
      <c r="N156" s="186" t="s">
        <v>45</v>
      </c>
      <c r="O156" s="64"/>
      <c r="P156" s="187">
        <f>O156*H156</f>
        <v>0</v>
      </c>
      <c r="Q156" s="187">
        <v>2.4000000000000001E-4</v>
      </c>
      <c r="R156" s="187">
        <f>Q156*H156</f>
        <v>8.8800000000000007E-3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389</v>
      </c>
      <c r="AT156" s="189" t="s">
        <v>167</v>
      </c>
      <c r="AU156" s="189" t="s">
        <v>83</v>
      </c>
      <c r="AY156" s="17" t="s">
        <v>164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81</v>
      </c>
      <c r="BK156" s="190">
        <f>ROUND(I156*H156,2)</f>
        <v>0</v>
      </c>
      <c r="BL156" s="17" t="s">
        <v>389</v>
      </c>
      <c r="BM156" s="189" t="s">
        <v>2359</v>
      </c>
    </row>
    <row r="157" spans="1:65" s="14" customFormat="1" ht="11.25">
      <c r="B157" s="202"/>
      <c r="C157" s="203"/>
      <c r="D157" s="193" t="s">
        <v>174</v>
      </c>
      <c r="E157" s="204" t="s">
        <v>19</v>
      </c>
      <c r="F157" s="205" t="s">
        <v>2360</v>
      </c>
      <c r="G157" s="203"/>
      <c r="H157" s="206">
        <v>37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174</v>
      </c>
      <c r="AU157" s="212" t="s">
        <v>83</v>
      </c>
      <c r="AV157" s="14" t="s">
        <v>83</v>
      </c>
      <c r="AW157" s="14" t="s">
        <v>35</v>
      </c>
      <c r="AX157" s="14" t="s">
        <v>81</v>
      </c>
      <c r="AY157" s="212" t="s">
        <v>164</v>
      </c>
    </row>
    <row r="158" spans="1:65" s="2" customFormat="1" ht="24.2" customHeight="1">
      <c r="A158" s="34"/>
      <c r="B158" s="35"/>
      <c r="C158" s="178" t="s">
        <v>209</v>
      </c>
      <c r="D158" s="178" t="s">
        <v>167</v>
      </c>
      <c r="E158" s="179" t="s">
        <v>2361</v>
      </c>
      <c r="F158" s="180" t="s">
        <v>2362</v>
      </c>
      <c r="G158" s="181" t="s">
        <v>401</v>
      </c>
      <c r="H158" s="182">
        <v>12</v>
      </c>
      <c r="I158" s="183"/>
      <c r="J158" s="184">
        <f t="shared" ref="J158:J165" si="20">ROUND(I158*H158,2)</f>
        <v>0</v>
      </c>
      <c r="K158" s="180" t="s">
        <v>171</v>
      </c>
      <c r="L158" s="39"/>
      <c r="M158" s="185" t="s">
        <v>19</v>
      </c>
      <c r="N158" s="186" t="s">
        <v>45</v>
      </c>
      <c r="O158" s="64"/>
      <c r="P158" s="187">
        <f t="shared" ref="P158:P165" si="21">O158*H158</f>
        <v>0</v>
      </c>
      <c r="Q158" s="187">
        <v>1.7000000000000001E-4</v>
      </c>
      <c r="R158" s="187">
        <f t="shared" ref="R158:R165" si="22">Q158*H158</f>
        <v>2.0400000000000001E-3</v>
      </c>
      <c r="S158" s="187">
        <v>0</v>
      </c>
      <c r="T158" s="188">
        <f t="shared" ref="T158:T165" si="23"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389</v>
      </c>
      <c r="AT158" s="189" t="s">
        <v>167</v>
      </c>
      <c r="AU158" s="189" t="s">
        <v>83</v>
      </c>
      <c r="AY158" s="17" t="s">
        <v>164</v>
      </c>
      <c r="BE158" s="190">
        <f t="shared" ref="BE158:BE165" si="24">IF(N158="základní",J158,0)</f>
        <v>0</v>
      </c>
      <c r="BF158" s="190">
        <f t="shared" ref="BF158:BF165" si="25">IF(N158="snížená",J158,0)</f>
        <v>0</v>
      </c>
      <c r="BG158" s="190">
        <f t="shared" ref="BG158:BG165" si="26">IF(N158="zákl. přenesená",J158,0)</f>
        <v>0</v>
      </c>
      <c r="BH158" s="190">
        <f t="shared" ref="BH158:BH165" si="27">IF(N158="sníž. přenesená",J158,0)</f>
        <v>0</v>
      </c>
      <c r="BI158" s="190">
        <f t="shared" ref="BI158:BI165" si="28">IF(N158="nulová",J158,0)</f>
        <v>0</v>
      </c>
      <c r="BJ158" s="17" t="s">
        <v>81</v>
      </c>
      <c r="BK158" s="190">
        <f t="shared" ref="BK158:BK165" si="29">ROUND(I158*H158,2)</f>
        <v>0</v>
      </c>
      <c r="BL158" s="17" t="s">
        <v>389</v>
      </c>
      <c r="BM158" s="189" t="s">
        <v>2363</v>
      </c>
    </row>
    <row r="159" spans="1:65" s="2" customFormat="1" ht="24.2" customHeight="1">
      <c r="A159" s="34"/>
      <c r="B159" s="35"/>
      <c r="C159" s="178" t="s">
        <v>204</v>
      </c>
      <c r="D159" s="178" t="s">
        <v>167</v>
      </c>
      <c r="E159" s="179" t="s">
        <v>2364</v>
      </c>
      <c r="F159" s="180" t="s">
        <v>2365</v>
      </c>
      <c r="G159" s="181" t="s">
        <v>418</v>
      </c>
      <c r="H159" s="182">
        <v>11</v>
      </c>
      <c r="I159" s="183"/>
      <c r="J159" s="184">
        <f t="shared" si="20"/>
        <v>0</v>
      </c>
      <c r="K159" s="180" t="s">
        <v>171</v>
      </c>
      <c r="L159" s="39"/>
      <c r="M159" s="185" t="s">
        <v>19</v>
      </c>
      <c r="N159" s="186" t="s">
        <v>45</v>
      </c>
      <c r="O159" s="64"/>
      <c r="P159" s="187">
        <f t="shared" si="21"/>
        <v>0</v>
      </c>
      <c r="Q159" s="187">
        <v>2.1000000000000001E-4</v>
      </c>
      <c r="R159" s="187">
        <f t="shared" si="22"/>
        <v>2.31E-3</v>
      </c>
      <c r="S159" s="187">
        <v>0</v>
      </c>
      <c r="T159" s="188">
        <f t="shared" si="2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389</v>
      </c>
      <c r="AT159" s="189" t="s">
        <v>167</v>
      </c>
      <c r="AU159" s="189" t="s">
        <v>83</v>
      </c>
      <c r="AY159" s="17" t="s">
        <v>164</v>
      </c>
      <c r="BE159" s="190">
        <f t="shared" si="24"/>
        <v>0</v>
      </c>
      <c r="BF159" s="190">
        <f t="shared" si="25"/>
        <v>0</v>
      </c>
      <c r="BG159" s="190">
        <f t="shared" si="26"/>
        <v>0</v>
      </c>
      <c r="BH159" s="190">
        <f t="shared" si="27"/>
        <v>0</v>
      </c>
      <c r="BI159" s="190">
        <f t="shared" si="28"/>
        <v>0</v>
      </c>
      <c r="BJ159" s="17" t="s">
        <v>81</v>
      </c>
      <c r="BK159" s="190">
        <f t="shared" si="29"/>
        <v>0</v>
      </c>
      <c r="BL159" s="17" t="s">
        <v>389</v>
      </c>
      <c r="BM159" s="189" t="s">
        <v>2366</v>
      </c>
    </row>
    <row r="160" spans="1:65" s="2" customFormat="1" ht="37.9" customHeight="1">
      <c r="A160" s="34"/>
      <c r="B160" s="35"/>
      <c r="C160" s="178" t="s">
        <v>2096</v>
      </c>
      <c r="D160" s="178" t="s">
        <v>167</v>
      </c>
      <c r="E160" s="179" t="s">
        <v>2367</v>
      </c>
      <c r="F160" s="180" t="s">
        <v>2368</v>
      </c>
      <c r="G160" s="181" t="s">
        <v>401</v>
      </c>
      <c r="H160" s="182">
        <v>6</v>
      </c>
      <c r="I160" s="183"/>
      <c r="J160" s="184">
        <f t="shared" si="20"/>
        <v>0</v>
      </c>
      <c r="K160" s="180" t="s">
        <v>171</v>
      </c>
      <c r="L160" s="39"/>
      <c r="M160" s="185" t="s">
        <v>19</v>
      </c>
      <c r="N160" s="186" t="s">
        <v>45</v>
      </c>
      <c r="O160" s="64"/>
      <c r="P160" s="187">
        <f t="shared" si="21"/>
        <v>0</v>
      </c>
      <c r="Q160" s="187">
        <v>1.1E-4</v>
      </c>
      <c r="R160" s="187">
        <f t="shared" si="22"/>
        <v>6.6E-4</v>
      </c>
      <c r="S160" s="187">
        <v>0</v>
      </c>
      <c r="T160" s="188">
        <f t="shared" si="2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389</v>
      </c>
      <c r="AT160" s="189" t="s">
        <v>167</v>
      </c>
      <c r="AU160" s="189" t="s">
        <v>83</v>
      </c>
      <c r="AY160" s="17" t="s">
        <v>164</v>
      </c>
      <c r="BE160" s="190">
        <f t="shared" si="24"/>
        <v>0</v>
      </c>
      <c r="BF160" s="190">
        <f t="shared" si="25"/>
        <v>0</v>
      </c>
      <c r="BG160" s="190">
        <f t="shared" si="26"/>
        <v>0</v>
      </c>
      <c r="BH160" s="190">
        <f t="shared" si="27"/>
        <v>0</v>
      </c>
      <c r="BI160" s="190">
        <f t="shared" si="28"/>
        <v>0</v>
      </c>
      <c r="BJ160" s="17" t="s">
        <v>81</v>
      </c>
      <c r="BK160" s="190">
        <f t="shared" si="29"/>
        <v>0</v>
      </c>
      <c r="BL160" s="17" t="s">
        <v>389</v>
      </c>
      <c r="BM160" s="189" t="s">
        <v>2369</v>
      </c>
    </row>
    <row r="161" spans="1:65" s="2" customFormat="1" ht="37.9" customHeight="1">
      <c r="A161" s="34"/>
      <c r="B161" s="35"/>
      <c r="C161" s="178" t="s">
        <v>502</v>
      </c>
      <c r="D161" s="178" t="s">
        <v>167</v>
      </c>
      <c r="E161" s="179" t="s">
        <v>2370</v>
      </c>
      <c r="F161" s="180" t="s">
        <v>2371</v>
      </c>
      <c r="G161" s="181" t="s">
        <v>401</v>
      </c>
      <c r="H161" s="182">
        <v>5</v>
      </c>
      <c r="I161" s="183"/>
      <c r="J161" s="184">
        <f t="shared" si="20"/>
        <v>0</v>
      </c>
      <c r="K161" s="180" t="s">
        <v>171</v>
      </c>
      <c r="L161" s="39"/>
      <c r="M161" s="185" t="s">
        <v>19</v>
      </c>
      <c r="N161" s="186" t="s">
        <v>45</v>
      </c>
      <c r="O161" s="64"/>
      <c r="P161" s="187">
        <f t="shared" si="21"/>
        <v>0</v>
      </c>
      <c r="Q161" s="187">
        <v>2.9999999999999997E-4</v>
      </c>
      <c r="R161" s="187">
        <f t="shared" si="22"/>
        <v>1.4999999999999998E-3</v>
      </c>
      <c r="S161" s="187">
        <v>0</v>
      </c>
      <c r="T161" s="188">
        <f t="shared" si="2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389</v>
      </c>
      <c r="AT161" s="189" t="s">
        <v>167</v>
      </c>
      <c r="AU161" s="189" t="s">
        <v>83</v>
      </c>
      <c r="AY161" s="17" t="s">
        <v>164</v>
      </c>
      <c r="BE161" s="190">
        <f t="shared" si="24"/>
        <v>0</v>
      </c>
      <c r="BF161" s="190">
        <f t="shared" si="25"/>
        <v>0</v>
      </c>
      <c r="BG161" s="190">
        <f t="shared" si="26"/>
        <v>0</v>
      </c>
      <c r="BH161" s="190">
        <f t="shared" si="27"/>
        <v>0</v>
      </c>
      <c r="BI161" s="190">
        <f t="shared" si="28"/>
        <v>0</v>
      </c>
      <c r="BJ161" s="17" t="s">
        <v>81</v>
      </c>
      <c r="BK161" s="190">
        <f t="shared" si="29"/>
        <v>0</v>
      </c>
      <c r="BL161" s="17" t="s">
        <v>389</v>
      </c>
      <c r="BM161" s="189" t="s">
        <v>2372</v>
      </c>
    </row>
    <row r="162" spans="1:65" s="2" customFormat="1" ht="24.2" customHeight="1">
      <c r="A162" s="34"/>
      <c r="B162" s="35"/>
      <c r="C162" s="178" t="s">
        <v>507</v>
      </c>
      <c r="D162" s="178" t="s">
        <v>167</v>
      </c>
      <c r="E162" s="179" t="s">
        <v>2373</v>
      </c>
      <c r="F162" s="180" t="s">
        <v>2374</v>
      </c>
      <c r="G162" s="181" t="s">
        <v>401</v>
      </c>
      <c r="H162" s="182">
        <v>6</v>
      </c>
      <c r="I162" s="183"/>
      <c r="J162" s="184">
        <f t="shared" si="20"/>
        <v>0</v>
      </c>
      <c r="K162" s="180" t="s">
        <v>171</v>
      </c>
      <c r="L162" s="39"/>
      <c r="M162" s="185" t="s">
        <v>19</v>
      </c>
      <c r="N162" s="186" t="s">
        <v>45</v>
      </c>
      <c r="O162" s="64"/>
      <c r="P162" s="187">
        <f t="shared" si="21"/>
        <v>0</v>
      </c>
      <c r="Q162" s="187">
        <v>2.2000000000000001E-4</v>
      </c>
      <c r="R162" s="187">
        <f t="shared" si="22"/>
        <v>1.32E-3</v>
      </c>
      <c r="S162" s="187">
        <v>0</v>
      </c>
      <c r="T162" s="188">
        <f t="shared" si="2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389</v>
      </c>
      <c r="AT162" s="189" t="s">
        <v>167</v>
      </c>
      <c r="AU162" s="189" t="s">
        <v>83</v>
      </c>
      <c r="AY162" s="17" t="s">
        <v>164</v>
      </c>
      <c r="BE162" s="190">
        <f t="shared" si="24"/>
        <v>0</v>
      </c>
      <c r="BF162" s="190">
        <f t="shared" si="25"/>
        <v>0</v>
      </c>
      <c r="BG162" s="190">
        <f t="shared" si="26"/>
        <v>0</v>
      </c>
      <c r="BH162" s="190">
        <f t="shared" si="27"/>
        <v>0</v>
      </c>
      <c r="BI162" s="190">
        <f t="shared" si="28"/>
        <v>0</v>
      </c>
      <c r="BJ162" s="17" t="s">
        <v>81</v>
      </c>
      <c r="BK162" s="190">
        <f t="shared" si="29"/>
        <v>0</v>
      </c>
      <c r="BL162" s="17" t="s">
        <v>389</v>
      </c>
      <c r="BM162" s="189" t="s">
        <v>2375</v>
      </c>
    </row>
    <row r="163" spans="1:65" s="2" customFormat="1" ht="24.2" customHeight="1">
      <c r="A163" s="34"/>
      <c r="B163" s="35"/>
      <c r="C163" s="178" t="s">
        <v>511</v>
      </c>
      <c r="D163" s="178" t="s">
        <v>167</v>
      </c>
      <c r="E163" s="179" t="s">
        <v>2376</v>
      </c>
      <c r="F163" s="180" t="s">
        <v>2377</v>
      </c>
      <c r="G163" s="181" t="s">
        <v>401</v>
      </c>
      <c r="H163" s="182">
        <v>2</v>
      </c>
      <c r="I163" s="183"/>
      <c r="J163" s="184">
        <f t="shared" si="20"/>
        <v>0</v>
      </c>
      <c r="K163" s="180" t="s">
        <v>171</v>
      </c>
      <c r="L163" s="39"/>
      <c r="M163" s="185" t="s">
        <v>19</v>
      </c>
      <c r="N163" s="186" t="s">
        <v>45</v>
      </c>
      <c r="O163" s="64"/>
      <c r="P163" s="187">
        <f t="shared" si="21"/>
        <v>0</v>
      </c>
      <c r="Q163" s="187">
        <v>2.1000000000000001E-4</v>
      </c>
      <c r="R163" s="187">
        <f t="shared" si="22"/>
        <v>4.2000000000000002E-4</v>
      </c>
      <c r="S163" s="187">
        <v>0</v>
      </c>
      <c r="T163" s="188">
        <f t="shared" si="2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389</v>
      </c>
      <c r="AT163" s="189" t="s">
        <v>167</v>
      </c>
      <c r="AU163" s="189" t="s">
        <v>83</v>
      </c>
      <c r="AY163" s="17" t="s">
        <v>164</v>
      </c>
      <c r="BE163" s="190">
        <f t="shared" si="24"/>
        <v>0</v>
      </c>
      <c r="BF163" s="190">
        <f t="shared" si="25"/>
        <v>0</v>
      </c>
      <c r="BG163" s="190">
        <f t="shared" si="26"/>
        <v>0</v>
      </c>
      <c r="BH163" s="190">
        <f t="shared" si="27"/>
        <v>0</v>
      </c>
      <c r="BI163" s="190">
        <f t="shared" si="28"/>
        <v>0</v>
      </c>
      <c r="BJ163" s="17" t="s">
        <v>81</v>
      </c>
      <c r="BK163" s="190">
        <f t="shared" si="29"/>
        <v>0</v>
      </c>
      <c r="BL163" s="17" t="s">
        <v>389</v>
      </c>
      <c r="BM163" s="189" t="s">
        <v>2378</v>
      </c>
    </row>
    <row r="164" spans="1:65" s="2" customFormat="1" ht="24.2" customHeight="1">
      <c r="A164" s="34"/>
      <c r="B164" s="35"/>
      <c r="C164" s="178" t="s">
        <v>548</v>
      </c>
      <c r="D164" s="178" t="s">
        <v>167</v>
      </c>
      <c r="E164" s="179" t="s">
        <v>2379</v>
      </c>
      <c r="F164" s="180" t="s">
        <v>2380</v>
      </c>
      <c r="G164" s="181" t="s">
        <v>401</v>
      </c>
      <c r="H164" s="182">
        <v>4</v>
      </c>
      <c r="I164" s="183"/>
      <c r="J164" s="184">
        <f t="shared" si="20"/>
        <v>0</v>
      </c>
      <c r="K164" s="180" t="s">
        <v>171</v>
      </c>
      <c r="L164" s="39"/>
      <c r="M164" s="185" t="s">
        <v>19</v>
      </c>
      <c r="N164" s="186" t="s">
        <v>45</v>
      </c>
      <c r="O164" s="64"/>
      <c r="P164" s="187">
        <f t="shared" si="21"/>
        <v>0</v>
      </c>
      <c r="Q164" s="187">
        <v>5.0000000000000001E-4</v>
      </c>
      <c r="R164" s="187">
        <f t="shared" si="22"/>
        <v>2E-3</v>
      </c>
      <c r="S164" s="187">
        <v>0</v>
      </c>
      <c r="T164" s="188">
        <f t="shared" si="2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389</v>
      </c>
      <c r="AT164" s="189" t="s">
        <v>167</v>
      </c>
      <c r="AU164" s="189" t="s">
        <v>83</v>
      </c>
      <c r="AY164" s="17" t="s">
        <v>164</v>
      </c>
      <c r="BE164" s="190">
        <f t="shared" si="24"/>
        <v>0</v>
      </c>
      <c r="BF164" s="190">
        <f t="shared" si="25"/>
        <v>0</v>
      </c>
      <c r="BG164" s="190">
        <f t="shared" si="26"/>
        <v>0</v>
      </c>
      <c r="BH164" s="190">
        <f t="shared" si="27"/>
        <v>0</v>
      </c>
      <c r="BI164" s="190">
        <f t="shared" si="28"/>
        <v>0</v>
      </c>
      <c r="BJ164" s="17" t="s">
        <v>81</v>
      </c>
      <c r="BK164" s="190">
        <f t="shared" si="29"/>
        <v>0</v>
      </c>
      <c r="BL164" s="17" t="s">
        <v>389</v>
      </c>
      <c r="BM164" s="189" t="s">
        <v>2381</v>
      </c>
    </row>
    <row r="165" spans="1:65" s="2" customFormat="1" ht="14.45" customHeight="1">
      <c r="A165" s="34"/>
      <c r="B165" s="35"/>
      <c r="C165" s="178" t="s">
        <v>259</v>
      </c>
      <c r="D165" s="178" t="s">
        <v>167</v>
      </c>
      <c r="E165" s="179" t="s">
        <v>2382</v>
      </c>
      <c r="F165" s="180" t="s">
        <v>2383</v>
      </c>
      <c r="G165" s="181" t="s">
        <v>401</v>
      </c>
      <c r="H165" s="182">
        <v>1</v>
      </c>
      <c r="I165" s="183"/>
      <c r="J165" s="184">
        <f t="shared" si="20"/>
        <v>0</v>
      </c>
      <c r="K165" s="180" t="s">
        <v>171</v>
      </c>
      <c r="L165" s="39"/>
      <c r="M165" s="185" t="s">
        <v>19</v>
      </c>
      <c r="N165" s="186" t="s">
        <v>45</v>
      </c>
      <c r="O165" s="64"/>
      <c r="P165" s="187">
        <f t="shared" si="21"/>
        <v>0</v>
      </c>
      <c r="Q165" s="187">
        <v>3.5E-4</v>
      </c>
      <c r="R165" s="187">
        <f t="shared" si="22"/>
        <v>3.5E-4</v>
      </c>
      <c r="S165" s="187">
        <v>0</v>
      </c>
      <c r="T165" s="188">
        <f t="shared" si="2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389</v>
      </c>
      <c r="AT165" s="189" t="s">
        <v>167</v>
      </c>
      <c r="AU165" s="189" t="s">
        <v>83</v>
      </c>
      <c r="AY165" s="17" t="s">
        <v>164</v>
      </c>
      <c r="BE165" s="190">
        <f t="shared" si="24"/>
        <v>0</v>
      </c>
      <c r="BF165" s="190">
        <f t="shared" si="25"/>
        <v>0</v>
      </c>
      <c r="BG165" s="190">
        <f t="shared" si="26"/>
        <v>0</v>
      </c>
      <c r="BH165" s="190">
        <f t="shared" si="27"/>
        <v>0</v>
      </c>
      <c r="BI165" s="190">
        <f t="shared" si="28"/>
        <v>0</v>
      </c>
      <c r="BJ165" s="17" t="s">
        <v>81</v>
      </c>
      <c r="BK165" s="190">
        <f t="shared" si="29"/>
        <v>0</v>
      </c>
      <c r="BL165" s="17" t="s">
        <v>389</v>
      </c>
      <c r="BM165" s="189" t="s">
        <v>2384</v>
      </c>
    </row>
    <row r="166" spans="1:65" s="2" customFormat="1" ht="19.5">
      <c r="A166" s="34"/>
      <c r="B166" s="35"/>
      <c r="C166" s="36"/>
      <c r="D166" s="193" t="s">
        <v>1810</v>
      </c>
      <c r="E166" s="36"/>
      <c r="F166" s="237" t="s">
        <v>2385</v>
      </c>
      <c r="G166" s="36"/>
      <c r="H166" s="36"/>
      <c r="I166" s="238"/>
      <c r="J166" s="36"/>
      <c r="K166" s="36"/>
      <c r="L166" s="39"/>
      <c r="M166" s="239"/>
      <c r="N166" s="24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1810</v>
      </c>
      <c r="AU166" s="17" t="s">
        <v>83</v>
      </c>
    </row>
    <row r="167" spans="1:65" s="2" customFormat="1" ht="14.45" customHeight="1">
      <c r="A167" s="34"/>
      <c r="B167" s="35"/>
      <c r="C167" s="213" t="s">
        <v>339</v>
      </c>
      <c r="D167" s="213" t="s">
        <v>231</v>
      </c>
      <c r="E167" s="214" t="s">
        <v>2386</v>
      </c>
      <c r="F167" s="215" t="s">
        <v>2387</v>
      </c>
      <c r="G167" s="216" t="s">
        <v>401</v>
      </c>
      <c r="H167" s="217">
        <v>4</v>
      </c>
      <c r="I167" s="218"/>
      <c r="J167" s="219">
        <f>ROUND(I167*H167,2)</f>
        <v>0</v>
      </c>
      <c r="K167" s="215" t="s">
        <v>19</v>
      </c>
      <c r="L167" s="220"/>
      <c r="M167" s="221" t="s">
        <v>19</v>
      </c>
      <c r="N167" s="222" t="s">
        <v>45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348</v>
      </c>
      <c r="AT167" s="189" t="s">
        <v>231</v>
      </c>
      <c r="AU167" s="189" t="s">
        <v>83</v>
      </c>
      <c r="AY167" s="17" t="s">
        <v>164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81</v>
      </c>
      <c r="BK167" s="190">
        <f>ROUND(I167*H167,2)</f>
        <v>0</v>
      </c>
      <c r="BL167" s="17" t="s">
        <v>389</v>
      </c>
      <c r="BM167" s="189" t="s">
        <v>2388</v>
      </c>
    </row>
    <row r="168" spans="1:65" s="2" customFormat="1" ht="29.25">
      <c r="A168" s="34"/>
      <c r="B168" s="35"/>
      <c r="C168" s="36"/>
      <c r="D168" s="193" t="s">
        <v>1810</v>
      </c>
      <c r="E168" s="36"/>
      <c r="F168" s="237" t="s">
        <v>2389</v>
      </c>
      <c r="G168" s="36"/>
      <c r="H168" s="36"/>
      <c r="I168" s="238"/>
      <c r="J168" s="36"/>
      <c r="K168" s="36"/>
      <c r="L168" s="39"/>
      <c r="M168" s="239"/>
      <c r="N168" s="24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1810</v>
      </c>
      <c r="AU168" s="17" t="s">
        <v>83</v>
      </c>
    </row>
    <row r="169" spans="1:65" s="2" customFormat="1" ht="24.2" customHeight="1">
      <c r="A169" s="34"/>
      <c r="B169" s="35"/>
      <c r="C169" s="213" t="s">
        <v>344</v>
      </c>
      <c r="D169" s="213" t="s">
        <v>231</v>
      </c>
      <c r="E169" s="214" t="s">
        <v>2390</v>
      </c>
      <c r="F169" s="215" t="s">
        <v>2391</v>
      </c>
      <c r="G169" s="216" t="s">
        <v>401</v>
      </c>
      <c r="H169" s="217">
        <v>1</v>
      </c>
      <c r="I169" s="218"/>
      <c r="J169" s="219">
        <f>ROUND(I169*H169,2)</f>
        <v>0</v>
      </c>
      <c r="K169" s="215" t="s">
        <v>171</v>
      </c>
      <c r="L169" s="220"/>
      <c r="M169" s="221" t="s">
        <v>19</v>
      </c>
      <c r="N169" s="222" t="s">
        <v>45</v>
      </c>
      <c r="O169" s="64"/>
      <c r="P169" s="187">
        <f>O169*H169</f>
        <v>0</v>
      </c>
      <c r="Q169" s="187">
        <v>5.1999999999999995E-4</v>
      </c>
      <c r="R169" s="187">
        <f>Q169*H169</f>
        <v>5.1999999999999995E-4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348</v>
      </c>
      <c r="AT169" s="189" t="s">
        <v>231</v>
      </c>
      <c r="AU169" s="189" t="s">
        <v>83</v>
      </c>
      <c r="AY169" s="17" t="s">
        <v>164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81</v>
      </c>
      <c r="BK169" s="190">
        <f>ROUND(I169*H169,2)</f>
        <v>0</v>
      </c>
      <c r="BL169" s="17" t="s">
        <v>389</v>
      </c>
      <c r="BM169" s="189" t="s">
        <v>2392</v>
      </c>
    </row>
    <row r="170" spans="1:65" s="2" customFormat="1" ht="14.45" customHeight="1">
      <c r="A170" s="34"/>
      <c r="B170" s="35"/>
      <c r="C170" s="178" t="s">
        <v>355</v>
      </c>
      <c r="D170" s="178" t="s">
        <v>167</v>
      </c>
      <c r="E170" s="179" t="s">
        <v>2393</v>
      </c>
      <c r="F170" s="180" t="s">
        <v>2394</v>
      </c>
      <c r="G170" s="181" t="s">
        <v>418</v>
      </c>
      <c r="H170" s="182">
        <v>1</v>
      </c>
      <c r="I170" s="183"/>
      <c r="J170" s="184">
        <f>ROUND(I170*H170,2)</f>
        <v>0</v>
      </c>
      <c r="K170" s="180" t="s">
        <v>19</v>
      </c>
      <c r="L170" s="39"/>
      <c r="M170" s="185" t="s">
        <v>19</v>
      </c>
      <c r="N170" s="186" t="s">
        <v>45</v>
      </c>
      <c r="O170" s="64"/>
      <c r="P170" s="187">
        <f>O170*H170</f>
        <v>0</v>
      </c>
      <c r="Q170" s="187">
        <v>6.3579999999999998E-2</v>
      </c>
      <c r="R170" s="187">
        <f>Q170*H170</f>
        <v>6.3579999999999998E-2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389</v>
      </c>
      <c r="AT170" s="189" t="s">
        <v>167</v>
      </c>
      <c r="AU170" s="189" t="s">
        <v>83</v>
      </c>
      <c r="AY170" s="17" t="s">
        <v>164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81</v>
      </c>
      <c r="BK170" s="190">
        <f>ROUND(I170*H170,2)</f>
        <v>0</v>
      </c>
      <c r="BL170" s="17" t="s">
        <v>389</v>
      </c>
      <c r="BM170" s="189" t="s">
        <v>2395</v>
      </c>
    </row>
    <row r="171" spans="1:65" s="2" customFormat="1" ht="78">
      <c r="A171" s="34"/>
      <c r="B171" s="35"/>
      <c r="C171" s="36"/>
      <c r="D171" s="193" t="s">
        <v>1810</v>
      </c>
      <c r="E171" s="36"/>
      <c r="F171" s="237" t="s">
        <v>2396</v>
      </c>
      <c r="G171" s="36"/>
      <c r="H171" s="36"/>
      <c r="I171" s="238"/>
      <c r="J171" s="36"/>
      <c r="K171" s="36"/>
      <c r="L171" s="39"/>
      <c r="M171" s="239"/>
      <c r="N171" s="24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1810</v>
      </c>
      <c r="AU171" s="17" t="s">
        <v>83</v>
      </c>
    </row>
    <row r="172" spans="1:65" s="2" customFormat="1" ht="24.2" customHeight="1">
      <c r="A172" s="34"/>
      <c r="B172" s="35"/>
      <c r="C172" s="178" t="s">
        <v>359</v>
      </c>
      <c r="D172" s="178" t="s">
        <v>167</v>
      </c>
      <c r="E172" s="179" t="s">
        <v>2397</v>
      </c>
      <c r="F172" s="180" t="s">
        <v>2398</v>
      </c>
      <c r="G172" s="181" t="s">
        <v>418</v>
      </c>
      <c r="H172" s="182">
        <v>2</v>
      </c>
      <c r="I172" s="183"/>
      <c r="J172" s="184">
        <f>ROUND(I172*H172,2)</f>
        <v>0</v>
      </c>
      <c r="K172" s="180" t="s">
        <v>171</v>
      </c>
      <c r="L172" s="39"/>
      <c r="M172" s="185" t="s">
        <v>19</v>
      </c>
      <c r="N172" s="186" t="s">
        <v>45</v>
      </c>
      <c r="O172" s="64"/>
      <c r="P172" s="187">
        <f>O172*H172</f>
        <v>0</v>
      </c>
      <c r="Q172" s="187">
        <v>2.92E-2</v>
      </c>
      <c r="R172" s="187">
        <f>Q172*H172</f>
        <v>5.8400000000000001E-2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389</v>
      </c>
      <c r="AT172" s="189" t="s">
        <v>167</v>
      </c>
      <c r="AU172" s="189" t="s">
        <v>83</v>
      </c>
      <c r="AY172" s="17" t="s">
        <v>164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81</v>
      </c>
      <c r="BK172" s="190">
        <f>ROUND(I172*H172,2)</f>
        <v>0</v>
      </c>
      <c r="BL172" s="17" t="s">
        <v>389</v>
      </c>
      <c r="BM172" s="189" t="s">
        <v>2399</v>
      </c>
    </row>
    <row r="173" spans="1:65" s="2" customFormat="1" ht="24.2" customHeight="1">
      <c r="A173" s="34"/>
      <c r="B173" s="35"/>
      <c r="C173" s="213" t="s">
        <v>363</v>
      </c>
      <c r="D173" s="213" t="s">
        <v>231</v>
      </c>
      <c r="E173" s="214" t="s">
        <v>2400</v>
      </c>
      <c r="F173" s="215" t="s">
        <v>2401</v>
      </c>
      <c r="G173" s="216" t="s">
        <v>401</v>
      </c>
      <c r="H173" s="217">
        <v>1</v>
      </c>
      <c r="I173" s="218"/>
      <c r="J173" s="219">
        <f>ROUND(I173*H173,2)</f>
        <v>0</v>
      </c>
      <c r="K173" s="215" t="s">
        <v>171</v>
      </c>
      <c r="L173" s="220"/>
      <c r="M173" s="221" t="s">
        <v>19</v>
      </c>
      <c r="N173" s="222" t="s">
        <v>45</v>
      </c>
      <c r="O173" s="64"/>
      <c r="P173" s="187">
        <f>O173*H173</f>
        <v>0</v>
      </c>
      <c r="Q173" s="187">
        <v>6.4999999999999997E-4</v>
      </c>
      <c r="R173" s="187">
        <f>Q173*H173</f>
        <v>6.4999999999999997E-4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348</v>
      </c>
      <c r="AT173" s="189" t="s">
        <v>231</v>
      </c>
      <c r="AU173" s="189" t="s">
        <v>83</v>
      </c>
      <c r="AY173" s="17" t="s">
        <v>164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81</v>
      </c>
      <c r="BK173" s="190">
        <f>ROUND(I173*H173,2)</f>
        <v>0</v>
      </c>
      <c r="BL173" s="17" t="s">
        <v>389</v>
      </c>
      <c r="BM173" s="189" t="s">
        <v>2402</v>
      </c>
    </row>
    <row r="174" spans="1:65" s="2" customFormat="1" ht="146.25">
      <c r="A174" s="34"/>
      <c r="B174" s="35"/>
      <c r="C174" s="36"/>
      <c r="D174" s="193" t="s">
        <v>1810</v>
      </c>
      <c r="E174" s="36"/>
      <c r="F174" s="237" t="s">
        <v>2403</v>
      </c>
      <c r="G174" s="36"/>
      <c r="H174" s="36"/>
      <c r="I174" s="238"/>
      <c r="J174" s="36"/>
      <c r="K174" s="36"/>
      <c r="L174" s="39"/>
      <c r="M174" s="239"/>
      <c r="N174" s="24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1810</v>
      </c>
      <c r="AU174" s="17" t="s">
        <v>83</v>
      </c>
    </row>
    <row r="175" spans="1:65" s="2" customFormat="1" ht="37.9" customHeight="1">
      <c r="A175" s="34"/>
      <c r="B175" s="35"/>
      <c r="C175" s="178" t="s">
        <v>368</v>
      </c>
      <c r="D175" s="178" t="s">
        <v>167</v>
      </c>
      <c r="E175" s="179" t="s">
        <v>2404</v>
      </c>
      <c r="F175" s="180" t="s">
        <v>2405</v>
      </c>
      <c r="G175" s="181" t="s">
        <v>292</v>
      </c>
      <c r="H175" s="182">
        <v>232</v>
      </c>
      <c r="I175" s="183"/>
      <c r="J175" s="184">
        <f>ROUND(I175*H175,2)</f>
        <v>0</v>
      </c>
      <c r="K175" s="180" t="s">
        <v>171</v>
      </c>
      <c r="L175" s="39"/>
      <c r="M175" s="185" t="s">
        <v>19</v>
      </c>
      <c r="N175" s="186" t="s">
        <v>45</v>
      </c>
      <c r="O175" s="64"/>
      <c r="P175" s="187">
        <f>O175*H175</f>
        <v>0</v>
      </c>
      <c r="Q175" s="187">
        <v>1.9000000000000001E-4</v>
      </c>
      <c r="R175" s="187">
        <f>Q175*H175</f>
        <v>4.4080000000000001E-2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389</v>
      </c>
      <c r="AT175" s="189" t="s">
        <v>167</v>
      </c>
      <c r="AU175" s="189" t="s">
        <v>83</v>
      </c>
      <c r="AY175" s="17" t="s">
        <v>164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81</v>
      </c>
      <c r="BK175" s="190">
        <f>ROUND(I175*H175,2)</f>
        <v>0</v>
      </c>
      <c r="BL175" s="17" t="s">
        <v>389</v>
      </c>
      <c r="BM175" s="189" t="s">
        <v>2406</v>
      </c>
    </row>
    <row r="176" spans="1:65" s="14" customFormat="1" ht="11.25">
      <c r="B176" s="202"/>
      <c r="C176" s="203"/>
      <c r="D176" s="193" t="s">
        <v>174</v>
      </c>
      <c r="E176" s="204" t="s">
        <v>19</v>
      </c>
      <c r="F176" s="205" t="s">
        <v>2407</v>
      </c>
      <c r="G176" s="203"/>
      <c r="H176" s="206">
        <v>232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174</v>
      </c>
      <c r="AU176" s="212" t="s">
        <v>83</v>
      </c>
      <c r="AV176" s="14" t="s">
        <v>83</v>
      </c>
      <c r="AW176" s="14" t="s">
        <v>35</v>
      </c>
      <c r="AX176" s="14" t="s">
        <v>81</v>
      </c>
      <c r="AY176" s="212" t="s">
        <v>164</v>
      </c>
    </row>
    <row r="177" spans="1:65" s="2" customFormat="1" ht="24.2" customHeight="1">
      <c r="A177" s="34"/>
      <c r="B177" s="35"/>
      <c r="C177" s="178" t="s">
        <v>378</v>
      </c>
      <c r="D177" s="178" t="s">
        <v>167</v>
      </c>
      <c r="E177" s="179" t="s">
        <v>2408</v>
      </c>
      <c r="F177" s="180" t="s">
        <v>2409</v>
      </c>
      <c r="G177" s="181" t="s">
        <v>292</v>
      </c>
      <c r="H177" s="182">
        <v>232</v>
      </c>
      <c r="I177" s="183"/>
      <c r="J177" s="184">
        <f>ROUND(I177*H177,2)</f>
        <v>0</v>
      </c>
      <c r="K177" s="180" t="s">
        <v>171</v>
      </c>
      <c r="L177" s="39"/>
      <c r="M177" s="185" t="s">
        <v>19</v>
      </c>
      <c r="N177" s="186" t="s">
        <v>45</v>
      </c>
      <c r="O177" s="64"/>
      <c r="P177" s="187">
        <f>O177*H177</f>
        <v>0</v>
      </c>
      <c r="Q177" s="187">
        <v>1.0000000000000001E-5</v>
      </c>
      <c r="R177" s="187">
        <f>Q177*H177</f>
        <v>2.32E-3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389</v>
      </c>
      <c r="AT177" s="189" t="s">
        <v>167</v>
      </c>
      <c r="AU177" s="189" t="s">
        <v>83</v>
      </c>
      <c r="AY177" s="17" t="s">
        <v>164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81</v>
      </c>
      <c r="BK177" s="190">
        <f>ROUND(I177*H177,2)</f>
        <v>0</v>
      </c>
      <c r="BL177" s="17" t="s">
        <v>389</v>
      </c>
      <c r="BM177" s="189" t="s">
        <v>2410</v>
      </c>
    </row>
    <row r="178" spans="1:65" s="14" customFormat="1" ht="11.25">
      <c r="B178" s="202"/>
      <c r="C178" s="203"/>
      <c r="D178" s="193" t="s">
        <v>174</v>
      </c>
      <c r="E178" s="204" t="s">
        <v>19</v>
      </c>
      <c r="F178" s="205" t="s">
        <v>2407</v>
      </c>
      <c r="G178" s="203"/>
      <c r="H178" s="206">
        <v>232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174</v>
      </c>
      <c r="AU178" s="212" t="s">
        <v>83</v>
      </c>
      <c r="AV178" s="14" t="s">
        <v>83</v>
      </c>
      <c r="AW178" s="14" t="s">
        <v>35</v>
      </c>
      <c r="AX178" s="14" t="s">
        <v>81</v>
      </c>
      <c r="AY178" s="212" t="s">
        <v>164</v>
      </c>
    </row>
    <row r="179" spans="1:65" s="2" customFormat="1" ht="37.9" customHeight="1">
      <c r="A179" s="34"/>
      <c r="B179" s="35"/>
      <c r="C179" s="178" t="s">
        <v>519</v>
      </c>
      <c r="D179" s="178" t="s">
        <v>167</v>
      </c>
      <c r="E179" s="179" t="s">
        <v>2411</v>
      </c>
      <c r="F179" s="180" t="s">
        <v>2412</v>
      </c>
      <c r="G179" s="181" t="s">
        <v>207</v>
      </c>
      <c r="H179" s="182">
        <v>1.7000000000000001E-2</v>
      </c>
      <c r="I179" s="183"/>
      <c r="J179" s="184">
        <f>ROUND(I179*H179,2)</f>
        <v>0</v>
      </c>
      <c r="K179" s="180" t="s">
        <v>171</v>
      </c>
      <c r="L179" s="39"/>
      <c r="M179" s="185" t="s">
        <v>19</v>
      </c>
      <c r="N179" s="186" t="s">
        <v>45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389</v>
      </c>
      <c r="AT179" s="189" t="s">
        <v>167</v>
      </c>
      <c r="AU179" s="189" t="s">
        <v>83</v>
      </c>
      <c r="AY179" s="17" t="s">
        <v>164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81</v>
      </c>
      <c r="BK179" s="190">
        <f>ROUND(I179*H179,2)</f>
        <v>0</v>
      </c>
      <c r="BL179" s="17" t="s">
        <v>389</v>
      </c>
      <c r="BM179" s="189" t="s">
        <v>2413</v>
      </c>
    </row>
    <row r="180" spans="1:65" s="2" customFormat="1" ht="37.9" customHeight="1">
      <c r="A180" s="34"/>
      <c r="B180" s="35"/>
      <c r="C180" s="178" t="s">
        <v>386</v>
      </c>
      <c r="D180" s="178" t="s">
        <v>167</v>
      </c>
      <c r="E180" s="179" t="s">
        <v>2414</v>
      </c>
      <c r="F180" s="180" t="s">
        <v>2415</v>
      </c>
      <c r="G180" s="181" t="s">
        <v>207</v>
      </c>
      <c r="H180" s="182">
        <v>0.51700000000000002</v>
      </c>
      <c r="I180" s="183"/>
      <c r="J180" s="184">
        <f>ROUND(I180*H180,2)</f>
        <v>0</v>
      </c>
      <c r="K180" s="180" t="s">
        <v>171</v>
      </c>
      <c r="L180" s="39"/>
      <c r="M180" s="185" t="s">
        <v>19</v>
      </c>
      <c r="N180" s="186" t="s">
        <v>45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389</v>
      </c>
      <c r="AT180" s="189" t="s">
        <v>167</v>
      </c>
      <c r="AU180" s="189" t="s">
        <v>83</v>
      </c>
      <c r="AY180" s="17" t="s">
        <v>164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81</v>
      </c>
      <c r="BK180" s="190">
        <f>ROUND(I180*H180,2)</f>
        <v>0</v>
      </c>
      <c r="BL180" s="17" t="s">
        <v>389</v>
      </c>
      <c r="BM180" s="189" t="s">
        <v>2416</v>
      </c>
    </row>
    <row r="181" spans="1:65" s="12" customFormat="1" ht="22.9" customHeight="1">
      <c r="B181" s="162"/>
      <c r="C181" s="163"/>
      <c r="D181" s="164" t="s">
        <v>73</v>
      </c>
      <c r="E181" s="176" t="s">
        <v>414</v>
      </c>
      <c r="F181" s="176" t="s">
        <v>415</v>
      </c>
      <c r="G181" s="163"/>
      <c r="H181" s="163"/>
      <c r="I181" s="166"/>
      <c r="J181" s="177">
        <f>BK181</f>
        <v>0</v>
      </c>
      <c r="K181" s="163"/>
      <c r="L181" s="168"/>
      <c r="M181" s="169"/>
      <c r="N181" s="170"/>
      <c r="O181" s="170"/>
      <c r="P181" s="171">
        <f>SUM(P182:P212)</f>
        <v>0</v>
      </c>
      <c r="Q181" s="170"/>
      <c r="R181" s="171">
        <f>SUM(R182:R212)</f>
        <v>0.36357999999999996</v>
      </c>
      <c r="S181" s="170"/>
      <c r="T181" s="172">
        <f>SUM(T182:T212)</f>
        <v>7.6609999999999998E-2</v>
      </c>
      <c r="AR181" s="173" t="s">
        <v>83</v>
      </c>
      <c r="AT181" s="174" t="s">
        <v>73</v>
      </c>
      <c r="AU181" s="174" t="s">
        <v>81</v>
      </c>
      <c r="AY181" s="173" t="s">
        <v>164</v>
      </c>
      <c r="BK181" s="175">
        <f>SUM(BK182:BK212)</f>
        <v>0</v>
      </c>
    </row>
    <row r="182" spans="1:65" s="2" customFormat="1" ht="24.2" customHeight="1">
      <c r="A182" s="34"/>
      <c r="B182" s="35"/>
      <c r="C182" s="178" t="s">
        <v>410</v>
      </c>
      <c r="D182" s="178" t="s">
        <v>167</v>
      </c>
      <c r="E182" s="179" t="s">
        <v>416</v>
      </c>
      <c r="F182" s="180" t="s">
        <v>417</v>
      </c>
      <c r="G182" s="181" t="s">
        <v>418</v>
      </c>
      <c r="H182" s="182">
        <v>1</v>
      </c>
      <c r="I182" s="183"/>
      <c r="J182" s="184">
        <f t="shared" ref="J182:J188" si="30">ROUND(I182*H182,2)</f>
        <v>0</v>
      </c>
      <c r="K182" s="180" t="s">
        <v>171</v>
      </c>
      <c r="L182" s="39"/>
      <c r="M182" s="185" t="s">
        <v>19</v>
      </c>
      <c r="N182" s="186" t="s">
        <v>45</v>
      </c>
      <c r="O182" s="64"/>
      <c r="P182" s="187">
        <f t="shared" ref="P182:P188" si="31">O182*H182</f>
        <v>0</v>
      </c>
      <c r="Q182" s="187">
        <v>0</v>
      </c>
      <c r="R182" s="187">
        <f t="shared" ref="R182:R188" si="32">Q182*H182</f>
        <v>0</v>
      </c>
      <c r="S182" s="187">
        <v>1.933E-2</v>
      </c>
      <c r="T182" s="188">
        <f t="shared" ref="T182:T188" si="33">S182*H182</f>
        <v>1.933E-2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389</v>
      </c>
      <c r="AT182" s="189" t="s">
        <v>167</v>
      </c>
      <c r="AU182" s="189" t="s">
        <v>83</v>
      </c>
      <c r="AY182" s="17" t="s">
        <v>164</v>
      </c>
      <c r="BE182" s="190">
        <f t="shared" ref="BE182:BE188" si="34">IF(N182="základní",J182,0)</f>
        <v>0</v>
      </c>
      <c r="BF182" s="190">
        <f t="shared" ref="BF182:BF188" si="35">IF(N182="snížená",J182,0)</f>
        <v>0</v>
      </c>
      <c r="BG182" s="190">
        <f t="shared" ref="BG182:BG188" si="36">IF(N182="zákl. přenesená",J182,0)</f>
        <v>0</v>
      </c>
      <c r="BH182" s="190">
        <f t="shared" ref="BH182:BH188" si="37">IF(N182="sníž. přenesená",J182,0)</f>
        <v>0</v>
      </c>
      <c r="BI182" s="190">
        <f t="shared" ref="BI182:BI188" si="38">IF(N182="nulová",J182,0)</f>
        <v>0</v>
      </c>
      <c r="BJ182" s="17" t="s">
        <v>81</v>
      </c>
      <c r="BK182" s="190">
        <f t="shared" ref="BK182:BK188" si="39">ROUND(I182*H182,2)</f>
        <v>0</v>
      </c>
      <c r="BL182" s="17" t="s">
        <v>389</v>
      </c>
      <c r="BM182" s="189" t="s">
        <v>2417</v>
      </c>
    </row>
    <row r="183" spans="1:65" s="2" customFormat="1" ht="24.2" customHeight="1">
      <c r="A183" s="34"/>
      <c r="B183" s="35"/>
      <c r="C183" s="178" t="s">
        <v>392</v>
      </c>
      <c r="D183" s="178" t="s">
        <v>167</v>
      </c>
      <c r="E183" s="179" t="s">
        <v>2418</v>
      </c>
      <c r="F183" s="180" t="s">
        <v>2419</v>
      </c>
      <c r="G183" s="181" t="s">
        <v>418</v>
      </c>
      <c r="H183" s="182">
        <v>2</v>
      </c>
      <c r="I183" s="183"/>
      <c r="J183" s="184">
        <f t="shared" si="30"/>
        <v>0</v>
      </c>
      <c r="K183" s="180" t="s">
        <v>171</v>
      </c>
      <c r="L183" s="39"/>
      <c r="M183" s="185" t="s">
        <v>19</v>
      </c>
      <c r="N183" s="186" t="s">
        <v>45</v>
      </c>
      <c r="O183" s="64"/>
      <c r="P183" s="187">
        <f t="shared" si="31"/>
        <v>0</v>
      </c>
      <c r="Q183" s="187">
        <v>1.6969999999999999E-2</v>
      </c>
      <c r="R183" s="187">
        <f t="shared" si="32"/>
        <v>3.3939999999999998E-2</v>
      </c>
      <c r="S183" s="187">
        <v>0</v>
      </c>
      <c r="T183" s="188">
        <f t="shared" si="3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389</v>
      </c>
      <c r="AT183" s="189" t="s">
        <v>167</v>
      </c>
      <c r="AU183" s="189" t="s">
        <v>83</v>
      </c>
      <c r="AY183" s="17" t="s">
        <v>164</v>
      </c>
      <c r="BE183" s="190">
        <f t="shared" si="34"/>
        <v>0</v>
      </c>
      <c r="BF183" s="190">
        <f t="shared" si="35"/>
        <v>0</v>
      </c>
      <c r="BG183" s="190">
        <f t="shared" si="36"/>
        <v>0</v>
      </c>
      <c r="BH183" s="190">
        <f t="shared" si="37"/>
        <v>0</v>
      </c>
      <c r="BI183" s="190">
        <f t="shared" si="38"/>
        <v>0</v>
      </c>
      <c r="BJ183" s="17" t="s">
        <v>81</v>
      </c>
      <c r="BK183" s="190">
        <f t="shared" si="39"/>
        <v>0</v>
      </c>
      <c r="BL183" s="17" t="s">
        <v>389</v>
      </c>
      <c r="BM183" s="189" t="s">
        <v>2420</v>
      </c>
    </row>
    <row r="184" spans="1:65" s="2" customFormat="1" ht="24.2" customHeight="1">
      <c r="A184" s="34"/>
      <c r="B184" s="35"/>
      <c r="C184" s="178" t="s">
        <v>278</v>
      </c>
      <c r="D184" s="178" t="s">
        <v>167</v>
      </c>
      <c r="E184" s="179" t="s">
        <v>2421</v>
      </c>
      <c r="F184" s="180" t="s">
        <v>2422</v>
      </c>
      <c r="G184" s="181" t="s">
        <v>401</v>
      </c>
      <c r="H184" s="182">
        <v>4</v>
      </c>
      <c r="I184" s="183"/>
      <c r="J184" s="184">
        <f t="shared" si="30"/>
        <v>0</v>
      </c>
      <c r="K184" s="180" t="s">
        <v>171</v>
      </c>
      <c r="L184" s="39"/>
      <c r="M184" s="185" t="s">
        <v>19</v>
      </c>
      <c r="N184" s="186" t="s">
        <v>45</v>
      </c>
      <c r="O184" s="64"/>
      <c r="P184" s="187">
        <f t="shared" si="31"/>
        <v>0</v>
      </c>
      <c r="Q184" s="187">
        <v>2.47E-3</v>
      </c>
      <c r="R184" s="187">
        <f t="shared" si="32"/>
        <v>9.8799999999999999E-3</v>
      </c>
      <c r="S184" s="187">
        <v>0</v>
      </c>
      <c r="T184" s="188">
        <f t="shared" si="3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389</v>
      </c>
      <c r="AT184" s="189" t="s">
        <v>167</v>
      </c>
      <c r="AU184" s="189" t="s">
        <v>83</v>
      </c>
      <c r="AY184" s="17" t="s">
        <v>164</v>
      </c>
      <c r="BE184" s="190">
        <f t="shared" si="34"/>
        <v>0</v>
      </c>
      <c r="BF184" s="190">
        <f t="shared" si="35"/>
        <v>0</v>
      </c>
      <c r="BG184" s="190">
        <f t="shared" si="36"/>
        <v>0</v>
      </c>
      <c r="BH184" s="190">
        <f t="shared" si="37"/>
        <v>0</v>
      </c>
      <c r="BI184" s="190">
        <f t="shared" si="38"/>
        <v>0</v>
      </c>
      <c r="BJ184" s="17" t="s">
        <v>81</v>
      </c>
      <c r="BK184" s="190">
        <f t="shared" si="39"/>
        <v>0</v>
      </c>
      <c r="BL184" s="17" t="s">
        <v>389</v>
      </c>
      <c r="BM184" s="189" t="s">
        <v>2423</v>
      </c>
    </row>
    <row r="185" spans="1:65" s="2" customFormat="1" ht="24.2" customHeight="1">
      <c r="A185" s="34"/>
      <c r="B185" s="35"/>
      <c r="C185" s="213" t="s">
        <v>284</v>
      </c>
      <c r="D185" s="213" t="s">
        <v>231</v>
      </c>
      <c r="E185" s="214" t="s">
        <v>2424</v>
      </c>
      <c r="F185" s="215" t="s">
        <v>2425</v>
      </c>
      <c r="G185" s="216" t="s">
        <v>401</v>
      </c>
      <c r="H185" s="217">
        <v>4</v>
      </c>
      <c r="I185" s="218"/>
      <c r="J185" s="219">
        <f t="shared" si="30"/>
        <v>0</v>
      </c>
      <c r="K185" s="215" t="s">
        <v>171</v>
      </c>
      <c r="L185" s="220"/>
      <c r="M185" s="221" t="s">
        <v>19</v>
      </c>
      <c r="N185" s="222" t="s">
        <v>45</v>
      </c>
      <c r="O185" s="64"/>
      <c r="P185" s="187">
        <f t="shared" si="31"/>
        <v>0</v>
      </c>
      <c r="Q185" s="187">
        <v>1.4500000000000001E-2</v>
      </c>
      <c r="R185" s="187">
        <f t="shared" si="32"/>
        <v>5.8000000000000003E-2</v>
      </c>
      <c r="S185" s="187">
        <v>0</v>
      </c>
      <c r="T185" s="188">
        <f t="shared" si="3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348</v>
      </c>
      <c r="AT185" s="189" t="s">
        <v>231</v>
      </c>
      <c r="AU185" s="189" t="s">
        <v>83</v>
      </c>
      <c r="AY185" s="17" t="s">
        <v>164</v>
      </c>
      <c r="BE185" s="190">
        <f t="shared" si="34"/>
        <v>0</v>
      </c>
      <c r="BF185" s="190">
        <f t="shared" si="35"/>
        <v>0</v>
      </c>
      <c r="BG185" s="190">
        <f t="shared" si="36"/>
        <v>0</v>
      </c>
      <c r="BH185" s="190">
        <f t="shared" si="37"/>
        <v>0</v>
      </c>
      <c r="BI185" s="190">
        <f t="shared" si="38"/>
        <v>0</v>
      </c>
      <c r="BJ185" s="17" t="s">
        <v>81</v>
      </c>
      <c r="BK185" s="190">
        <f t="shared" si="39"/>
        <v>0</v>
      </c>
      <c r="BL185" s="17" t="s">
        <v>389</v>
      </c>
      <c r="BM185" s="189" t="s">
        <v>2426</v>
      </c>
    </row>
    <row r="186" spans="1:65" s="2" customFormat="1" ht="37.9" customHeight="1">
      <c r="A186" s="34"/>
      <c r="B186" s="35"/>
      <c r="C186" s="178" t="s">
        <v>469</v>
      </c>
      <c r="D186" s="178" t="s">
        <v>167</v>
      </c>
      <c r="E186" s="179" t="s">
        <v>2427</v>
      </c>
      <c r="F186" s="180" t="s">
        <v>2428</v>
      </c>
      <c r="G186" s="181" t="s">
        <v>418</v>
      </c>
      <c r="H186" s="182">
        <v>4</v>
      </c>
      <c r="I186" s="183"/>
      <c r="J186" s="184">
        <f t="shared" si="30"/>
        <v>0</v>
      </c>
      <c r="K186" s="180" t="s">
        <v>171</v>
      </c>
      <c r="L186" s="39"/>
      <c r="M186" s="185" t="s">
        <v>19</v>
      </c>
      <c r="N186" s="186" t="s">
        <v>45</v>
      </c>
      <c r="O186" s="64"/>
      <c r="P186" s="187">
        <f t="shared" si="31"/>
        <v>0</v>
      </c>
      <c r="Q186" s="187">
        <v>1.4970000000000001E-2</v>
      </c>
      <c r="R186" s="187">
        <f t="shared" si="32"/>
        <v>5.9880000000000003E-2</v>
      </c>
      <c r="S186" s="187">
        <v>0</v>
      </c>
      <c r="T186" s="188">
        <f t="shared" si="3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389</v>
      </c>
      <c r="AT186" s="189" t="s">
        <v>167</v>
      </c>
      <c r="AU186" s="189" t="s">
        <v>83</v>
      </c>
      <c r="AY186" s="17" t="s">
        <v>164</v>
      </c>
      <c r="BE186" s="190">
        <f t="shared" si="34"/>
        <v>0</v>
      </c>
      <c r="BF186" s="190">
        <f t="shared" si="35"/>
        <v>0</v>
      </c>
      <c r="BG186" s="190">
        <f t="shared" si="36"/>
        <v>0</v>
      </c>
      <c r="BH186" s="190">
        <f t="shared" si="37"/>
        <v>0</v>
      </c>
      <c r="BI186" s="190">
        <f t="shared" si="38"/>
        <v>0</v>
      </c>
      <c r="BJ186" s="17" t="s">
        <v>81</v>
      </c>
      <c r="BK186" s="190">
        <f t="shared" si="39"/>
        <v>0</v>
      </c>
      <c r="BL186" s="17" t="s">
        <v>389</v>
      </c>
      <c r="BM186" s="189" t="s">
        <v>2429</v>
      </c>
    </row>
    <row r="187" spans="1:65" s="2" customFormat="1" ht="24.2" customHeight="1">
      <c r="A187" s="34"/>
      <c r="B187" s="35"/>
      <c r="C187" s="178" t="s">
        <v>816</v>
      </c>
      <c r="D187" s="178" t="s">
        <v>167</v>
      </c>
      <c r="E187" s="179" t="s">
        <v>2430</v>
      </c>
      <c r="F187" s="180" t="s">
        <v>2431</v>
      </c>
      <c r="G187" s="181" t="s">
        <v>418</v>
      </c>
      <c r="H187" s="182">
        <v>1</v>
      </c>
      <c r="I187" s="183"/>
      <c r="J187" s="184">
        <f t="shared" si="30"/>
        <v>0</v>
      </c>
      <c r="K187" s="180" t="s">
        <v>171</v>
      </c>
      <c r="L187" s="39"/>
      <c r="M187" s="185" t="s">
        <v>19</v>
      </c>
      <c r="N187" s="186" t="s">
        <v>45</v>
      </c>
      <c r="O187" s="64"/>
      <c r="P187" s="187">
        <f t="shared" si="31"/>
        <v>0</v>
      </c>
      <c r="Q187" s="187">
        <v>9.8300000000000002E-3</v>
      </c>
      <c r="R187" s="187">
        <f t="shared" si="32"/>
        <v>9.8300000000000002E-3</v>
      </c>
      <c r="S187" s="187">
        <v>0</v>
      </c>
      <c r="T187" s="188">
        <f t="shared" si="3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389</v>
      </c>
      <c r="AT187" s="189" t="s">
        <v>167</v>
      </c>
      <c r="AU187" s="189" t="s">
        <v>83</v>
      </c>
      <c r="AY187" s="17" t="s">
        <v>164</v>
      </c>
      <c r="BE187" s="190">
        <f t="shared" si="34"/>
        <v>0</v>
      </c>
      <c r="BF187" s="190">
        <f t="shared" si="35"/>
        <v>0</v>
      </c>
      <c r="BG187" s="190">
        <f t="shared" si="36"/>
        <v>0</v>
      </c>
      <c r="BH187" s="190">
        <f t="shared" si="37"/>
        <v>0</v>
      </c>
      <c r="BI187" s="190">
        <f t="shared" si="38"/>
        <v>0</v>
      </c>
      <c r="BJ187" s="17" t="s">
        <v>81</v>
      </c>
      <c r="BK187" s="190">
        <f t="shared" si="39"/>
        <v>0</v>
      </c>
      <c r="BL187" s="17" t="s">
        <v>389</v>
      </c>
      <c r="BM187" s="189" t="s">
        <v>2432</v>
      </c>
    </row>
    <row r="188" spans="1:65" s="2" customFormat="1" ht="37.9" customHeight="1">
      <c r="A188" s="34"/>
      <c r="B188" s="35"/>
      <c r="C188" s="178" t="s">
        <v>372</v>
      </c>
      <c r="D188" s="178" t="s">
        <v>167</v>
      </c>
      <c r="E188" s="179" t="s">
        <v>2433</v>
      </c>
      <c r="F188" s="180" t="s">
        <v>2434</v>
      </c>
      <c r="G188" s="181" t="s">
        <v>418</v>
      </c>
      <c r="H188" s="182">
        <v>4</v>
      </c>
      <c r="I188" s="183"/>
      <c r="J188" s="184">
        <f t="shared" si="30"/>
        <v>0</v>
      </c>
      <c r="K188" s="180" t="s">
        <v>171</v>
      </c>
      <c r="L188" s="39"/>
      <c r="M188" s="185" t="s">
        <v>19</v>
      </c>
      <c r="N188" s="186" t="s">
        <v>45</v>
      </c>
      <c r="O188" s="64"/>
      <c r="P188" s="187">
        <f t="shared" si="31"/>
        <v>0</v>
      </c>
      <c r="Q188" s="187">
        <v>1.047E-2</v>
      </c>
      <c r="R188" s="187">
        <f t="shared" si="32"/>
        <v>4.1880000000000001E-2</v>
      </c>
      <c r="S188" s="187">
        <v>0</v>
      </c>
      <c r="T188" s="188">
        <f t="shared" si="3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389</v>
      </c>
      <c r="AT188" s="189" t="s">
        <v>167</v>
      </c>
      <c r="AU188" s="189" t="s">
        <v>83</v>
      </c>
      <c r="AY188" s="17" t="s">
        <v>164</v>
      </c>
      <c r="BE188" s="190">
        <f t="shared" si="34"/>
        <v>0</v>
      </c>
      <c r="BF188" s="190">
        <f t="shared" si="35"/>
        <v>0</v>
      </c>
      <c r="BG188" s="190">
        <f t="shared" si="36"/>
        <v>0</v>
      </c>
      <c r="BH188" s="190">
        <f t="shared" si="37"/>
        <v>0</v>
      </c>
      <c r="BI188" s="190">
        <f t="shared" si="38"/>
        <v>0</v>
      </c>
      <c r="BJ188" s="17" t="s">
        <v>81</v>
      </c>
      <c r="BK188" s="190">
        <f t="shared" si="39"/>
        <v>0</v>
      </c>
      <c r="BL188" s="17" t="s">
        <v>389</v>
      </c>
      <c r="BM188" s="189" t="s">
        <v>2435</v>
      </c>
    </row>
    <row r="189" spans="1:65" s="2" customFormat="1" ht="19.5">
      <c r="A189" s="34"/>
      <c r="B189" s="35"/>
      <c r="C189" s="36"/>
      <c r="D189" s="193" t="s">
        <v>1810</v>
      </c>
      <c r="E189" s="36"/>
      <c r="F189" s="237" t="s">
        <v>2436</v>
      </c>
      <c r="G189" s="36"/>
      <c r="H189" s="36"/>
      <c r="I189" s="238"/>
      <c r="J189" s="36"/>
      <c r="K189" s="36"/>
      <c r="L189" s="39"/>
      <c r="M189" s="239"/>
      <c r="N189" s="24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1810</v>
      </c>
      <c r="AU189" s="17" t="s">
        <v>83</v>
      </c>
    </row>
    <row r="190" spans="1:65" s="2" customFormat="1" ht="37.9" customHeight="1">
      <c r="A190" s="34"/>
      <c r="B190" s="35"/>
      <c r="C190" s="178" t="s">
        <v>554</v>
      </c>
      <c r="D190" s="178" t="s">
        <v>167</v>
      </c>
      <c r="E190" s="179" t="s">
        <v>2437</v>
      </c>
      <c r="F190" s="180" t="s">
        <v>2438</v>
      </c>
      <c r="G190" s="181" t="s">
        <v>418</v>
      </c>
      <c r="H190" s="182">
        <v>3</v>
      </c>
      <c r="I190" s="183"/>
      <c r="J190" s="184">
        <f>ROUND(I190*H190,2)</f>
        <v>0</v>
      </c>
      <c r="K190" s="180" t="s">
        <v>171</v>
      </c>
      <c r="L190" s="39"/>
      <c r="M190" s="185" t="s">
        <v>19</v>
      </c>
      <c r="N190" s="186" t="s">
        <v>45</v>
      </c>
      <c r="O190" s="64"/>
      <c r="P190" s="187">
        <f>O190*H190</f>
        <v>0</v>
      </c>
      <c r="Q190" s="187">
        <v>2.0209999999999999E-2</v>
      </c>
      <c r="R190" s="187">
        <f>Q190*H190</f>
        <v>6.0629999999999996E-2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389</v>
      </c>
      <c r="AT190" s="189" t="s">
        <v>167</v>
      </c>
      <c r="AU190" s="189" t="s">
        <v>83</v>
      </c>
      <c r="AY190" s="17" t="s">
        <v>164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81</v>
      </c>
      <c r="BK190" s="190">
        <f>ROUND(I190*H190,2)</f>
        <v>0</v>
      </c>
      <c r="BL190" s="17" t="s">
        <v>389</v>
      </c>
      <c r="BM190" s="189" t="s">
        <v>2439</v>
      </c>
    </row>
    <row r="191" spans="1:65" s="2" customFormat="1" ht="14.45" customHeight="1">
      <c r="A191" s="34"/>
      <c r="B191" s="35"/>
      <c r="C191" s="178" t="s">
        <v>515</v>
      </c>
      <c r="D191" s="178" t="s">
        <v>167</v>
      </c>
      <c r="E191" s="179" t="s">
        <v>2440</v>
      </c>
      <c r="F191" s="180" t="s">
        <v>2441</v>
      </c>
      <c r="G191" s="181" t="s">
        <v>418</v>
      </c>
      <c r="H191" s="182">
        <v>3</v>
      </c>
      <c r="I191" s="183"/>
      <c r="J191" s="184">
        <f>ROUND(I191*H191,2)</f>
        <v>0</v>
      </c>
      <c r="K191" s="180" t="s">
        <v>171</v>
      </c>
      <c r="L191" s="39"/>
      <c r="M191" s="185" t="s">
        <v>19</v>
      </c>
      <c r="N191" s="186" t="s">
        <v>45</v>
      </c>
      <c r="O191" s="64"/>
      <c r="P191" s="187">
        <f>O191*H191</f>
        <v>0</v>
      </c>
      <c r="Q191" s="187">
        <v>6.4000000000000005E-4</v>
      </c>
      <c r="R191" s="187">
        <f>Q191*H191</f>
        <v>1.9200000000000003E-3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389</v>
      </c>
      <c r="AT191" s="189" t="s">
        <v>167</v>
      </c>
      <c r="AU191" s="189" t="s">
        <v>83</v>
      </c>
      <c r="AY191" s="17" t="s">
        <v>164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81</v>
      </c>
      <c r="BK191" s="190">
        <f>ROUND(I191*H191,2)</f>
        <v>0</v>
      </c>
      <c r="BL191" s="17" t="s">
        <v>389</v>
      </c>
      <c r="BM191" s="189" t="s">
        <v>2442</v>
      </c>
    </row>
    <row r="192" spans="1:65" s="2" customFormat="1" ht="14.45" customHeight="1">
      <c r="A192" s="34"/>
      <c r="B192" s="35"/>
      <c r="C192" s="213" t="s">
        <v>477</v>
      </c>
      <c r="D192" s="213" t="s">
        <v>231</v>
      </c>
      <c r="E192" s="214" t="s">
        <v>2443</v>
      </c>
      <c r="F192" s="215" t="s">
        <v>2444</v>
      </c>
      <c r="G192" s="216" t="s">
        <v>401</v>
      </c>
      <c r="H192" s="217">
        <v>3</v>
      </c>
      <c r="I192" s="218"/>
      <c r="J192" s="219">
        <f>ROUND(I192*H192,2)</f>
        <v>0</v>
      </c>
      <c r="K192" s="215" t="s">
        <v>171</v>
      </c>
      <c r="L192" s="220"/>
      <c r="M192" s="221" t="s">
        <v>19</v>
      </c>
      <c r="N192" s="222" t="s">
        <v>45</v>
      </c>
      <c r="O192" s="64"/>
      <c r="P192" s="187">
        <f>O192*H192</f>
        <v>0</v>
      </c>
      <c r="Q192" s="187">
        <v>1.4E-2</v>
      </c>
      <c r="R192" s="187">
        <f>Q192*H192</f>
        <v>4.2000000000000003E-2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348</v>
      </c>
      <c r="AT192" s="189" t="s">
        <v>231</v>
      </c>
      <c r="AU192" s="189" t="s">
        <v>83</v>
      </c>
      <c r="AY192" s="17" t="s">
        <v>164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81</v>
      </c>
      <c r="BK192" s="190">
        <f>ROUND(I192*H192,2)</f>
        <v>0</v>
      </c>
      <c r="BL192" s="17" t="s">
        <v>389</v>
      </c>
      <c r="BM192" s="189" t="s">
        <v>2445</v>
      </c>
    </row>
    <row r="193" spans="1:65" s="2" customFormat="1" ht="24.2" customHeight="1">
      <c r="A193" s="34"/>
      <c r="B193" s="35"/>
      <c r="C193" s="178" t="s">
        <v>253</v>
      </c>
      <c r="D193" s="178" t="s">
        <v>167</v>
      </c>
      <c r="E193" s="179" t="s">
        <v>2446</v>
      </c>
      <c r="F193" s="180" t="s">
        <v>2447</v>
      </c>
      <c r="G193" s="181" t="s">
        <v>418</v>
      </c>
      <c r="H193" s="182">
        <v>3</v>
      </c>
      <c r="I193" s="183"/>
      <c r="J193" s="184">
        <f>ROUND(I193*H193,2)</f>
        <v>0</v>
      </c>
      <c r="K193" s="180" t="s">
        <v>171</v>
      </c>
      <c r="L193" s="39"/>
      <c r="M193" s="185" t="s">
        <v>19</v>
      </c>
      <c r="N193" s="186" t="s">
        <v>45</v>
      </c>
      <c r="O193" s="64"/>
      <c r="P193" s="187">
        <f>O193*H193</f>
        <v>0</v>
      </c>
      <c r="Q193" s="187">
        <v>3.7599999999999999E-3</v>
      </c>
      <c r="R193" s="187">
        <f>Q193*H193</f>
        <v>1.128E-2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389</v>
      </c>
      <c r="AT193" s="189" t="s">
        <v>167</v>
      </c>
      <c r="AU193" s="189" t="s">
        <v>83</v>
      </c>
      <c r="AY193" s="17" t="s">
        <v>164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81</v>
      </c>
      <c r="BK193" s="190">
        <f>ROUND(I193*H193,2)</f>
        <v>0</v>
      </c>
      <c r="BL193" s="17" t="s">
        <v>389</v>
      </c>
      <c r="BM193" s="189" t="s">
        <v>2448</v>
      </c>
    </row>
    <row r="194" spans="1:65" s="2" customFormat="1" ht="19.5">
      <c r="A194" s="34"/>
      <c r="B194" s="35"/>
      <c r="C194" s="36"/>
      <c r="D194" s="193" t="s">
        <v>1810</v>
      </c>
      <c r="E194" s="36"/>
      <c r="F194" s="237" t="s">
        <v>2449</v>
      </c>
      <c r="G194" s="36"/>
      <c r="H194" s="36"/>
      <c r="I194" s="238"/>
      <c r="J194" s="36"/>
      <c r="K194" s="36"/>
      <c r="L194" s="39"/>
      <c r="M194" s="239"/>
      <c r="N194" s="24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1810</v>
      </c>
      <c r="AU194" s="17" t="s">
        <v>83</v>
      </c>
    </row>
    <row r="195" spans="1:65" s="2" customFormat="1" ht="24.2" customHeight="1">
      <c r="A195" s="34"/>
      <c r="B195" s="35"/>
      <c r="C195" s="178" t="s">
        <v>398</v>
      </c>
      <c r="D195" s="178" t="s">
        <v>167</v>
      </c>
      <c r="E195" s="179" t="s">
        <v>2450</v>
      </c>
      <c r="F195" s="180" t="s">
        <v>2451</v>
      </c>
      <c r="G195" s="181" t="s">
        <v>418</v>
      </c>
      <c r="H195" s="182">
        <v>12</v>
      </c>
      <c r="I195" s="183"/>
      <c r="J195" s="184">
        <f>ROUND(I195*H195,2)</f>
        <v>0</v>
      </c>
      <c r="K195" s="180" t="s">
        <v>171</v>
      </c>
      <c r="L195" s="39"/>
      <c r="M195" s="185" t="s">
        <v>19</v>
      </c>
      <c r="N195" s="186" t="s">
        <v>45</v>
      </c>
      <c r="O195" s="64"/>
      <c r="P195" s="187">
        <f>O195*H195</f>
        <v>0</v>
      </c>
      <c r="Q195" s="187">
        <v>2.4000000000000001E-4</v>
      </c>
      <c r="R195" s="187">
        <f>Q195*H195</f>
        <v>2.8800000000000002E-3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389</v>
      </c>
      <c r="AT195" s="189" t="s">
        <v>167</v>
      </c>
      <c r="AU195" s="189" t="s">
        <v>83</v>
      </c>
      <c r="AY195" s="17" t="s">
        <v>164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81</v>
      </c>
      <c r="BK195" s="190">
        <f>ROUND(I195*H195,2)</f>
        <v>0</v>
      </c>
      <c r="BL195" s="17" t="s">
        <v>389</v>
      </c>
      <c r="BM195" s="189" t="s">
        <v>2452</v>
      </c>
    </row>
    <row r="196" spans="1:65" s="2" customFormat="1" ht="24.2" customHeight="1">
      <c r="A196" s="34"/>
      <c r="B196" s="35"/>
      <c r="C196" s="178" t="s">
        <v>487</v>
      </c>
      <c r="D196" s="178" t="s">
        <v>167</v>
      </c>
      <c r="E196" s="179" t="s">
        <v>2453</v>
      </c>
      <c r="F196" s="180" t="s">
        <v>2454</v>
      </c>
      <c r="G196" s="181" t="s">
        <v>401</v>
      </c>
      <c r="H196" s="182">
        <v>2</v>
      </c>
      <c r="I196" s="183"/>
      <c r="J196" s="184">
        <f>ROUND(I196*H196,2)</f>
        <v>0</v>
      </c>
      <c r="K196" s="180" t="s">
        <v>171</v>
      </c>
      <c r="L196" s="39"/>
      <c r="M196" s="185" t="s">
        <v>19</v>
      </c>
      <c r="N196" s="186" t="s">
        <v>45</v>
      </c>
      <c r="O196" s="64"/>
      <c r="P196" s="187">
        <f>O196*H196</f>
        <v>0</v>
      </c>
      <c r="Q196" s="187">
        <v>1.09E-3</v>
      </c>
      <c r="R196" s="187">
        <f>Q196*H196</f>
        <v>2.1800000000000001E-3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389</v>
      </c>
      <c r="AT196" s="189" t="s">
        <v>167</v>
      </c>
      <c r="AU196" s="189" t="s">
        <v>83</v>
      </c>
      <c r="AY196" s="17" t="s">
        <v>164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81</v>
      </c>
      <c r="BK196" s="190">
        <f>ROUND(I196*H196,2)</f>
        <v>0</v>
      </c>
      <c r="BL196" s="17" t="s">
        <v>389</v>
      </c>
      <c r="BM196" s="189" t="s">
        <v>2455</v>
      </c>
    </row>
    <row r="197" spans="1:65" s="2" customFormat="1" ht="24.2" customHeight="1">
      <c r="A197" s="34"/>
      <c r="B197" s="35"/>
      <c r="C197" s="178" t="s">
        <v>320</v>
      </c>
      <c r="D197" s="178" t="s">
        <v>167</v>
      </c>
      <c r="E197" s="179" t="s">
        <v>2456</v>
      </c>
      <c r="F197" s="180" t="s">
        <v>2457</v>
      </c>
      <c r="G197" s="181" t="s">
        <v>418</v>
      </c>
      <c r="H197" s="182">
        <v>3</v>
      </c>
      <c r="I197" s="183"/>
      <c r="J197" s="184">
        <f>ROUND(I197*H197,2)</f>
        <v>0</v>
      </c>
      <c r="K197" s="180" t="s">
        <v>171</v>
      </c>
      <c r="L197" s="39"/>
      <c r="M197" s="185" t="s">
        <v>19</v>
      </c>
      <c r="N197" s="186" t="s">
        <v>45</v>
      </c>
      <c r="O197" s="64"/>
      <c r="P197" s="187">
        <f>O197*H197</f>
        <v>0</v>
      </c>
      <c r="Q197" s="187">
        <v>1.72E-3</v>
      </c>
      <c r="R197" s="187">
        <f>Q197*H197</f>
        <v>5.1599999999999997E-3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389</v>
      </c>
      <c r="AT197" s="189" t="s">
        <v>167</v>
      </c>
      <c r="AU197" s="189" t="s">
        <v>83</v>
      </c>
      <c r="AY197" s="17" t="s">
        <v>164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81</v>
      </c>
      <c r="BK197" s="190">
        <f>ROUND(I197*H197,2)</f>
        <v>0</v>
      </c>
      <c r="BL197" s="17" t="s">
        <v>389</v>
      </c>
      <c r="BM197" s="189" t="s">
        <v>2458</v>
      </c>
    </row>
    <row r="198" spans="1:65" s="2" customFormat="1" ht="19.5">
      <c r="A198" s="34"/>
      <c r="B198" s="35"/>
      <c r="C198" s="36"/>
      <c r="D198" s="193" t="s">
        <v>1810</v>
      </c>
      <c r="E198" s="36"/>
      <c r="F198" s="237" t="s">
        <v>2449</v>
      </c>
      <c r="G198" s="36"/>
      <c r="H198" s="36"/>
      <c r="I198" s="238"/>
      <c r="J198" s="36"/>
      <c r="K198" s="36"/>
      <c r="L198" s="39"/>
      <c r="M198" s="239"/>
      <c r="N198" s="24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1810</v>
      </c>
      <c r="AU198" s="17" t="s">
        <v>83</v>
      </c>
    </row>
    <row r="199" spans="1:65" s="2" customFormat="1" ht="24.2" customHeight="1">
      <c r="A199" s="34"/>
      <c r="B199" s="35"/>
      <c r="C199" s="178" t="s">
        <v>218</v>
      </c>
      <c r="D199" s="178" t="s">
        <v>167</v>
      </c>
      <c r="E199" s="179" t="s">
        <v>2459</v>
      </c>
      <c r="F199" s="180" t="s">
        <v>2460</v>
      </c>
      <c r="G199" s="181" t="s">
        <v>418</v>
      </c>
      <c r="H199" s="182">
        <v>1</v>
      </c>
      <c r="I199" s="183"/>
      <c r="J199" s="184">
        <f>ROUND(I199*H199,2)</f>
        <v>0</v>
      </c>
      <c r="K199" s="180" t="s">
        <v>171</v>
      </c>
      <c r="L199" s="39"/>
      <c r="M199" s="185" t="s">
        <v>19</v>
      </c>
      <c r="N199" s="186" t="s">
        <v>45</v>
      </c>
      <c r="O199" s="64"/>
      <c r="P199" s="187">
        <f>O199*H199</f>
        <v>0</v>
      </c>
      <c r="Q199" s="187">
        <v>1.8E-3</v>
      </c>
      <c r="R199" s="187">
        <f>Q199*H199</f>
        <v>1.8E-3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389</v>
      </c>
      <c r="AT199" s="189" t="s">
        <v>167</v>
      </c>
      <c r="AU199" s="189" t="s">
        <v>83</v>
      </c>
      <c r="AY199" s="17" t="s">
        <v>164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81</v>
      </c>
      <c r="BK199" s="190">
        <f>ROUND(I199*H199,2)</f>
        <v>0</v>
      </c>
      <c r="BL199" s="17" t="s">
        <v>389</v>
      </c>
      <c r="BM199" s="189" t="s">
        <v>2461</v>
      </c>
    </row>
    <row r="200" spans="1:65" s="2" customFormat="1" ht="14.45" customHeight="1">
      <c r="A200" s="34"/>
      <c r="B200" s="35"/>
      <c r="C200" s="178" t="s">
        <v>325</v>
      </c>
      <c r="D200" s="178" t="s">
        <v>167</v>
      </c>
      <c r="E200" s="179" t="s">
        <v>2462</v>
      </c>
      <c r="F200" s="180" t="s">
        <v>2463</v>
      </c>
      <c r="G200" s="181" t="s">
        <v>418</v>
      </c>
      <c r="H200" s="182">
        <v>4</v>
      </c>
      <c r="I200" s="183"/>
      <c r="J200" s="184">
        <f>ROUND(I200*H200,2)</f>
        <v>0</v>
      </c>
      <c r="K200" s="180" t="s">
        <v>171</v>
      </c>
      <c r="L200" s="39"/>
      <c r="M200" s="185" t="s">
        <v>19</v>
      </c>
      <c r="N200" s="186" t="s">
        <v>45</v>
      </c>
      <c r="O200" s="64"/>
      <c r="P200" s="187">
        <f>O200*H200</f>
        <v>0</v>
      </c>
      <c r="Q200" s="187">
        <v>1.8400000000000001E-3</v>
      </c>
      <c r="R200" s="187">
        <f>Q200*H200</f>
        <v>7.3600000000000002E-3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389</v>
      </c>
      <c r="AT200" s="189" t="s">
        <v>167</v>
      </c>
      <c r="AU200" s="189" t="s">
        <v>83</v>
      </c>
      <c r="AY200" s="17" t="s">
        <v>164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81</v>
      </c>
      <c r="BK200" s="190">
        <f>ROUND(I200*H200,2)</f>
        <v>0</v>
      </c>
      <c r="BL200" s="17" t="s">
        <v>389</v>
      </c>
      <c r="BM200" s="189" t="s">
        <v>2464</v>
      </c>
    </row>
    <row r="201" spans="1:65" s="2" customFormat="1" ht="24.2" customHeight="1">
      <c r="A201" s="34"/>
      <c r="B201" s="35"/>
      <c r="C201" s="178" t="s">
        <v>731</v>
      </c>
      <c r="D201" s="178" t="s">
        <v>167</v>
      </c>
      <c r="E201" s="179" t="s">
        <v>2465</v>
      </c>
      <c r="F201" s="180" t="s">
        <v>2466</v>
      </c>
      <c r="G201" s="181" t="s">
        <v>401</v>
      </c>
      <c r="H201" s="182">
        <v>4</v>
      </c>
      <c r="I201" s="183"/>
      <c r="J201" s="184">
        <f>ROUND(I201*H201,2)</f>
        <v>0</v>
      </c>
      <c r="K201" s="180" t="s">
        <v>171</v>
      </c>
      <c r="L201" s="39"/>
      <c r="M201" s="185" t="s">
        <v>19</v>
      </c>
      <c r="N201" s="186" t="s">
        <v>45</v>
      </c>
      <c r="O201" s="64"/>
      <c r="P201" s="187">
        <f>O201*H201</f>
        <v>0</v>
      </c>
      <c r="Q201" s="187">
        <v>4.0000000000000003E-5</v>
      </c>
      <c r="R201" s="187">
        <f>Q201*H201</f>
        <v>1.6000000000000001E-4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389</v>
      </c>
      <c r="AT201" s="189" t="s">
        <v>167</v>
      </c>
      <c r="AU201" s="189" t="s">
        <v>83</v>
      </c>
      <c r="AY201" s="17" t="s">
        <v>164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81</v>
      </c>
      <c r="BK201" s="190">
        <f>ROUND(I201*H201,2)</f>
        <v>0</v>
      </c>
      <c r="BL201" s="17" t="s">
        <v>389</v>
      </c>
      <c r="BM201" s="189" t="s">
        <v>2467</v>
      </c>
    </row>
    <row r="202" spans="1:65" s="2" customFormat="1" ht="14.45" customHeight="1">
      <c r="A202" s="34"/>
      <c r="B202" s="35"/>
      <c r="C202" s="213" t="s">
        <v>736</v>
      </c>
      <c r="D202" s="213" t="s">
        <v>231</v>
      </c>
      <c r="E202" s="214" t="s">
        <v>2468</v>
      </c>
      <c r="F202" s="215" t="s">
        <v>2469</v>
      </c>
      <c r="G202" s="216" t="s">
        <v>401</v>
      </c>
      <c r="H202" s="217">
        <v>4</v>
      </c>
      <c r="I202" s="218"/>
      <c r="J202" s="219">
        <f>ROUND(I202*H202,2)</f>
        <v>0</v>
      </c>
      <c r="K202" s="215" t="s">
        <v>19</v>
      </c>
      <c r="L202" s="220"/>
      <c r="M202" s="221" t="s">
        <v>19</v>
      </c>
      <c r="N202" s="222" t="s">
        <v>45</v>
      </c>
      <c r="O202" s="64"/>
      <c r="P202" s="187">
        <f>O202*H202</f>
        <v>0</v>
      </c>
      <c r="Q202" s="187">
        <v>1E-3</v>
      </c>
      <c r="R202" s="187">
        <f>Q202*H202</f>
        <v>4.0000000000000001E-3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348</v>
      </c>
      <c r="AT202" s="189" t="s">
        <v>231</v>
      </c>
      <c r="AU202" s="189" t="s">
        <v>83</v>
      </c>
      <c r="AY202" s="17" t="s">
        <v>164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81</v>
      </c>
      <c r="BK202" s="190">
        <f>ROUND(I202*H202,2)</f>
        <v>0</v>
      </c>
      <c r="BL202" s="17" t="s">
        <v>389</v>
      </c>
      <c r="BM202" s="189" t="s">
        <v>2470</v>
      </c>
    </row>
    <row r="203" spans="1:65" s="2" customFormat="1" ht="19.5">
      <c r="A203" s="34"/>
      <c r="B203" s="35"/>
      <c r="C203" s="36"/>
      <c r="D203" s="193" t="s">
        <v>1810</v>
      </c>
      <c r="E203" s="36"/>
      <c r="F203" s="237" t="s">
        <v>2471</v>
      </c>
      <c r="G203" s="36"/>
      <c r="H203" s="36"/>
      <c r="I203" s="238"/>
      <c r="J203" s="36"/>
      <c r="K203" s="36"/>
      <c r="L203" s="39"/>
      <c r="M203" s="239"/>
      <c r="N203" s="24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1810</v>
      </c>
      <c r="AU203" s="17" t="s">
        <v>83</v>
      </c>
    </row>
    <row r="204" spans="1:65" s="2" customFormat="1" ht="24.2" customHeight="1">
      <c r="A204" s="34"/>
      <c r="B204" s="35"/>
      <c r="C204" s="178" t="s">
        <v>2186</v>
      </c>
      <c r="D204" s="178" t="s">
        <v>167</v>
      </c>
      <c r="E204" s="179" t="s">
        <v>2472</v>
      </c>
      <c r="F204" s="180" t="s">
        <v>2473</v>
      </c>
      <c r="G204" s="181" t="s">
        <v>401</v>
      </c>
      <c r="H204" s="182">
        <v>3</v>
      </c>
      <c r="I204" s="183"/>
      <c r="J204" s="184">
        <f t="shared" ref="J204:J212" si="40">ROUND(I204*H204,2)</f>
        <v>0</v>
      </c>
      <c r="K204" s="180" t="s">
        <v>171</v>
      </c>
      <c r="L204" s="39"/>
      <c r="M204" s="185" t="s">
        <v>19</v>
      </c>
      <c r="N204" s="186" t="s">
        <v>45</v>
      </c>
      <c r="O204" s="64"/>
      <c r="P204" s="187">
        <f t="shared" ref="P204:P212" si="41">O204*H204</f>
        <v>0</v>
      </c>
      <c r="Q204" s="187">
        <v>1.2E-4</v>
      </c>
      <c r="R204" s="187">
        <f t="shared" ref="R204:R212" si="42">Q204*H204</f>
        <v>3.6000000000000002E-4</v>
      </c>
      <c r="S204" s="187">
        <v>0</v>
      </c>
      <c r="T204" s="188">
        <f t="shared" ref="T204:T212" si="43"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389</v>
      </c>
      <c r="AT204" s="189" t="s">
        <v>167</v>
      </c>
      <c r="AU204" s="189" t="s">
        <v>83</v>
      </c>
      <c r="AY204" s="17" t="s">
        <v>164</v>
      </c>
      <c r="BE204" s="190">
        <f t="shared" ref="BE204:BE212" si="44">IF(N204="základní",J204,0)</f>
        <v>0</v>
      </c>
      <c r="BF204" s="190">
        <f t="shared" ref="BF204:BF212" si="45">IF(N204="snížená",J204,0)</f>
        <v>0</v>
      </c>
      <c r="BG204" s="190">
        <f t="shared" ref="BG204:BG212" si="46">IF(N204="zákl. přenesená",J204,0)</f>
        <v>0</v>
      </c>
      <c r="BH204" s="190">
        <f t="shared" ref="BH204:BH212" si="47">IF(N204="sníž. přenesená",J204,0)</f>
        <v>0</v>
      </c>
      <c r="BI204" s="190">
        <f t="shared" ref="BI204:BI212" si="48">IF(N204="nulová",J204,0)</f>
        <v>0</v>
      </c>
      <c r="BJ204" s="17" t="s">
        <v>81</v>
      </c>
      <c r="BK204" s="190">
        <f t="shared" ref="BK204:BK212" si="49">ROUND(I204*H204,2)</f>
        <v>0</v>
      </c>
      <c r="BL204" s="17" t="s">
        <v>389</v>
      </c>
      <c r="BM204" s="189" t="s">
        <v>2474</v>
      </c>
    </row>
    <row r="205" spans="1:65" s="2" customFormat="1" ht="24.2" customHeight="1">
      <c r="A205" s="34"/>
      <c r="B205" s="35"/>
      <c r="C205" s="213" t="s">
        <v>780</v>
      </c>
      <c r="D205" s="213" t="s">
        <v>231</v>
      </c>
      <c r="E205" s="214" t="s">
        <v>2475</v>
      </c>
      <c r="F205" s="215" t="s">
        <v>2476</v>
      </c>
      <c r="G205" s="216" t="s">
        <v>401</v>
      </c>
      <c r="H205" s="217">
        <v>3</v>
      </c>
      <c r="I205" s="218"/>
      <c r="J205" s="219">
        <f t="shared" si="40"/>
        <v>0</v>
      </c>
      <c r="K205" s="215" t="s">
        <v>171</v>
      </c>
      <c r="L205" s="220"/>
      <c r="M205" s="221" t="s">
        <v>19</v>
      </c>
      <c r="N205" s="222" t="s">
        <v>45</v>
      </c>
      <c r="O205" s="64"/>
      <c r="P205" s="187">
        <f t="shared" si="41"/>
        <v>0</v>
      </c>
      <c r="Q205" s="187">
        <v>2.6199999999999999E-3</v>
      </c>
      <c r="R205" s="187">
        <f t="shared" si="42"/>
        <v>7.8599999999999989E-3</v>
      </c>
      <c r="S205" s="187">
        <v>0</v>
      </c>
      <c r="T205" s="188">
        <f t="shared" si="4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348</v>
      </c>
      <c r="AT205" s="189" t="s">
        <v>231</v>
      </c>
      <c r="AU205" s="189" t="s">
        <v>83</v>
      </c>
      <c r="AY205" s="17" t="s">
        <v>164</v>
      </c>
      <c r="BE205" s="190">
        <f t="shared" si="44"/>
        <v>0</v>
      </c>
      <c r="BF205" s="190">
        <f t="shared" si="45"/>
        <v>0</v>
      </c>
      <c r="BG205" s="190">
        <f t="shared" si="46"/>
        <v>0</v>
      </c>
      <c r="BH205" s="190">
        <f t="shared" si="47"/>
        <v>0</v>
      </c>
      <c r="BI205" s="190">
        <f t="shared" si="48"/>
        <v>0</v>
      </c>
      <c r="BJ205" s="17" t="s">
        <v>81</v>
      </c>
      <c r="BK205" s="190">
        <f t="shared" si="49"/>
        <v>0</v>
      </c>
      <c r="BL205" s="17" t="s">
        <v>389</v>
      </c>
      <c r="BM205" s="189" t="s">
        <v>2477</v>
      </c>
    </row>
    <row r="206" spans="1:65" s="2" customFormat="1" ht="24.2" customHeight="1">
      <c r="A206" s="34"/>
      <c r="B206" s="35"/>
      <c r="C206" s="178" t="s">
        <v>740</v>
      </c>
      <c r="D206" s="178" t="s">
        <v>167</v>
      </c>
      <c r="E206" s="179" t="s">
        <v>2478</v>
      </c>
      <c r="F206" s="180" t="s">
        <v>2479</v>
      </c>
      <c r="G206" s="181" t="s">
        <v>401</v>
      </c>
      <c r="H206" s="182">
        <v>8</v>
      </c>
      <c r="I206" s="183"/>
      <c r="J206" s="184">
        <f t="shared" si="40"/>
        <v>0</v>
      </c>
      <c r="K206" s="180" t="s">
        <v>171</v>
      </c>
      <c r="L206" s="39"/>
      <c r="M206" s="185" t="s">
        <v>19</v>
      </c>
      <c r="N206" s="186" t="s">
        <v>45</v>
      </c>
      <c r="O206" s="64"/>
      <c r="P206" s="187">
        <f t="shared" si="41"/>
        <v>0</v>
      </c>
      <c r="Q206" s="187">
        <v>2.4000000000000001E-4</v>
      </c>
      <c r="R206" s="187">
        <f t="shared" si="42"/>
        <v>1.92E-3</v>
      </c>
      <c r="S206" s="187">
        <v>0</v>
      </c>
      <c r="T206" s="188">
        <f t="shared" si="4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389</v>
      </c>
      <c r="AT206" s="189" t="s">
        <v>167</v>
      </c>
      <c r="AU206" s="189" t="s">
        <v>83</v>
      </c>
      <c r="AY206" s="17" t="s">
        <v>164</v>
      </c>
      <c r="BE206" s="190">
        <f t="shared" si="44"/>
        <v>0</v>
      </c>
      <c r="BF206" s="190">
        <f t="shared" si="45"/>
        <v>0</v>
      </c>
      <c r="BG206" s="190">
        <f t="shared" si="46"/>
        <v>0</v>
      </c>
      <c r="BH206" s="190">
        <f t="shared" si="47"/>
        <v>0</v>
      </c>
      <c r="BI206" s="190">
        <f t="shared" si="48"/>
        <v>0</v>
      </c>
      <c r="BJ206" s="17" t="s">
        <v>81</v>
      </c>
      <c r="BK206" s="190">
        <f t="shared" si="49"/>
        <v>0</v>
      </c>
      <c r="BL206" s="17" t="s">
        <v>389</v>
      </c>
      <c r="BM206" s="189" t="s">
        <v>2480</v>
      </c>
    </row>
    <row r="207" spans="1:65" s="2" customFormat="1" ht="24.2" customHeight="1">
      <c r="A207" s="34"/>
      <c r="B207" s="35"/>
      <c r="C207" s="178" t="s">
        <v>796</v>
      </c>
      <c r="D207" s="178" t="s">
        <v>167</v>
      </c>
      <c r="E207" s="179" t="s">
        <v>2481</v>
      </c>
      <c r="F207" s="180" t="s">
        <v>2482</v>
      </c>
      <c r="G207" s="181" t="s">
        <v>401</v>
      </c>
      <c r="H207" s="182">
        <v>1</v>
      </c>
      <c r="I207" s="183"/>
      <c r="J207" s="184">
        <f t="shared" si="40"/>
        <v>0</v>
      </c>
      <c r="K207" s="180" t="s">
        <v>171</v>
      </c>
      <c r="L207" s="39"/>
      <c r="M207" s="185" t="s">
        <v>19</v>
      </c>
      <c r="N207" s="186" t="s">
        <v>45</v>
      </c>
      <c r="O207" s="64"/>
      <c r="P207" s="187">
        <f t="shared" si="41"/>
        <v>0</v>
      </c>
      <c r="Q207" s="187">
        <v>6.6E-4</v>
      </c>
      <c r="R207" s="187">
        <f t="shared" si="42"/>
        <v>6.6E-4</v>
      </c>
      <c r="S207" s="187">
        <v>0</v>
      </c>
      <c r="T207" s="188">
        <f t="shared" si="4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389</v>
      </c>
      <c r="AT207" s="189" t="s">
        <v>167</v>
      </c>
      <c r="AU207" s="189" t="s">
        <v>83</v>
      </c>
      <c r="AY207" s="17" t="s">
        <v>164</v>
      </c>
      <c r="BE207" s="190">
        <f t="shared" si="44"/>
        <v>0</v>
      </c>
      <c r="BF207" s="190">
        <f t="shared" si="45"/>
        <v>0</v>
      </c>
      <c r="BG207" s="190">
        <f t="shared" si="46"/>
        <v>0</v>
      </c>
      <c r="BH207" s="190">
        <f t="shared" si="47"/>
        <v>0</v>
      </c>
      <c r="BI207" s="190">
        <f t="shared" si="48"/>
        <v>0</v>
      </c>
      <c r="BJ207" s="17" t="s">
        <v>81</v>
      </c>
      <c r="BK207" s="190">
        <f t="shared" si="49"/>
        <v>0</v>
      </c>
      <c r="BL207" s="17" t="s">
        <v>389</v>
      </c>
      <c r="BM207" s="189" t="s">
        <v>2483</v>
      </c>
    </row>
    <row r="208" spans="1:65" s="2" customFormat="1" ht="14.45" customHeight="1">
      <c r="A208" s="34"/>
      <c r="B208" s="35"/>
      <c r="C208" s="178" t="s">
        <v>701</v>
      </c>
      <c r="D208" s="178" t="s">
        <v>167</v>
      </c>
      <c r="E208" s="179" t="s">
        <v>421</v>
      </c>
      <c r="F208" s="180" t="s">
        <v>422</v>
      </c>
      <c r="G208" s="181" t="s">
        <v>418</v>
      </c>
      <c r="H208" s="182">
        <v>1</v>
      </c>
      <c r="I208" s="183"/>
      <c r="J208" s="184">
        <f t="shared" si="40"/>
        <v>0</v>
      </c>
      <c r="K208" s="180" t="s">
        <v>171</v>
      </c>
      <c r="L208" s="39"/>
      <c r="M208" s="185" t="s">
        <v>19</v>
      </c>
      <c r="N208" s="186" t="s">
        <v>45</v>
      </c>
      <c r="O208" s="64"/>
      <c r="P208" s="187">
        <f t="shared" si="41"/>
        <v>0</v>
      </c>
      <c r="Q208" s="187">
        <v>0</v>
      </c>
      <c r="R208" s="187">
        <f t="shared" si="42"/>
        <v>0</v>
      </c>
      <c r="S208" s="187">
        <v>1.9460000000000002E-2</v>
      </c>
      <c r="T208" s="188">
        <f t="shared" si="43"/>
        <v>1.9460000000000002E-2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389</v>
      </c>
      <c r="AT208" s="189" t="s">
        <v>167</v>
      </c>
      <c r="AU208" s="189" t="s">
        <v>83</v>
      </c>
      <c r="AY208" s="17" t="s">
        <v>164</v>
      </c>
      <c r="BE208" s="190">
        <f t="shared" si="44"/>
        <v>0</v>
      </c>
      <c r="BF208" s="190">
        <f t="shared" si="45"/>
        <v>0</v>
      </c>
      <c r="BG208" s="190">
        <f t="shared" si="46"/>
        <v>0</v>
      </c>
      <c r="BH208" s="190">
        <f t="shared" si="47"/>
        <v>0</v>
      </c>
      <c r="BI208" s="190">
        <f t="shared" si="48"/>
        <v>0</v>
      </c>
      <c r="BJ208" s="17" t="s">
        <v>81</v>
      </c>
      <c r="BK208" s="190">
        <f t="shared" si="49"/>
        <v>0</v>
      </c>
      <c r="BL208" s="17" t="s">
        <v>389</v>
      </c>
      <c r="BM208" s="189" t="s">
        <v>2484</v>
      </c>
    </row>
    <row r="209" spans="1:65" s="2" customFormat="1" ht="24.2" customHeight="1">
      <c r="A209" s="34"/>
      <c r="B209" s="35"/>
      <c r="C209" s="178" t="s">
        <v>726</v>
      </c>
      <c r="D209" s="178" t="s">
        <v>167</v>
      </c>
      <c r="E209" s="179" t="s">
        <v>2485</v>
      </c>
      <c r="F209" s="180" t="s">
        <v>2486</v>
      </c>
      <c r="G209" s="181" t="s">
        <v>418</v>
      </c>
      <c r="H209" s="182">
        <v>1</v>
      </c>
      <c r="I209" s="183"/>
      <c r="J209" s="184">
        <f t="shared" si="40"/>
        <v>0</v>
      </c>
      <c r="K209" s="180" t="s">
        <v>171</v>
      </c>
      <c r="L209" s="39"/>
      <c r="M209" s="185" t="s">
        <v>19</v>
      </c>
      <c r="N209" s="186" t="s">
        <v>45</v>
      </c>
      <c r="O209" s="64"/>
      <c r="P209" s="187">
        <f t="shared" si="41"/>
        <v>0</v>
      </c>
      <c r="Q209" s="187">
        <v>0</v>
      </c>
      <c r="R209" s="187">
        <f t="shared" si="42"/>
        <v>0</v>
      </c>
      <c r="S209" s="187">
        <v>3.4700000000000002E-2</v>
      </c>
      <c r="T209" s="188">
        <f t="shared" si="43"/>
        <v>3.4700000000000002E-2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389</v>
      </c>
      <c r="AT209" s="189" t="s">
        <v>167</v>
      </c>
      <c r="AU209" s="189" t="s">
        <v>83</v>
      </c>
      <c r="AY209" s="17" t="s">
        <v>164</v>
      </c>
      <c r="BE209" s="190">
        <f t="shared" si="44"/>
        <v>0</v>
      </c>
      <c r="BF209" s="190">
        <f t="shared" si="45"/>
        <v>0</v>
      </c>
      <c r="BG209" s="190">
        <f t="shared" si="46"/>
        <v>0</v>
      </c>
      <c r="BH209" s="190">
        <f t="shared" si="47"/>
        <v>0</v>
      </c>
      <c r="BI209" s="190">
        <f t="shared" si="48"/>
        <v>0</v>
      </c>
      <c r="BJ209" s="17" t="s">
        <v>81</v>
      </c>
      <c r="BK209" s="190">
        <f t="shared" si="49"/>
        <v>0</v>
      </c>
      <c r="BL209" s="17" t="s">
        <v>389</v>
      </c>
      <c r="BM209" s="189" t="s">
        <v>2487</v>
      </c>
    </row>
    <row r="210" spans="1:65" s="2" customFormat="1" ht="14.45" customHeight="1">
      <c r="A210" s="34"/>
      <c r="B210" s="35"/>
      <c r="C210" s="178" t="s">
        <v>786</v>
      </c>
      <c r="D210" s="178" t="s">
        <v>167</v>
      </c>
      <c r="E210" s="179" t="s">
        <v>2488</v>
      </c>
      <c r="F210" s="180" t="s">
        <v>2489</v>
      </c>
      <c r="G210" s="181" t="s">
        <v>418</v>
      </c>
      <c r="H210" s="182">
        <v>2</v>
      </c>
      <c r="I210" s="183"/>
      <c r="J210" s="184">
        <f t="shared" si="40"/>
        <v>0</v>
      </c>
      <c r="K210" s="180" t="s">
        <v>171</v>
      </c>
      <c r="L210" s="39"/>
      <c r="M210" s="185" t="s">
        <v>19</v>
      </c>
      <c r="N210" s="186" t="s">
        <v>45</v>
      </c>
      <c r="O210" s="64"/>
      <c r="P210" s="187">
        <f t="shared" si="41"/>
        <v>0</v>
      </c>
      <c r="Q210" s="187">
        <v>0</v>
      </c>
      <c r="R210" s="187">
        <f t="shared" si="42"/>
        <v>0</v>
      </c>
      <c r="S210" s="187">
        <v>1.56E-3</v>
      </c>
      <c r="T210" s="188">
        <f t="shared" si="43"/>
        <v>3.1199999999999999E-3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389</v>
      </c>
      <c r="AT210" s="189" t="s">
        <v>167</v>
      </c>
      <c r="AU210" s="189" t="s">
        <v>83</v>
      </c>
      <c r="AY210" s="17" t="s">
        <v>164</v>
      </c>
      <c r="BE210" s="190">
        <f t="shared" si="44"/>
        <v>0</v>
      </c>
      <c r="BF210" s="190">
        <f t="shared" si="45"/>
        <v>0</v>
      </c>
      <c r="BG210" s="190">
        <f t="shared" si="46"/>
        <v>0</v>
      </c>
      <c r="BH210" s="190">
        <f t="shared" si="47"/>
        <v>0</v>
      </c>
      <c r="BI210" s="190">
        <f t="shared" si="48"/>
        <v>0</v>
      </c>
      <c r="BJ210" s="17" t="s">
        <v>81</v>
      </c>
      <c r="BK210" s="190">
        <f t="shared" si="49"/>
        <v>0</v>
      </c>
      <c r="BL210" s="17" t="s">
        <v>389</v>
      </c>
      <c r="BM210" s="189" t="s">
        <v>2490</v>
      </c>
    </row>
    <row r="211" spans="1:65" s="2" customFormat="1" ht="37.9" customHeight="1">
      <c r="A211" s="34"/>
      <c r="B211" s="35"/>
      <c r="C211" s="178" t="s">
        <v>791</v>
      </c>
      <c r="D211" s="178" t="s">
        <v>167</v>
      </c>
      <c r="E211" s="179" t="s">
        <v>2491</v>
      </c>
      <c r="F211" s="180" t="s">
        <v>2492</v>
      </c>
      <c r="G211" s="181" t="s">
        <v>207</v>
      </c>
      <c r="H211" s="182">
        <v>7.6999999999999999E-2</v>
      </c>
      <c r="I211" s="183"/>
      <c r="J211" s="184">
        <f t="shared" si="40"/>
        <v>0</v>
      </c>
      <c r="K211" s="180" t="s">
        <v>171</v>
      </c>
      <c r="L211" s="39"/>
      <c r="M211" s="185" t="s">
        <v>19</v>
      </c>
      <c r="N211" s="186" t="s">
        <v>45</v>
      </c>
      <c r="O211" s="64"/>
      <c r="P211" s="187">
        <f t="shared" si="41"/>
        <v>0</v>
      </c>
      <c r="Q211" s="187">
        <v>0</v>
      </c>
      <c r="R211" s="187">
        <f t="shared" si="42"/>
        <v>0</v>
      </c>
      <c r="S211" s="187">
        <v>0</v>
      </c>
      <c r="T211" s="188">
        <f t="shared" si="4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389</v>
      </c>
      <c r="AT211" s="189" t="s">
        <v>167</v>
      </c>
      <c r="AU211" s="189" t="s">
        <v>83</v>
      </c>
      <c r="AY211" s="17" t="s">
        <v>164</v>
      </c>
      <c r="BE211" s="190">
        <f t="shared" si="44"/>
        <v>0</v>
      </c>
      <c r="BF211" s="190">
        <f t="shared" si="45"/>
        <v>0</v>
      </c>
      <c r="BG211" s="190">
        <f t="shared" si="46"/>
        <v>0</v>
      </c>
      <c r="BH211" s="190">
        <f t="shared" si="47"/>
        <v>0</v>
      </c>
      <c r="BI211" s="190">
        <f t="shared" si="48"/>
        <v>0</v>
      </c>
      <c r="BJ211" s="17" t="s">
        <v>81</v>
      </c>
      <c r="BK211" s="190">
        <f t="shared" si="49"/>
        <v>0</v>
      </c>
      <c r="BL211" s="17" t="s">
        <v>389</v>
      </c>
      <c r="BM211" s="189" t="s">
        <v>2493</v>
      </c>
    </row>
    <row r="212" spans="1:65" s="2" customFormat="1" ht="49.15" customHeight="1">
      <c r="A212" s="34"/>
      <c r="B212" s="35"/>
      <c r="C212" s="178" t="s">
        <v>827</v>
      </c>
      <c r="D212" s="178" t="s">
        <v>167</v>
      </c>
      <c r="E212" s="179" t="s">
        <v>2494</v>
      </c>
      <c r="F212" s="180" t="s">
        <v>2495</v>
      </c>
      <c r="G212" s="181" t="s">
        <v>207</v>
      </c>
      <c r="H212" s="182">
        <v>0.36399999999999999</v>
      </c>
      <c r="I212" s="183"/>
      <c r="J212" s="184">
        <f t="shared" si="40"/>
        <v>0</v>
      </c>
      <c r="K212" s="180" t="s">
        <v>171</v>
      </c>
      <c r="L212" s="39"/>
      <c r="M212" s="185" t="s">
        <v>19</v>
      </c>
      <c r="N212" s="186" t="s">
        <v>45</v>
      </c>
      <c r="O212" s="64"/>
      <c r="P212" s="187">
        <f t="shared" si="41"/>
        <v>0</v>
      </c>
      <c r="Q212" s="187">
        <v>0</v>
      </c>
      <c r="R212" s="187">
        <f t="shared" si="42"/>
        <v>0</v>
      </c>
      <c r="S212" s="187">
        <v>0</v>
      </c>
      <c r="T212" s="188">
        <f t="shared" si="4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389</v>
      </c>
      <c r="AT212" s="189" t="s">
        <v>167</v>
      </c>
      <c r="AU212" s="189" t="s">
        <v>83</v>
      </c>
      <c r="AY212" s="17" t="s">
        <v>164</v>
      </c>
      <c r="BE212" s="190">
        <f t="shared" si="44"/>
        <v>0</v>
      </c>
      <c r="BF212" s="190">
        <f t="shared" si="45"/>
        <v>0</v>
      </c>
      <c r="BG212" s="190">
        <f t="shared" si="46"/>
        <v>0</v>
      </c>
      <c r="BH212" s="190">
        <f t="shared" si="47"/>
        <v>0</v>
      </c>
      <c r="BI212" s="190">
        <f t="shared" si="48"/>
        <v>0</v>
      </c>
      <c r="BJ212" s="17" t="s">
        <v>81</v>
      </c>
      <c r="BK212" s="190">
        <f t="shared" si="49"/>
        <v>0</v>
      </c>
      <c r="BL212" s="17" t="s">
        <v>389</v>
      </c>
      <c r="BM212" s="189" t="s">
        <v>2496</v>
      </c>
    </row>
    <row r="213" spans="1:65" s="12" customFormat="1" ht="22.9" customHeight="1">
      <c r="B213" s="162"/>
      <c r="C213" s="163"/>
      <c r="D213" s="164" t="s">
        <v>73</v>
      </c>
      <c r="E213" s="176" t="s">
        <v>2497</v>
      </c>
      <c r="F213" s="176" t="s">
        <v>2498</v>
      </c>
      <c r="G213" s="163"/>
      <c r="H213" s="163"/>
      <c r="I213" s="166"/>
      <c r="J213" s="177">
        <f>BK213</f>
        <v>0</v>
      </c>
      <c r="K213" s="163"/>
      <c r="L213" s="168"/>
      <c r="M213" s="169"/>
      <c r="N213" s="170"/>
      <c r="O213" s="170"/>
      <c r="P213" s="171">
        <f>SUM(P214:P217)</f>
        <v>0</v>
      </c>
      <c r="Q213" s="170"/>
      <c r="R213" s="171">
        <f>SUM(R214:R217)</f>
        <v>0.10380000000000002</v>
      </c>
      <c r="S213" s="170"/>
      <c r="T213" s="172">
        <f>SUM(T214:T217)</f>
        <v>0</v>
      </c>
      <c r="AR213" s="173" t="s">
        <v>83</v>
      </c>
      <c r="AT213" s="174" t="s">
        <v>73</v>
      </c>
      <c r="AU213" s="174" t="s">
        <v>81</v>
      </c>
      <c r="AY213" s="173" t="s">
        <v>164</v>
      </c>
      <c r="BK213" s="175">
        <f>SUM(BK214:BK217)</f>
        <v>0</v>
      </c>
    </row>
    <row r="214" spans="1:65" s="2" customFormat="1" ht="37.9" customHeight="1">
      <c r="A214" s="34"/>
      <c r="B214" s="35"/>
      <c r="C214" s="178" t="s">
        <v>835</v>
      </c>
      <c r="D214" s="178" t="s">
        <v>167</v>
      </c>
      <c r="E214" s="179" t="s">
        <v>2499</v>
      </c>
      <c r="F214" s="180" t="s">
        <v>2500</v>
      </c>
      <c r="G214" s="181" t="s">
        <v>418</v>
      </c>
      <c r="H214" s="182">
        <v>6</v>
      </c>
      <c r="I214" s="183"/>
      <c r="J214" s="184">
        <f>ROUND(I214*H214,2)</f>
        <v>0</v>
      </c>
      <c r="K214" s="180" t="s">
        <v>171</v>
      </c>
      <c r="L214" s="39"/>
      <c r="M214" s="185" t="s">
        <v>19</v>
      </c>
      <c r="N214" s="186" t="s">
        <v>45</v>
      </c>
      <c r="O214" s="64"/>
      <c r="P214" s="187">
        <f>O214*H214</f>
        <v>0</v>
      </c>
      <c r="Q214" s="187">
        <v>1.6650000000000002E-2</v>
      </c>
      <c r="R214" s="187">
        <f>Q214*H214</f>
        <v>9.9900000000000017E-2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389</v>
      </c>
      <c r="AT214" s="189" t="s">
        <v>167</v>
      </c>
      <c r="AU214" s="189" t="s">
        <v>83</v>
      </c>
      <c r="AY214" s="17" t="s">
        <v>164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81</v>
      </c>
      <c r="BK214" s="190">
        <f>ROUND(I214*H214,2)</f>
        <v>0</v>
      </c>
      <c r="BL214" s="17" t="s">
        <v>389</v>
      </c>
      <c r="BM214" s="189" t="s">
        <v>2501</v>
      </c>
    </row>
    <row r="215" spans="1:65" s="2" customFormat="1" ht="24.2" customHeight="1">
      <c r="A215" s="34"/>
      <c r="B215" s="35"/>
      <c r="C215" s="178" t="s">
        <v>839</v>
      </c>
      <c r="D215" s="178" t="s">
        <v>167</v>
      </c>
      <c r="E215" s="179" t="s">
        <v>2502</v>
      </c>
      <c r="F215" s="180" t="s">
        <v>2503</v>
      </c>
      <c r="G215" s="181" t="s">
        <v>418</v>
      </c>
      <c r="H215" s="182">
        <v>6</v>
      </c>
      <c r="I215" s="183"/>
      <c r="J215" s="184">
        <f>ROUND(I215*H215,2)</f>
        <v>0</v>
      </c>
      <c r="K215" s="180" t="s">
        <v>171</v>
      </c>
      <c r="L215" s="39"/>
      <c r="M215" s="185" t="s">
        <v>19</v>
      </c>
      <c r="N215" s="186" t="s">
        <v>45</v>
      </c>
      <c r="O215" s="64"/>
      <c r="P215" s="187">
        <f>O215*H215</f>
        <v>0</v>
      </c>
      <c r="Q215" s="187">
        <v>1.4999999999999999E-4</v>
      </c>
      <c r="R215" s="187">
        <f>Q215*H215</f>
        <v>8.9999999999999998E-4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389</v>
      </c>
      <c r="AT215" s="189" t="s">
        <v>167</v>
      </c>
      <c r="AU215" s="189" t="s">
        <v>83</v>
      </c>
      <c r="AY215" s="17" t="s">
        <v>164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81</v>
      </c>
      <c r="BK215" s="190">
        <f>ROUND(I215*H215,2)</f>
        <v>0</v>
      </c>
      <c r="BL215" s="17" t="s">
        <v>389</v>
      </c>
      <c r="BM215" s="189" t="s">
        <v>2504</v>
      </c>
    </row>
    <row r="216" spans="1:65" s="2" customFormat="1" ht="24.2" customHeight="1">
      <c r="A216" s="34"/>
      <c r="B216" s="35"/>
      <c r="C216" s="178" t="s">
        <v>843</v>
      </c>
      <c r="D216" s="178" t="s">
        <v>167</v>
      </c>
      <c r="E216" s="179" t="s">
        <v>2505</v>
      </c>
      <c r="F216" s="180" t="s">
        <v>2506</v>
      </c>
      <c r="G216" s="181" t="s">
        <v>418</v>
      </c>
      <c r="H216" s="182">
        <v>6</v>
      </c>
      <c r="I216" s="183"/>
      <c r="J216" s="184">
        <f>ROUND(I216*H216,2)</f>
        <v>0</v>
      </c>
      <c r="K216" s="180" t="s">
        <v>171</v>
      </c>
      <c r="L216" s="39"/>
      <c r="M216" s="185" t="s">
        <v>19</v>
      </c>
      <c r="N216" s="186" t="s">
        <v>45</v>
      </c>
      <c r="O216" s="64"/>
      <c r="P216" s="187">
        <f>O216*H216</f>
        <v>0</v>
      </c>
      <c r="Q216" s="187">
        <v>5.0000000000000001E-4</v>
      </c>
      <c r="R216" s="187">
        <f>Q216*H216</f>
        <v>3.0000000000000001E-3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389</v>
      </c>
      <c r="AT216" s="189" t="s">
        <v>167</v>
      </c>
      <c r="AU216" s="189" t="s">
        <v>83</v>
      </c>
      <c r="AY216" s="17" t="s">
        <v>164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81</v>
      </c>
      <c r="BK216" s="190">
        <f>ROUND(I216*H216,2)</f>
        <v>0</v>
      </c>
      <c r="BL216" s="17" t="s">
        <v>389</v>
      </c>
      <c r="BM216" s="189" t="s">
        <v>2507</v>
      </c>
    </row>
    <row r="217" spans="1:65" s="2" customFormat="1" ht="49.15" customHeight="1">
      <c r="A217" s="34"/>
      <c r="B217" s="35"/>
      <c r="C217" s="178" t="s">
        <v>1345</v>
      </c>
      <c r="D217" s="178" t="s">
        <v>167</v>
      </c>
      <c r="E217" s="179" t="s">
        <v>2508</v>
      </c>
      <c r="F217" s="180" t="s">
        <v>2509</v>
      </c>
      <c r="G217" s="181" t="s">
        <v>207</v>
      </c>
      <c r="H217" s="182">
        <v>0.104</v>
      </c>
      <c r="I217" s="183"/>
      <c r="J217" s="184">
        <f>ROUND(I217*H217,2)</f>
        <v>0</v>
      </c>
      <c r="K217" s="180" t="s">
        <v>171</v>
      </c>
      <c r="L217" s="39"/>
      <c r="M217" s="185" t="s">
        <v>19</v>
      </c>
      <c r="N217" s="186" t="s">
        <v>45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389</v>
      </c>
      <c r="AT217" s="189" t="s">
        <v>167</v>
      </c>
      <c r="AU217" s="189" t="s">
        <v>83</v>
      </c>
      <c r="AY217" s="17" t="s">
        <v>164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81</v>
      </c>
      <c r="BK217" s="190">
        <f>ROUND(I217*H217,2)</f>
        <v>0</v>
      </c>
      <c r="BL217" s="17" t="s">
        <v>389</v>
      </c>
      <c r="BM217" s="189" t="s">
        <v>2510</v>
      </c>
    </row>
    <row r="218" spans="1:65" s="12" customFormat="1" ht="22.9" customHeight="1">
      <c r="B218" s="162"/>
      <c r="C218" s="163"/>
      <c r="D218" s="164" t="s">
        <v>73</v>
      </c>
      <c r="E218" s="176" t="s">
        <v>431</v>
      </c>
      <c r="F218" s="176" t="s">
        <v>432</v>
      </c>
      <c r="G218" s="163"/>
      <c r="H218" s="163"/>
      <c r="I218" s="166"/>
      <c r="J218" s="177">
        <f>BK218</f>
        <v>0</v>
      </c>
      <c r="K218" s="163"/>
      <c r="L218" s="168"/>
      <c r="M218" s="169"/>
      <c r="N218" s="170"/>
      <c r="O218" s="170"/>
      <c r="P218" s="171">
        <f>SUM(P219:P224)</f>
        <v>0</v>
      </c>
      <c r="Q218" s="170"/>
      <c r="R218" s="171">
        <f>SUM(R219:R224)</f>
        <v>4.2500000000000003E-3</v>
      </c>
      <c r="S218" s="170"/>
      <c r="T218" s="172">
        <f>SUM(T219:T224)</f>
        <v>0</v>
      </c>
      <c r="AR218" s="173" t="s">
        <v>83</v>
      </c>
      <c r="AT218" s="174" t="s">
        <v>73</v>
      </c>
      <c r="AU218" s="174" t="s">
        <v>81</v>
      </c>
      <c r="AY218" s="173" t="s">
        <v>164</v>
      </c>
      <c r="BK218" s="175">
        <f>SUM(BK219:BK224)</f>
        <v>0</v>
      </c>
    </row>
    <row r="219" spans="1:65" s="2" customFormat="1" ht="14.45" customHeight="1">
      <c r="A219" s="34"/>
      <c r="B219" s="35"/>
      <c r="C219" s="213" t="s">
        <v>1352</v>
      </c>
      <c r="D219" s="213" t="s">
        <v>231</v>
      </c>
      <c r="E219" s="214" t="s">
        <v>2511</v>
      </c>
      <c r="F219" s="215" t="s">
        <v>2512</v>
      </c>
      <c r="G219" s="216" t="s">
        <v>401</v>
      </c>
      <c r="H219" s="217">
        <v>3</v>
      </c>
      <c r="I219" s="218"/>
      <c r="J219" s="219">
        <f>ROUND(I219*H219,2)</f>
        <v>0</v>
      </c>
      <c r="K219" s="215" t="s">
        <v>19</v>
      </c>
      <c r="L219" s="220"/>
      <c r="M219" s="221" t="s">
        <v>19</v>
      </c>
      <c r="N219" s="222" t="s">
        <v>45</v>
      </c>
      <c r="O219" s="64"/>
      <c r="P219" s="187">
        <f>O219*H219</f>
        <v>0</v>
      </c>
      <c r="Q219" s="187">
        <v>5.0000000000000001E-4</v>
      </c>
      <c r="R219" s="187">
        <f>Q219*H219</f>
        <v>1.5E-3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348</v>
      </c>
      <c r="AT219" s="189" t="s">
        <v>231</v>
      </c>
      <c r="AU219" s="189" t="s">
        <v>83</v>
      </c>
      <c r="AY219" s="17" t="s">
        <v>164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81</v>
      </c>
      <c r="BK219" s="190">
        <f>ROUND(I219*H219,2)</f>
        <v>0</v>
      </c>
      <c r="BL219" s="17" t="s">
        <v>389</v>
      </c>
      <c r="BM219" s="189" t="s">
        <v>2513</v>
      </c>
    </row>
    <row r="220" spans="1:65" s="2" customFormat="1" ht="19.5">
      <c r="A220" s="34"/>
      <c r="B220" s="35"/>
      <c r="C220" s="36"/>
      <c r="D220" s="193" t="s">
        <v>1810</v>
      </c>
      <c r="E220" s="36"/>
      <c r="F220" s="237" t="s">
        <v>2514</v>
      </c>
      <c r="G220" s="36"/>
      <c r="H220" s="36"/>
      <c r="I220" s="238"/>
      <c r="J220" s="36"/>
      <c r="K220" s="36"/>
      <c r="L220" s="39"/>
      <c r="M220" s="239"/>
      <c r="N220" s="24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1810</v>
      </c>
      <c r="AU220" s="17" t="s">
        <v>83</v>
      </c>
    </row>
    <row r="221" spans="1:65" s="2" customFormat="1" ht="24.2" customHeight="1">
      <c r="A221" s="34"/>
      <c r="B221" s="35"/>
      <c r="C221" s="178" t="s">
        <v>820</v>
      </c>
      <c r="D221" s="178" t="s">
        <v>167</v>
      </c>
      <c r="E221" s="179" t="s">
        <v>2515</v>
      </c>
      <c r="F221" s="180" t="s">
        <v>2516</v>
      </c>
      <c r="G221" s="181" t="s">
        <v>401</v>
      </c>
      <c r="H221" s="182">
        <v>1</v>
      </c>
      <c r="I221" s="183"/>
      <c r="J221" s="184">
        <f>ROUND(I221*H221,2)</f>
        <v>0</v>
      </c>
      <c r="K221" s="180" t="s">
        <v>171</v>
      </c>
      <c r="L221" s="39"/>
      <c r="M221" s="185" t="s">
        <v>19</v>
      </c>
      <c r="N221" s="186" t="s">
        <v>45</v>
      </c>
      <c r="O221" s="64"/>
      <c r="P221" s="187">
        <f>O221*H221</f>
        <v>0</v>
      </c>
      <c r="Q221" s="187">
        <v>2.9999999999999997E-4</v>
      </c>
      <c r="R221" s="187">
        <f>Q221*H221</f>
        <v>2.9999999999999997E-4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389</v>
      </c>
      <c r="AT221" s="189" t="s">
        <v>167</v>
      </c>
      <c r="AU221" s="189" t="s">
        <v>83</v>
      </c>
      <c r="AY221" s="17" t="s">
        <v>164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81</v>
      </c>
      <c r="BK221" s="190">
        <f>ROUND(I221*H221,2)</f>
        <v>0</v>
      </c>
      <c r="BL221" s="17" t="s">
        <v>389</v>
      </c>
      <c r="BM221" s="189" t="s">
        <v>2517</v>
      </c>
    </row>
    <row r="222" spans="1:65" s="2" customFormat="1" ht="19.5">
      <c r="A222" s="34"/>
      <c r="B222" s="35"/>
      <c r="C222" s="36"/>
      <c r="D222" s="193" t="s">
        <v>1810</v>
      </c>
      <c r="E222" s="36"/>
      <c r="F222" s="237" t="s">
        <v>2518</v>
      </c>
      <c r="G222" s="36"/>
      <c r="H222" s="36"/>
      <c r="I222" s="238"/>
      <c r="J222" s="36"/>
      <c r="K222" s="36"/>
      <c r="L222" s="39"/>
      <c r="M222" s="239"/>
      <c r="N222" s="24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1810</v>
      </c>
      <c r="AU222" s="17" t="s">
        <v>83</v>
      </c>
    </row>
    <row r="223" spans="1:65" s="2" customFormat="1" ht="24.2" customHeight="1">
      <c r="A223" s="34"/>
      <c r="B223" s="35"/>
      <c r="C223" s="178" t="s">
        <v>811</v>
      </c>
      <c r="D223" s="178" t="s">
        <v>167</v>
      </c>
      <c r="E223" s="179" t="s">
        <v>2519</v>
      </c>
      <c r="F223" s="180" t="s">
        <v>2520</v>
      </c>
      <c r="G223" s="181" t="s">
        <v>401</v>
      </c>
      <c r="H223" s="182">
        <v>7</v>
      </c>
      <c r="I223" s="183"/>
      <c r="J223" s="184">
        <f>ROUND(I223*H223,2)</f>
        <v>0</v>
      </c>
      <c r="K223" s="180" t="s">
        <v>171</v>
      </c>
      <c r="L223" s="39"/>
      <c r="M223" s="185" t="s">
        <v>19</v>
      </c>
      <c r="N223" s="186" t="s">
        <v>45</v>
      </c>
      <c r="O223" s="64"/>
      <c r="P223" s="187">
        <f>O223*H223</f>
        <v>0</v>
      </c>
      <c r="Q223" s="187">
        <v>3.5E-4</v>
      </c>
      <c r="R223" s="187">
        <f>Q223*H223</f>
        <v>2.4499999999999999E-3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389</v>
      </c>
      <c r="AT223" s="189" t="s">
        <v>167</v>
      </c>
      <c r="AU223" s="189" t="s">
        <v>83</v>
      </c>
      <c r="AY223" s="17" t="s">
        <v>164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81</v>
      </c>
      <c r="BK223" s="190">
        <f>ROUND(I223*H223,2)</f>
        <v>0</v>
      </c>
      <c r="BL223" s="17" t="s">
        <v>389</v>
      </c>
      <c r="BM223" s="189" t="s">
        <v>2521</v>
      </c>
    </row>
    <row r="224" spans="1:65" s="2" customFormat="1" ht="19.5">
      <c r="A224" s="34"/>
      <c r="B224" s="35"/>
      <c r="C224" s="36"/>
      <c r="D224" s="193" t="s">
        <v>1810</v>
      </c>
      <c r="E224" s="36"/>
      <c r="F224" s="237" t="s">
        <v>2522</v>
      </c>
      <c r="G224" s="36"/>
      <c r="H224" s="36"/>
      <c r="I224" s="238"/>
      <c r="J224" s="36"/>
      <c r="K224" s="36"/>
      <c r="L224" s="39"/>
      <c r="M224" s="239"/>
      <c r="N224" s="24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1810</v>
      </c>
      <c r="AU224" s="17" t="s">
        <v>83</v>
      </c>
    </row>
    <row r="225" spans="1:65" s="12" customFormat="1" ht="25.9" customHeight="1">
      <c r="B225" s="162"/>
      <c r="C225" s="163"/>
      <c r="D225" s="164" t="s">
        <v>73</v>
      </c>
      <c r="E225" s="165" t="s">
        <v>552</v>
      </c>
      <c r="F225" s="165" t="s">
        <v>553</v>
      </c>
      <c r="G225" s="163"/>
      <c r="H225" s="163"/>
      <c r="I225" s="166"/>
      <c r="J225" s="167">
        <f>BK225</f>
        <v>0</v>
      </c>
      <c r="K225" s="163"/>
      <c r="L225" s="168"/>
      <c r="M225" s="169"/>
      <c r="N225" s="170"/>
      <c r="O225" s="170"/>
      <c r="P225" s="171">
        <f>SUM(P226:P227)</f>
        <v>0</v>
      </c>
      <c r="Q225" s="170"/>
      <c r="R225" s="171">
        <f>SUM(R226:R227)</f>
        <v>0</v>
      </c>
      <c r="S225" s="170"/>
      <c r="T225" s="172">
        <f>SUM(T226:T227)</f>
        <v>0</v>
      </c>
      <c r="AR225" s="173" t="s">
        <v>172</v>
      </c>
      <c r="AT225" s="174" t="s">
        <v>73</v>
      </c>
      <c r="AU225" s="174" t="s">
        <v>74</v>
      </c>
      <c r="AY225" s="173" t="s">
        <v>164</v>
      </c>
      <c r="BK225" s="175">
        <f>SUM(BK226:BK227)</f>
        <v>0</v>
      </c>
    </row>
    <row r="226" spans="1:65" s="2" customFormat="1" ht="24.2" customHeight="1">
      <c r="A226" s="34"/>
      <c r="B226" s="35"/>
      <c r="C226" s="178" t="s">
        <v>823</v>
      </c>
      <c r="D226" s="178" t="s">
        <v>167</v>
      </c>
      <c r="E226" s="179" t="s">
        <v>2523</v>
      </c>
      <c r="F226" s="180" t="s">
        <v>2524</v>
      </c>
      <c r="G226" s="181" t="s">
        <v>557</v>
      </c>
      <c r="H226" s="182">
        <v>142</v>
      </c>
      <c r="I226" s="183"/>
      <c r="J226" s="184">
        <f>ROUND(I226*H226,2)</f>
        <v>0</v>
      </c>
      <c r="K226" s="180" t="s">
        <v>171</v>
      </c>
      <c r="L226" s="39"/>
      <c r="M226" s="185" t="s">
        <v>19</v>
      </c>
      <c r="N226" s="186" t="s">
        <v>45</v>
      </c>
      <c r="O226" s="64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558</v>
      </c>
      <c r="AT226" s="189" t="s">
        <v>167</v>
      </c>
      <c r="AU226" s="189" t="s">
        <v>81</v>
      </c>
      <c r="AY226" s="17" t="s">
        <v>164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81</v>
      </c>
      <c r="BK226" s="190">
        <f>ROUND(I226*H226,2)</f>
        <v>0</v>
      </c>
      <c r="BL226" s="17" t="s">
        <v>558</v>
      </c>
      <c r="BM226" s="189" t="s">
        <v>2525</v>
      </c>
    </row>
    <row r="227" spans="1:65" s="2" customFormat="1" ht="39">
      <c r="A227" s="34"/>
      <c r="B227" s="35"/>
      <c r="C227" s="36"/>
      <c r="D227" s="193" t="s">
        <v>1810</v>
      </c>
      <c r="E227" s="36"/>
      <c r="F227" s="237" t="s">
        <v>2526</v>
      </c>
      <c r="G227" s="36"/>
      <c r="H227" s="36"/>
      <c r="I227" s="238"/>
      <c r="J227" s="36"/>
      <c r="K227" s="36"/>
      <c r="L227" s="39"/>
      <c r="M227" s="246"/>
      <c r="N227" s="247"/>
      <c r="O227" s="243"/>
      <c r="P227" s="243"/>
      <c r="Q227" s="243"/>
      <c r="R227" s="243"/>
      <c r="S227" s="243"/>
      <c r="T227" s="24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1810</v>
      </c>
      <c r="AU227" s="17" t="s">
        <v>81</v>
      </c>
    </row>
    <row r="228" spans="1:65" s="2" customFormat="1" ht="6.95" customHeight="1">
      <c r="A228" s="34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E/YWuP/TA27/4nkipwwSTpLeOJMro+uSvD4lC5bFHdHrfgWUeWJTVSCytu5Aj7hsThbJ8PRmJLjGaAscmM+Wrg==" saltValue="pN9ko8i3sCp4AZV8ooykMQNyFNAv6wPliTvHZCHpF9X28URgc0m67sedOqQcyG7k46Pg18AJ6cXSAqQQ9JmGUw==" spinCount="100000" sheet="1" objects="1" scenarios="1" formatColumns="0" formatRows="0" autoFilter="0"/>
  <autoFilter ref="C93:K227" xr:uid="{00000000-0009-0000-0000-000005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1" customFormat="1" ht="12" customHeight="1">
      <c r="B8" s="20"/>
      <c r="D8" s="112" t="s">
        <v>121</v>
      </c>
      <c r="L8" s="20"/>
    </row>
    <row r="9" spans="1:46" s="2" customFormat="1" ht="16.5" customHeight="1">
      <c r="A9" s="34"/>
      <c r="B9" s="39"/>
      <c r="C9" s="34"/>
      <c r="D9" s="34"/>
      <c r="E9" s="293" t="s">
        <v>2220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6" t="s">
        <v>2527</v>
      </c>
      <c r="F11" s="295"/>
      <c r="G11" s="295"/>
      <c r="H11" s="295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2222</v>
      </c>
      <c r="G14" s="34"/>
      <c r="H14" s="34"/>
      <c r="I14" s="112" t="s">
        <v>23</v>
      </c>
      <c r="J14" s="114" t="str">
        <f>'Rekapitulace stavby'!AN8</f>
        <v>10. 5. 2021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37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7" t="str">
        <f>'Rekapitulace stavby'!E14</f>
        <v>Vyplň údaj</v>
      </c>
      <c r="F20" s="298"/>
      <c r="G20" s="298"/>
      <c r="H20" s="298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37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19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2223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38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9" t="s">
        <v>19</v>
      </c>
      <c r="F29" s="299"/>
      <c r="G29" s="299"/>
      <c r="H29" s="299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40</v>
      </c>
      <c r="E32" s="34"/>
      <c r="F32" s="34"/>
      <c r="G32" s="34"/>
      <c r="H32" s="34"/>
      <c r="I32" s="34"/>
      <c r="J32" s="120">
        <f>ROUND(J92,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42</v>
      </c>
      <c r="G34" s="34"/>
      <c r="H34" s="34"/>
      <c r="I34" s="121" t="s">
        <v>41</v>
      </c>
      <c r="J34" s="121" t="s">
        <v>43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44</v>
      </c>
      <c r="E35" s="112" t="s">
        <v>45</v>
      </c>
      <c r="F35" s="123">
        <f>ROUND((SUM(BE92:BE138)),  2)</f>
        <v>0</v>
      </c>
      <c r="G35" s="34"/>
      <c r="H35" s="34"/>
      <c r="I35" s="124">
        <v>0.21</v>
      </c>
      <c r="J35" s="123">
        <f>ROUND(((SUM(BE92:BE138))*I35),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46</v>
      </c>
      <c r="F36" s="123">
        <f>ROUND((SUM(BF92:BF138)),  2)</f>
        <v>0</v>
      </c>
      <c r="G36" s="34"/>
      <c r="H36" s="34"/>
      <c r="I36" s="124">
        <v>0.15</v>
      </c>
      <c r="J36" s="123">
        <f>ROUND(((SUM(BF92:BF138))*I36),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ROUND((SUM(BG92:BG138)),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48</v>
      </c>
      <c r="F38" s="123">
        <f>ROUND((SUM(BH92:BH138)),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49</v>
      </c>
      <c r="F39" s="123">
        <f>ROUND((SUM(BI92:BI138)),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50</v>
      </c>
      <c r="E41" s="127"/>
      <c r="F41" s="127"/>
      <c r="G41" s="128" t="s">
        <v>51</v>
      </c>
      <c r="H41" s="129" t="s">
        <v>52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125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6.25" hidden="1" customHeight="1">
      <c r="A50" s="34"/>
      <c r="B50" s="35"/>
      <c r="C50" s="36"/>
      <c r="D50" s="36"/>
      <c r="E50" s="300" t="str">
        <f>E7</f>
        <v>Střešní nástavba MŠ nad pavilonem č.2 a střešní nástavba zázemí ZŠ nad pavilonem č.3</v>
      </c>
      <c r="F50" s="301"/>
      <c r="G50" s="301"/>
      <c r="H50" s="301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121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300" t="s">
        <v>2220</v>
      </c>
      <c r="F52" s="302"/>
      <c r="G52" s="302"/>
      <c r="H52" s="302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54" t="str">
        <f>E11</f>
        <v>D 1.4.a-2 - SO 02</v>
      </c>
      <c r="F54" s="302"/>
      <c r="G54" s="302"/>
      <c r="H54" s="302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č. parc. 2401/22, 2401/23, k.ú. Doubravka [722 667</v>
      </c>
      <c r="G56" s="36"/>
      <c r="H56" s="36"/>
      <c r="I56" s="29" t="s">
        <v>23</v>
      </c>
      <c r="J56" s="59" t="str">
        <f>IF(J14="","",J14)</f>
        <v>10. 5. 2021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 xml:space="preserve"> </v>
      </c>
      <c r="G58" s="36"/>
      <c r="H58" s="36"/>
      <c r="I58" s="29" t="s">
        <v>32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M. Volf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126</v>
      </c>
      <c r="D61" s="137"/>
      <c r="E61" s="137"/>
      <c r="F61" s="137"/>
      <c r="G61" s="137"/>
      <c r="H61" s="137"/>
      <c r="I61" s="137"/>
      <c r="J61" s="138" t="s">
        <v>127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72</v>
      </c>
      <c r="D63" s="36"/>
      <c r="E63" s="36"/>
      <c r="F63" s="36"/>
      <c r="G63" s="36"/>
      <c r="H63" s="36"/>
      <c r="I63" s="36"/>
      <c r="J63" s="77">
        <f>J92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128</v>
      </c>
    </row>
    <row r="64" spans="1:47" s="9" customFormat="1" ht="24.95" hidden="1" customHeight="1">
      <c r="B64" s="140"/>
      <c r="C64" s="141"/>
      <c r="D64" s="142" t="s">
        <v>129</v>
      </c>
      <c r="E64" s="143"/>
      <c r="F64" s="143"/>
      <c r="G64" s="143"/>
      <c r="H64" s="143"/>
      <c r="I64" s="143"/>
      <c r="J64" s="144">
        <f>J93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134</v>
      </c>
      <c r="E65" s="148"/>
      <c r="F65" s="148"/>
      <c r="G65" s="148"/>
      <c r="H65" s="148"/>
      <c r="I65" s="148"/>
      <c r="J65" s="149">
        <f>J94</f>
        <v>0</v>
      </c>
      <c r="K65" s="97"/>
      <c r="L65" s="150"/>
    </row>
    <row r="66" spans="1:31" s="9" customFormat="1" ht="24.95" hidden="1" customHeight="1">
      <c r="B66" s="140"/>
      <c r="C66" s="141"/>
      <c r="D66" s="142" t="s">
        <v>136</v>
      </c>
      <c r="E66" s="143"/>
      <c r="F66" s="143"/>
      <c r="G66" s="143"/>
      <c r="H66" s="143"/>
      <c r="I66" s="143"/>
      <c r="J66" s="144">
        <f>J101</f>
        <v>0</v>
      </c>
      <c r="K66" s="141"/>
      <c r="L66" s="145"/>
    </row>
    <row r="67" spans="1:31" s="10" customFormat="1" ht="19.899999999999999" hidden="1" customHeight="1">
      <c r="B67" s="146"/>
      <c r="C67" s="97"/>
      <c r="D67" s="147" t="s">
        <v>564</v>
      </c>
      <c r="E67" s="148"/>
      <c r="F67" s="148"/>
      <c r="G67" s="148"/>
      <c r="H67" s="148"/>
      <c r="I67" s="148"/>
      <c r="J67" s="149">
        <f>J102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2224</v>
      </c>
      <c r="E68" s="148"/>
      <c r="F68" s="148"/>
      <c r="G68" s="148"/>
      <c r="H68" s="148"/>
      <c r="I68" s="148"/>
      <c r="J68" s="149">
        <f>J115</f>
        <v>0</v>
      </c>
      <c r="K68" s="97"/>
      <c r="L68" s="150"/>
    </row>
    <row r="69" spans="1:31" s="10" customFormat="1" ht="19.899999999999999" hidden="1" customHeight="1">
      <c r="B69" s="146"/>
      <c r="C69" s="97"/>
      <c r="D69" s="147" t="s">
        <v>139</v>
      </c>
      <c r="E69" s="148"/>
      <c r="F69" s="148"/>
      <c r="G69" s="148"/>
      <c r="H69" s="148"/>
      <c r="I69" s="148"/>
      <c r="J69" s="149">
        <f>J131</f>
        <v>0</v>
      </c>
      <c r="K69" s="97"/>
      <c r="L69" s="150"/>
    </row>
    <row r="70" spans="1:31" s="9" customFormat="1" ht="24.95" hidden="1" customHeight="1">
      <c r="B70" s="140"/>
      <c r="C70" s="141"/>
      <c r="D70" s="142" t="s">
        <v>148</v>
      </c>
      <c r="E70" s="143"/>
      <c r="F70" s="143"/>
      <c r="G70" s="143"/>
      <c r="H70" s="143"/>
      <c r="I70" s="143"/>
      <c r="J70" s="144">
        <f>J136</f>
        <v>0</v>
      </c>
      <c r="K70" s="141"/>
      <c r="L70" s="145"/>
    </row>
    <row r="71" spans="1:31" s="2" customFormat="1" ht="21.75" hidden="1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hidden="1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ht="11.25" hidden="1"/>
    <row r="74" spans="1:31" ht="11.25" hidden="1"/>
    <row r="75" spans="1:31" ht="11.25" hidden="1"/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149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6.25" customHeight="1">
      <c r="A80" s="34"/>
      <c r="B80" s="35"/>
      <c r="C80" s="36"/>
      <c r="D80" s="36"/>
      <c r="E80" s="300" t="str">
        <f>E7</f>
        <v>Střešní nástavba MŠ nad pavilonem č.2 a střešní nástavba zázemí ZŠ nad pavilonem č.3</v>
      </c>
      <c r="F80" s="301"/>
      <c r="G80" s="301"/>
      <c r="H80" s="30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1"/>
      <c r="C81" s="29" t="s">
        <v>121</v>
      </c>
      <c r="D81" s="22"/>
      <c r="E81" s="22"/>
      <c r="F81" s="22"/>
      <c r="G81" s="22"/>
      <c r="H81" s="22"/>
      <c r="I81" s="22"/>
      <c r="J81" s="22"/>
      <c r="K81" s="22"/>
      <c r="L81" s="20"/>
    </row>
    <row r="82" spans="1:65" s="2" customFormat="1" ht="16.5" customHeight="1">
      <c r="A82" s="34"/>
      <c r="B82" s="35"/>
      <c r="C82" s="36"/>
      <c r="D82" s="36"/>
      <c r="E82" s="300" t="s">
        <v>2220</v>
      </c>
      <c r="F82" s="302"/>
      <c r="G82" s="302"/>
      <c r="H82" s="302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123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254" t="str">
        <f>E11</f>
        <v>D 1.4.a-2 - SO 02</v>
      </c>
      <c r="F84" s="302"/>
      <c r="G84" s="302"/>
      <c r="H84" s="302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F14</f>
        <v>č. parc. 2401/22, 2401/23, k.ú. Doubravka [722 667</v>
      </c>
      <c r="G86" s="36"/>
      <c r="H86" s="36"/>
      <c r="I86" s="29" t="s">
        <v>23</v>
      </c>
      <c r="J86" s="59" t="str">
        <f>IF(J14="","",J14)</f>
        <v>10. 5. 2021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E17</f>
        <v xml:space="preserve"> </v>
      </c>
      <c r="G88" s="36"/>
      <c r="H88" s="36"/>
      <c r="I88" s="29" t="s">
        <v>32</v>
      </c>
      <c r="J88" s="32" t="str">
        <f>E23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30</v>
      </c>
      <c r="D89" s="36"/>
      <c r="E89" s="36"/>
      <c r="F89" s="27" t="str">
        <f>IF(E20="","",E20)</f>
        <v>Vyplň údaj</v>
      </c>
      <c r="G89" s="36"/>
      <c r="H89" s="36"/>
      <c r="I89" s="29" t="s">
        <v>36</v>
      </c>
      <c r="J89" s="32" t="str">
        <f>E26</f>
        <v>M. Volf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51"/>
      <c r="B91" s="152"/>
      <c r="C91" s="153" t="s">
        <v>150</v>
      </c>
      <c r="D91" s="154" t="s">
        <v>59</v>
      </c>
      <c r="E91" s="154" t="s">
        <v>55</v>
      </c>
      <c r="F91" s="154" t="s">
        <v>56</v>
      </c>
      <c r="G91" s="154" t="s">
        <v>151</v>
      </c>
      <c r="H91" s="154" t="s">
        <v>152</v>
      </c>
      <c r="I91" s="154" t="s">
        <v>153</v>
      </c>
      <c r="J91" s="154" t="s">
        <v>127</v>
      </c>
      <c r="K91" s="155" t="s">
        <v>154</v>
      </c>
      <c r="L91" s="156"/>
      <c r="M91" s="68" t="s">
        <v>19</v>
      </c>
      <c r="N91" s="69" t="s">
        <v>44</v>
      </c>
      <c r="O91" s="69" t="s">
        <v>155</v>
      </c>
      <c r="P91" s="69" t="s">
        <v>156</v>
      </c>
      <c r="Q91" s="69" t="s">
        <v>157</v>
      </c>
      <c r="R91" s="69" t="s">
        <v>158</v>
      </c>
      <c r="S91" s="69" t="s">
        <v>159</v>
      </c>
      <c r="T91" s="70" t="s">
        <v>160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9" customHeight="1">
      <c r="A92" s="34"/>
      <c r="B92" s="35"/>
      <c r="C92" s="75" t="s">
        <v>161</v>
      </c>
      <c r="D92" s="36"/>
      <c r="E92" s="36"/>
      <c r="F92" s="36"/>
      <c r="G92" s="36"/>
      <c r="H92" s="36"/>
      <c r="I92" s="36"/>
      <c r="J92" s="157">
        <f>BK92</f>
        <v>0</v>
      </c>
      <c r="K92" s="36"/>
      <c r="L92" s="39"/>
      <c r="M92" s="71"/>
      <c r="N92" s="158"/>
      <c r="O92" s="72"/>
      <c r="P92" s="159">
        <f>P93+P101+P136</f>
        <v>0</v>
      </c>
      <c r="Q92" s="72"/>
      <c r="R92" s="159">
        <f>R93+R101+R136</f>
        <v>3.4150000000000007E-2</v>
      </c>
      <c r="S92" s="72"/>
      <c r="T92" s="160">
        <f>T93+T101+T136</f>
        <v>4.4759999999999994E-2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73</v>
      </c>
      <c r="AU92" s="17" t="s">
        <v>128</v>
      </c>
      <c r="BK92" s="161">
        <f>BK93+BK101+BK136</f>
        <v>0</v>
      </c>
    </row>
    <row r="93" spans="1:65" s="12" customFormat="1" ht="25.9" customHeight="1">
      <c r="B93" s="162"/>
      <c r="C93" s="163"/>
      <c r="D93" s="164" t="s">
        <v>73</v>
      </c>
      <c r="E93" s="165" t="s">
        <v>162</v>
      </c>
      <c r="F93" s="165" t="s">
        <v>163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</f>
        <v>0</v>
      </c>
      <c r="Q93" s="170"/>
      <c r="R93" s="171">
        <f>R94</f>
        <v>0</v>
      </c>
      <c r="S93" s="170"/>
      <c r="T93" s="172">
        <f>T94</f>
        <v>0</v>
      </c>
      <c r="AR93" s="173" t="s">
        <v>81</v>
      </c>
      <c r="AT93" s="174" t="s">
        <v>73</v>
      </c>
      <c r="AU93" s="174" t="s">
        <v>74</v>
      </c>
      <c r="AY93" s="173" t="s">
        <v>164</v>
      </c>
      <c r="BK93" s="175">
        <f>BK94</f>
        <v>0</v>
      </c>
    </row>
    <row r="94" spans="1:65" s="12" customFormat="1" ht="22.9" customHeight="1">
      <c r="B94" s="162"/>
      <c r="C94" s="163"/>
      <c r="D94" s="164" t="s">
        <v>73</v>
      </c>
      <c r="E94" s="176" t="s">
        <v>353</v>
      </c>
      <c r="F94" s="176" t="s">
        <v>354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SUM(P95:P100)</f>
        <v>0</v>
      </c>
      <c r="Q94" s="170"/>
      <c r="R94" s="171">
        <f>SUM(R95:R100)</f>
        <v>0</v>
      </c>
      <c r="S94" s="170"/>
      <c r="T94" s="172">
        <f>SUM(T95:T100)</f>
        <v>0</v>
      </c>
      <c r="AR94" s="173" t="s">
        <v>81</v>
      </c>
      <c r="AT94" s="174" t="s">
        <v>73</v>
      </c>
      <c r="AU94" s="174" t="s">
        <v>81</v>
      </c>
      <c r="AY94" s="173" t="s">
        <v>164</v>
      </c>
      <c r="BK94" s="175">
        <f>SUM(BK95:BK100)</f>
        <v>0</v>
      </c>
    </row>
    <row r="95" spans="1:65" s="2" customFormat="1" ht="24.2" customHeight="1">
      <c r="A95" s="34"/>
      <c r="B95" s="35"/>
      <c r="C95" s="178" t="s">
        <v>81</v>
      </c>
      <c r="D95" s="178" t="s">
        <v>167</v>
      </c>
      <c r="E95" s="179" t="s">
        <v>360</v>
      </c>
      <c r="F95" s="180" t="s">
        <v>361</v>
      </c>
      <c r="G95" s="181" t="s">
        <v>207</v>
      </c>
      <c r="H95" s="182">
        <v>0.28499999999999998</v>
      </c>
      <c r="I95" s="183"/>
      <c r="J95" s="184">
        <f>ROUND(I95*H95,2)</f>
        <v>0</v>
      </c>
      <c r="K95" s="180" t="s">
        <v>171</v>
      </c>
      <c r="L95" s="39"/>
      <c r="M95" s="185" t="s">
        <v>19</v>
      </c>
      <c r="N95" s="186" t="s">
        <v>45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172</v>
      </c>
      <c r="AT95" s="189" t="s">
        <v>167</v>
      </c>
      <c r="AU95" s="189" t="s">
        <v>83</v>
      </c>
      <c r="AY95" s="17" t="s">
        <v>164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81</v>
      </c>
      <c r="BK95" s="190">
        <f>ROUND(I95*H95,2)</f>
        <v>0</v>
      </c>
      <c r="BL95" s="17" t="s">
        <v>172</v>
      </c>
      <c r="BM95" s="189" t="s">
        <v>2528</v>
      </c>
    </row>
    <row r="96" spans="1:65" s="14" customFormat="1" ht="11.25">
      <c r="B96" s="202"/>
      <c r="C96" s="203"/>
      <c r="D96" s="193" t="s">
        <v>174</v>
      </c>
      <c r="E96" s="204" t="s">
        <v>19</v>
      </c>
      <c r="F96" s="205" t="s">
        <v>2529</v>
      </c>
      <c r="G96" s="203"/>
      <c r="H96" s="206">
        <v>0.28499999999999998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AT96" s="212" t="s">
        <v>174</v>
      </c>
      <c r="AU96" s="212" t="s">
        <v>83</v>
      </c>
      <c r="AV96" s="14" t="s">
        <v>83</v>
      </c>
      <c r="AW96" s="14" t="s">
        <v>35</v>
      </c>
      <c r="AX96" s="14" t="s">
        <v>81</v>
      </c>
      <c r="AY96" s="212" t="s">
        <v>164</v>
      </c>
    </row>
    <row r="97" spans="1:65" s="2" customFormat="1" ht="37.9" customHeight="1">
      <c r="A97" s="34"/>
      <c r="B97" s="35"/>
      <c r="C97" s="178" t="s">
        <v>83</v>
      </c>
      <c r="D97" s="178" t="s">
        <v>167</v>
      </c>
      <c r="E97" s="179" t="s">
        <v>364</v>
      </c>
      <c r="F97" s="180" t="s">
        <v>365</v>
      </c>
      <c r="G97" s="181" t="s">
        <v>207</v>
      </c>
      <c r="H97" s="182">
        <v>7.6950000000000003</v>
      </c>
      <c r="I97" s="183"/>
      <c r="J97" s="184">
        <f>ROUND(I97*H97,2)</f>
        <v>0</v>
      </c>
      <c r="K97" s="180" t="s">
        <v>171</v>
      </c>
      <c r="L97" s="39"/>
      <c r="M97" s="185" t="s">
        <v>19</v>
      </c>
      <c r="N97" s="186" t="s">
        <v>45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172</v>
      </c>
      <c r="AT97" s="189" t="s">
        <v>167</v>
      </c>
      <c r="AU97" s="189" t="s">
        <v>83</v>
      </c>
      <c r="AY97" s="17" t="s">
        <v>164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81</v>
      </c>
      <c r="BK97" s="190">
        <f>ROUND(I97*H97,2)</f>
        <v>0</v>
      </c>
      <c r="BL97" s="17" t="s">
        <v>172</v>
      </c>
      <c r="BM97" s="189" t="s">
        <v>2530</v>
      </c>
    </row>
    <row r="98" spans="1:65" s="2" customFormat="1" ht="19.5">
      <c r="A98" s="34"/>
      <c r="B98" s="35"/>
      <c r="C98" s="36"/>
      <c r="D98" s="193" t="s">
        <v>1810</v>
      </c>
      <c r="E98" s="36"/>
      <c r="F98" s="237" t="s">
        <v>2229</v>
      </c>
      <c r="G98" s="36"/>
      <c r="H98" s="36"/>
      <c r="I98" s="238"/>
      <c r="J98" s="36"/>
      <c r="K98" s="36"/>
      <c r="L98" s="39"/>
      <c r="M98" s="239"/>
      <c r="N98" s="24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1810</v>
      </c>
      <c r="AU98" s="17" t="s">
        <v>83</v>
      </c>
    </row>
    <row r="99" spans="1:65" s="14" customFormat="1" ht="11.25">
      <c r="B99" s="202"/>
      <c r="C99" s="203"/>
      <c r="D99" s="193" t="s">
        <v>174</v>
      </c>
      <c r="E99" s="204" t="s">
        <v>19</v>
      </c>
      <c r="F99" s="205" t="s">
        <v>2531</v>
      </c>
      <c r="G99" s="203"/>
      <c r="H99" s="206">
        <v>7.6950000000000003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174</v>
      </c>
      <c r="AU99" s="212" t="s">
        <v>83</v>
      </c>
      <c r="AV99" s="14" t="s">
        <v>83</v>
      </c>
      <c r="AW99" s="14" t="s">
        <v>35</v>
      </c>
      <c r="AX99" s="14" t="s">
        <v>81</v>
      </c>
      <c r="AY99" s="212" t="s">
        <v>164</v>
      </c>
    </row>
    <row r="100" spans="1:65" s="2" customFormat="1" ht="37.9" customHeight="1">
      <c r="A100" s="34"/>
      <c r="B100" s="35"/>
      <c r="C100" s="178" t="s">
        <v>224</v>
      </c>
      <c r="D100" s="178" t="s">
        <v>167</v>
      </c>
      <c r="E100" s="179" t="s">
        <v>369</v>
      </c>
      <c r="F100" s="180" t="s">
        <v>370</v>
      </c>
      <c r="G100" s="181" t="s">
        <v>207</v>
      </c>
      <c r="H100" s="182">
        <v>0.28499999999999998</v>
      </c>
      <c r="I100" s="183"/>
      <c r="J100" s="184">
        <f>ROUND(I100*H100,2)</f>
        <v>0</v>
      </c>
      <c r="K100" s="180" t="s">
        <v>171</v>
      </c>
      <c r="L100" s="39"/>
      <c r="M100" s="185" t="s">
        <v>19</v>
      </c>
      <c r="N100" s="186" t="s">
        <v>45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172</v>
      </c>
      <c r="AT100" s="189" t="s">
        <v>167</v>
      </c>
      <c r="AU100" s="189" t="s">
        <v>83</v>
      </c>
      <c r="AY100" s="17" t="s">
        <v>164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81</v>
      </c>
      <c r="BK100" s="190">
        <f>ROUND(I100*H100,2)</f>
        <v>0</v>
      </c>
      <c r="BL100" s="17" t="s">
        <v>172</v>
      </c>
      <c r="BM100" s="189" t="s">
        <v>2532</v>
      </c>
    </row>
    <row r="101" spans="1:65" s="12" customFormat="1" ht="25.9" customHeight="1">
      <c r="B101" s="162"/>
      <c r="C101" s="163"/>
      <c r="D101" s="164" t="s">
        <v>73</v>
      </c>
      <c r="E101" s="165" t="s">
        <v>382</v>
      </c>
      <c r="F101" s="165" t="s">
        <v>383</v>
      </c>
      <c r="G101" s="163"/>
      <c r="H101" s="163"/>
      <c r="I101" s="166"/>
      <c r="J101" s="167">
        <f>BK101</f>
        <v>0</v>
      </c>
      <c r="K101" s="163"/>
      <c r="L101" s="168"/>
      <c r="M101" s="169"/>
      <c r="N101" s="170"/>
      <c r="O101" s="170"/>
      <c r="P101" s="171">
        <f>P102+P115+P131</f>
        <v>0</v>
      </c>
      <c r="Q101" s="170"/>
      <c r="R101" s="171">
        <f>R102+R115+R131</f>
        <v>3.4150000000000007E-2</v>
      </c>
      <c r="S101" s="170"/>
      <c r="T101" s="172">
        <f>T102+T115+T131</f>
        <v>4.4759999999999994E-2</v>
      </c>
      <c r="AR101" s="173" t="s">
        <v>83</v>
      </c>
      <c r="AT101" s="174" t="s">
        <v>73</v>
      </c>
      <c r="AU101" s="174" t="s">
        <v>74</v>
      </c>
      <c r="AY101" s="173" t="s">
        <v>164</v>
      </c>
      <c r="BK101" s="175">
        <f>BK102+BK115+BK131</f>
        <v>0</v>
      </c>
    </row>
    <row r="102" spans="1:65" s="12" customFormat="1" ht="22.9" customHeight="1">
      <c r="B102" s="162"/>
      <c r="C102" s="163"/>
      <c r="D102" s="164" t="s">
        <v>73</v>
      </c>
      <c r="E102" s="176" t="s">
        <v>600</v>
      </c>
      <c r="F102" s="176" t="s">
        <v>601</v>
      </c>
      <c r="G102" s="163"/>
      <c r="H102" s="163"/>
      <c r="I102" s="166"/>
      <c r="J102" s="177">
        <f>BK102</f>
        <v>0</v>
      </c>
      <c r="K102" s="163"/>
      <c r="L102" s="168"/>
      <c r="M102" s="169"/>
      <c r="N102" s="170"/>
      <c r="O102" s="170"/>
      <c r="P102" s="171">
        <f>SUM(P103:P114)</f>
        <v>0</v>
      </c>
      <c r="Q102" s="170"/>
      <c r="R102" s="171">
        <f>SUM(R103:R114)</f>
        <v>1.3730000000000001E-2</v>
      </c>
      <c r="S102" s="170"/>
      <c r="T102" s="172">
        <f>SUM(T103:T114)</f>
        <v>4.4759999999999994E-2</v>
      </c>
      <c r="AR102" s="173" t="s">
        <v>83</v>
      </c>
      <c r="AT102" s="174" t="s">
        <v>73</v>
      </c>
      <c r="AU102" s="174" t="s">
        <v>81</v>
      </c>
      <c r="AY102" s="173" t="s">
        <v>164</v>
      </c>
      <c r="BK102" s="175">
        <f>SUM(BK103:BK114)</f>
        <v>0</v>
      </c>
    </row>
    <row r="103" spans="1:65" s="2" customFormat="1" ht="24.2" customHeight="1">
      <c r="A103" s="34"/>
      <c r="B103" s="35"/>
      <c r="C103" s="178" t="s">
        <v>172</v>
      </c>
      <c r="D103" s="178" t="s">
        <v>167</v>
      </c>
      <c r="E103" s="179" t="s">
        <v>602</v>
      </c>
      <c r="F103" s="180" t="s">
        <v>603</v>
      </c>
      <c r="G103" s="181" t="s">
        <v>292</v>
      </c>
      <c r="H103" s="182">
        <v>3</v>
      </c>
      <c r="I103" s="183"/>
      <c r="J103" s="184">
        <f t="shared" ref="J103:J114" si="0">ROUND(I103*H103,2)</f>
        <v>0</v>
      </c>
      <c r="K103" s="180" t="s">
        <v>171</v>
      </c>
      <c r="L103" s="39"/>
      <c r="M103" s="185" t="s">
        <v>19</v>
      </c>
      <c r="N103" s="186" t="s">
        <v>45</v>
      </c>
      <c r="O103" s="64"/>
      <c r="P103" s="187">
        <f t="shared" ref="P103:P114" si="1">O103*H103</f>
        <v>0</v>
      </c>
      <c r="Q103" s="187">
        <v>0</v>
      </c>
      <c r="R103" s="187">
        <f t="shared" ref="R103:R114" si="2">Q103*H103</f>
        <v>0</v>
      </c>
      <c r="S103" s="187">
        <v>1.4919999999999999E-2</v>
      </c>
      <c r="T103" s="188">
        <f t="shared" ref="T103:T114" si="3">S103*H103</f>
        <v>4.4759999999999994E-2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389</v>
      </c>
      <c r="AT103" s="189" t="s">
        <v>167</v>
      </c>
      <c r="AU103" s="189" t="s">
        <v>83</v>
      </c>
      <c r="AY103" s="17" t="s">
        <v>164</v>
      </c>
      <c r="BE103" s="190">
        <f t="shared" ref="BE103:BE114" si="4">IF(N103="základní",J103,0)</f>
        <v>0</v>
      </c>
      <c r="BF103" s="190">
        <f t="shared" ref="BF103:BF114" si="5">IF(N103="snížená",J103,0)</f>
        <v>0</v>
      </c>
      <c r="BG103" s="190">
        <f t="shared" ref="BG103:BG114" si="6">IF(N103="zákl. přenesená",J103,0)</f>
        <v>0</v>
      </c>
      <c r="BH103" s="190">
        <f t="shared" ref="BH103:BH114" si="7">IF(N103="sníž. přenesená",J103,0)</f>
        <v>0</v>
      </c>
      <c r="BI103" s="190">
        <f t="shared" ref="BI103:BI114" si="8">IF(N103="nulová",J103,0)</f>
        <v>0</v>
      </c>
      <c r="BJ103" s="17" t="s">
        <v>81</v>
      </c>
      <c r="BK103" s="190">
        <f t="shared" ref="BK103:BK114" si="9">ROUND(I103*H103,2)</f>
        <v>0</v>
      </c>
      <c r="BL103" s="17" t="s">
        <v>389</v>
      </c>
      <c r="BM103" s="189" t="s">
        <v>2533</v>
      </c>
    </row>
    <row r="104" spans="1:65" s="2" customFormat="1" ht="24.2" customHeight="1">
      <c r="A104" s="34"/>
      <c r="B104" s="35"/>
      <c r="C104" s="178" t="s">
        <v>310</v>
      </c>
      <c r="D104" s="178" t="s">
        <v>167</v>
      </c>
      <c r="E104" s="179" t="s">
        <v>2236</v>
      </c>
      <c r="F104" s="180" t="s">
        <v>2237</v>
      </c>
      <c r="G104" s="181" t="s">
        <v>401</v>
      </c>
      <c r="H104" s="182">
        <v>1</v>
      </c>
      <c r="I104" s="183"/>
      <c r="J104" s="184">
        <f t="shared" si="0"/>
        <v>0</v>
      </c>
      <c r="K104" s="180" t="s">
        <v>171</v>
      </c>
      <c r="L104" s="39"/>
      <c r="M104" s="185" t="s">
        <v>19</v>
      </c>
      <c r="N104" s="186" t="s">
        <v>45</v>
      </c>
      <c r="O104" s="64"/>
      <c r="P104" s="187">
        <f t="shared" si="1"/>
        <v>0</v>
      </c>
      <c r="Q104" s="187">
        <v>2.0200000000000001E-3</v>
      </c>
      <c r="R104" s="187">
        <f t="shared" si="2"/>
        <v>2.0200000000000001E-3</v>
      </c>
      <c r="S104" s="187">
        <v>0</v>
      </c>
      <c r="T104" s="188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389</v>
      </c>
      <c r="AT104" s="189" t="s">
        <v>167</v>
      </c>
      <c r="AU104" s="189" t="s">
        <v>83</v>
      </c>
      <c r="AY104" s="17" t="s">
        <v>164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17" t="s">
        <v>81</v>
      </c>
      <c r="BK104" s="190">
        <f t="shared" si="9"/>
        <v>0</v>
      </c>
      <c r="BL104" s="17" t="s">
        <v>389</v>
      </c>
      <c r="BM104" s="189" t="s">
        <v>2534</v>
      </c>
    </row>
    <row r="105" spans="1:65" s="2" customFormat="1" ht="14.45" customHeight="1">
      <c r="A105" s="34"/>
      <c r="B105" s="35"/>
      <c r="C105" s="178" t="s">
        <v>427</v>
      </c>
      <c r="D105" s="178" t="s">
        <v>167</v>
      </c>
      <c r="E105" s="179" t="s">
        <v>2257</v>
      </c>
      <c r="F105" s="180" t="s">
        <v>2258</v>
      </c>
      <c r="G105" s="181" t="s">
        <v>292</v>
      </c>
      <c r="H105" s="182">
        <v>3</v>
      </c>
      <c r="I105" s="183"/>
      <c r="J105" s="184">
        <f t="shared" si="0"/>
        <v>0</v>
      </c>
      <c r="K105" s="180" t="s">
        <v>171</v>
      </c>
      <c r="L105" s="39"/>
      <c r="M105" s="185" t="s">
        <v>19</v>
      </c>
      <c r="N105" s="186" t="s">
        <v>45</v>
      </c>
      <c r="O105" s="64"/>
      <c r="P105" s="187">
        <f t="shared" si="1"/>
        <v>0</v>
      </c>
      <c r="Q105" s="187">
        <v>4.8000000000000001E-4</v>
      </c>
      <c r="R105" s="187">
        <f t="shared" si="2"/>
        <v>1.4400000000000001E-3</v>
      </c>
      <c r="S105" s="187">
        <v>0</v>
      </c>
      <c r="T105" s="188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389</v>
      </c>
      <c r="AT105" s="189" t="s">
        <v>167</v>
      </c>
      <c r="AU105" s="189" t="s">
        <v>83</v>
      </c>
      <c r="AY105" s="17" t="s">
        <v>164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17" t="s">
        <v>81</v>
      </c>
      <c r="BK105" s="190">
        <f t="shared" si="9"/>
        <v>0</v>
      </c>
      <c r="BL105" s="17" t="s">
        <v>389</v>
      </c>
      <c r="BM105" s="189" t="s">
        <v>2535</v>
      </c>
    </row>
    <row r="106" spans="1:65" s="2" customFormat="1" ht="14.45" customHeight="1">
      <c r="A106" s="34"/>
      <c r="B106" s="35"/>
      <c r="C106" s="178" t="s">
        <v>420</v>
      </c>
      <c r="D106" s="178" t="s">
        <v>167</v>
      </c>
      <c r="E106" s="179" t="s">
        <v>2266</v>
      </c>
      <c r="F106" s="180" t="s">
        <v>2267</v>
      </c>
      <c r="G106" s="181" t="s">
        <v>292</v>
      </c>
      <c r="H106" s="182">
        <v>4</v>
      </c>
      <c r="I106" s="183"/>
      <c r="J106" s="184">
        <f t="shared" si="0"/>
        <v>0</v>
      </c>
      <c r="K106" s="180" t="s">
        <v>171</v>
      </c>
      <c r="L106" s="39"/>
      <c r="M106" s="185" t="s">
        <v>19</v>
      </c>
      <c r="N106" s="186" t="s">
        <v>45</v>
      </c>
      <c r="O106" s="64"/>
      <c r="P106" s="187">
        <f t="shared" si="1"/>
        <v>0</v>
      </c>
      <c r="Q106" s="187">
        <v>1.9300000000000001E-3</v>
      </c>
      <c r="R106" s="187">
        <f t="shared" si="2"/>
        <v>7.7200000000000003E-3</v>
      </c>
      <c r="S106" s="187">
        <v>0</v>
      </c>
      <c r="T106" s="188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389</v>
      </c>
      <c r="AT106" s="189" t="s">
        <v>167</v>
      </c>
      <c r="AU106" s="189" t="s">
        <v>83</v>
      </c>
      <c r="AY106" s="17" t="s">
        <v>164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17" t="s">
        <v>81</v>
      </c>
      <c r="BK106" s="190">
        <f t="shared" si="9"/>
        <v>0</v>
      </c>
      <c r="BL106" s="17" t="s">
        <v>389</v>
      </c>
      <c r="BM106" s="189" t="s">
        <v>2536</v>
      </c>
    </row>
    <row r="107" spans="1:65" s="2" customFormat="1" ht="24.2" customHeight="1">
      <c r="A107" s="34"/>
      <c r="B107" s="35"/>
      <c r="C107" s="178" t="s">
        <v>234</v>
      </c>
      <c r="D107" s="178" t="s">
        <v>167</v>
      </c>
      <c r="E107" s="179" t="s">
        <v>2272</v>
      </c>
      <c r="F107" s="180" t="s">
        <v>2273</v>
      </c>
      <c r="G107" s="181" t="s">
        <v>401</v>
      </c>
      <c r="H107" s="182">
        <v>1</v>
      </c>
      <c r="I107" s="183"/>
      <c r="J107" s="184">
        <f t="shared" si="0"/>
        <v>0</v>
      </c>
      <c r="K107" s="180" t="s">
        <v>171</v>
      </c>
      <c r="L107" s="39"/>
      <c r="M107" s="185" t="s">
        <v>19</v>
      </c>
      <c r="N107" s="186" t="s">
        <v>45</v>
      </c>
      <c r="O107" s="64"/>
      <c r="P107" s="187">
        <f t="shared" si="1"/>
        <v>0</v>
      </c>
      <c r="Q107" s="187">
        <v>0</v>
      </c>
      <c r="R107" s="187">
        <f t="shared" si="2"/>
        <v>0</v>
      </c>
      <c r="S107" s="187">
        <v>0</v>
      </c>
      <c r="T107" s="188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389</v>
      </c>
      <c r="AT107" s="189" t="s">
        <v>167</v>
      </c>
      <c r="AU107" s="189" t="s">
        <v>83</v>
      </c>
      <c r="AY107" s="17" t="s">
        <v>164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17" t="s">
        <v>81</v>
      </c>
      <c r="BK107" s="190">
        <f t="shared" si="9"/>
        <v>0</v>
      </c>
      <c r="BL107" s="17" t="s">
        <v>389</v>
      </c>
      <c r="BM107" s="189" t="s">
        <v>2537</v>
      </c>
    </row>
    <row r="108" spans="1:65" s="2" customFormat="1" ht="49.15" customHeight="1">
      <c r="A108" s="34"/>
      <c r="B108" s="35"/>
      <c r="C108" s="213" t="s">
        <v>237</v>
      </c>
      <c r="D108" s="213" t="s">
        <v>231</v>
      </c>
      <c r="E108" s="214" t="s">
        <v>2538</v>
      </c>
      <c r="F108" s="215" t="s">
        <v>2539</v>
      </c>
      <c r="G108" s="216" t="s">
        <v>401</v>
      </c>
      <c r="H108" s="217">
        <v>1</v>
      </c>
      <c r="I108" s="218"/>
      <c r="J108" s="219">
        <f t="shared" si="0"/>
        <v>0</v>
      </c>
      <c r="K108" s="215" t="s">
        <v>171</v>
      </c>
      <c r="L108" s="220"/>
      <c r="M108" s="221" t="s">
        <v>19</v>
      </c>
      <c r="N108" s="222" t="s">
        <v>45</v>
      </c>
      <c r="O108" s="64"/>
      <c r="P108" s="187">
        <f t="shared" si="1"/>
        <v>0</v>
      </c>
      <c r="Q108" s="187">
        <v>2.0999999999999999E-3</v>
      </c>
      <c r="R108" s="187">
        <f t="shared" si="2"/>
        <v>2.0999999999999999E-3</v>
      </c>
      <c r="S108" s="187">
        <v>0</v>
      </c>
      <c r="T108" s="188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348</v>
      </c>
      <c r="AT108" s="189" t="s">
        <v>231</v>
      </c>
      <c r="AU108" s="189" t="s">
        <v>83</v>
      </c>
      <c r="AY108" s="17" t="s">
        <v>164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17" t="s">
        <v>81</v>
      </c>
      <c r="BK108" s="190">
        <f t="shared" si="9"/>
        <v>0</v>
      </c>
      <c r="BL108" s="17" t="s">
        <v>389</v>
      </c>
      <c r="BM108" s="189" t="s">
        <v>2540</v>
      </c>
    </row>
    <row r="109" spans="1:65" s="2" customFormat="1" ht="37.9" customHeight="1">
      <c r="A109" s="34"/>
      <c r="B109" s="35"/>
      <c r="C109" s="213" t="s">
        <v>166</v>
      </c>
      <c r="D109" s="213" t="s">
        <v>231</v>
      </c>
      <c r="E109" s="214" t="s">
        <v>2541</v>
      </c>
      <c r="F109" s="215" t="s">
        <v>2542</v>
      </c>
      <c r="G109" s="216" t="s">
        <v>401</v>
      </c>
      <c r="H109" s="217">
        <v>1</v>
      </c>
      <c r="I109" s="218"/>
      <c r="J109" s="219">
        <f t="shared" si="0"/>
        <v>0</v>
      </c>
      <c r="K109" s="215" t="s">
        <v>171</v>
      </c>
      <c r="L109" s="220"/>
      <c r="M109" s="221" t="s">
        <v>19</v>
      </c>
      <c r="N109" s="222" t="s">
        <v>45</v>
      </c>
      <c r="O109" s="64"/>
      <c r="P109" s="187">
        <f t="shared" si="1"/>
        <v>0</v>
      </c>
      <c r="Q109" s="187">
        <v>2.9999999999999997E-4</v>
      </c>
      <c r="R109" s="187">
        <f t="shared" si="2"/>
        <v>2.9999999999999997E-4</v>
      </c>
      <c r="S109" s="187">
        <v>0</v>
      </c>
      <c r="T109" s="188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348</v>
      </c>
      <c r="AT109" s="189" t="s">
        <v>231</v>
      </c>
      <c r="AU109" s="189" t="s">
        <v>83</v>
      </c>
      <c r="AY109" s="17" t="s">
        <v>164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17" t="s">
        <v>81</v>
      </c>
      <c r="BK109" s="190">
        <f t="shared" si="9"/>
        <v>0</v>
      </c>
      <c r="BL109" s="17" t="s">
        <v>389</v>
      </c>
      <c r="BM109" s="189" t="s">
        <v>2543</v>
      </c>
    </row>
    <row r="110" spans="1:65" s="2" customFormat="1" ht="14.45" customHeight="1">
      <c r="A110" s="34"/>
      <c r="B110" s="35"/>
      <c r="C110" s="178" t="s">
        <v>289</v>
      </c>
      <c r="D110" s="178" t="s">
        <v>167</v>
      </c>
      <c r="E110" s="179" t="s">
        <v>2287</v>
      </c>
      <c r="F110" s="180" t="s">
        <v>2288</v>
      </c>
      <c r="G110" s="181" t="s">
        <v>401</v>
      </c>
      <c r="H110" s="182">
        <v>1</v>
      </c>
      <c r="I110" s="183"/>
      <c r="J110" s="184">
        <f t="shared" si="0"/>
        <v>0</v>
      </c>
      <c r="K110" s="180" t="s">
        <v>171</v>
      </c>
      <c r="L110" s="39"/>
      <c r="M110" s="185" t="s">
        <v>19</v>
      </c>
      <c r="N110" s="186" t="s">
        <v>45</v>
      </c>
      <c r="O110" s="64"/>
      <c r="P110" s="187">
        <f t="shared" si="1"/>
        <v>0</v>
      </c>
      <c r="Q110" s="187">
        <v>1.4999999999999999E-4</v>
      </c>
      <c r="R110" s="187">
        <f t="shared" si="2"/>
        <v>1.4999999999999999E-4</v>
      </c>
      <c r="S110" s="187">
        <v>0</v>
      </c>
      <c r="T110" s="188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389</v>
      </c>
      <c r="AT110" s="189" t="s">
        <v>167</v>
      </c>
      <c r="AU110" s="189" t="s">
        <v>83</v>
      </c>
      <c r="AY110" s="17" t="s">
        <v>164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17" t="s">
        <v>81</v>
      </c>
      <c r="BK110" s="190">
        <f t="shared" si="9"/>
        <v>0</v>
      </c>
      <c r="BL110" s="17" t="s">
        <v>389</v>
      </c>
      <c r="BM110" s="189" t="s">
        <v>2544</v>
      </c>
    </row>
    <row r="111" spans="1:65" s="2" customFormat="1" ht="24.2" customHeight="1">
      <c r="A111" s="34"/>
      <c r="B111" s="35"/>
      <c r="C111" s="178" t="s">
        <v>239</v>
      </c>
      <c r="D111" s="178" t="s">
        <v>167</v>
      </c>
      <c r="E111" s="179" t="s">
        <v>2290</v>
      </c>
      <c r="F111" s="180" t="s">
        <v>2291</v>
      </c>
      <c r="G111" s="181" t="s">
        <v>292</v>
      </c>
      <c r="H111" s="182">
        <v>7</v>
      </c>
      <c r="I111" s="183"/>
      <c r="J111" s="184">
        <f t="shared" si="0"/>
        <v>0</v>
      </c>
      <c r="K111" s="180" t="s">
        <v>171</v>
      </c>
      <c r="L111" s="39"/>
      <c r="M111" s="185" t="s">
        <v>19</v>
      </c>
      <c r="N111" s="186" t="s">
        <v>45</v>
      </c>
      <c r="O111" s="64"/>
      <c r="P111" s="187">
        <f t="shared" si="1"/>
        <v>0</v>
      </c>
      <c r="Q111" s="187">
        <v>0</v>
      </c>
      <c r="R111" s="187">
        <f t="shared" si="2"/>
        <v>0</v>
      </c>
      <c r="S111" s="187">
        <v>0</v>
      </c>
      <c r="T111" s="188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389</v>
      </c>
      <c r="AT111" s="189" t="s">
        <v>167</v>
      </c>
      <c r="AU111" s="189" t="s">
        <v>83</v>
      </c>
      <c r="AY111" s="17" t="s">
        <v>164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17" t="s">
        <v>81</v>
      </c>
      <c r="BK111" s="190">
        <f t="shared" si="9"/>
        <v>0</v>
      </c>
      <c r="BL111" s="17" t="s">
        <v>389</v>
      </c>
      <c r="BM111" s="189" t="s">
        <v>2545</v>
      </c>
    </row>
    <row r="112" spans="1:65" s="2" customFormat="1" ht="37.9" customHeight="1">
      <c r="A112" s="34"/>
      <c r="B112" s="35"/>
      <c r="C112" s="178" t="s">
        <v>451</v>
      </c>
      <c r="D112" s="178" t="s">
        <v>167</v>
      </c>
      <c r="E112" s="179" t="s">
        <v>2294</v>
      </c>
      <c r="F112" s="180" t="s">
        <v>2295</v>
      </c>
      <c r="G112" s="181" t="s">
        <v>207</v>
      </c>
      <c r="H112" s="182">
        <v>0.14000000000000001</v>
      </c>
      <c r="I112" s="183"/>
      <c r="J112" s="184">
        <f t="shared" si="0"/>
        <v>0</v>
      </c>
      <c r="K112" s="180" t="s">
        <v>171</v>
      </c>
      <c r="L112" s="39"/>
      <c r="M112" s="185" t="s">
        <v>19</v>
      </c>
      <c r="N112" s="186" t="s">
        <v>45</v>
      </c>
      <c r="O112" s="64"/>
      <c r="P112" s="187">
        <f t="shared" si="1"/>
        <v>0</v>
      </c>
      <c r="Q112" s="187">
        <v>0</v>
      </c>
      <c r="R112" s="187">
        <f t="shared" si="2"/>
        <v>0</v>
      </c>
      <c r="S112" s="187">
        <v>0</v>
      </c>
      <c r="T112" s="188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389</v>
      </c>
      <c r="AT112" s="189" t="s">
        <v>167</v>
      </c>
      <c r="AU112" s="189" t="s">
        <v>83</v>
      </c>
      <c r="AY112" s="17" t="s">
        <v>164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17" t="s">
        <v>81</v>
      </c>
      <c r="BK112" s="190">
        <f t="shared" si="9"/>
        <v>0</v>
      </c>
      <c r="BL112" s="17" t="s">
        <v>389</v>
      </c>
      <c r="BM112" s="189" t="s">
        <v>2546</v>
      </c>
    </row>
    <row r="113" spans="1:65" s="2" customFormat="1" ht="24.2" customHeight="1">
      <c r="A113" s="34"/>
      <c r="B113" s="35"/>
      <c r="C113" s="178" t="s">
        <v>456</v>
      </c>
      <c r="D113" s="178" t="s">
        <v>167</v>
      </c>
      <c r="E113" s="179" t="s">
        <v>2297</v>
      </c>
      <c r="F113" s="180" t="s">
        <v>2298</v>
      </c>
      <c r="G113" s="181" t="s">
        <v>401</v>
      </c>
      <c r="H113" s="182">
        <v>1</v>
      </c>
      <c r="I113" s="183"/>
      <c r="J113" s="184">
        <f t="shared" si="0"/>
        <v>0</v>
      </c>
      <c r="K113" s="180" t="s">
        <v>171</v>
      </c>
      <c r="L113" s="39"/>
      <c r="M113" s="185" t="s">
        <v>19</v>
      </c>
      <c r="N113" s="186" t="s">
        <v>45</v>
      </c>
      <c r="O113" s="64"/>
      <c r="P113" s="187">
        <f t="shared" si="1"/>
        <v>0</v>
      </c>
      <c r="Q113" s="187">
        <v>0</v>
      </c>
      <c r="R113" s="187">
        <f t="shared" si="2"/>
        <v>0</v>
      </c>
      <c r="S113" s="187">
        <v>0</v>
      </c>
      <c r="T113" s="188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389</v>
      </c>
      <c r="AT113" s="189" t="s">
        <v>167</v>
      </c>
      <c r="AU113" s="189" t="s">
        <v>83</v>
      </c>
      <c r="AY113" s="17" t="s">
        <v>164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17" t="s">
        <v>81</v>
      </c>
      <c r="BK113" s="190">
        <f t="shared" si="9"/>
        <v>0</v>
      </c>
      <c r="BL113" s="17" t="s">
        <v>389</v>
      </c>
      <c r="BM113" s="189" t="s">
        <v>2547</v>
      </c>
    </row>
    <row r="114" spans="1:65" s="2" customFormat="1" ht="49.15" customHeight="1">
      <c r="A114" s="34"/>
      <c r="B114" s="35"/>
      <c r="C114" s="178" t="s">
        <v>8</v>
      </c>
      <c r="D114" s="178" t="s">
        <v>167</v>
      </c>
      <c r="E114" s="179" t="s">
        <v>2303</v>
      </c>
      <c r="F114" s="180" t="s">
        <v>2304</v>
      </c>
      <c r="G114" s="181" t="s">
        <v>207</v>
      </c>
      <c r="H114" s="182">
        <v>1.4E-2</v>
      </c>
      <c r="I114" s="183"/>
      <c r="J114" s="184">
        <f t="shared" si="0"/>
        <v>0</v>
      </c>
      <c r="K114" s="180" t="s">
        <v>171</v>
      </c>
      <c r="L114" s="39"/>
      <c r="M114" s="185" t="s">
        <v>19</v>
      </c>
      <c r="N114" s="186" t="s">
        <v>45</v>
      </c>
      <c r="O114" s="64"/>
      <c r="P114" s="187">
        <f t="shared" si="1"/>
        <v>0</v>
      </c>
      <c r="Q114" s="187">
        <v>0</v>
      </c>
      <c r="R114" s="187">
        <f t="shared" si="2"/>
        <v>0</v>
      </c>
      <c r="S114" s="187">
        <v>0</v>
      </c>
      <c r="T114" s="188">
        <f t="shared" si="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389</v>
      </c>
      <c r="AT114" s="189" t="s">
        <v>167</v>
      </c>
      <c r="AU114" s="189" t="s">
        <v>83</v>
      </c>
      <c r="AY114" s="17" t="s">
        <v>164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17" t="s">
        <v>81</v>
      </c>
      <c r="BK114" s="190">
        <f t="shared" si="9"/>
        <v>0</v>
      </c>
      <c r="BL114" s="17" t="s">
        <v>389</v>
      </c>
      <c r="BM114" s="189" t="s">
        <v>2548</v>
      </c>
    </row>
    <row r="115" spans="1:65" s="12" customFormat="1" ht="22.9" customHeight="1">
      <c r="B115" s="162"/>
      <c r="C115" s="163"/>
      <c r="D115" s="164" t="s">
        <v>73</v>
      </c>
      <c r="E115" s="176" t="s">
        <v>2306</v>
      </c>
      <c r="F115" s="176" t="s">
        <v>2307</v>
      </c>
      <c r="G115" s="163"/>
      <c r="H115" s="163"/>
      <c r="I115" s="166"/>
      <c r="J115" s="177">
        <f>BK115</f>
        <v>0</v>
      </c>
      <c r="K115" s="163"/>
      <c r="L115" s="168"/>
      <c r="M115" s="169"/>
      <c r="N115" s="170"/>
      <c r="O115" s="170"/>
      <c r="P115" s="171">
        <f>SUM(P116:P130)</f>
        <v>0</v>
      </c>
      <c r="Q115" s="170"/>
      <c r="R115" s="171">
        <f>SUM(R116:R130)</f>
        <v>1.3410000000000002E-2</v>
      </c>
      <c r="S115" s="170"/>
      <c r="T115" s="172">
        <f>SUM(T116:T130)</f>
        <v>0</v>
      </c>
      <c r="AR115" s="173" t="s">
        <v>83</v>
      </c>
      <c r="AT115" s="174" t="s">
        <v>73</v>
      </c>
      <c r="AU115" s="174" t="s">
        <v>81</v>
      </c>
      <c r="AY115" s="173" t="s">
        <v>164</v>
      </c>
      <c r="BK115" s="175">
        <f>SUM(BK116:BK130)</f>
        <v>0</v>
      </c>
    </row>
    <row r="116" spans="1:65" s="2" customFormat="1" ht="49.15" customHeight="1">
      <c r="A116" s="34"/>
      <c r="B116" s="35"/>
      <c r="C116" s="178" t="s">
        <v>389</v>
      </c>
      <c r="D116" s="178" t="s">
        <v>167</v>
      </c>
      <c r="E116" s="179" t="s">
        <v>2317</v>
      </c>
      <c r="F116" s="180" t="s">
        <v>2318</v>
      </c>
      <c r="G116" s="181" t="s">
        <v>401</v>
      </c>
      <c r="H116" s="182">
        <v>2</v>
      </c>
      <c r="I116" s="183"/>
      <c r="J116" s="184">
        <f>ROUND(I116*H116,2)</f>
        <v>0</v>
      </c>
      <c r="K116" s="180" t="s">
        <v>171</v>
      </c>
      <c r="L116" s="39"/>
      <c r="M116" s="185" t="s">
        <v>19</v>
      </c>
      <c r="N116" s="186" t="s">
        <v>45</v>
      </c>
      <c r="O116" s="64"/>
      <c r="P116" s="187">
        <f>O116*H116</f>
        <v>0</v>
      </c>
      <c r="Q116" s="187">
        <v>2.9E-4</v>
      </c>
      <c r="R116" s="187">
        <f>Q116*H116</f>
        <v>5.8E-4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389</v>
      </c>
      <c r="AT116" s="189" t="s">
        <v>167</v>
      </c>
      <c r="AU116" s="189" t="s">
        <v>83</v>
      </c>
      <c r="AY116" s="17" t="s">
        <v>164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81</v>
      </c>
      <c r="BK116" s="190">
        <f>ROUND(I116*H116,2)</f>
        <v>0</v>
      </c>
      <c r="BL116" s="17" t="s">
        <v>389</v>
      </c>
      <c r="BM116" s="189" t="s">
        <v>2549</v>
      </c>
    </row>
    <row r="117" spans="1:65" s="2" customFormat="1" ht="24.2" customHeight="1">
      <c r="A117" s="34"/>
      <c r="B117" s="35"/>
      <c r="C117" s="178" t="s">
        <v>294</v>
      </c>
      <c r="D117" s="178" t="s">
        <v>167</v>
      </c>
      <c r="E117" s="179" t="s">
        <v>2329</v>
      </c>
      <c r="F117" s="180" t="s">
        <v>2330</v>
      </c>
      <c r="G117" s="181" t="s">
        <v>292</v>
      </c>
      <c r="H117" s="182">
        <v>8</v>
      </c>
      <c r="I117" s="183"/>
      <c r="J117" s="184">
        <f>ROUND(I117*H117,2)</f>
        <v>0</v>
      </c>
      <c r="K117" s="180" t="s">
        <v>171</v>
      </c>
      <c r="L117" s="39"/>
      <c r="M117" s="185" t="s">
        <v>19</v>
      </c>
      <c r="N117" s="186" t="s">
        <v>45</v>
      </c>
      <c r="O117" s="64"/>
      <c r="P117" s="187">
        <f>O117*H117</f>
        <v>0</v>
      </c>
      <c r="Q117" s="187">
        <v>9.7999999999999997E-4</v>
      </c>
      <c r="R117" s="187">
        <f>Q117*H117</f>
        <v>7.8399999999999997E-3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389</v>
      </c>
      <c r="AT117" s="189" t="s">
        <v>167</v>
      </c>
      <c r="AU117" s="189" t="s">
        <v>83</v>
      </c>
      <c r="AY117" s="17" t="s">
        <v>164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81</v>
      </c>
      <c r="BK117" s="190">
        <f>ROUND(I117*H117,2)</f>
        <v>0</v>
      </c>
      <c r="BL117" s="17" t="s">
        <v>389</v>
      </c>
      <c r="BM117" s="189" t="s">
        <v>2550</v>
      </c>
    </row>
    <row r="118" spans="1:65" s="14" customFormat="1" ht="11.25">
      <c r="B118" s="202"/>
      <c r="C118" s="203"/>
      <c r="D118" s="193" t="s">
        <v>174</v>
      </c>
      <c r="E118" s="204" t="s">
        <v>19</v>
      </c>
      <c r="F118" s="205" t="s">
        <v>2551</v>
      </c>
      <c r="G118" s="203"/>
      <c r="H118" s="206">
        <v>4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174</v>
      </c>
      <c r="AU118" s="212" t="s">
        <v>83</v>
      </c>
      <c r="AV118" s="14" t="s">
        <v>83</v>
      </c>
      <c r="AW118" s="14" t="s">
        <v>35</v>
      </c>
      <c r="AX118" s="14" t="s">
        <v>74</v>
      </c>
      <c r="AY118" s="212" t="s">
        <v>164</v>
      </c>
    </row>
    <row r="119" spans="1:65" s="14" customFormat="1" ht="11.25">
      <c r="B119" s="202"/>
      <c r="C119" s="203"/>
      <c r="D119" s="193" t="s">
        <v>174</v>
      </c>
      <c r="E119" s="204" t="s">
        <v>19</v>
      </c>
      <c r="F119" s="205" t="s">
        <v>2552</v>
      </c>
      <c r="G119" s="203"/>
      <c r="H119" s="206">
        <v>4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174</v>
      </c>
      <c r="AU119" s="212" t="s">
        <v>83</v>
      </c>
      <c r="AV119" s="14" t="s">
        <v>83</v>
      </c>
      <c r="AW119" s="14" t="s">
        <v>35</v>
      </c>
      <c r="AX119" s="14" t="s">
        <v>74</v>
      </c>
      <c r="AY119" s="212" t="s">
        <v>164</v>
      </c>
    </row>
    <row r="120" spans="1:65" s="15" customFormat="1" ht="11.25">
      <c r="B120" s="223"/>
      <c r="C120" s="224"/>
      <c r="D120" s="193" t="s">
        <v>174</v>
      </c>
      <c r="E120" s="225" t="s">
        <v>19</v>
      </c>
      <c r="F120" s="226" t="s">
        <v>246</v>
      </c>
      <c r="G120" s="224"/>
      <c r="H120" s="227">
        <v>8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174</v>
      </c>
      <c r="AU120" s="233" t="s">
        <v>83</v>
      </c>
      <c r="AV120" s="15" t="s">
        <v>172</v>
      </c>
      <c r="AW120" s="15" t="s">
        <v>35</v>
      </c>
      <c r="AX120" s="15" t="s">
        <v>81</v>
      </c>
      <c r="AY120" s="233" t="s">
        <v>164</v>
      </c>
    </row>
    <row r="121" spans="1:65" s="2" customFormat="1" ht="24.2" customHeight="1">
      <c r="A121" s="34"/>
      <c r="B121" s="35"/>
      <c r="C121" s="178" t="s">
        <v>590</v>
      </c>
      <c r="D121" s="178" t="s">
        <v>167</v>
      </c>
      <c r="E121" s="179" t="s">
        <v>2553</v>
      </c>
      <c r="F121" s="180" t="s">
        <v>2554</v>
      </c>
      <c r="G121" s="181" t="s">
        <v>418</v>
      </c>
      <c r="H121" s="182">
        <v>1</v>
      </c>
      <c r="I121" s="183"/>
      <c r="J121" s="184">
        <f t="shared" ref="J121:J126" si="10">ROUND(I121*H121,2)</f>
        <v>0</v>
      </c>
      <c r="K121" s="180" t="s">
        <v>171</v>
      </c>
      <c r="L121" s="39"/>
      <c r="M121" s="185" t="s">
        <v>19</v>
      </c>
      <c r="N121" s="186" t="s">
        <v>45</v>
      </c>
      <c r="O121" s="64"/>
      <c r="P121" s="187">
        <f t="shared" ref="P121:P126" si="11">O121*H121</f>
        <v>0</v>
      </c>
      <c r="Q121" s="187">
        <v>0</v>
      </c>
      <c r="R121" s="187">
        <f t="shared" ref="R121:R126" si="12">Q121*H121</f>
        <v>0</v>
      </c>
      <c r="S121" s="187">
        <v>0</v>
      </c>
      <c r="T121" s="188">
        <f t="shared" ref="T121:T126" si="1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389</v>
      </c>
      <c r="AT121" s="189" t="s">
        <v>167</v>
      </c>
      <c r="AU121" s="189" t="s">
        <v>83</v>
      </c>
      <c r="AY121" s="17" t="s">
        <v>164</v>
      </c>
      <c r="BE121" s="190">
        <f t="shared" ref="BE121:BE126" si="14">IF(N121="základní",J121,0)</f>
        <v>0</v>
      </c>
      <c r="BF121" s="190">
        <f t="shared" ref="BF121:BF126" si="15">IF(N121="snížená",J121,0)</f>
        <v>0</v>
      </c>
      <c r="BG121" s="190">
        <f t="shared" ref="BG121:BG126" si="16">IF(N121="zákl. přenesená",J121,0)</f>
        <v>0</v>
      </c>
      <c r="BH121" s="190">
        <f t="shared" ref="BH121:BH126" si="17">IF(N121="sníž. přenesená",J121,0)</f>
        <v>0</v>
      </c>
      <c r="BI121" s="190">
        <f t="shared" ref="BI121:BI126" si="18">IF(N121="nulová",J121,0)</f>
        <v>0</v>
      </c>
      <c r="BJ121" s="17" t="s">
        <v>81</v>
      </c>
      <c r="BK121" s="190">
        <f t="shared" ref="BK121:BK126" si="19">ROUND(I121*H121,2)</f>
        <v>0</v>
      </c>
      <c r="BL121" s="17" t="s">
        <v>389</v>
      </c>
      <c r="BM121" s="189" t="s">
        <v>2555</v>
      </c>
    </row>
    <row r="122" spans="1:65" s="2" customFormat="1" ht="49.15" customHeight="1">
      <c r="A122" s="34"/>
      <c r="B122" s="35"/>
      <c r="C122" s="178" t="s">
        <v>525</v>
      </c>
      <c r="D122" s="178" t="s">
        <v>167</v>
      </c>
      <c r="E122" s="179" t="s">
        <v>2347</v>
      </c>
      <c r="F122" s="180" t="s">
        <v>2348</v>
      </c>
      <c r="G122" s="181" t="s">
        <v>292</v>
      </c>
      <c r="H122" s="182">
        <v>4</v>
      </c>
      <c r="I122" s="183"/>
      <c r="J122" s="184">
        <f t="shared" si="10"/>
        <v>0</v>
      </c>
      <c r="K122" s="180" t="s">
        <v>171</v>
      </c>
      <c r="L122" s="39"/>
      <c r="M122" s="185" t="s">
        <v>19</v>
      </c>
      <c r="N122" s="186" t="s">
        <v>45</v>
      </c>
      <c r="O122" s="64"/>
      <c r="P122" s="187">
        <f t="shared" si="11"/>
        <v>0</v>
      </c>
      <c r="Q122" s="187">
        <v>6.9999999999999994E-5</v>
      </c>
      <c r="R122" s="187">
        <f t="shared" si="12"/>
        <v>2.7999999999999998E-4</v>
      </c>
      <c r="S122" s="187">
        <v>0</v>
      </c>
      <c r="T122" s="188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389</v>
      </c>
      <c r="AT122" s="189" t="s">
        <v>167</v>
      </c>
      <c r="AU122" s="189" t="s">
        <v>83</v>
      </c>
      <c r="AY122" s="17" t="s">
        <v>164</v>
      </c>
      <c r="BE122" s="190">
        <f t="shared" si="14"/>
        <v>0</v>
      </c>
      <c r="BF122" s="190">
        <f t="shared" si="15"/>
        <v>0</v>
      </c>
      <c r="BG122" s="190">
        <f t="shared" si="16"/>
        <v>0</v>
      </c>
      <c r="BH122" s="190">
        <f t="shared" si="17"/>
        <v>0</v>
      </c>
      <c r="BI122" s="190">
        <f t="shared" si="18"/>
        <v>0</v>
      </c>
      <c r="BJ122" s="17" t="s">
        <v>81</v>
      </c>
      <c r="BK122" s="190">
        <f t="shared" si="19"/>
        <v>0</v>
      </c>
      <c r="BL122" s="17" t="s">
        <v>389</v>
      </c>
      <c r="BM122" s="189" t="s">
        <v>2556</v>
      </c>
    </row>
    <row r="123" spans="1:65" s="2" customFormat="1" ht="49.15" customHeight="1">
      <c r="A123" s="34"/>
      <c r="B123" s="35"/>
      <c r="C123" s="178" t="s">
        <v>405</v>
      </c>
      <c r="D123" s="178" t="s">
        <v>167</v>
      </c>
      <c r="E123" s="179" t="s">
        <v>2354</v>
      </c>
      <c r="F123" s="180" t="s">
        <v>2355</v>
      </c>
      <c r="G123" s="181" t="s">
        <v>292</v>
      </c>
      <c r="H123" s="182">
        <v>4</v>
      </c>
      <c r="I123" s="183"/>
      <c r="J123" s="184">
        <f t="shared" si="10"/>
        <v>0</v>
      </c>
      <c r="K123" s="180" t="s">
        <v>171</v>
      </c>
      <c r="L123" s="39"/>
      <c r="M123" s="185" t="s">
        <v>19</v>
      </c>
      <c r="N123" s="186" t="s">
        <v>45</v>
      </c>
      <c r="O123" s="64"/>
      <c r="P123" s="187">
        <f t="shared" si="11"/>
        <v>0</v>
      </c>
      <c r="Q123" s="187">
        <v>2.0000000000000001E-4</v>
      </c>
      <c r="R123" s="187">
        <f t="shared" si="12"/>
        <v>8.0000000000000004E-4</v>
      </c>
      <c r="S123" s="187">
        <v>0</v>
      </c>
      <c r="T123" s="188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389</v>
      </c>
      <c r="AT123" s="189" t="s">
        <v>167</v>
      </c>
      <c r="AU123" s="189" t="s">
        <v>83</v>
      </c>
      <c r="AY123" s="17" t="s">
        <v>164</v>
      </c>
      <c r="BE123" s="190">
        <f t="shared" si="14"/>
        <v>0</v>
      </c>
      <c r="BF123" s="190">
        <f t="shared" si="15"/>
        <v>0</v>
      </c>
      <c r="BG123" s="190">
        <f t="shared" si="16"/>
        <v>0</v>
      </c>
      <c r="BH123" s="190">
        <f t="shared" si="17"/>
        <v>0</v>
      </c>
      <c r="BI123" s="190">
        <f t="shared" si="18"/>
        <v>0</v>
      </c>
      <c r="BJ123" s="17" t="s">
        <v>81</v>
      </c>
      <c r="BK123" s="190">
        <f t="shared" si="19"/>
        <v>0</v>
      </c>
      <c r="BL123" s="17" t="s">
        <v>389</v>
      </c>
      <c r="BM123" s="189" t="s">
        <v>2557</v>
      </c>
    </row>
    <row r="124" spans="1:65" s="2" customFormat="1" ht="24.2" customHeight="1">
      <c r="A124" s="34"/>
      <c r="B124" s="35"/>
      <c r="C124" s="178" t="s">
        <v>7</v>
      </c>
      <c r="D124" s="178" t="s">
        <v>167</v>
      </c>
      <c r="E124" s="179" t="s">
        <v>2308</v>
      </c>
      <c r="F124" s="180" t="s">
        <v>2309</v>
      </c>
      <c r="G124" s="181" t="s">
        <v>401</v>
      </c>
      <c r="H124" s="182">
        <v>1</v>
      </c>
      <c r="I124" s="183"/>
      <c r="J124" s="184">
        <f t="shared" si="10"/>
        <v>0</v>
      </c>
      <c r="K124" s="180" t="s">
        <v>171</v>
      </c>
      <c r="L124" s="39"/>
      <c r="M124" s="185" t="s">
        <v>19</v>
      </c>
      <c r="N124" s="186" t="s">
        <v>45</v>
      </c>
      <c r="O124" s="64"/>
      <c r="P124" s="187">
        <f t="shared" si="11"/>
        <v>0</v>
      </c>
      <c r="Q124" s="187">
        <v>0</v>
      </c>
      <c r="R124" s="187">
        <f t="shared" si="12"/>
        <v>0</v>
      </c>
      <c r="S124" s="187">
        <v>0</v>
      </c>
      <c r="T124" s="188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389</v>
      </c>
      <c r="AT124" s="189" t="s">
        <v>167</v>
      </c>
      <c r="AU124" s="189" t="s">
        <v>83</v>
      </c>
      <c r="AY124" s="17" t="s">
        <v>164</v>
      </c>
      <c r="BE124" s="190">
        <f t="shared" si="14"/>
        <v>0</v>
      </c>
      <c r="BF124" s="190">
        <f t="shared" si="15"/>
        <v>0</v>
      </c>
      <c r="BG124" s="190">
        <f t="shared" si="16"/>
        <v>0</v>
      </c>
      <c r="BH124" s="190">
        <f t="shared" si="17"/>
        <v>0</v>
      </c>
      <c r="BI124" s="190">
        <f t="shared" si="18"/>
        <v>0</v>
      </c>
      <c r="BJ124" s="17" t="s">
        <v>81</v>
      </c>
      <c r="BK124" s="190">
        <f t="shared" si="19"/>
        <v>0</v>
      </c>
      <c r="BL124" s="17" t="s">
        <v>389</v>
      </c>
      <c r="BM124" s="189" t="s">
        <v>2558</v>
      </c>
    </row>
    <row r="125" spans="1:65" s="2" customFormat="1" ht="24.2" customHeight="1">
      <c r="A125" s="34"/>
      <c r="B125" s="35"/>
      <c r="C125" s="178" t="s">
        <v>315</v>
      </c>
      <c r="D125" s="178" t="s">
        <v>167</v>
      </c>
      <c r="E125" s="179" t="s">
        <v>2364</v>
      </c>
      <c r="F125" s="180" t="s">
        <v>2365</v>
      </c>
      <c r="G125" s="181" t="s">
        <v>418</v>
      </c>
      <c r="H125" s="182">
        <v>11</v>
      </c>
      <c r="I125" s="183"/>
      <c r="J125" s="184">
        <f t="shared" si="10"/>
        <v>0</v>
      </c>
      <c r="K125" s="180" t="s">
        <v>171</v>
      </c>
      <c r="L125" s="39"/>
      <c r="M125" s="185" t="s">
        <v>19</v>
      </c>
      <c r="N125" s="186" t="s">
        <v>45</v>
      </c>
      <c r="O125" s="64"/>
      <c r="P125" s="187">
        <f t="shared" si="11"/>
        <v>0</v>
      </c>
      <c r="Q125" s="187">
        <v>2.1000000000000001E-4</v>
      </c>
      <c r="R125" s="187">
        <f t="shared" si="12"/>
        <v>2.31E-3</v>
      </c>
      <c r="S125" s="187">
        <v>0</v>
      </c>
      <c r="T125" s="188">
        <f t="shared" si="1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389</v>
      </c>
      <c r="AT125" s="189" t="s">
        <v>167</v>
      </c>
      <c r="AU125" s="189" t="s">
        <v>83</v>
      </c>
      <c r="AY125" s="17" t="s">
        <v>164</v>
      </c>
      <c r="BE125" s="190">
        <f t="shared" si="14"/>
        <v>0</v>
      </c>
      <c r="BF125" s="190">
        <f t="shared" si="15"/>
        <v>0</v>
      </c>
      <c r="BG125" s="190">
        <f t="shared" si="16"/>
        <v>0</v>
      </c>
      <c r="BH125" s="190">
        <f t="shared" si="17"/>
        <v>0</v>
      </c>
      <c r="BI125" s="190">
        <f t="shared" si="18"/>
        <v>0</v>
      </c>
      <c r="BJ125" s="17" t="s">
        <v>81</v>
      </c>
      <c r="BK125" s="190">
        <f t="shared" si="19"/>
        <v>0</v>
      </c>
      <c r="BL125" s="17" t="s">
        <v>389</v>
      </c>
      <c r="BM125" s="189" t="s">
        <v>2559</v>
      </c>
    </row>
    <row r="126" spans="1:65" s="2" customFormat="1" ht="37.9" customHeight="1">
      <c r="A126" s="34"/>
      <c r="B126" s="35"/>
      <c r="C126" s="178" t="s">
        <v>247</v>
      </c>
      <c r="D126" s="178" t="s">
        <v>167</v>
      </c>
      <c r="E126" s="179" t="s">
        <v>2404</v>
      </c>
      <c r="F126" s="180" t="s">
        <v>2405</v>
      </c>
      <c r="G126" s="181" t="s">
        <v>292</v>
      </c>
      <c r="H126" s="182">
        <v>8</v>
      </c>
      <c r="I126" s="183"/>
      <c r="J126" s="184">
        <f t="shared" si="10"/>
        <v>0</v>
      </c>
      <c r="K126" s="180" t="s">
        <v>171</v>
      </c>
      <c r="L126" s="39"/>
      <c r="M126" s="185" t="s">
        <v>19</v>
      </c>
      <c r="N126" s="186" t="s">
        <v>45</v>
      </c>
      <c r="O126" s="64"/>
      <c r="P126" s="187">
        <f t="shared" si="11"/>
        <v>0</v>
      </c>
      <c r="Q126" s="187">
        <v>1.9000000000000001E-4</v>
      </c>
      <c r="R126" s="187">
        <f t="shared" si="12"/>
        <v>1.5200000000000001E-3</v>
      </c>
      <c r="S126" s="187">
        <v>0</v>
      </c>
      <c r="T126" s="188">
        <f t="shared" si="1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389</v>
      </c>
      <c r="AT126" s="189" t="s">
        <v>167</v>
      </c>
      <c r="AU126" s="189" t="s">
        <v>83</v>
      </c>
      <c r="AY126" s="17" t="s">
        <v>164</v>
      </c>
      <c r="BE126" s="190">
        <f t="shared" si="14"/>
        <v>0</v>
      </c>
      <c r="BF126" s="190">
        <f t="shared" si="15"/>
        <v>0</v>
      </c>
      <c r="BG126" s="190">
        <f t="shared" si="16"/>
        <v>0</v>
      </c>
      <c r="BH126" s="190">
        <f t="shared" si="17"/>
        <v>0</v>
      </c>
      <c r="BI126" s="190">
        <f t="shared" si="18"/>
        <v>0</v>
      </c>
      <c r="BJ126" s="17" t="s">
        <v>81</v>
      </c>
      <c r="BK126" s="190">
        <f t="shared" si="19"/>
        <v>0</v>
      </c>
      <c r="BL126" s="17" t="s">
        <v>389</v>
      </c>
      <c r="BM126" s="189" t="s">
        <v>2560</v>
      </c>
    </row>
    <row r="127" spans="1:65" s="14" customFormat="1" ht="11.25">
      <c r="B127" s="202"/>
      <c r="C127" s="203"/>
      <c r="D127" s="193" t="s">
        <v>174</v>
      </c>
      <c r="E127" s="204" t="s">
        <v>19</v>
      </c>
      <c r="F127" s="205" t="s">
        <v>2561</v>
      </c>
      <c r="G127" s="203"/>
      <c r="H127" s="206">
        <v>8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174</v>
      </c>
      <c r="AU127" s="212" t="s">
        <v>83</v>
      </c>
      <c r="AV127" s="14" t="s">
        <v>83</v>
      </c>
      <c r="AW127" s="14" t="s">
        <v>35</v>
      </c>
      <c r="AX127" s="14" t="s">
        <v>81</v>
      </c>
      <c r="AY127" s="212" t="s">
        <v>164</v>
      </c>
    </row>
    <row r="128" spans="1:65" s="2" customFormat="1" ht="24.2" customHeight="1">
      <c r="A128" s="34"/>
      <c r="B128" s="35"/>
      <c r="C128" s="178" t="s">
        <v>226</v>
      </c>
      <c r="D128" s="178" t="s">
        <v>167</v>
      </c>
      <c r="E128" s="179" t="s">
        <v>2408</v>
      </c>
      <c r="F128" s="180" t="s">
        <v>2409</v>
      </c>
      <c r="G128" s="181" t="s">
        <v>292</v>
      </c>
      <c r="H128" s="182">
        <v>8</v>
      </c>
      <c r="I128" s="183"/>
      <c r="J128" s="184">
        <f>ROUND(I128*H128,2)</f>
        <v>0</v>
      </c>
      <c r="K128" s="180" t="s">
        <v>171</v>
      </c>
      <c r="L128" s="39"/>
      <c r="M128" s="185" t="s">
        <v>19</v>
      </c>
      <c r="N128" s="186" t="s">
        <v>45</v>
      </c>
      <c r="O128" s="64"/>
      <c r="P128" s="187">
        <f>O128*H128</f>
        <v>0</v>
      </c>
      <c r="Q128" s="187">
        <v>1.0000000000000001E-5</v>
      </c>
      <c r="R128" s="187">
        <f>Q128*H128</f>
        <v>8.0000000000000007E-5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389</v>
      </c>
      <c r="AT128" s="189" t="s">
        <v>167</v>
      </c>
      <c r="AU128" s="189" t="s">
        <v>83</v>
      </c>
      <c r="AY128" s="17" t="s">
        <v>164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81</v>
      </c>
      <c r="BK128" s="190">
        <f>ROUND(I128*H128,2)</f>
        <v>0</v>
      </c>
      <c r="BL128" s="17" t="s">
        <v>389</v>
      </c>
      <c r="BM128" s="189" t="s">
        <v>2562</v>
      </c>
    </row>
    <row r="129" spans="1:65" s="14" customFormat="1" ht="11.25">
      <c r="B129" s="202"/>
      <c r="C129" s="203"/>
      <c r="D129" s="193" t="s">
        <v>174</v>
      </c>
      <c r="E129" s="204" t="s">
        <v>19</v>
      </c>
      <c r="F129" s="205" t="s">
        <v>2561</v>
      </c>
      <c r="G129" s="203"/>
      <c r="H129" s="206">
        <v>8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174</v>
      </c>
      <c r="AU129" s="212" t="s">
        <v>83</v>
      </c>
      <c r="AV129" s="14" t="s">
        <v>83</v>
      </c>
      <c r="AW129" s="14" t="s">
        <v>35</v>
      </c>
      <c r="AX129" s="14" t="s">
        <v>81</v>
      </c>
      <c r="AY129" s="212" t="s">
        <v>164</v>
      </c>
    </row>
    <row r="130" spans="1:65" s="2" customFormat="1" ht="37.9" customHeight="1">
      <c r="A130" s="34"/>
      <c r="B130" s="35"/>
      <c r="C130" s="178" t="s">
        <v>230</v>
      </c>
      <c r="D130" s="178" t="s">
        <v>167</v>
      </c>
      <c r="E130" s="179" t="s">
        <v>2414</v>
      </c>
      <c r="F130" s="180" t="s">
        <v>2415</v>
      </c>
      <c r="G130" s="181" t="s">
        <v>207</v>
      </c>
      <c r="H130" s="182">
        <v>1.2999999999999999E-2</v>
      </c>
      <c r="I130" s="183"/>
      <c r="J130" s="184">
        <f>ROUND(I130*H130,2)</f>
        <v>0</v>
      </c>
      <c r="K130" s="180" t="s">
        <v>171</v>
      </c>
      <c r="L130" s="39"/>
      <c r="M130" s="185" t="s">
        <v>19</v>
      </c>
      <c r="N130" s="186" t="s">
        <v>45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389</v>
      </c>
      <c r="AT130" s="189" t="s">
        <v>167</v>
      </c>
      <c r="AU130" s="189" t="s">
        <v>83</v>
      </c>
      <c r="AY130" s="17" t="s">
        <v>164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81</v>
      </c>
      <c r="BK130" s="190">
        <f>ROUND(I130*H130,2)</f>
        <v>0</v>
      </c>
      <c r="BL130" s="17" t="s">
        <v>389</v>
      </c>
      <c r="BM130" s="189" t="s">
        <v>2563</v>
      </c>
    </row>
    <row r="131" spans="1:65" s="12" customFormat="1" ht="22.9" customHeight="1">
      <c r="B131" s="162"/>
      <c r="C131" s="163"/>
      <c r="D131" s="164" t="s">
        <v>73</v>
      </c>
      <c r="E131" s="176" t="s">
        <v>414</v>
      </c>
      <c r="F131" s="176" t="s">
        <v>415</v>
      </c>
      <c r="G131" s="163"/>
      <c r="H131" s="163"/>
      <c r="I131" s="166"/>
      <c r="J131" s="177">
        <f>BK131</f>
        <v>0</v>
      </c>
      <c r="K131" s="163"/>
      <c r="L131" s="168"/>
      <c r="M131" s="169"/>
      <c r="N131" s="170"/>
      <c r="O131" s="170"/>
      <c r="P131" s="171">
        <f>SUM(P132:P135)</f>
        <v>0</v>
      </c>
      <c r="Q131" s="170"/>
      <c r="R131" s="171">
        <f>SUM(R132:R135)</f>
        <v>7.0099999999999997E-3</v>
      </c>
      <c r="S131" s="170"/>
      <c r="T131" s="172">
        <f>SUM(T132:T135)</f>
        <v>0</v>
      </c>
      <c r="AR131" s="173" t="s">
        <v>83</v>
      </c>
      <c r="AT131" s="174" t="s">
        <v>73</v>
      </c>
      <c r="AU131" s="174" t="s">
        <v>81</v>
      </c>
      <c r="AY131" s="173" t="s">
        <v>164</v>
      </c>
      <c r="BK131" s="175">
        <f>SUM(BK132:BK135)</f>
        <v>0</v>
      </c>
    </row>
    <row r="132" spans="1:65" s="2" customFormat="1" ht="37.9" customHeight="1">
      <c r="A132" s="34"/>
      <c r="B132" s="35"/>
      <c r="C132" s="178" t="s">
        <v>498</v>
      </c>
      <c r="D132" s="178" t="s">
        <v>167</v>
      </c>
      <c r="E132" s="179" t="s">
        <v>2564</v>
      </c>
      <c r="F132" s="180" t="s">
        <v>2565</v>
      </c>
      <c r="G132" s="181" t="s">
        <v>418</v>
      </c>
      <c r="H132" s="182">
        <v>1</v>
      </c>
      <c r="I132" s="183"/>
      <c r="J132" s="184">
        <f>ROUND(I132*H132,2)</f>
        <v>0</v>
      </c>
      <c r="K132" s="180" t="s">
        <v>171</v>
      </c>
      <c r="L132" s="39"/>
      <c r="M132" s="185" t="s">
        <v>19</v>
      </c>
      <c r="N132" s="186" t="s">
        <v>45</v>
      </c>
      <c r="O132" s="64"/>
      <c r="P132" s="187">
        <f>O132*H132</f>
        <v>0</v>
      </c>
      <c r="Q132" s="187">
        <v>4.9300000000000004E-3</v>
      </c>
      <c r="R132" s="187">
        <f>Q132*H132</f>
        <v>4.9300000000000004E-3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389</v>
      </c>
      <c r="AT132" s="189" t="s">
        <v>167</v>
      </c>
      <c r="AU132" s="189" t="s">
        <v>83</v>
      </c>
      <c r="AY132" s="17" t="s">
        <v>164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81</v>
      </c>
      <c r="BK132" s="190">
        <f>ROUND(I132*H132,2)</f>
        <v>0</v>
      </c>
      <c r="BL132" s="17" t="s">
        <v>389</v>
      </c>
      <c r="BM132" s="189" t="s">
        <v>2566</v>
      </c>
    </row>
    <row r="133" spans="1:65" s="2" customFormat="1" ht="24.2" customHeight="1">
      <c r="A133" s="34"/>
      <c r="B133" s="35"/>
      <c r="C133" s="178" t="s">
        <v>433</v>
      </c>
      <c r="D133" s="178" t="s">
        <v>167</v>
      </c>
      <c r="E133" s="179" t="s">
        <v>2459</v>
      </c>
      <c r="F133" s="180" t="s">
        <v>2460</v>
      </c>
      <c r="G133" s="181" t="s">
        <v>418</v>
      </c>
      <c r="H133" s="182">
        <v>1</v>
      </c>
      <c r="I133" s="183"/>
      <c r="J133" s="184">
        <f>ROUND(I133*H133,2)</f>
        <v>0</v>
      </c>
      <c r="K133" s="180" t="s">
        <v>171</v>
      </c>
      <c r="L133" s="39"/>
      <c r="M133" s="185" t="s">
        <v>19</v>
      </c>
      <c r="N133" s="186" t="s">
        <v>45</v>
      </c>
      <c r="O133" s="64"/>
      <c r="P133" s="187">
        <f>O133*H133</f>
        <v>0</v>
      </c>
      <c r="Q133" s="187">
        <v>1.8E-3</v>
      </c>
      <c r="R133" s="187">
        <f>Q133*H133</f>
        <v>1.8E-3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389</v>
      </c>
      <c r="AT133" s="189" t="s">
        <v>167</v>
      </c>
      <c r="AU133" s="189" t="s">
        <v>83</v>
      </c>
      <c r="AY133" s="17" t="s">
        <v>164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81</v>
      </c>
      <c r="BK133" s="190">
        <f>ROUND(I133*H133,2)</f>
        <v>0</v>
      </c>
      <c r="BL133" s="17" t="s">
        <v>389</v>
      </c>
      <c r="BM133" s="189" t="s">
        <v>2567</v>
      </c>
    </row>
    <row r="134" spans="1:65" s="2" customFormat="1" ht="24.2" customHeight="1">
      <c r="A134" s="34"/>
      <c r="B134" s="35"/>
      <c r="C134" s="178" t="s">
        <v>329</v>
      </c>
      <c r="D134" s="178" t="s">
        <v>167</v>
      </c>
      <c r="E134" s="179" t="s">
        <v>2568</v>
      </c>
      <c r="F134" s="180" t="s">
        <v>2569</v>
      </c>
      <c r="G134" s="181" t="s">
        <v>401</v>
      </c>
      <c r="H134" s="182">
        <v>1</v>
      </c>
      <c r="I134" s="183"/>
      <c r="J134" s="184">
        <f>ROUND(I134*H134,2)</f>
        <v>0</v>
      </c>
      <c r="K134" s="180" t="s">
        <v>171</v>
      </c>
      <c r="L134" s="39"/>
      <c r="M134" s="185" t="s">
        <v>19</v>
      </c>
      <c r="N134" s="186" t="s">
        <v>45</v>
      </c>
      <c r="O134" s="64"/>
      <c r="P134" s="187">
        <f>O134*H134</f>
        <v>0</v>
      </c>
      <c r="Q134" s="187">
        <v>2.7999999999999998E-4</v>
      </c>
      <c r="R134" s="187">
        <f>Q134*H134</f>
        <v>2.7999999999999998E-4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389</v>
      </c>
      <c r="AT134" s="189" t="s">
        <v>167</v>
      </c>
      <c r="AU134" s="189" t="s">
        <v>83</v>
      </c>
      <c r="AY134" s="17" t="s">
        <v>164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81</v>
      </c>
      <c r="BK134" s="190">
        <f>ROUND(I134*H134,2)</f>
        <v>0</v>
      </c>
      <c r="BL134" s="17" t="s">
        <v>389</v>
      </c>
      <c r="BM134" s="189" t="s">
        <v>2570</v>
      </c>
    </row>
    <row r="135" spans="1:65" s="2" customFormat="1" ht="49.15" customHeight="1">
      <c r="A135" s="34"/>
      <c r="B135" s="35"/>
      <c r="C135" s="178" t="s">
        <v>625</v>
      </c>
      <c r="D135" s="178" t="s">
        <v>167</v>
      </c>
      <c r="E135" s="179" t="s">
        <v>2494</v>
      </c>
      <c r="F135" s="180" t="s">
        <v>2495</v>
      </c>
      <c r="G135" s="181" t="s">
        <v>207</v>
      </c>
      <c r="H135" s="182">
        <v>7.0000000000000001E-3</v>
      </c>
      <c r="I135" s="183"/>
      <c r="J135" s="184">
        <f>ROUND(I135*H135,2)</f>
        <v>0</v>
      </c>
      <c r="K135" s="180" t="s">
        <v>171</v>
      </c>
      <c r="L135" s="39"/>
      <c r="M135" s="185" t="s">
        <v>19</v>
      </c>
      <c r="N135" s="186" t="s">
        <v>45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389</v>
      </c>
      <c r="AT135" s="189" t="s">
        <v>167</v>
      </c>
      <c r="AU135" s="189" t="s">
        <v>83</v>
      </c>
      <c r="AY135" s="17" t="s">
        <v>164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81</v>
      </c>
      <c r="BK135" s="190">
        <f>ROUND(I135*H135,2)</f>
        <v>0</v>
      </c>
      <c r="BL135" s="17" t="s">
        <v>389</v>
      </c>
      <c r="BM135" s="189" t="s">
        <v>2571</v>
      </c>
    </row>
    <row r="136" spans="1:65" s="12" customFormat="1" ht="25.9" customHeight="1">
      <c r="B136" s="162"/>
      <c r="C136" s="163"/>
      <c r="D136" s="164" t="s">
        <v>73</v>
      </c>
      <c r="E136" s="165" t="s">
        <v>552</v>
      </c>
      <c r="F136" s="165" t="s">
        <v>553</v>
      </c>
      <c r="G136" s="163"/>
      <c r="H136" s="163"/>
      <c r="I136" s="166"/>
      <c r="J136" s="167">
        <f>BK136</f>
        <v>0</v>
      </c>
      <c r="K136" s="163"/>
      <c r="L136" s="168"/>
      <c r="M136" s="169"/>
      <c r="N136" s="170"/>
      <c r="O136" s="170"/>
      <c r="P136" s="171">
        <f>SUM(P137:P138)</f>
        <v>0</v>
      </c>
      <c r="Q136" s="170"/>
      <c r="R136" s="171">
        <f>SUM(R137:R138)</f>
        <v>0</v>
      </c>
      <c r="S136" s="170"/>
      <c r="T136" s="172">
        <f>SUM(T137:T138)</f>
        <v>0</v>
      </c>
      <c r="AR136" s="173" t="s">
        <v>172</v>
      </c>
      <c r="AT136" s="174" t="s">
        <v>73</v>
      </c>
      <c r="AU136" s="174" t="s">
        <v>74</v>
      </c>
      <c r="AY136" s="173" t="s">
        <v>164</v>
      </c>
      <c r="BK136" s="175">
        <f>SUM(BK137:BK138)</f>
        <v>0</v>
      </c>
    </row>
    <row r="137" spans="1:65" s="2" customFormat="1" ht="24.2" customHeight="1">
      <c r="A137" s="34"/>
      <c r="B137" s="35"/>
      <c r="C137" s="178" t="s">
        <v>443</v>
      </c>
      <c r="D137" s="178" t="s">
        <v>167</v>
      </c>
      <c r="E137" s="179" t="s">
        <v>2523</v>
      </c>
      <c r="F137" s="180" t="s">
        <v>2524</v>
      </c>
      <c r="G137" s="181" t="s">
        <v>557</v>
      </c>
      <c r="H137" s="182">
        <v>6</v>
      </c>
      <c r="I137" s="183"/>
      <c r="J137" s="184">
        <f>ROUND(I137*H137,2)</f>
        <v>0</v>
      </c>
      <c r="K137" s="180" t="s">
        <v>171</v>
      </c>
      <c r="L137" s="39"/>
      <c r="M137" s="185" t="s">
        <v>19</v>
      </c>
      <c r="N137" s="186" t="s">
        <v>45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558</v>
      </c>
      <c r="AT137" s="189" t="s">
        <v>167</v>
      </c>
      <c r="AU137" s="189" t="s">
        <v>81</v>
      </c>
      <c r="AY137" s="17" t="s">
        <v>164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81</v>
      </c>
      <c r="BK137" s="190">
        <f>ROUND(I137*H137,2)</f>
        <v>0</v>
      </c>
      <c r="BL137" s="17" t="s">
        <v>558</v>
      </c>
      <c r="BM137" s="189" t="s">
        <v>2572</v>
      </c>
    </row>
    <row r="138" spans="1:65" s="2" customFormat="1" ht="39">
      <c r="A138" s="34"/>
      <c r="B138" s="35"/>
      <c r="C138" s="36"/>
      <c r="D138" s="193" t="s">
        <v>1810</v>
      </c>
      <c r="E138" s="36"/>
      <c r="F138" s="237" t="s">
        <v>2526</v>
      </c>
      <c r="G138" s="36"/>
      <c r="H138" s="36"/>
      <c r="I138" s="238"/>
      <c r="J138" s="36"/>
      <c r="K138" s="36"/>
      <c r="L138" s="39"/>
      <c r="M138" s="246"/>
      <c r="N138" s="247"/>
      <c r="O138" s="243"/>
      <c r="P138" s="243"/>
      <c r="Q138" s="243"/>
      <c r="R138" s="243"/>
      <c r="S138" s="243"/>
      <c r="T138" s="24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1810</v>
      </c>
      <c r="AU138" s="17" t="s">
        <v>81</v>
      </c>
    </row>
    <row r="139" spans="1:65" s="2" customFormat="1" ht="6.95" customHeight="1">
      <c r="A139" s="34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l2YIV1RvTJUFXpmUZG7EE3rueZbOvW8ZRDBw6obGTHPqGgLjisCejlTcX1g5CKrnypPjiGL3X5kam+TUWqyl1A==" saltValue="WsM70bDllUKH5aqZI6/EObl/0cEotj1kijoyoq01D6/v01eWtTCgeiRMFE+jp3zqo6LXkLey96YxoJpWlOemlw==" spinCount="100000" sheet="1" objects="1" scenarios="1" formatColumns="0" formatRows="0" autoFilter="0"/>
  <autoFilter ref="C91:K138" xr:uid="{00000000-0009-0000-0000-000006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2" customFormat="1" ht="12" customHeight="1">
      <c r="A8" s="34"/>
      <c r="B8" s="39"/>
      <c r="C8" s="34"/>
      <c r="D8" s="112" t="s">
        <v>121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2573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10. 5. 2021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7" t="str">
        <f>'Rekapitulace stavby'!E14</f>
        <v>Vyplň údaj</v>
      </c>
      <c r="F18" s="298"/>
      <c r="G18" s="298"/>
      <c r="H18" s="298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9" t="s">
        <v>19</v>
      </c>
      <c r="F27" s="299"/>
      <c r="G27" s="299"/>
      <c r="H27" s="29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ROUND(J95,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ROUND((SUM(BE95:BE228)),  2)</f>
        <v>0</v>
      </c>
      <c r="G33" s="34"/>
      <c r="H33" s="34"/>
      <c r="I33" s="124">
        <v>0.21</v>
      </c>
      <c r="J33" s="123">
        <f>ROUND(((SUM(BE95:BE228))*I33),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ROUND((SUM(BF95:BF228)),  2)</f>
        <v>0</v>
      </c>
      <c r="G34" s="34"/>
      <c r="H34" s="34"/>
      <c r="I34" s="124">
        <v>0.15</v>
      </c>
      <c r="J34" s="123">
        <f>ROUND(((SUM(BF95:BF228))*I34),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ROUND((SUM(BG95:BG228)),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ROUND((SUM(BH95:BH228)),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ROUND((SUM(BI95:BI228)),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125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hidden="1" customHeight="1">
      <c r="A48" s="34"/>
      <c r="B48" s="35"/>
      <c r="C48" s="36"/>
      <c r="D48" s="36"/>
      <c r="E48" s="300" t="str">
        <f>E7</f>
        <v>Střešní nástavba MŠ nad pavilonem č.2 a střešní nástavba zázemí ZŠ nad pavilonem č.3</v>
      </c>
      <c r="F48" s="301"/>
      <c r="G48" s="301"/>
      <c r="H48" s="301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121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54" t="str">
        <f>E9</f>
        <v>e - ELE</v>
      </c>
      <c r="F50" s="302"/>
      <c r="G50" s="302"/>
      <c r="H50" s="302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ZŠ a MŠ pro zrakově postižené</v>
      </c>
      <c r="G52" s="36"/>
      <c r="H52" s="36"/>
      <c r="I52" s="29" t="s">
        <v>23</v>
      </c>
      <c r="J52" s="59" t="str">
        <f>IF(J12="","",J12)</f>
        <v>10. 5. 2021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 xml:space="preserve">ZŠ a MŠ pro zrakově postižené a vady řeči </v>
      </c>
      <c r="G54" s="36"/>
      <c r="H54" s="36"/>
      <c r="I54" s="29" t="s">
        <v>32</v>
      </c>
      <c r="J54" s="32" t="str">
        <f>E21</f>
        <v>Ing.Arch. Pavel Šticha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6" t="s">
        <v>126</v>
      </c>
      <c r="D57" s="137"/>
      <c r="E57" s="137"/>
      <c r="F57" s="137"/>
      <c r="G57" s="137"/>
      <c r="H57" s="137"/>
      <c r="I57" s="137"/>
      <c r="J57" s="138" t="s">
        <v>127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9" t="s">
        <v>72</v>
      </c>
      <c r="D59" s="36"/>
      <c r="E59" s="36"/>
      <c r="F59" s="36"/>
      <c r="G59" s="36"/>
      <c r="H59" s="36"/>
      <c r="I59" s="36"/>
      <c r="J59" s="77">
        <f>J95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128</v>
      </c>
    </row>
    <row r="60" spans="1:47" s="9" customFormat="1" ht="24.95" hidden="1" customHeight="1">
      <c r="B60" s="140"/>
      <c r="C60" s="141"/>
      <c r="D60" s="142" t="s">
        <v>2574</v>
      </c>
      <c r="E60" s="143"/>
      <c r="F60" s="143"/>
      <c r="G60" s="143"/>
      <c r="H60" s="143"/>
      <c r="I60" s="143"/>
      <c r="J60" s="144">
        <f>J96</f>
        <v>0</v>
      </c>
      <c r="K60" s="141"/>
      <c r="L60" s="145"/>
    </row>
    <row r="61" spans="1:47" s="10" customFormat="1" ht="19.899999999999999" hidden="1" customHeight="1">
      <c r="B61" s="146"/>
      <c r="C61" s="97"/>
      <c r="D61" s="147" t="s">
        <v>2575</v>
      </c>
      <c r="E61" s="148"/>
      <c r="F61" s="148"/>
      <c r="G61" s="148"/>
      <c r="H61" s="148"/>
      <c r="I61" s="148"/>
      <c r="J61" s="149">
        <f>J97</f>
        <v>0</v>
      </c>
      <c r="K61" s="97"/>
      <c r="L61" s="150"/>
    </row>
    <row r="62" spans="1:47" s="10" customFormat="1" ht="19.899999999999999" hidden="1" customHeight="1">
      <c r="B62" s="146"/>
      <c r="C62" s="97"/>
      <c r="D62" s="147" t="s">
        <v>2576</v>
      </c>
      <c r="E62" s="148"/>
      <c r="F62" s="148"/>
      <c r="G62" s="148"/>
      <c r="H62" s="148"/>
      <c r="I62" s="148"/>
      <c r="J62" s="149">
        <f>J105</f>
        <v>0</v>
      </c>
      <c r="K62" s="97"/>
      <c r="L62" s="150"/>
    </row>
    <row r="63" spans="1:47" s="10" customFormat="1" ht="19.899999999999999" hidden="1" customHeight="1">
      <c r="B63" s="146"/>
      <c r="C63" s="97"/>
      <c r="D63" s="147" t="s">
        <v>2577</v>
      </c>
      <c r="E63" s="148"/>
      <c r="F63" s="148"/>
      <c r="G63" s="148"/>
      <c r="H63" s="148"/>
      <c r="I63" s="148"/>
      <c r="J63" s="149">
        <f>J108</f>
        <v>0</v>
      </c>
      <c r="K63" s="97"/>
      <c r="L63" s="150"/>
    </row>
    <row r="64" spans="1:47" s="10" customFormat="1" ht="19.899999999999999" hidden="1" customHeight="1">
      <c r="B64" s="146"/>
      <c r="C64" s="97"/>
      <c r="D64" s="147" t="s">
        <v>2578</v>
      </c>
      <c r="E64" s="148"/>
      <c r="F64" s="148"/>
      <c r="G64" s="148"/>
      <c r="H64" s="148"/>
      <c r="I64" s="148"/>
      <c r="J64" s="149">
        <f>J118</f>
        <v>0</v>
      </c>
      <c r="K64" s="97"/>
      <c r="L64" s="150"/>
    </row>
    <row r="65" spans="1:31" s="10" customFormat="1" ht="19.899999999999999" hidden="1" customHeight="1">
      <c r="B65" s="146"/>
      <c r="C65" s="97"/>
      <c r="D65" s="147" t="s">
        <v>2579</v>
      </c>
      <c r="E65" s="148"/>
      <c r="F65" s="148"/>
      <c r="G65" s="148"/>
      <c r="H65" s="148"/>
      <c r="I65" s="148"/>
      <c r="J65" s="149">
        <f>J135</f>
        <v>0</v>
      </c>
      <c r="K65" s="97"/>
      <c r="L65" s="150"/>
    </row>
    <row r="66" spans="1:31" s="10" customFormat="1" ht="19.899999999999999" hidden="1" customHeight="1">
      <c r="B66" s="146"/>
      <c r="C66" s="97"/>
      <c r="D66" s="147" t="s">
        <v>2580</v>
      </c>
      <c r="E66" s="148"/>
      <c r="F66" s="148"/>
      <c r="G66" s="148"/>
      <c r="H66" s="148"/>
      <c r="I66" s="148"/>
      <c r="J66" s="149">
        <f>J142</f>
        <v>0</v>
      </c>
      <c r="K66" s="97"/>
      <c r="L66" s="150"/>
    </row>
    <row r="67" spans="1:31" s="10" customFormat="1" ht="19.899999999999999" hidden="1" customHeight="1">
      <c r="B67" s="146"/>
      <c r="C67" s="97"/>
      <c r="D67" s="147" t="s">
        <v>2581</v>
      </c>
      <c r="E67" s="148"/>
      <c r="F67" s="148"/>
      <c r="G67" s="148"/>
      <c r="H67" s="148"/>
      <c r="I67" s="148"/>
      <c r="J67" s="149">
        <f>J144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2582</v>
      </c>
      <c r="E68" s="148"/>
      <c r="F68" s="148"/>
      <c r="G68" s="148"/>
      <c r="H68" s="148"/>
      <c r="I68" s="148"/>
      <c r="J68" s="149">
        <f>J160</f>
        <v>0</v>
      </c>
      <c r="K68" s="97"/>
      <c r="L68" s="150"/>
    </row>
    <row r="69" spans="1:31" s="9" customFormat="1" ht="24.95" hidden="1" customHeight="1">
      <c r="B69" s="140"/>
      <c r="C69" s="141"/>
      <c r="D69" s="142" t="s">
        <v>2583</v>
      </c>
      <c r="E69" s="143"/>
      <c r="F69" s="143"/>
      <c r="G69" s="143"/>
      <c r="H69" s="143"/>
      <c r="I69" s="143"/>
      <c r="J69" s="144">
        <f>J184</f>
        <v>0</v>
      </c>
      <c r="K69" s="141"/>
      <c r="L69" s="145"/>
    </row>
    <row r="70" spans="1:31" s="10" customFormat="1" ht="19.899999999999999" hidden="1" customHeight="1">
      <c r="B70" s="146"/>
      <c r="C70" s="97"/>
      <c r="D70" s="147" t="s">
        <v>2584</v>
      </c>
      <c r="E70" s="148"/>
      <c r="F70" s="148"/>
      <c r="G70" s="148"/>
      <c r="H70" s="148"/>
      <c r="I70" s="148"/>
      <c r="J70" s="149">
        <f>J185</f>
        <v>0</v>
      </c>
      <c r="K70" s="97"/>
      <c r="L70" s="150"/>
    </row>
    <row r="71" spans="1:31" s="10" customFormat="1" ht="19.899999999999999" hidden="1" customHeight="1">
      <c r="B71" s="146"/>
      <c r="C71" s="97"/>
      <c r="D71" s="147" t="s">
        <v>2585</v>
      </c>
      <c r="E71" s="148"/>
      <c r="F71" s="148"/>
      <c r="G71" s="148"/>
      <c r="H71" s="148"/>
      <c r="I71" s="148"/>
      <c r="J71" s="149">
        <f>J192</f>
        <v>0</v>
      </c>
      <c r="K71" s="97"/>
      <c r="L71" s="150"/>
    </row>
    <row r="72" spans="1:31" s="10" customFormat="1" ht="19.899999999999999" hidden="1" customHeight="1">
      <c r="B72" s="146"/>
      <c r="C72" s="97"/>
      <c r="D72" s="147" t="s">
        <v>2586</v>
      </c>
      <c r="E72" s="148"/>
      <c r="F72" s="148"/>
      <c r="G72" s="148"/>
      <c r="H72" s="148"/>
      <c r="I72" s="148"/>
      <c r="J72" s="149">
        <f>J197</f>
        <v>0</v>
      </c>
      <c r="K72" s="97"/>
      <c r="L72" s="150"/>
    </row>
    <row r="73" spans="1:31" s="10" customFormat="1" ht="19.899999999999999" hidden="1" customHeight="1">
      <c r="B73" s="146"/>
      <c r="C73" s="97"/>
      <c r="D73" s="147" t="s">
        <v>2587</v>
      </c>
      <c r="E73" s="148"/>
      <c r="F73" s="148"/>
      <c r="G73" s="148"/>
      <c r="H73" s="148"/>
      <c r="I73" s="148"/>
      <c r="J73" s="149">
        <f>J199</f>
        <v>0</v>
      </c>
      <c r="K73" s="97"/>
      <c r="L73" s="150"/>
    </row>
    <row r="74" spans="1:31" s="10" customFormat="1" ht="19.899999999999999" hidden="1" customHeight="1">
      <c r="B74" s="146"/>
      <c r="C74" s="97"/>
      <c r="D74" s="147" t="s">
        <v>2588</v>
      </c>
      <c r="E74" s="148"/>
      <c r="F74" s="148"/>
      <c r="G74" s="148"/>
      <c r="H74" s="148"/>
      <c r="I74" s="148"/>
      <c r="J74" s="149">
        <f>J213</f>
        <v>0</v>
      </c>
      <c r="K74" s="97"/>
      <c r="L74" s="150"/>
    </row>
    <row r="75" spans="1:31" s="10" customFormat="1" ht="19.899999999999999" hidden="1" customHeight="1">
      <c r="B75" s="146"/>
      <c r="C75" s="97"/>
      <c r="D75" s="147" t="s">
        <v>2589</v>
      </c>
      <c r="E75" s="148"/>
      <c r="F75" s="148"/>
      <c r="G75" s="148"/>
      <c r="H75" s="148"/>
      <c r="I75" s="148"/>
      <c r="J75" s="149">
        <f>J222</f>
        <v>0</v>
      </c>
      <c r="K75" s="97"/>
      <c r="L75" s="150"/>
    </row>
    <row r="76" spans="1:31" s="2" customFormat="1" ht="21.75" hidden="1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hidden="1" customHeight="1">
      <c r="A77" s="34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63" s="2" customFormat="1" ht="6.95" customHeight="1">
      <c r="A81" s="34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24.95" customHeight="1">
      <c r="A82" s="34"/>
      <c r="B82" s="35"/>
      <c r="C82" s="23" t="s">
        <v>149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26.25" customHeight="1">
      <c r="A85" s="34"/>
      <c r="B85" s="35"/>
      <c r="C85" s="36"/>
      <c r="D85" s="36"/>
      <c r="E85" s="300" t="str">
        <f>E7</f>
        <v>Střešní nástavba MŠ nad pavilonem č.2 a střešní nástavba zázemí ZŠ nad pavilonem č.3</v>
      </c>
      <c r="F85" s="301"/>
      <c r="G85" s="301"/>
      <c r="H85" s="30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9" t="s">
        <v>121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6.5" customHeight="1">
      <c r="A87" s="34"/>
      <c r="B87" s="35"/>
      <c r="C87" s="36"/>
      <c r="D87" s="36"/>
      <c r="E87" s="254" t="str">
        <f>E9</f>
        <v>e - ELE</v>
      </c>
      <c r="F87" s="302"/>
      <c r="G87" s="302"/>
      <c r="H87" s="302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9" t="s">
        <v>21</v>
      </c>
      <c r="D89" s="36"/>
      <c r="E89" s="36"/>
      <c r="F89" s="27" t="str">
        <f>F12</f>
        <v>ZŠ a MŠ pro zrakově postižené</v>
      </c>
      <c r="G89" s="36"/>
      <c r="H89" s="36"/>
      <c r="I89" s="29" t="s">
        <v>23</v>
      </c>
      <c r="J89" s="59" t="str">
        <f>IF(J12="","",J12)</f>
        <v>10. 5. 2021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25</v>
      </c>
      <c r="D91" s="36"/>
      <c r="E91" s="36"/>
      <c r="F91" s="27" t="str">
        <f>E15</f>
        <v xml:space="preserve">ZŠ a MŠ pro zrakově postižené a vady řeči </v>
      </c>
      <c r="G91" s="36"/>
      <c r="H91" s="36"/>
      <c r="I91" s="29" t="s">
        <v>32</v>
      </c>
      <c r="J91" s="32" t="str">
        <f>E21</f>
        <v>Ing.Arch. Pavel Šticha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 xml:space="preserve"> 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51"/>
      <c r="B94" s="152"/>
      <c r="C94" s="153" t="s">
        <v>150</v>
      </c>
      <c r="D94" s="154" t="s">
        <v>59</v>
      </c>
      <c r="E94" s="154" t="s">
        <v>55</v>
      </c>
      <c r="F94" s="154" t="s">
        <v>56</v>
      </c>
      <c r="G94" s="154" t="s">
        <v>151</v>
      </c>
      <c r="H94" s="154" t="s">
        <v>152</v>
      </c>
      <c r="I94" s="154" t="s">
        <v>153</v>
      </c>
      <c r="J94" s="154" t="s">
        <v>127</v>
      </c>
      <c r="K94" s="155" t="s">
        <v>154</v>
      </c>
      <c r="L94" s="156"/>
      <c r="M94" s="68" t="s">
        <v>19</v>
      </c>
      <c r="N94" s="69" t="s">
        <v>44</v>
      </c>
      <c r="O94" s="69" t="s">
        <v>155</v>
      </c>
      <c r="P94" s="69" t="s">
        <v>156</v>
      </c>
      <c r="Q94" s="69" t="s">
        <v>157</v>
      </c>
      <c r="R94" s="69" t="s">
        <v>158</v>
      </c>
      <c r="S94" s="69" t="s">
        <v>159</v>
      </c>
      <c r="T94" s="70" t="s">
        <v>160</v>
      </c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</row>
    <row r="95" spans="1:63" s="2" customFormat="1" ht="22.9" customHeight="1">
      <c r="A95" s="34"/>
      <c r="B95" s="35"/>
      <c r="C95" s="75" t="s">
        <v>161</v>
      </c>
      <c r="D95" s="36"/>
      <c r="E95" s="36"/>
      <c r="F95" s="36"/>
      <c r="G95" s="36"/>
      <c r="H95" s="36"/>
      <c r="I95" s="36"/>
      <c r="J95" s="157">
        <f>BK95</f>
        <v>0</v>
      </c>
      <c r="K95" s="36"/>
      <c r="L95" s="39"/>
      <c r="M95" s="71"/>
      <c r="N95" s="158"/>
      <c r="O95" s="72"/>
      <c r="P95" s="159">
        <f>P96+P184</f>
        <v>0</v>
      </c>
      <c r="Q95" s="72"/>
      <c r="R95" s="159">
        <f>R96+R184</f>
        <v>0</v>
      </c>
      <c r="S95" s="72"/>
      <c r="T95" s="160">
        <f>T96+T184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73</v>
      </c>
      <c r="AU95" s="17" t="s">
        <v>128</v>
      </c>
      <c r="BK95" s="161">
        <f>BK96+BK184</f>
        <v>0</v>
      </c>
    </row>
    <row r="96" spans="1:63" s="12" customFormat="1" ht="25.9" customHeight="1">
      <c r="B96" s="162"/>
      <c r="C96" s="163"/>
      <c r="D96" s="164" t="s">
        <v>73</v>
      </c>
      <c r="E96" s="165" t="s">
        <v>2590</v>
      </c>
      <c r="F96" s="165" t="s">
        <v>2591</v>
      </c>
      <c r="G96" s="163"/>
      <c r="H96" s="163"/>
      <c r="I96" s="166"/>
      <c r="J96" s="167">
        <f>BK96</f>
        <v>0</v>
      </c>
      <c r="K96" s="163"/>
      <c r="L96" s="168"/>
      <c r="M96" s="169"/>
      <c r="N96" s="170"/>
      <c r="O96" s="170"/>
      <c r="P96" s="171">
        <f>P97+P105+P108+P118+P135+P142+P144+P160</f>
        <v>0</v>
      </c>
      <c r="Q96" s="170"/>
      <c r="R96" s="171">
        <f>R97+R105+R108+R118+R135+R142+R144+R160</f>
        <v>0</v>
      </c>
      <c r="S96" s="170"/>
      <c r="T96" s="172">
        <f>T97+T105+T108+T118+T135+T142+T144+T160</f>
        <v>0</v>
      </c>
      <c r="AR96" s="173" t="s">
        <v>81</v>
      </c>
      <c r="AT96" s="174" t="s">
        <v>73</v>
      </c>
      <c r="AU96" s="174" t="s">
        <v>74</v>
      </c>
      <c r="AY96" s="173" t="s">
        <v>164</v>
      </c>
      <c r="BK96" s="175">
        <f>BK97+BK105+BK108+BK118+BK135+BK142+BK144+BK160</f>
        <v>0</v>
      </c>
    </row>
    <row r="97" spans="1:65" s="12" customFormat="1" ht="22.9" customHeight="1">
      <c r="B97" s="162"/>
      <c r="C97" s="163"/>
      <c r="D97" s="164" t="s">
        <v>73</v>
      </c>
      <c r="E97" s="176" t="s">
        <v>2592</v>
      </c>
      <c r="F97" s="176" t="s">
        <v>2593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SUM(P98:P104)</f>
        <v>0</v>
      </c>
      <c r="Q97" s="170"/>
      <c r="R97" s="171">
        <f>SUM(R98:R104)</f>
        <v>0</v>
      </c>
      <c r="S97" s="170"/>
      <c r="T97" s="172">
        <f>SUM(T98:T104)</f>
        <v>0</v>
      </c>
      <c r="AR97" s="173" t="s">
        <v>81</v>
      </c>
      <c r="AT97" s="174" t="s">
        <v>73</v>
      </c>
      <c r="AU97" s="174" t="s">
        <v>81</v>
      </c>
      <c r="AY97" s="173" t="s">
        <v>164</v>
      </c>
      <c r="BK97" s="175">
        <f>SUM(BK98:BK104)</f>
        <v>0</v>
      </c>
    </row>
    <row r="98" spans="1:65" s="2" customFormat="1" ht="24.2" customHeight="1">
      <c r="A98" s="34"/>
      <c r="B98" s="35"/>
      <c r="C98" s="178" t="s">
        <v>81</v>
      </c>
      <c r="D98" s="178" t="s">
        <v>167</v>
      </c>
      <c r="E98" s="179" t="s">
        <v>2594</v>
      </c>
      <c r="F98" s="180" t="s">
        <v>2595</v>
      </c>
      <c r="G98" s="181" t="s">
        <v>557</v>
      </c>
      <c r="H98" s="182">
        <v>6</v>
      </c>
      <c r="I98" s="183"/>
      <c r="J98" s="184">
        <f t="shared" ref="J98:J104" si="0">ROUND(I98*H98,2)</f>
        <v>0</v>
      </c>
      <c r="K98" s="180" t="s">
        <v>19</v>
      </c>
      <c r="L98" s="39"/>
      <c r="M98" s="185" t="s">
        <v>19</v>
      </c>
      <c r="N98" s="186" t="s">
        <v>45</v>
      </c>
      <c r="O98" s="64"/>
      <c r="P98" s="187">
        <f t="shared" ref="P98:P104" si="1">O98*H98</f>
        <v>0</v>
      </c>
      <c r="Q98" s="187">
        <v>0</v>
      </c>
      <c r="R98" s="187">
        <f t="shared" ref="R98:R104" si="2">Q98*H98</f>
        <v>0</v>
      </c>
      <c r="S98" s="187">
        <v>0</v>
      </c>
      <c r="T98" s="188">
        <f t="shared" ref="T98:T104" si="3"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172</v>
      </c>
      <c r="AT98" s="189" t="s">
        <v>167</v>
      </c>
      <c r="AU98" s="189" t="s">
        <v>83</v>
      </c>
      <c r="AY98" s="17" t="s">
        <v>164</v>
      </c>
      <c r="BE98" s="190">
        <f t="shared" ref="BE98:BE104" si="4">IF(N98="základní",J98,0)</f>
        <v>0</v>
      </c>
      <c r="BF98" s="190">
        <f t="shared" ref="BF98:BF104" si="5">IF(N98="snížená",J98,0)</f>
        <v>0</v>
      </c>
      <c r="BG98" s="190">
        <f t="shared" ref="BG98:BG104" si="6">IF(N98="zákl. přenesená",J98,0)</f>
        <v>0</v>
      </c>
      <c r="BH98" s="190">
        <f t="shared" ref="BH98:BH104" si="7">IF(N98="sníž. přenesená",J98,0)</f>
        <v>0</v>
      </c>
      <c r="BI98" s="190">
        <f t="shared" ref="BI98:BI104" si="8">IF(N98="nulová",J98,0)</f>
        <v>0</v>
      </c>
      <c r="BJ98" s="17" t="s">
        <v>81</v>
      </c>
      <c r="BK98" s="190">
        <f t="shared" ref="BK98:BK104" si="9">ROUND(I98*H98,2)</f>
        <v>0</v>
      </c>
      <c r="BL98" s="17" t="s">
        <v>172</v>
      </c>
      <c r="BM98" s="189" t="s">
        <v>83</v>
      </c>
    </row>
    <row r="99" spans="1:65" s="2" customFormat="1" ht="14.45" customHeight="1">
      <c r="A99" s="34"/>
      <c r="B99" s="35"/>
      <c r="C99" s="178" t="s">
        <v>83</v>
      </c>
      <c r="D99" s="178" t="s">
        <v>167</v>
      </c>
      <c r="E99" s="179" t="s">
        <v>2596</v>
      </c>
      <c r="F99" s="180" t="s">
        <v>2597</v>
      </c>
      <c r="G99" s="181" t="s">
        <v>292</v>
      </c>
      <c r="H99" s="182">
        <v>50</v>
      </c>
      <c r="I99" s="183"/>
      <c r="J99" s="184">
        <f t="shared" si="0"/>
        <v>0</v>
      </c>
      <c r="K99" s="180" t="s">
        <v>19</v>
      </c>
      <c r="L99" s="39"/>
      <c r="M99" s="185" t="s">
        <v>19</v>
      </c>
      <c r="N99" s="186" t="s">
        <v>45</v>
      </c>
      <c r="O99" s="64"/>
      <c r="P99" s="187">
        <f t="shared" si="1"/>
        <v>0</v>
      </c>
      <c r="Q99" s="187">
        <v>0</v>
      </c>
      <c r="R99" s="187">
        <f t="shared" si="2"/>
        <v>0</v>
      </c>
      <c r="S99" s="187">
        <v>0</v>
      </c>
      <c r="T99" s="188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172</v>
      </c>
      <c r="AT99" s="189" t="s">
        <v>167</v>
      </c>
      <c r="AU99" s="189" t="s">
        <v>83</v>
      </c>
      <c r="AY99" s="17" t="s">
        <v>164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17" t="s">
        <v>81</v>
      </c>
      <c r="BK99" s="190">
        <f t="shared" si="9"/>
        <v>0</v>
      </c>
      <c r="BL99" s="17" t="s">
        <v>172</v>
      </c>
      <c r="BM99" s="189" t="s">
        <v>172</v>
      </c>
    </row>
    <row r="100" spans="1:65" s="2" customFormat="1" ht="14.45" customHeight="1">
      <c r="A100" s="34"/>
      <c r="B100" s="35"/>
      <c r="C100" s="178" t="s">
        <v>224</v>
      </c>
      <c r="D100" s="178" t="s">
        <v>167</v>
      </c>
      <c r="E100" s="179" t="s">
        <v>2598</v>
      </c>
      <c r="F100" s="180" t="s">
        <v>2599</v>
      </c>
      <c r="G100" s="181" t="s">
        <v>292</v>
      </c>
      <c r="H100" s="182">
        <v>50</v>
      </c>
      <c r="I100" s="183"/>
      <c r="J100" s="184">
        <f t="shared" si="0"/>
        <v>0</v>
      </c>
      <c r="K100" s="180" t="s">
        <v>19</v>
      </c>
      <c r="L100" s="39"/>
      <c r="M100" s="185" t="s">
        <v>19</v>
      </c>
      <c r="N100" s="186" t="s">
        <v>45</v>
      </c>
      <c r="O100" s="64"/>
      <c r="P100" s="187">
        <f t="shared" si="1"/>
        <v>0</v>
      </c>
      <c r="Q100" s="187">
        <v>0</v>
      </c>
      <c r="R100" s="187">
        <f t="shared" si="2"/>
        <v>0</v>
      </c>
      <c r="S100" s="187">
        <v>0</v>
      </c>
      <c r="T100" s="188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172</v>
      </c>
      <c r="AT100" s="189" t="s">
        <v>167</v>
      </c>
      <c r="AU100" s="189" t="s">
        <v>83</v>
      </c>
      <c r="AY100" s="17" t="s">
        <v>164</v>
      </c>
      <c r="BE100" s="190">
        <f t="shared" si="4"/>
        <v>0</v>
      </c>
      <c r="BF100" s="190">
        <f t="shared" si="5"/>
        <v>0</v>
      </c>
      <c r="BG100" s="190">
        <f t="shared" si="6"/>
        <v>0</v>
      </c>
      <c r="BH100" s="190">
        <f t="shared" si="7"/>
        <v>0</v>
      </c>
      <c r="BI100" s="190">
        <f t="shared" si="8"/>
        <v>0</v>
      </c>
      <c r="BJ100" s="17" t="s">
        <v>81</v>
      </c>
      <c r="BK100" s="190">
        <f t="shared" si="9"/>
        <v>0</v>
      </c>
      <c r="BL100" s="17" t="s">
        <v>172</v>
      </c>
      <c r="BM100" s="189" t="s">
        <v>427</v>
      </c>
    </row>
    <row r="101" spans="1:65" s="2" customFormat="1" ht="14.45" customHeight="1">
      <c r="A101" s="34"/>
      <c r="B101" s="35"/>
      <c r="C101" s="178" t="s">
        <v>172</v>
      </c>
      <c r="D101" s="178" t="s">
        <v>167</v>
      </c>
      <c r="E101" s="179" t="s">
        <v>2600</v>
      </c>
      <c r="F101" s="180" t="s">
        <v>2601</v>
      </c>
      <c r="G101" s="181" t="s">
        <v>292</v>
      </c>
      <c r="H101" s="182">
        <v>50</v>
      </c>
      <c r="I101" s="183"/>
      <c r="J101" s="184">
        <f t="shared" si="0"/>
        <v>0</v>
      </c>
      <c r="K101" s="180" t="s">
        <v>19</v>
      </c>
      <c r="L101" s="39"/>
      <c r="M101" s="185" t="s">
        <v>19</v>
      </c>
      <c r="N101" s="186" t="s">
        <v>45</v>
      </c>
      <c r="O101" s="64"/>
      <c r="P101" s="187">
        <f t="shared" si="1"/>
        <v>0</v>
      </c>
      <c r="Q101" s="187">
        <v>0</v>
      </c>
      <c r="R101" s="187">
        <f t="shared" si="2"/>
        <v>0</v>
      </c>
      <c r="S101" s="187">
        <v>0</v>
      </c>
      <c r="T101" s="188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172</v>
      </c>
      <c r="AT101" s="189" t="s">
        <v>167</v>
      </c>
      <c r="AU101" s="189" t="s">
        <v>83</v>
      </c>
      <c r="AY101" s="17" t="s">
        <v>164</v>
      </c>
      <c r="BE101" s="190">
        <f t="shared" si="4"/>
        <v>0</v>
      </c>
      <c r="BF101" s="190">
        <f t="shared" si="5"/>
        <v>0</v>
      </c>
      <c r="BG101" s="190">
        <f t="shared" si="6"/>
        <v>0</v>
      </c>
      <c r="BH101" s="190">
        <f t="shared" si="7"/>
        <v>0</v>
      </c>
      <c r="BI101" s="190">
        <f t="shared" si="8"/>
        <v>0</v>
      </c>
      <c r="BJ101" s="17" t="s">
        <v>81</v>
      </c>
      <c r="BK101" s="190">
        <f t="shared" si="9"/>
        <v>0</v>
      </c>
      <c r="BL101" s="17" t="s">
        <v>172</v>
      </c>
      <c r="BM101" s="189" t="s">
        <v>234</v>
      </c>
    </row>
    <row r="102" spans="1:65" s="2" customFormat="1" ht="14.45" customHeight="1">
      <c r="A102" s="34"/>
      <c r="B102" s="35"/>
      <c r="C102" s="178" t="s">
        <v>310</v>
      </c>
      <c r="D102" s="178" t="s">
        <v>167</v>
      </c>
      <c r="E102" s="179" t="s">
        <v>2602</v>
      </c>
      <c r="F102" s="180" t="s">
        <v>2603</v>
      </c>
      <c r="G102" s="181" t="s">
        <v>292</v>
      </c>
      <c r="H102" s="182">
        <v>40</v>
      </c>
      <c r="I102" s="183"/>
      <c r="J102" s="184">
        <f t="shared" si="0"/>
        <v>0</v>
      </c>
      <c r="K102" s="180" t="s">
        <v>19</v>
      </c>
      <c r="L102" s="39"/>
      <c r="M102" s="185" t="s">
        <v>19</v>
      </c>
      <c r="N102" s="186" t="s">
        <v>45</v>
      </c>
      <c r="O102" s="64"/>
      <c r="P102" s="187">
        <f t="shared" si="1"/>
        <v>0</v>
      </c>
      <c r="Q102" s="187">
        <v>0</v>
      </c>
      <c r="R102" s="187">
        <f t="shared" si="2"/>
        <v>0</v>
      </c>
      <c r="S102" s="187">
        <v>0</v>
      </c>
      <c r="T102" s="188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83</v>
      </c>
      <c r="AY102" s="17" t="s">
        <v>164</v>
      </c>
      <c r="BE102" s="190">
        <f t="shared" si="4"/>
        <v>0</v>
      </c>
      <c r="BF102" s="190">
        <f t="shared" si="5"/>
        <v>0</v>
      </c>
      <c r="BG102" s="190">
        <f t="shared" si="6"/>
        <v>0</v>
      </c>
      <c r="BH102" s="190">
        <f t="shared" si="7"/>
        <v>0</v>
      </c>
      <c r="BI102" s="190">
        <f t="shared" si="8"/>
        <v>0</v>
      </c>
      <c r="BJ102" s="17" t="s">
        <v>81</v>
      </c>
      <c r="BK102" s="190">
        <f t="shared" si="9"/>
        <v>0</v>
      </c>
      <c r="BL102" s="17" t="s">
        <v>172</v>
      </c>
      <c r="BM102" s="189" t="s">
        <v>166</v>
      </c>
    </row>
    <row r="103" spans="1:65" s="2" customFormat="1" ht="14.45" customHeight="1">
      <c r="A103" s="34"/>
      <c r="B103" s="35"/>
      <c r="C103" s="178" t="s">
        <v>427</v>
      </c>
      <c r="D103" s="178" t="s">
        <v>167</v>
      </c>
      <c r="E103" s="179" t="s">
        <v>2604</v>
      </c>
      <c r="F103" s="180" t="s">
        <v>2605</v>
      </c>
      <c r="G103" s="181" t="s">
        <v>323</v>
      </c>
      <c r="H103" s="182">
        <v>1</v>
      </c>
      <c r="I103" s="183"/>
      <c r="J103" s="184">
        <f t="shared" si="0"/>
        <v>0</v>
      </c>
      <c r="K103" s="180" t="s">
        <v>19</v>
      </c>
      <c r="L103" s="39"/>
      <c r="M103" s="185" t="s">
        <v>19</v>
      </c>
      <c r="N103" s="186" t="s">
        <v>45</v>
      </c>
      <c r="O103" s="64"/>
      <c r="P103" s="187">
        <f t="shared" si="1"/>
        <v>0</v>
      </c>
      <c r="Q103" s="187">
        <v>0</v>
      </c>
      <c r="R103" s="187">
        <f t="shared" si="2"/>
        <v>0</v>
      </c>
      <c r="S103" s="187">
        <v>0</v>
      </c>
      <c r="T103" s="188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172</v>
      </c>
      <c r="AT103" s="189" t="s">
        <v>167</v>
      </c>
      <c r="AU103" s="189" t="s">
        <v>83</v>
      </c>
      <c r="AY103" s="17" t="s">
        <v>164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17" t="s">
        <v>81</v>
      </c>
      <c r="BK103" s="190">
        <f t="shared" si="9"/>
        <v>0</v>
      </c>
      <c r="BL103" s="17" t="s">
        <v>172</v>
      </c>
      <c r="BM103" s="189" t="s">
        <v>239</v>
      </c>
    </row>
    <row r="104" spans="1:65" s="2" customFormat="1" ht="14.45" customHeight="1">
      <c r="A104" s="34"/>
      <c r="B104" s="35"/>
      <c r="C104" s="178" t="s">
        <v>420</v>
      </c>
      <c r="D104" s="178" t="s">
        <v>167</v>
      </c>
      <c r="E104" s="179" t="s">
        <v>2606</v>
      </c>
      <c r="F104" s="180" t="s">
        <v>2607</v>
      </c>
      <c r="G104" s="181" t="s">
        <v>323</v>
      </c>
      <c r="H104" s="182">
        <v>1</v>
      </c>
      <c r="I104" s="183"/>
      <c r="J104" s="184">
        <f t="shared" si="0"/>
        <v>0</v>
      </c>
      <c r="K104" s="180" t="s">
        <v>19</v>
      </c>
      <c r="L104" s="39"/>
      <c r="M104" s="185" t="s">
        <v>19</v>
      </c>
      <c r="N104" s="186" t="s">
        <v>45</v>
      </c>
      <c r="O104" s="64"/>
      <c r="P104" s="187">
        <f t="shared" si="1"/>
        <v>0</v>
      </c>
      <c r="Q104" s="187">
        <v>0</v>
      </c>
      <c r="R104" s="187">
        <f t="shared" si="2"/>
        <v>0</v>
      </c>
      <c r="S104" s="187">
        <v>0</v>
      </c>
      <c r="T104" s="188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172</v>
      </c>
      <c r="AT104" s="189" t="s">
        <v>167</v>
      </c>
      <c r="AU104" s="189" t="s">
        <v>83</v>
      </c>
      <c r="AY104" s="17" t="s">
        <v>164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17" t="s">
        <v>81</v>
      </c>
      <c r="BK104" s="190">
        <f t="shared" si="9"/>
        <v>0</v>
      </c>
      <c r="BL104" s="17" t="s">
        <v>172</v>
      </c>
      <c r="BM104" s="189" t="s">
        <v>456</v>
      </c>
    </row>
    <row r="105" spans="1:65" s="12" customFormat="1" ht="22.9" customHeight="1">
      <c r="B105" s="162"/>
      <c r="C105" s="163"/>
      <c r="D105" s="164" t="s">
        <v>73</v>
      </c>
      <c r="E105" s="176" t="s">
        <v>2608</v>
      </c>
      <c r="F105" s="176" t="s">
        <v>2609</v>
      </c>
      <c r="G105" s="163"/>
      <c r="H105" s="163"/>
      <c r="I105" s="166"/>
      <c r="J105" s="177">
        <f>BK105</f>
        <v>0</v>
      </c>
      <c r="K105" s="163"/>
      <c r="L105" s="168"/>
      <c r="M105" s="169"/>
      <c r="N105" s="170"/>
      <c r="O105" s="170"/>
      <c r="P105" s="171">
        <f>SUM(P106:P107)</f>
        <v>0</v>
      </c>
      <c r="Q105" s="170"/>
      <c r="R105" s="171">
        <f>SUM(R106:R107)</f>
        <v>0</v>
      </c>
      <c r="S105" s="170"/>
      <c r="T105" s="172">
        <f>SUM(T106:T107)</f>
        <v>0</v>
      </c>
      <c r="AR105" s="173" t="s">
        <v>81</v>
      </c>
      <c r="AT105" s="174" t="s">
        <v>73</v>
      </c>
      <c r="AU105" s="174" t="s">
        <v>81</v>
      </c>
      <c r="AY105" s="173" t="s">
        <v>164</v>
      </c>
      <c r="BK105" s="175">
        <f>SUM(BK106:BK107)</f>
        <v>0</v>
      </c>
    </row>
    <row r="106" spans="1:65" s="2" customFormat="1" ht="24.2" customHeight="1">
      <c r="A106" s="34"/>
      <c r="B106" s="35"/>
      <c r="C106" s="178" t="s">
        <v>81</v>
      </c>
      <c r="D106" s="178" t="s">
        <v>167</v>
      </c>
      <c r="E106" s="179" t="s">
        <v>2610</v>
      </c>
      <c r="F106" s="180" t="s">
        <v>2611</v>
      </c>
      <c r="G106" s="181" t="s">
        <v>323</v>
      </c>
      <c r="H106" s="182">
        <v>1</v>
      </c>
      <c r="I106" s="183"/>
      <c r="J106" s="184">
        <f>ROUND(I106*H106,2)</f>
        <v>0</v>
      </c>
      <c r="K106" s="180" t="s">
        <v>19</v>
      </c>
      <c r="L106" s="39"/>
      <c r="M106" s="185" t="s">
        <v>19</v>
      </c>
      <c r="N106" s="186" t="s">
        <v>45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172</v>
      </c>
      <c r="AT106" s="189" t="s">
        <v>167</v>
      </c>
      <c r="AU106" s="189" t="s">
        <v>83</v>
      </c>
      <c r="AY106" s="17" t="s">
        <v>164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81</v>
      </c>
      <c r="BK106" s="190">
        <f>ROUND(I106*H106,2)</f>
        <v>0</v>
      </c>
      <c r="BL106" s="17" t="s">
        <v>172</v>
      </c>
      <c r="BM106" s="189" t="s">
        <v>389</v>
      </c>
    </row>
    <row r="107" spans="1:65" s="2" customFormat="1" ht="24.2" customHeight="1">
      <c r="A107" s="34"/>
      <c r="B107" s="35"/>
      <c r="C107" s="178" t="s">
        <v>83</v>
      </c>
      <c r="D107" s="178" t="s">
        <v>167</v>
      </c>
      <c r="E107" s="179" t="s">
        <v>2612</v>
      </c>
      <c r="F107" s="180" t="s">
        <v>2613</v>
      </c>
      <c r="G107" s="181" t="s">
        <v>323</v>
      </c>
      <c r="H107" s="182">
        <v>1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45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172</v>
      </c>
      <c r="AT107" s="189" t="s">
        <v>167</v>
      </c>
      <c r="AU107" s="189" t="s">
        <v>83</v>
      </c>
      <c r="AY107" s="17" t="s">
        <v>164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81</v>
      </c>
      <c r="BK107" s="190">
        <f>ROUND(I107*H107,2)</f>
        <v>0</v>
      </c>
      <c r="BL107" s="17" t="s">
        <v>172</v>
      </c>
      <c r="BM107" s="189" t="s">
        <v>590</v>
      </c>
    </row>
    <row r="108" spans="1:65" s="12" customFormat="1" ht="22.9" customHeight="1">
      <c r="B108" s="162"/>
      <c r="C108" s="163"/>
      <c r="D108" s="164" t="s">
        <v>73</v>
      </c>
      <c r="E108" s="176" t="s">
        <v>2614</v>
      </c>
      <c r="F108" s="176" t="s">
        <v>2615</v>
      </c>
      <c r="G108" s="163"/>
      <c r="H108" s="163"/>
      <c r="I108" s="166"/>
      <c r="J108" s="177">
        <f>BK108</f>
        <v>0</v>
      </c>
      <c r="K108" s="163"/>
      <c r="L108" s="168"/>
      <c r="M108" s="169"/>
      <c r="N108" s="170"/>
      <c r="O108" s="170"/>
      <c r="P108" s="171">
        <f>SUM(P109:P117)</f>
        <v>0</v>
      </c>
      <c r="Q108" s="170"/>
      <c r="R108" s="171">
        <f>SUM(R109:R117)</f>
        <v>0</v>
      </c>
      <c r="S108" s="170"/>
      <c r="T108" s="172">
        <f>SUM(T109:T117)</f>
        <v>0</v>
      </c>
      <c r="AR108" s="173" t="s">
        <v>81</v>
      </c>
      <c r="AT108" s="174" t="s">
        <v>73</v>
      </c>
      <c r="AU108" s="174" t="s">
        <v>81</v>
      </c>
      <c r="AY108" s="173" t="s">
        <v>164</v>
      </c>
      <c r="BK108" s="175">
        <f>SUM(BK109:BK117)</f>
        <v>0</v>
      </c>
    </row>
    <row r="109" spans="1:65" s="2" customFormat="1" ht="14.45" customHeight="1">
      <c r="A109" s="34"/>
      <c r="B109" s="35"/>
      <c r="C109" s="178" t="s">
        <v>81</v>
      </c>
      <c r="D109" s="178" t="s">
        <v>167</v>
      </c>
      <c r="E109" s="179" t="s">
        <v>2616</v>
      </c>
      <c r="F109" s="180" t="s">
        <v>2617</v>
      </c>
      <c r="G109" s="181" t="s">
        <v>318</v>
      </c>
      <c r="H109" s="182">
        <v>53</v>
      </c>
      <c r="I109" s="183"/>
      <c r="J109" s="184">
        <f t="shared" ref="J109:J117" si="10">ROUND(I109*H109,2)</f>
        <v>0</v>
      </c>
      <c r="K109" s="180" t="s">
        <v>19</v>
      </c>
      <c r="L109" s="39"/>
      <c r="M109" s="185" t="s">
        <v>19</v>
      </c>
      <c r="N109" s="186" t="s">
        <v>45</v>
      </c>
      <c r="O109" s="64"/>
      <c r="P109" s="187">
        <f t="shared" ref="P109:P117" si="11">O109*H109</f>
        <v>0</v>
      </c>
      <c r="Q109" s="187">
        <v>0</v>
      </c>
      <c r="R109" s="187">
        <f t="shared" ref="R109:R117" si="12">Q109*H109</f>
        <v>0</v>
      </c>
      <c r="S109" s="187">
        <v>0</v>
      </c>
      <c r="T109" s="188">
        <f t="shared" ref="T109:T117" si="13"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172</v>
      </c>
      <c r="AT109" s="189" t="s">
        <v>167</v>
      </c>
      <c r="AU109" s="189" t="s">
        <v>83</v>
      </c>
      <c r="AY109" s="17" t="s">
        <v>164</v>
      </c>
      <c r="BE109" s="190">
        <f t="shared" ref="BE109:BE117" si="14">IF(N109="základní",J109,0)</f>
        <v>0</v>
      </c>
      <c r="BF109" s="190">
        <f t="shared" ref="BF109:BF117" si="15">IF(N109="snížená",J109,0)</f>
        <v>0</v>
      </c>
      <c r="BG109" s="190">
        <f t="shared" ref="BG109:BG117" si="16">IF(N109="zákl. přenesená",J109,0)</f>
        <v>0</v>
      </c>
      <c r="BH109" s="190">
        <f t="shared" ref="BH109:BH117" si="17">IF(N109="sníž. přenesená",J109,0)</f>
        <v>0</v>
      </c>
      <c r="BI109" s="190">
        <f t="shared" ref="BI109:BI117" si="18">IF(N109="nulová",J109,0)</f>
        <v>0</v>
      </c>
      <c r="BJ109" s="17" t="s">
        <v>81</v>
      </c>
      <c r="BK109" s="190">
        <f t="shared" ref="BK109:BK117" si="19">ROUND(I109*H109,2)</f>
        <v>0</v>
      </c>
      <c r="BL109" s="17" t="s">
        <v>172</v>
      </c>
      <c r="BM109" s="189" t="s">
        <v>405</v>
      </c>
    </row>
    <row r="110" spans="1:65" s="2" customFormat="1" ht="14.45" customHeight="1">
      <c r="A110" s="34"/>
      <c r="B110" s="35"/>
      <c r="C110" s="178" t="s">
        <v>83</v>
      </c>
      <c r="D110" s="178" t="s">
        <v>167</v>
      </c>
      <c r="E110" s="179" t="s">
        <v>2618</v>
      </c>
      <c r="F110" s="180" t="s">
        <v>2619</v>
      </c>
      <c r="G110" s="181" t="s">
        <v>318</v>
      </c>
      <c r="H110" s="182">
        <v>12</v>
      </c>
      <c r="I110" s="183"/>
      <c r="J110" s="184">
        <f t="shared" si="10"/>
        <v>0</v>
      </c>
      <c r="K110" s="180" t="s">
        <v>19</v>
      </c>
      <c r="L110" s="39"/>
      <c r="M110" s="185" t="s">
        <v>19</v>
      </c>
      <c r="N110" s="186" t="s">
        <v>45</v>
      </c>
      <c r="O110" s="64"/>
      <c r="P110" s="187">
        <f t="shared" si="11"/>
        <v>0</v>
      </c>
      <c r="Q110" s="187">
        <v>0</v>
      </c>
      <c r="R110" s="187">
        <f t="shared" si="12"/>
        <v>0</v>
      </c>
      <c r="S110" s="187">
        <v>0</v>
      </c>
      <c r="T110" s="188">
        <f t="shared" si="1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172</v>
      </c>
      <c r="AT110" s="189" t="s">
        <v>167</v>
      </c>
      <c r="AU110" s="189" t="s">
        <v>83</v>
      </c>
      <c r="AY110" s="17" t="s">
        <v>164</v>
      </c>
      <c r="BE110" s="190">
        <f t="shared" si="14"/>
        <v>0</v>
      </c>
      <c r="BF110" s="190">
        <f t="shared" si="15"/>
        <v>0</v>
      </c>
      <c r="BG110" s="190">
        <f t="shared" si="16"/>
        <v>0</v>
      </c>
      <c r="BH110" s="190">
        <f t="shared" si="17"/>
        <v>0</v>
      </c>
      <c r="BI110" s="190">
        <f t="shared" si="18"/>
        <v>0</v>
      </c>
      <c r="BJ110" s="17" t="s">
        <v>81</v>
      </c>
      <c r="BK110" s="190">
        <f t="shared" si="19"/>
        <v>0</v>
      </c>
      <c r="BL110" s="17" t="s">
        <v>172</v>
      </c>
      <c r="BM110" s="189" t="s">
        <v>315</v>
      </c>
    </row>
    <row r="111" spans="1:65" s="2" customFormat="1" ht="14.45" customHeight="1">
      <c r="A111" s="34"/>
      <c r="B111" s="35"/>
      <c r="C111" s="178" t="s">
        <v>224</v>
      </c>
      <c r="D111" s="178" t="s">
        <v>167</v>
      </c>
      <c r="E111" s="179" t="s">
        <v>2620</v>
      </c>
      <c r="F111" s="180" t="s">
        <v>2621</v>
      </c>
      <c r="G111" s="181" t="s">
        <v>318</v>
      </c>
      <c r="H111" s="182">
        <v>22</v>
      </c>
      <c r="I111" s="183"/>
      <c r="J111" s="184">
        <f t="shared" si="10"/>
        <v>0</v>
      </c>
      <c r="K111" s="180" t="s">
        <v>19</v>
      </c>
      <c r="L111" s="39"/>
      <c r="M111" s="185" t="s">
        <v>19</v>
      </c>
      <c r="N111" s="186" t="s">
        <v>45</v>
      </c>
      <c r="O111" s="64"/>
      <c r="P111" s="187">
        <f t="shared" si="11"/>
        <v>0</v>
      </c>
      <c r="Q111" s="187">
        <v>0</v>
      </c>
      <c r="R111" s="187">
        <f t="shared" si="12"/>
        <v>0</v>
      </c>
      <c r="S111" s="187">
        <v>0</v>
      </c>
      <c r="T111" s="188">
        <f t="shared" si="1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172</v>
      </c>
      <c r="AT111" s="189" t="s">
        <v>167</v>
      </c>
      <c r="AU111" s="189" t="s">
        <v>83</v>
      </c>
      <c r="AY111" s="17" t="s">
        <v>164</v>
      </c>
      <c r="BE111" s="190">
        <f t="shared" si="14"/>
        <v>0</v>
      </c>
      <c r="BF111" s="190">
        <f t="shared" si="15"/>
        <v>0</v>
      </c>
      <c r="BG111" s="190">
        <f t="shared" si="16"/>
        <v>0</v>
      </c>
      <c r="BH111" s="190">
        <f t="shared" si="17"/>
        <v>0</v>
      </c>
      <c r="BI111" s="190">
        <f t="shared" si="18"/>
        <v>0</v>
      </c>
      <c r="BJ111" s="17" t="s">
        <v>81</v>
      </c>
      <c r="BK111" s="190">
        <f t="shared" si="19"/>
        <v>0</v>
      </c>
      <c r="BL111" s="17" t="s">
        <v>172</v>
      </c>
      <c r="BM111" s="189" t="s">
        <v>226</v>
      </c>
    </row>
    <row r="112" spans="1:65" s="2" customFormat="1" ht="14.45" customHeight="1">
      <c r="A112" s="34"/>
      <c r="B112" s="35"/>
      <c r="C112" s="178" t="s">
        <v>172</v>
      </c>
      <c r="D112" s="178" t="s">
        <v>167</v>
      </c>
      <c r="E112" s="179" t="s">
        <v>2622</v>
      </c>
      <c r="F112" s="180" t="s">
        <v>2623</v>
      </c>
      <c r="G112" s="181" t="s">
        <v>318</v>
      </c>
      <c r="H112" s="182">
        <v>1</v>
      </c>
      <c r="I112" s="183"/>
      <c r="J112" s="184">
        <f t="shared" si="10"/>
        <v>0</v>
      </c>
      <c r="K112" s="180" t="s">
        <v>19</v>
      </c>
      <c r="L112" s="39"/>
      <c r="M112" s="185" t="s">
        <v>19</v>
      </c>
      <c r="N112" s="186" t="s">
        <v>45</v>
      </c>
      <c r="O112" s="64"/>
      <c r="P112" s="187">
        <f t="shared" si="11"/>
        <v>0</v>
      </c>
      <c r="Q112" s="187">
        <v>0</v>
      </c>
      <c r="R112" s="187">
        <f t="shared" si="12"/>
        <v>0</v>
      </c>
      <c r="S112" s="187">
        <v>0</v>
      </c>
      <c r="T112" s="188">
        <f t="shared" si="1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172</v>
      </c>
      <c r="AT112" s="189" t="s">
        <v>167</v>
      </c>
      <c r="AU112" s="189" t="s">
        <v>83</v>
      </c>
      <c r="AY112" s="17" t="s">
        <v>164</v>
      </c>
      <c r="BE112" s="190">
        <f t="shared" si="14"/>
        <v>0</v>
      </c>
      <c r="BF112" s="190">
        <f t="shared" si="15"/>
        <v>0</v>
      </c>
      <c r="BG112" s="190">
        <f t="shared" si="16"/>
        <v>0</v>
      </c>
      <c r="BH112" s="190">
        <f t="shared" si="17"/>
        <v>0</v>
      </c>
      <c r="BI112" s="190">
        <f t="shared" si="18"/>
        <v>0</v>
      </c>
      <c r="BJ112" s="17" t="s">
        <v>81</v>
      </c>
      <c r="BK112" s="190">
        <f t="shared" si="19"/>
        <v>0</v>
      </c>
      <c r="BL112" s="17" t="s">
        <v>172</v>
      </c>
      <c r="BM112" s="189" t="s">
        <v>498</v>
      </c>
    </row>
    <row r="113" spans="1:65" s="2" customFormat="1" ht="14.45" customHeight="1">
      <c r="A113" s="34"/>
      <c r="B113" s="35"/>
      <c r="C113" s="178" t="s">
        <v>310</v>
      </c>
      <c r="D113" s="178" t="s">
        <v>167</v>
      </c>
      <c r="E113" s="179" t="s">
        <v>2624</v>
      </c>
      <c r="F113" s="180" t="s">
        <v>2625</v>
      </c>
      <c r="G113" s="181" t="s">
        <v>318</v>
      </c>
      <c r="H113" s="182">
        <v>4</v>
      </c>
      <c r="I113" s="183"/>
      <c r="J113" s="184">
        <f t="shared" si="10"/>
        <v>0</v>
      </c>
      <c r="K113" s="180" t="s">
        <v>19</v>
      </c>
      <c r="L113" s="39"/>
      <c r="M113" s="185" t="s">
        <v>19</v>
      </c>
      <c r="N113" s="186" t="s">
        <v>45</v>
      </c>
      <c r="O113" s="64"/>
      <c r="P113" s="187">
        <f t="shared" si="11"/>
        <v>0</v>
      </c>
      <c r="Q113" s="187">
        <v>0</v>
      </c>
      <c r="R113" s="187">
        <f t="shared" si="12"/>
        <v>0</v>
      </c>
      <c r="S113" s="187">
        <v>0</v>
      </c>
      <c r="T113" s="188">
        <f t="shared" si="1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172</v>
      </c>
      <c r="AT113" s="189" t="s">
        <v>167</v>
      </c>
      <c r="AU113" s="189" t="s">
        <v>83</v>
      </c>
      <c r="AY113" s="17" t="s">
        <v>164</v>
      </c>
      <c r="BE113" s="190">
        <f t="shared" si="14"/>
        <v>0</v>
      </c>
      <c r="BF113" s="190">
        <f t="shared" si="15"/>
        <v>0</v>
      </c>
      <c r="BG113" s="190">
        <f t="shared" si="16"/>
        <v>0</v>
      </c>
      <c r="BH113" s="190">
        <f t="shared" si="17"/>
        <v>0</v>
      </c>
      <c r="BI113" s="190">
        <f t="shared" si="18"/>
        <v>0</v>
      </c>
      <c r="BJ113" s="17" t="s">
        <v>81</v>
      </c>
      <c r="BK113" s="190">
        <f t="shared" si="19"/>
        <v>0</v>
      </c>
      <c r="BL113" s="17" t="s">
        <v>172</v>
      </c>
      <c r="BM113" s="189" t="s">
        <v>329</v>
      </c>
    </row>
    <row r="114" spans="1:65" s="2" customFormat="1" ht="14.45" customHeight="1">
      <c r="A114" s="34"/>
      <c r="B114" s="35"/>
      <c r="C114" s="178" t="s">
        <v>427</v>
      </c>
      <c r="D114" s="178" t="s">
        <v>167</v>
      </c>
      <c r="E114" s="179" t="s">
        <v>2626</v>
      </c>
      <c r="F114" s="180" t="s">
        <v>2627</v>
      </c>
      <c r="G114" s="181" t="s">
        <v>318</v>
      </c>
      <c r="H114" s="182">
        <v>2</v>
      </c>
      <c r="I114" s="183"/>
      <c r="J114" s="184">
        <f t="shared" si="10"/>
        <v>0</v>
      </c>
      <c r="K114" s="180" t="s">
        <v>19</v>
      </c>
      <c r="L114" s="39"/>
      <c r="M114" s="185" t="s">
        <v>19</v>
      </c>
      <c r="N114" s="186" t="s">
        <v>45</v>
      </c>
      <c r="O114" s="64"/>
      <c r="P114" s="187">
        <f t="shared" si="11"/>
        <v>0</v>
      </c>
      <c r="Q114" s="187">
        <v>0</v>
      </c>
      <c r="R114" s="187">
        <f t="shared" si="12"/>
        <v>0</v>
      </c>
      <c r="S114" s="187">
        <v>0</v>
      </c>
      <c r="T114" s="188">
        <f t="shared" si="1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83</v>
      </c>
      <c r="AY114" s="17" t="s">
        <v>164</v>
      </c>
      <c r="BE114" s="190">
        <f t="shared" si="14"/>
        <v>0</v>
      </c>
      <c r="BF114" s="190">
        <f t="shared" si="15"/>
        <v>0</v>
      </c>
      <c r="BG114" s="190">
        <f t="shared" si="16"/>
        <v>0</v>
      </c>
      <c r="BH114" s="190">
        <f t="shared" si="17"/>
        <v>0</v>
      </c>
      <c r="BI114" s="190">
        <f t="shared" si="18"/>
        <v>0</v>
      </c>
      <c r="BJ114" s="17" t="s">
        <v>81</v>
      </c>
      <c r="BK114" s="190">
        <f t="shared" si="19"/>
        <v>0</v>
      </c>
      <c r="BL114" s="17" t="s">
        <v>172</v>
      </c>
      <c r="BM114" s="189" t="s">
        <v>443</v>
      </c>
    </row>
    <row r="115" spans="1:65" s="2" customFormat="1" ht="14.45" customHeight="1">
      <c r="A115" s="34"/>
      <c r="B115" s="35"/>
      <c r="C115" s="178" t="s">
        <v>420</v>
      </c>
      <c r="D115" s="178" t="s">
        <v>167</v>
      </c>
      <c r="E115" s="179" t="s">
        <v>2628</v>
      </c>
      <c r="F115" s="180" t="s">
        <v>2629</v>
      </c>
      <c r="G115" s="181" t="s">
        <v>318</v>
      </c>
      <c r="H115" s="182">
        <v>1</v>
      </c>
      <c r="I115" s="183"/>
      <c r="J115" s="184">
        <f t="shared" si="10"/>
        <v>0</v>
      </c>
      <c r="K115" s="180" t="s">
        <v>19</v>
      </c>
      <c r="L115" s="39"/>
      <c r="M115" s="185" t="s">
        <v>19</v>
      </c>
      <c r="N115" s="186" t="s">
        <v>45</v>
      </c>
      <c r="O115" s="64"/>
      <c r="P115" s="187">
        <f t="shared" si="11"/>
        <v>0</v>
      </c>
      <c r="Q115" s="187">
        <v>0</v>
      </c>
      <c r="R115" s="187">
        <f t="shared" si="12"/>
        <v>0</v>
      </c>
      <c r="S115" s="187">
        <v>0</v>
      </c>
      <c r="T115" s="188">
        <f t="shared" si="1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172</v>
      </c>
      <c r="AT115" s="189" t="s">
        <v>167</v>
      </c>
      <c r="AU115" s="189" t="s">
        <v>83</v>
      </c>
      <c r="AY115" s="17" t="s">
        <v>164</v>
      </c>
      <c r="BE115" s="190">
        <f t="shared" si="14"/>
        <v>0</v>
      </c>
      <c r="BF115" s="190">
        <f t="shared" si="15"/>
        <v>0</v>
      </c>
      <c r="BG115" s="190">
        <f t="shared" si="16"/>
        <v>0</v>
      </c>
      <c r="BH115" s="190">
        <f t="shared" si="17"/>
        <v>0</v>
      </c>
      <c r="BI115" s="190">
        <f t="shared" si="18"/>
        <v>0</v>
      </c>
      <c r="BJ115" s="17" t="s">
        <v>81</v>
      </c>
      <c r="BK115" s="190">
        <f t="shared" si="19"/>
        <v>0</v>
      </c>
      <c r="BL115" s="17" t="s">
        <v>172</v>
      </c>
      <c r="BM115" s="189" t="s">
        <v>348</v>
      </c>
    </row>
    <row r="116" spans="1:65" s="2" customFormat="1" ht="14.45" customHeight="1">
      <c r="A116" s="34"/>
      <c r="B116" s="35"/>
      <c r="C116" s="178" t="s">
        <v>234</v>
      </c>
      <c r="D116" s="178" t="s">
        <v>167</v>
      </c>
      <c r="E116" s="179" t="s">
        <v>2630</v>
      </c>
      <c r="F116" s="180" t="s">
        <v>2631</v>
      </c>
      <c r="G116" s="181" t="s">
        <v>318</v>
      </c>
      <c r="H116" s="182">
        <v>40</v>
      </c>
      <c r="I116" s="183"/>
      <c r="J116" s="184">
        <f t="shared" si="10"/>
        <v>0</v>
      </c>
      <c r="K116" s="180" t="s">
        <v>19</v>
      </c>
      <c r="L116" s="39"/>
      <c r="M116" s="185" t="s">
        <v>19</v>
      </c>
      <c r="N116" s="186" t="s">
        <v>45</v>
      </c>
      <c r="O116" s="64"/>
      <c r="P116" s="187">
        <f t="shared" si="11"/>
        <v>0</v>
      </c>
      <c r="Q116" s="187">
        <v>0</v>
      </c>
      <c r="R116" s="187">
        <f t="shared" si="12"/>
        <v>0</v>
      </c>
      <c r="S116" s="187">
        <v>0</v>
      </c>
      <c r="T116" s="188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172</v>
      </c>
      <c r="AT116" s="189" t="s">
        <v>167</v>
      </c>
      <c r="AU116" s="189" t="s">
        <v>83</v>
      </c>
      <c r="AY116" s="17" t="s">
        <v>164</v>
      </c>
      <c r="BE116" s="190">
        <f t="shared" si="14"/>
        <v>0</v>
      </c>
      <c r="BF116" s="190">
        <f t="shared" si="15"/>
        <v>0</v>
      </c>
      <c r="BG116" s="190">
        <f t="shared" si="16"/>
        <v>0</v>
      </c>
      <c r="BH116" s="190">
        <f t="shared" si="17"/>
        <v>0</v>
      </c>
      <c r="BI116" s="190">
        <f t="shared" si="18"/>
        <v>0</v>
      </c>
      <c r="BJ116" s="17" t="s">
        <v>81</v>
      </c>
      <c r="BK116" s="190">
        <f t="shared" si="19"/>
        <v>0</v>
      </c>
      <c r="BL116" s="17" t="s">
        <v>172</v>
      </c>
      <c r="BM116" s="189" t="s">
        <v>437</v>
      </c>
    </row>
    <row r="117" spans="1:65" s="2" customFormat="1" ht="14.45" customHeight="1">
      <c r="A117" s="34"/>
      <c r="B117" s="35"/>
      <c r="C117" s="178" t="s">
        <v>237</v>
      </c>
      <c r="D117" s="178" t="s">
        <v>167</v>
      </c>
      <c r="E117" s="179" t="s">
        <v>2632</v>
      </c>
      <c r="F117" s="180" t="s">
        <v>2633</v>
      </c>
      <c r="G117" s="181" t="s">
        <v>318</v>
      </c>
      <c r="H117" s="182">
        <v>3</v>
      </c>
      <c r="I117" s="183"/>
      <c r="J117" s="184">
        <f t="shared" si="10"/>
        <v>0</v>
      </c>
      <c r="K117" s="180" t="s">
        <v>19</v>
      </c>
      <c r="L117" s="39"/>
      <c r="M117" s="185" t="s">
        <v>19</v>
      </c>
      <c r="N117" s="186" t="s">
        <v>45</v>
      </c>
      <c r="O117" s="64"/>
      <c r="P117" s="187">
        <f t="shared" si="11"/>
        <v>0</v>
      </c>
      <c r="Q117" s="187">
        <v>0</v>
      </c>
      <c r="R117" s="187">
        <f t="shared" si="12"/>
        <v>0</v>
      </c>
      <c r="S117" s="187">
        <v>0</v>
      </c>
      <c r="T117" s="188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83</v>
      </c>
      <c r="AY117" s="17" t="s">
        <v>164</v>
      </c>
      <c r="BE117" s="190">
        <f t="shared" si="14"/>
        <v>0</v>
      </c>
      <c r="BF117" s="190">
        <f t="shared" si="15"/>
        <v>0</v>
      </c>
      <c r="BG117" s="190">
        <f t="shared" si="16"/>
        <v>0</v>
      </c>
      <c r="BH117" s="190">
        <f t="shared" si="17"/>
        <v>0</v>
      </c>
      <c r="BI117" s="190">
        <f t="shared" si="18"/>
        <v>0</v>
      </c>
      <c r="BJ117" s="17" t="s">
        <v>81</v>
      </c>
      <c r="BK117" s="190">
        <f t="shared" si="19"/>
        <v>0</v>
      </c>
      <c r="BL117" s="17" t="s">
        <v>172</v>
      </c>
      <c r="BM117" s="189" t="s">
        <v>482</v>
      </c>
    </row>
    <row r="118" spans="1:65" s="12" customFormat="1" ht="22.9" customHeight="1">
      <c r="B118" s="162"/>
      <c r="C118" s="163"/>
      <c r="D118" s="164" t="s">
        <v>73</v>
      </c>
      <c r="E118" s="176" t="s">
        <v>2634</v>
      </c>
      <c r="F118" s="176" t="s">
        <v>2635</v>
      </c>
      <c r="G118" s="163"/>
      <c r="H118" s="163"/>
      <c r="I118" s="166"/>
      <c r="J118" s="177">
        <f>BK118</f>
        <v>0</v>
      </c>
      <c r="K118" s="163"/>
      <c r="L118" s="168"/>
      <c r="M118" s="169"/>
      <c r="N118" s="170"/>
      <c r="O118" s="170"/>
      <c r="P118" s="171">
        <f>SUM(P119:P134)</f>
        <v>0</v>
      </c>
      <c r="Q118" s="170"/>
      <c r="R118" s="171">
        <f>SUM(R119:R134)</f>
        <v>0</v>
      </c>
      <c r="S118" s="170"/>
      <c r="T118" s="172">
        <f>SUM(T119:T134)</f>
        <v>0</v>
      </c>
      <c r="AR118" s="173" t="s">
        <v>81</v>
      </c>
      <c r="AT118" s="174" t="s">
        <v>73</v>
      </c>
      <c r="AU118" s="174" t="s">
        <v>81</v>
      </c>
      <c r="AY118" s="173" t="s">
        <v>164</v>
      </c>
      <c r="BK118" s="175">
        <f>SUM(BK119:BK134)</f>
        <v>0</v>
      </c>
    </row>
    <row r="119" spans="1:65" s="2" customFormat="1" ht="37.9" customHeight="1">
      <c r="A119" s="34"/>
      <c r="B119" s="35"/>
      <c r="C119" s="178" t="s">
        <v>81</v>
      </c>
      <c r="D119" s="178" t="s">
        <v>167</v>
      </c>
      <c r="E119" s="179" t="s">
        <v>2636</v>
      </c>
      <c r="F119" s="180" t="s">
        <v>2637</v>
      </c>
      <c r="G119" s="181" t="s">
        <v>318</v>
      </c>
      <c r="H119" s="182">
        <v>74</v>
      </c>
      <c r="I119" s="183"/>
      <c r="J119" s="184">
        <f t="shared" ref="J119:J134" si="20">ROUND(I119*H119,2)</f>
        <v>0</v>
      </c>
      <c r="K119" s="180" t="s">
        <v>19</v>
      </c>
      <c r="L119" s="39"/>
      <c r="M119" s="185" t="s">
        <v>19</v>
      </c>
      <c r="N119" s="186" t="s">
        <v>45</v>
      </c>
      <c r="O119" s="64"/>
      <c r="P119" s="187">
        <f t="shared" ref="P119:P134" si="21">O119*H119</f>
        <v>0</v>
      </c>
      <c r="Q119" s="187">
        <v>0</v>
      </c>
      <c r="R119" s="187">
        <f t="shared" ref="R119:R134" si="22">Q119*H119</f>
        <v>0</v>
      </c>
      <c r="S119" s="187">
        <v>0</v>
      </c>
      <c r="T119" s="188">
        <f t="shared" ref="T119:T134" si="23"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172</v>
      </c>
      <c r="AT119" s="189" t="s">
        <v>167</v>
      </c>
      <c r="AU119" s="189" t="s">
        <v>83</v>
      </c>
      <c r="AY119" s="17" t="s">
        <v>164</v>
      </c>
      <c r="BE119" s="190">
        <f t="shared" ref="BE119:BE134" si="24">IF(N119="základní",J119,0)</f>
        <v>0</v>
      </c>
      <c r="BF119" s="190">
        <f t="shared" ref="BF119:BF134" si="25">IF(N119="snížená",J119,0)</f>
        <v>0</v>
      </c>
      <c r="BG119" s="190">
        <f t="shared" ref="BG119:BG134" si="26">IF(N119="zákl. přenesená",J119,0)</f>
        <v>0</v>
      </c>
      <c r="BH119" s="190">
        <f t="shared" ref="BH119:BH134" si="27">IF(N119="sníž. přenesená",J119,0)</f>
        <v>0</v>
      </c>
      <c r="BI119" s="190">
        <f t="shared" ref="BI119:BI134" si="28">IF(N119="nulová",J119,0)</f>
        <v>0</v>
      </c>
      <c r="BJ119" s="17" t="s">
        <v>81</v>
      </c>
      <c r="BK119" s="190">
        <f t="shared" ref="BK119:BK134" si="29">ROUND(I119*H119,2)</f>
        <v>0</v>
      </c>
      <c r="BL119" s="17" t="s">
        <v>172</v>
      </c>
      <c r="BM119" s="189" t="s">
        <v>1883</v>
      </c>
    </row>
    <row r="120" spans="1:65" s="2" customFormat="1" ht="90" customHeight="1">
      <c r="A120" s="34"/>
      <c r="B120" s="35"/>
      <c r="C120" s="178" t="s">
        <v>83</v>
      </c>
      <c r="D120" s="178" t="s">
        <v>167</v>
      </c>
      <c r="E120" s="179" t="s">
        <v>2638</v>
      </c>
      <c r="F120" s="180" t="s">
        <v>2639</v>
      </c>
      <c r="G120" s="181" t="s">
        <v>318</v>
      </c>
      <c r="H120" s="182">
        <v>57</v>
      </c>
      <c r="I120" s="183"/>
      <c r="J120" s="184">
        <f t="shared" si="20"/>
        <v>0</v>
      </c>
      <c r="K120" s="180" t="s">
        <v>19</v>
      </c>
      <c r="L120" s="39"/>
      <c r="M120" s="185" t="s">
        <v>19</v>
      </c>
      <c r="N120" s="186" t="s">
        <v>45</v>
      </c>
      <c r="O120" s="64"/>
      <c r="P120" s="187">
        <f t="shared" si="21"/>
        <v>0</v>
      </c>
      <c r="Q120" s="187">
        <v>0</v>
      </c>
      <c r="R120" s="187">
        <f t="shared" si="22"/>
        <v>0</v>
      </c>
      <c r="S120" s="187">
        <v>0</v>
      </c>
      <c r="T120" s="188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172</v>
      </c>
      <c r="AT120" s="189" t="s">
        <v>167</v>
      </c>
      <c r="AU120" s="189" t="s">
        <v>83</v>
      </c>
      <c r="AY120" s="17" t="s">
        <v>164</v>
      </c>
      <c r="BE120" s="190">
        <f t="shared" si="24"/>
        <v>0</v>
      </c>
      <c r="BF120" s="190">
        <f t="shared" si="25"/>
        <v>0</v>
      </c>
      <c r="BG120" s="190">
        <f t="shared" si="26"/>
        <v>0</v>
      </c>
      <c r="BH120" s="190">
        <f t="shared" si="27"/>
        <v>0</v>
      </c>
      <c r="BI120" s="190">
        <f t="shared" si="28"/>
        <v>0</v>
      </c>
      <c r="BJ120" s="17" t="s">
        <v>81</v>
      </c>
      <c r="BK120" s="190">
        <f t="shared" si="29"/>
        <v>0</v>
      </c>
      <c r="BL120" s="17" t="s">
        <v>172</v>
      </c>
      <c r="BM120" s="189" t="s">
        <v>1890</v>
      </c>
    </row>
    <row r="121" spans="1:65" s="2" customFormat="1" ht="14.45" customHeight="1">
      <c r="A121" s="34"/>
      <c r="B121" s="35"/>
      <c r="C121" s="178" t="s">
        <v>224</v>
      </c>
      <c r="D121" s="178" t="s">
        <v>167</v>
      </c>
      <c r="E121" s="179" t="s">
        <v>2640</v>
      </c>
      <c r="F121" s="180" t="s">
        <v>2641</v>
      </c>
      <c r="G121" s="181" t="s">
        <v>318</v>
      </c>
      <c r="H121" s="182">
        <v>57</v>
      </c>
      <c r="I121" s="183"/>
      <c r="J121" s="184">
        <f t="shared" si="20"/>
        <v>0</v>
      </c>
      <c r="K121" s="180" t="s">
        <v>19</v>
      </c>
      <c r="L121" s="39"/>
      <c r="M121" s="185" t="s">
        <v>19</v>
      </c>
      <c r="N121" s="186" t="s">
        <v>45</v>
      </c>
      <c r="O121" s="64"/>
      <c r="P121" s="187">
        <f t="shared" si="21"/>
        <v>0</v>
      </c>
      <c r="Q121" s="187">
        <v>0</v>
      </c>
      <c r="R121" s="187">
        <f t="shared" si="22"/>
        <v>0</v>
      </c>
      <c r="S121" s="187">
        <v>0</v>
      </c>
      <c r="T121" s="188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172</v>
      </c>
      <c r="AT121" s="189" t="s">
        <v>167</v>
      </c>
      <c r="AU121" s="189" t="s">
        <v>83</v>
      </c>
      <c r="AY121" s="17" t="s">
        <v>164</v>
      </c>
      <c r="BE121" s="190">
        <f t="shared" si="24"/>
        <v>0</v>
      </c>
      <c r="BF121" s="190">
        <f t="shared" si="25"/>
        <v>0</v>
      </c>
      <c r="BG121" s="190">
        <f t="shared" si="26"/>
        <v>0</v>
      </c>
      <c r="BH121" s="190">
        <f t="shared" si="27"/>
        <v>0</v>
      </c>
      <c r="BI121" s="190">
        <f t="shared" si="28"/>
        <v>0</v>
      </c>
      <c r="BJ121" s="17" t="s">
        <v>81</v>
      </c>
      <c r="BK121" s="190">
        <f t="shared" si="29"/>
        <v>0</v>
      </c>
      <c r="BL121" s="17" t="s">
        <v>172</v>
      </c>
      <c r="BM121" s="189" t="s">
        <v>213</v>
      </c>
    </row>
    <row r="122" spans="1:65" s="2" customFormat="1" ht="24.2" customHeight="1">
      <c r="A122" s="34"/>
      <c r="B122" s="35"/>
      <c r="C122" s="178" t="s">
        <v>172</v>
      </c>
      <c r="D122" s="178" t="s">
        <v>167</v>
      </c>
      <c r="E122" s="179" t="s">
        <v>2642</v>
      </c>
      <c r="F122" s="180" t="s">
        <v>2643</v>
      </c>
      <c r="G122" s="181" t="s">
        <v>318</v>
      </c>
      <c r="H122" s="182">
        <v>8</v>
      </c>
      <c r="I122" s="183"/>
      <c r="J122" s="184">
        <f t="shared" si="20"/>
        <v>0</v>
      </c>
      <c r="K122" s="180" t="s">
        <v>19</v>
      </c>
      <c r="L122" s="39"/>
      <c r="M122" s="185" t="s">
        <v>19</v>
      </c>
      <c r="N122" s="186" t="s">
        <v>45</v>
      </c>
      <c r="O122" s="64"/>
      <c r="P122" s="187">
        <f t="shared" si="21"/>
        <v>0</v>
      </c>
      <c r="Q122" s="187">
        <v>0</v>
      </c>
      <c r="R122" s="187">
        <f t="shared" si="22"/>
        <v>0</v>
      </c>
      <c r="S122" s="187">
        <v>0</v>
      </c>
      <c r="T122" s="188">
        <f t="shared" si="2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172</v>
      </c>
      <c r="AT122" s="189" t="s">
        <v>167</v>
      </c>
      <c r="AU122" s="189" t="s">
        <v>83</v>
      </c>
      <c r="AY122" s="17" t="s">
        <v>164</v>
      </c>
      <c r="BE122" s="190">
        <f t="shared" si="24"/>
        <v>0</v>
      </c>
      <c r="BF122" s="190">
        <f t="shared" si="25"/>
        <v>0</v>
      </c>
      <c r="BG122" s="190">
        <f t="shared" si="26"/>
        <v>0</v>
      </c>
      <c r="BH122" s="190">
        <f t="shared" si="27"/>
        <v>0</v>
      </c>
      <c r="BI122" s="190">
        <f t="shared" si="28"/>
        <v>0</v>
      </c>
      <c r="BJ122" s="17" t="s">
        <v>81</v>
      </c>
      <c r="BK122" s="190">
        <f t="shared" si="29"/>
        <v>0</v>
      </c>
      <c r="BL122" s="17" t="s">
        <v>172</v>
      </c>
      <c r="BM122" s="189" t="s">
        <v>177</v>
      </c>
    </row>
    <row r="123" spans="1:65" s="2" customFormat="1" ht="37.9" customHeight="1">
      <c r="A123" s="34"/>
      <c r="B123" s="35"/>
      <c r="C123" s="178" t="s">
        <v>310</v>
      </c>
      <c r="D123" s="178" t="s">
        <v>167</v>
      </c>
      <c r="E123" s="179" t="s">
        <v>2644</v>
      </c>
      <c r="F123" s="180" t="s">
        <v>2645</v>
      </c>
      <c r="G123" s="181" t="s">
        <v>318</v>
      </c>
      <c r="H123" s="182">
        <v>22</v>
      </c>
      <c r="I123" s="183"/>
      <c r="J123" s="184">
        <f t="shared" si="20"/>
        <v>0</v>
      </c>
      <c r="K123" s="180" t="s">
        <v>19</v>
      </c>
      <c r="L123" s="39"/>
      <c r="M123" s="185" t="s">
        <v>19</v>
      </c>
      <c r="N123" s="186" t="s">
        <v>45</v>
      </c>
      <c r="O123" s="64"/>
      <c r="P123" s="187">
        <f t="shared" si="21"/>
        <v>0</v>
      </c>
      <c r="Q123" s="187">
        <v>0</v>
      </c>
      <c r="R123" s="187">
        <f t="shared" si="22"/>
        <v>0</v>
      </c>
      <c r="S123" s="187">
        <v>0</v>
      </c>
      <c r="T123" s="188">
        <f t="shared" si="2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172</v>
      </c>
      <c r="AT123" s="189" t="s">
        <v>167</v>
      </c>
      <c r="AU123" s="189" t="s">
        <v>83</v>
      </c>
      <c r="AY123" s="17" t="s">
        <v>164</v>
      </c>
      <c r="BE123" s="190">
        <f t="shared" si="24"/>
        <v>0</v>
      </c>
      <c r="BF123" s="190">
        <f t="shared" si="25"/>
        <v>0</v>
      </c>
      <c r="BG123" s="190">
        <f t="shared" si="26"/>
        <v>0</v>
      </c>
      <c r="BH123" s="190">
        <f t="shared" si="27"/>
        <v>0</v>
      </c>
      <c r="BI123" s="190">
        <f t="shared" si="28"/>
        <v>0</v>
      </c>
      <c r="BJ123" s="17" t="s">
        <v>81</v>
      </c>
      <c r="BK123" s="190">
        <f t="shared" si="29"/>
        <v>0</v>
      </c>
      <c r="BL123" s="17" t="s">
        <v>172</v>
      </c>
      <c r="BM123" s="189" t="s">
        <v>199</v>
      </c>
    </row>
    <row r="124" spans="1:65" s="2" customFormat="1" ht="14.45" customHeight="1">
      <c r="A124" s="34"/>
      <c r="B124" s="35"/>
      <c r="C124" s="178" t="s">
        <v>427</v>
      </c>
      <c r="D124" s="178" t="s">
        <v>167</v>
      </c>
      <c r="E124" s="179" t="s">
        <v>2646</v>
      </c>
      <c r="F124" s="180" t="s">
        <v>2647</v>
      </c>
      <c r="G124" s="181" t="s">
        <v>318</v>
      </c>
      <c r="H124" s="182">
        <v>22</v>
      </c>
      <c r="I124" s="183"/>
      <c r="J124" s="184">
        <f t="shared" si="20"/>
        <v>0</v>
      </c>
      <c r="K124" s="180" t="s">
        <v>19</v>
      </c>
      <c r="L124" s="39"/>
      <c r="M124" s="185" t="s">
        <v>19</v>
      </c>
      <c r="N124" s="186" t="s">
        <v>45</v>
      </c>
      <c r="O124" s="64"/>
      <c r="P124" s="187">
        <f t="shared" si="21"/>
        <v>0</v>
      </c>
      <c r="Q124" s="187">
        <v>0</v>
      </c>
      <c r="R124" s="187">
        <f t="shared" si="22"/>
        <v>0</v>
      </c>
      <c r="S124" s="187">
        <v>0</v>
      </c>
      <c r="T124" s="188">
        <f t="shared" si="2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172</v>
      </c>
      <c r="AT124" s="189" t="s">
        <v>167</v>
      </c>
      <c r="AU124" s="189" t="s">
        <v>83</v>
      </c>
      <c r="AY124" s="17" t="s">
        <v>164</v>
      </c>
      <c r="BE124" s="190">
        <f t="shared" si="24"/>
        <v>0</v>
      </c>
      <c r="BF124" s="190">
        <f t="shared" si="25"/>
        <v>0</v>
      </c>
      <c r="BG124" s="190">
        <f t="shared" si="26"/>
        <v>0</v>
      </c>
      <c r="BH124" s="190">
        <f t="shared" si="27"/>
        <v>0</v>
      </c>
      <c r="BI124" s="190">
        <f t="shared" si="28"/>
        <v>0</v>
      </c>
      <c r="BJ124" s="17" t="s">
        <v>81</v>
      </c>
      <c r="BK124" s="190">
        <f t="shared" si="29"/>
        <v>0</v>
      </c>
      <c r="BL124" s="17" t="s">
        <v>172</v>
      </c>
      <c r="BM124" s="189" t="s">
        <v>204</v>
      </c>
    </row>
    <row r="125" spans="1:65" s="2" customFormat="1" ht="24.2" customHeight="1">
      <c r="A125" s="34"/>
      <c r="B125" s="35"/>
      <c r="C125" s="178" t="s">
        <v>420</v>
      </c>
      <c r="D125" s="178" t="s">
        <v>167</v>
      </c>
      <c r="E125" s="179" t="s">
        <v>2648</v>
      </c>
      <c r="F125" s="180" t="s">
        <v>2649</v>
      </c>
      <c r="G125" s="181" t="s">
        <v>318</v>
      </c>
      <c r="H125" s="182">
        <v>2</v>
      </c>
      <c r="I125" s="183"/>
      <c r="J125" s="184">
        <f t="shared" si="20"/>
        <v>0</v>
      </c>
      <c r="K125" s="180" t="s">
        <v>19</v>
      </c>
      <c r="L125" s="39"/>
      <c r="M125" s="185" t="s">
        <v>19</v>
      </c>
      <c r="N125" s="186" t="s">
        <v>45</v>
      </c>
      <c r="O125" s="64"/>
      <c r="P125" s="187">
        <f t="shared" si="21"/>
        <v>0</v>
      </c>
      <c r="Q125" s="187">
        <v>0</v>
      </c>
      <c r="R125" s="187">
        <f t="shared" si="22"/>
        <v>0</v>
      </c>
      <c r="S125" s="187">
        <v>0</v>
      </c>
      <c r="T125" s="188">
        <f t="shared" si="2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172</v>
      </c>
      <c r="AT125" s="189" t="s">
        <v>167</v>
      </c>
      <c r="AU125" s="189" t="s">
        <v>83</v>
      </c>
      <c r="AY125" s="17" t="s">
        <v>164</v>
      </c>
      <c r="BE125" s="190">
        <f t="shared" si="24"/>
        <v>0</v>
      </c>
      <c r="BF125" s="190">
        <f t="shared" si="25"/>
        <v>0</v>
      </c>
      <c r="BG125" s="190">
        <f t="shared" si="26"/>
        <v>0</v>
      </c>
      <c r="BH125" s="190">
        <f t="shared" si="27"/>
        <v>0</v>
      </c>
      <c r="BI125" s="190">
        <f t="shared" si="28"/>
        <v>0</v>
      </c>
      <c r="BJ125" s="17" t="s">
        <v>81</v>
      </c>
      <c r="BK125" s="190">
        <f t="shared" si="29"/>
        <v>0</v>
      </c>
      <c r="BL125" s="17" t="s">
        <v>172</v>
      </c>
      <c r="BM125" s="189" t="s">
        <v>502</v>
      </c>
    </row>
    <row r="126" spans="1:65" s="2" customFormat="1" ht="24.2" customHeight="1">
      <c r="A126" s="34"/>
      <c r="B126" s="35"/>
      <c r="C126" s="178" t="s">
        <v>234</v>
      </c>
      <c r="D126" s="178" t="s">
        <v>167</v>
      </c>
      <c r="E126" s="179" t="s">
        <v>2650</v>
      </c>
      <c r="F126" s="180" t="s">
        <v>2651</v>
      </c>
      <c r="G126" s="181" t="s">
        <v>318</v>
      </c>
      <c r="H126" s="182">
        <v>2</v>
      </c>
      <c r="I126" s="183"/>
      <c r="J126" s="184">
        <f t="shared" si="20"/>
        <v>0</v>
      </c>
      <c r="K126" s="180" t="s">
        <v>19</v>
      </c>
      <c r="L126" s="39"/>
      <c r="M126" s="185" t="s">
        <v>19</v>
      </c>
      <c r="N126" s="186" t="s">
        <v>45</v>
      </c>
      <c r="O126" s="64"/>
      <c r="P126" s="187">
        <f t="shared" si="21"/>
        <v>0</v>
      </c>
      <c r="Q126" s="187">
        <v>0</v>
      </c>
      <c r="R126" s="187">
        <f t="shared" si="22"/>
        <v>0</v>
      </c>
      <c r="S126" s="187">
        <v>0</v>
      </c>
      <c r="T126" s="188">
        <f t="shared" si="2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83</v>
      </c>
      <c r="AY126" s="17" t="s">
        <v>164</v>
      </c>
      <c r="BE126" s="190">
        <f t="shared" si="24"/>
        <v>0</v>
      </c>
      <c r="BF126" s="190">
        <f t="shared" si="25"/>
        <v>0</v>
      </c>
      <c r="BG126" s="190">
        <f t="shared" si="26"/>
        <v>0</v>
      </c>
      <c r="BH126" s="190">
        <f t="shared" si="27"/>
        <v>0</v>
      </c>
      <c r="BI126" s="190">
        <f t="shared" si="28"/>
        <v>0</v>
      </c>
      <c r="BJ126" s="17" t="s">
        <v>81</v>
      </c>
      <c r="BK126" s="190">
        <f t="shared" si="29"/>
        <v>0</v>
      </c>
      <c r="BL126" s="17" t="s">
        <v>172</v>
      </c>
      <c r="BM126" s="189" t="s">
        <v>511</v>
      </c>
    </row>
    <row r="127" spans="1:65" s="2" customFormat="1" ht="24.2" customHeight="1">
      <c r="A127" s="34"/>
      <c r="B127" s="35"/>
      <c r="C127" s="178" t="s">
        <v>237</v>
      </c>
      <c r="D127" s="178" t="s">
        <v>167</v>
      </c>
      <c r="E127" s="179" t="s">
        <v>2652</v>
      </c>
      <c r="F127" s="180" t="s">
        <v>2653</v>
      </c>
      <c r="G127" s="181" t="s">
        <v>318</v>
      </c>
      <c r="H127" s="182">
        <v>20</v>
      </c>
      <c r="I127" s="183"/>
      <c r="J127" s="184">
        <f t="shared" si="20"/>
        <v>0</v>
      </c>
      <c r="K127" s="180" t="s">
        <v>19</v>
      </c>
      <c r="L127" s="39"/>
      <c r="M127" s="185" t="s">
        <v>19</v>
      </c>
      <c r="N127" s="186" t="s">
        <v>45</v>
      </c>
      <c r="O127" s="64"/>
      <c r="P127" s="187">
        <f t="shared" si="21"/>
        <v>0</v>
      </c>
      <c r="Q127" s="187">
        <v>0</v>
      </c>
      <c r="R127" s="187">
        <f t="shared" si="22"/>
        <v>0</v>
      </c>
      <c r="S127" s="187">
        <v>0</v>
      </c>
      <c r="T127" s="188">
        <f t="shared" si="2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172</v>
      </c>
      <c r="AT127" s="189" t="s">
        <v>167</v>
      </c>
      <c r="AU127" s="189" t="s">
        <v>83</v>
      </c>
      <c r="AY127" s="17" t="s">
        <v>164</v>
      </c>
      <c r="BE127" s="190">
        <f t="shared" si="24"/>
        <v>0</v>
      </c>
      <c r="BF127" s="190">
        <f t="shared" si="25"/>
        <v>0</v>
      </c>
      <c r="BG127" s="190">
        <f t="shared" si="26"/>
        <v>0</v>
      </c>
      <c r="BH127" s="190">
        <f t="shared" si="27"/>
        <v>0</v>
      </c>
      <c r="BI127" s="190">
        <f t="shared" si="28"/>
        <v>0</v>
      </c>
      <c r="BJ127" s="17" t="s">
        <v>81</v>
      </c>
      <c r="BK127" s="190">
        <f t="shared" si="29"/>
        <v>0</v>
      </c>
      <c r="BL127" s="17" t="s">
        <v>172</v>
      </c>
      <c r="BM127" s="189" t="s">
        <v>259</v>
      </c>
    </row>
    <row r="128" spans="1:65" s="2" customFormat="1" ht="37.9" customHeight="1">
      <c r="A128" s="34"/>
      <c r="B128" s="35"/>
      <c r="C128" s="178" t="s">
        <v>166</v>
      </c>
      <c r="D128" s="178" t="s">
        <v>167</v>
      </c>
      <c r="E128" s="179" t="s">
        <v>2654</v>
      </c>
      <c r="F128" s="180" t="s">
        <v>2655</v>
      </c>
      <c r="G128" s="181" t="s">
        <v>318</v>
      </c>
      <c r="H128" s="182">
        <v>12</v>
      </c>
      <c r="I128" s="183"/>
      <c r="J128" s="184">
        <f t="shared" si="20"/>
        <v>0</v>
      </c>
      <c r="K128" s="180" t="s">
        <v>19</v>
      </c>
      <c r="L128" s="39"/>
      <c r="M128" s="185" t="s">
        <v>19</v>
      </c>
      <c r="N128" s="186" t="s">
        <v>45</v>
      </c>
      <c r="O128" s="64"/>
      <c r="P128" s="187">
        <f t="shared" si="21"/>
        <v>0</v>
      </c>
      <c r="Q128" s="187">
        <v>0</v>
      </c>
      <c r="R128" s="187">
        <f t="shared" si="22"/>
        <v>0</v>
      </c>
      <c r="S128" s="187">
        <v>0</v>
      </c>
      <c r="T128" s="188">
        <f t="shared" si="2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172</v>
      </c>
      <c r="AT128" s="189" t="s">
        <v>167</v>
      </c>
      <c r="AU128" s="189" t="s">
        <v>83</v>
      </c>
      <c r="AY128" s="17" t="s">
        <v>164</v>
      </c>
      <c r="BE128" s="190">
        <f t="shared" si="24"/>
        <v>0</v>
      </c>
      <c r="BF128" s="190">
        <f t="shared" si="25"/>
        <v>0</v>
      </c>
      <c r="BG128" s="190">
        <f t="shared" si="26"/>
        <v>0</v>
      </c>
      <c r="BH128" s="190">
        <f t="shared" si="27"/>
        <v>0</v>
      </c>
      <c r="BI128" s="190">
        <f t="shared" si="28"/>
        <v>0</v>
      </c>
      <c r="BJ128" s="17" t="s">
        <v>81</v>
      </c>
      <c r="BK128" s="190">
        <f t="shared" si="29"/>
        <v>0</v>
      </c>
      <c r="BL128" s="17" t="s">
        <v>172</v>
      </c>
      <c r="BM128" s="189" t="s">
        <v>344</v>
      </c>
    </row>
    <row r="129" spans="1:65" s="2" customFormat="1" ht="37.9" customHeight="1">
      <c r="A129" s="34"/>
      <c r="B129" s="35"/>
      <c r="C129" s="178" t="s">
        <v>289</v>
      </c>
      <c r="D129" s="178" t="s">
        <v>167</v>
      </c>
      <c r="E129" s="179" t="s">
        <v>2656</v>
      </c>
      <c r="F129" s="180" t="s">
        <v>2657</v>
      </c>
      <c r="G129" s="181" t="s">
        <v>318</v>
      </c>
      <c r="H129" s="182">
        <v>3</v>
      </c>
      <c r="I129" s="183"/>
      <c r="J129" s="184">
        <f t="shared" si="20"/>
        <v>0</v>
      </c>
      <c r="K129" s="180" t="s">
        <v>19</v>
      </c>
      <c r="L129" s="39"/>
      <c r="M129" s="185" t="s">
        <v>19</v>
      </c>
      <c r="N129" s="186" t="s">
        <v>45</v>
      </c>
      <c r="O129" s="64"/>
      <c r="P129" s="187">
        <f t="shared" si="21"/>
        <v>0</v>
      </c>
      <c r="Q129" s="187">
        <v>0</v>
      </c>
      <c r="R129" s="187">
        <f t="shared" si="22"/>
        <v>0</v>
      </c>
      <c r="S129" s="187">
        <v>0</v>
      </c>
      <c r="T129" s="188">
        <f t="shared" si="2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172</v>
      </c>
      <c r="AT129" s="189" t="s">
        <v>167</v>
      </c>
      <c r="AU129" s="189" t="s">
        <v>83</v>
      </c>
      <c r="AY129" s="17" t="s">
        <v>164</v>
      </c>
      <c r="BE129" s="190">
        <f t="shared" si="24"/>
        <v>0</v>
      </c>
      <c r="BF129" s="190">
        <f t="shared" si="25"/>
        <v>0</v>
      </c>
      <c r="BG129" s="190">
        <f t="shared" si="26"/>
        <v>0</v>
      </c>
      <c r="BH129" s="190">
        <f t="shared" si="27"/>
        <v>0</v>
      </c>
      <c r="BI129" s="190">
        <f t="shared" si="28"/>
        <v>0</v>
      </c>
      <c r="BJ129" s="17" t="s">
        <v>81</v>
      </c>
      <c r="BK129" s="190">
        <f t="shared" si="29"/>
        <v>0</v>
      </c>
      <c r="BL129" s="17" t="s">
        <v>172</v>
      </c>
      <c r="BM129" s="189" t="s">
        <v>359</v>
      </c>
    </row>
    <row r="130" spans="1:65" s="2" customFormat="1" ht="37.9" customHeight="1">
      <c r="A130" s="34"/>
      <c r="B130" s="35"/>
      <c r="C130" s="178" t="s">
        <v>239</v>
      </c>
      <c r="D130" s="178" t="s">
        <v>167</v>
      </c>
      <c r="E130" s="179" t="s">
        <v>2658</v>
      </c>
      <c r="F130" s="180" t="s">
        <v>2659</v>
      </c>
      <c r="G130" s="181" t="s">
        <v>318</v>
      </c>
      <c r="H130" s="182">
        <v>6</v>
      </c>
      <c r="I130" s="183"/>
      <c r="J130" s="184">
        <f t="shared" si="20"/>
        <v>0</v>
      </c>
      <c r="K130" s="180" t="s">
        <v>19</v>
      </c>
      <c r="L130" s="39"/>
      <c r="M130" s="185" t="s">
        <v>19</v>
      </c>
      <c r="N130" s="186" t="s">
        <v>45</v>
      </c>
      <c r="O130" s="64"/>
      <c r="P130" s="187">
        <f t="shared" si="21"/>
        <v>0</v>
      </c>
      <c r="Q130" s="187">
        <v>0</v>
      </c>
      <c r="R130" s="187">
        <f t="shared" si="22"/>
        <v>0</v>
      </c>
      <c r="S130" s="187">
        <v>0</v>
      </c>
      <c r="T130" s="188">
        <f t="shared" si="2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172</v>
      </c>
      <c r="AT130" s="189" t="s">
        <v>167</v>
      </c>
      <c r="AU130" s="189" t="s">
        <v>83</v>
      </c>
      <c r="AY130" s="17" t="s">
        <v>164</v>
      </c>
      <c r="BE130" s="190">
        <f t="shared" si="24"/>
        <v>0</v>
      </c>
      <c r="BF130" s="190">
        <f t="shared" si="25"/>
        <v>0</v>
      </c>
      <c r="BG130" s="190">
        <f t="shared" si="26"/>
        <v>0</v>
      </c>
      <c r="BH130" s="190">
        <f t="shared" si="27"/>
        <v>0</v>
      </c>
      <c r="BI130" s="190">
        <f t="shared" si="28"/>
        <v>0</v>
      </c>
      <c r="BJ130" s="17" t="s">
        <v>81</v>
      </c>
      <c r="BK130" s="190">
        <f t="shared" si="29"/>
        <v>0</v>
      </c>
      <c r="BL130" s="17" t="s">
        <v>172</v>
      </c>
      <c r="BM130" s="189" t="s">
        <v>368</v>
      </c>
    </row>
    <row r="131" spans="1:65" s="2" customFormat="1" ht="14.45" customHeight="1">
      <c r="A131" s="34"/>
      <c r="B131" s="35"/>
      <c r="C131" s="178" t="s">
        <v>451</v>
      </c>
      <c r="D131" s="178" t="s">
        <v>167</v>
      </c>
      <c r="E131" s="179" t="s">
        <v>2660</v>
      </c>
      <c r="F131" s="180" t="s">
        <v>2661</v>
      </c>
      <c r="G131" s="181" t="s">
        <v>318</v>
      </c>
      <c r="H131" s="182">
        <v>1</v>
      </c>
      <c r="I131" s="183"/>
      <c r="J131" s="184">
        <f t="shared" si="20"/>
        <v>0</v>
      </c>
      <c r="K131" s="180" t="s">
        <v>19</v>
      </c>
      <c r="L131" s="39"/>
      <c r="M131" s="185" t="s">
        <v>19</v>
      </c>
      <c r="N131" s="186" t="s">
        <v>45</v>
      </c>
      <c r="O131" s="64"/>
      <c r="P131" s="187">
        <f t="shared" si="21"/>
        <v>0</v>
      </c>
      <c r="Q131" s="187">
        <v>0</v>
      </c>
      <c r="R131" s="187">
        <f t="shared" si="22"/>
        <v>0</v>
      </c>
      <c r="S131" s="187">
        <v>0</v>
      </c>
      <c r="T131" s="188">
        <f t="shared" si="2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172</v>
      </c>
      <c r="AT131" s="189" t="s">
        <v>167</v>
      </c>
      <c r="AU131" s="189" t="s">
        <v>83</v>
      </c>
      <c r="AY131" s="17" t="s">
        <v>164</v>
      </c>
      <c r="BE131" s="190">
        <f t="shared" si="24"/>
        <v>0</v>
      </c>
      <c r="BF131" s="190">
        <f t="shared" si="25"/>
        <v>0</v>
      </c>
      <c r="BG131" s="190">
        <f t="shared" si="26"/>
        <v>0</v>
      </c>
      <c r="BH131" s="190">
        <f t="shared" si="27"/>
        <v>0</v>
      </c>
      <c r="BI131" s="190">
        <f t="shared" si="28"/>
        <v>0</v>
      </c>
      <c r="BJ131" s="17" t="s">
        <v>81</v>
      </c>
      <c r="BK131" s="190">
        <f t="shared" si="29"/>
        <v>0</v>
      </c>
      <c r="BL131" s="17" t="s">
        <v>172</v>
      </c>
      <c r="BM131" s="189" t="s">
        <v>519</v>
      </c>
    </row>
    <row r="132" spans="1:65" s="2" customFormat="1" ht="14.45" customHeight="1">
      <c r="A132" s="34"/>
      <c r="B132" s="35"/>
      <c r="C132" s="178" t="s">
        <v>456</v>
      </c>
      <c r="D132" s="178" t="s">
        <v>167</v>
      </c>
      <c r="E132" s="179" t="s">
        <v>2662</v>
      </c>
      <c r="F132" s="180" t="s">
        <v>2663</v>
      </c>
      <c r="G132" s="181" t="s">
        <v>323</v>
      </c>
      <c r="H132" s="182">
        <v>1</v>
      </c>
      <c r="I132" s="183"/>
      <c r="J132" s="184">
        <f t="shared" si="20"/>
        <v>0</v>
      </c>
      <c r="K132" s="180" t="s">
        <v>19</v>
      </c>
      <c r="L132" s="39"/>
      <c r="M132" s="185" t="s">
        <v>19</v>
      </c>
      <c r="N132" s="186" t="s">
        <v>45</v>
      </c>
      <c r="O132" s="64"/>
      <c r="P132" s="187">
        <f t="shared" si="21"/>
        <v>0</v>
      </c>
      <c r="Q132" s="187">
        <v>0</v>
      </c>
      <c r="R132" s="187">
        <f t="shared" si="22"/>
        <v>0</v>
      </c>
      <c r="S132" s="187">
        <v>0</v>
      </c>
      <c r="T132" s="188">
        <f t="shared" si="2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172</v>
      </c>
      <c r="AT132" s="189" t="s">
        <v>167</v>
      </c>
      <c r="AU132" s="189" t="s">
        <v>83</v>
      </c>
      <c r="AY132" s="17" t="s">
        <v>164</v>
      </c>
      <c r="BE132" s="190">
        <f t="shared" si="24"/>
        <v>0</v>
      </c>
      <c r="BF132" s="190">
        <f t="shared" si="25"/>
        <v>0</v>
      </c>
      <c r="BG132" s="190">
        <f t="shared" si="26"/>
        <v>0</v>
      </c>
      <c r="BH132" s="190">
        <f t="shared" si="27"/>
        <v>0</v>
      </c>
      <c r="BI132" s="190">
        <f t="shared" si="28"/>
        <v>0</v>
      </c>
      <c r="BJ132" s="17" t="s">
        <v>81</v>
      </c>
      <c r="BK132" s="190">
        <f t="shared" si="29"/>
        <v>0</v>
      </c>
      <c r="BL132" s="17" t="s">
        <v>172</v>
      </c>
      <c r="BM132" s="189" t="s">
        <v>410</v>
      </c>
    </row>
    <row r="133" spans="1:65" s="2" customFormat="1" ht="14.45" customHeight="1">
      <c r="A133" s="34"/>
      <c r="B133" s="35"/>
      <c r="C133" s="178" t="s">
        <v>8</v>
      </c>
      <c r="D133" s="178" t="s">
        <v>167</v>
      </c>
      <c r="E133" s="179" t="s">
        <v>2664</v>
      </c>
      <c r="F133" s="180" t="s">
        <v>2665</v>
      </c>
      <c r="G133" s="181" t="s">
        <v>323</v>
      </c>
      <c r="H133" s="182">
        <v>1</v>
      </c>
      <c r="I133" s="183"/>
      <c r="J133" s="184">
        <f t="shared" si="20"/>
        <v>0</v>
      </c>
      <c r="K133" s="180" t="s">
        <v>19</v>
      </c>
      <c r="L133" s="39"/>
      <c r="M133" s="185" t="s">
        <v>19</v>
      </c>
      <c r="N133" s="186" t="s">
        <v>45</v>
      </c>
      <c r="O133" s="64"/>
      <c r="P133" s="187">
        <f t="shared" si="21"/>
        <v>0</v>
      </c>
      <c r="Q133" s="187">
        <v>0</v>
      </c>
      <c r="R133" s="187">
        <f t="shared" si="22"/>
        <v>0</v>
      </c>
      <c r="S133" s="187">
        <v>0</v>
      </c>
      <c r="T133" s="188">
        <f t="shared" si="2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172</v>
      </c>
      <c r="AT133" s="189" t="s">
        <v>167</v>
      </c>
      <c r="AU133" s="189" t="s">
        <v>83</v>
      </c>
      <c r="AY133" s="17" t="s">
        <v>164</v>
      </c>
      <c r="BE133" s="190">
        <f t="shared" si="24"/>
        <v>0</v>
      </c>
      <c r="BF133" s="190">
        <f t="shared" si="25"/>
        <v>0</v>
      </c>
      <c r="BG133" s="190">
        <f t="shared" si="26"/>
        <v>0</v>
      </c>
      <c r="BH133" s="190">
        <f t="shared" si="27"/>
        <v>0</v>
      </c>
      <c r="BI133" s="190">
        <f t="shared" si="28"/>
        <v>0</v>
      </c>
      <c r="BJ133" s="17" t="s">
        <v>81</v>
      </c>
      <c r="BK133" s="190">
        <f t="shared" si="29"/>
        <v>0</v>
      </c>
      <c r="BL133" s="17" t="s">
        <v>172</v>
      </c>
      <c r="BM133" s="189" t="s">
        <v>278</v>
      </c>
    </row>
    <row r="134" spans="1:65" s="2" customFormat="1" ht="14.45" customHeight="1">
      <c r="A134" s="34"/>
      <c r="B134" s="35"/>
      <c r="C134" s="178" t="s">
        <v>389</v>
      </c>
      <c r="D134" s="178" t="s">
        <v>167</v>
      </c>
      <c r="E134" s="179" t="s">
        <v>2666</v>
      </c>
      <c r="F134" s="180" t="s">
        <v>2667</v>
      </c>
      <c r="G134" s="181" t="s">
        <v>318</v>
      </c>
      <c r="H134" s="182">
        <v>28</v>
      </c>
      <c r="I134" s="183"/>
      <c r="J134" s="184">
        <f t="shared" si="20"/>
        <v>0</v>
      </c>
      <c r="K134" s="180" t="s">
        <v>19</v>
      </c>
      <c r="L134" s="39"/>
      <c r="M134" s="185" t="s">
        <v>19</v>
      </c>
      <c r="N134" s="186" t="s">
        <v>45</v>
      </c>
      <c r="O134" s="64"/>
      <c r="P134" s="187">
        <f t="shared" si="21"/>
        <v>0</v>
      </c>
      <c r="Q134" s="187">
        <v>0</v>
      </c>
      <c r="R134" s="187">
        <f t="shared" si="22"/>
        <v>0</v>
      </c>
      <c r="S134" s="187">
        <v>0</v>
      </c>
      <c r="T134" s="188">
        <f t="shared" si="2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172</v>
      </c>
      <c r="AT134" s="189" t="s">
        <v>167</v>
      </c>
      <c r="AU134" s="189" t="s">
        <v>83</v>
      </c>
      <c r="AY134" s="17" t="s">
        <v>164</v>
      </c>
      <c r="BE134" s="190">
        <f t="shared" si="24"/>
        <v>0</v>
      </c>
      <c r="BF134" s="190">
        <f t="shared" si="25"/>
        <v>0</v>
      </c>
      <c r="BG134" s="190">
        <f t="shared" si="26"/>
        <v>0</v>
      </c>
      <c r="BH134" s="190">
        <f t="shared" si="27"/>
        <v>0</v>
      </c>
      <c r="BI134" s="190">
        <f t="shared" si="28"/>
        <v>0</v>
      </c>
      <c r="BJ134" s="17" t="s">
        <v>81</v>
      </c>
      <c r="BK134" s="190">
        <f t="shared" si="29"/>
        <v>0</v>
      </c>
      <c r="BL134" s="17" t="s">
        <v>172</v>
      </c>
      <c r="BM134" s="189" t="s">
        <v>469</v>
      </c>
    </row>
    <row r="135" spans="1:65" s="12" customFormat="1" ht="22.9" customHeight="1">
      <c r="B135" s="162"/>
      <c r="C135" s="163"/>
      <c r="D135" s="164" t="s">
        <v>73</v>
      </c>
      <c r="E135" s="176" t="s">
        <v>2668</v>
      </c>
      <c r="F135" s="176" t="s">
        <v>2669</v>
      </c>
      <c r="G135" s="163"/>
      <c r="H135" s="163"/>
      <c r="I135" s="166"/>
      <c r="J135" s="177">
        <f>BK135</f>
        <v>0</v>
      </c>
      <c r="K135" s="163"/>
      <c r="L135" s="168"/>
      <c r="M135" s="169"/>
      <c r="N135" s="170"/>
      <c r="O135" s="170"/>
      <c r="P135" s="171">
        <f>SUM(P136:P141)</f>
        <v>0</v>
      </c>
      <c r="Q135" s="170"/>
      <c r="R135" s="171">
        <f>SUM(R136:R141)</f>
        <v>0</v>
      </c>
      <c r="S135" s="170"/>
      <c r="T135" s="172">
        <f>SUM(T136:T141)</f>
        <v>0</v>
      </c>
      <c r="AR135" s="173" t="s">
        <v>81</v>
      </c>
      <c r="AT135" s="174" t="s">
        <v>73</v>
      </c>
      <c r="AU135" s="174" t="s">
        <v>81</v>
      </c>
      <c r="AY135" s="173" t="s">
        <v>164</v>
      </c>
      <c r="BK135" s="175">
        <f>SUM(BK136:BK141)</f>
        <v>0</v>
      </c>
    </row>
    <row r="136" spans="1:65" s="2" customFormat="1" ht="14.45" customHeight="1">
      <c r="A136" s="34"/>
      <c r="B136" s="35"/>
      <c r="C136" s="178" t="s">
        <v>81</v>
      </c>
      <c r="D136" s="178" t="s">
        <v>167</v>
      </c>
      <c r="E136" s="179" t="s">
        <v>2670</v>
      </c>
      <c r="F136" s="180" t="s">
        <v>2671</v>
      </c>
      <c r="G136" s="181" t="s">
        <v>323</v>
      </c>
      <c r="H136" s="182">
        <v>16</v>
      </c>
      <c r="I136" s="183"/>
      <c r="J136" s="184">
        <f t="shared" ref="J136:J141" si="30">ROUND(I136*H136,2)</f>
        <v>0</v>
      </c>
      <c r="K136" s="180" t="s">
        <v>19</v>
      </c>
      <c r="L136" s="39"/>
      <c r="M136" s="185" t="s">
        <v>19</v>
      </c>
      <c r="N136" s="186" t="s">
        <v>45</v>
      </c>
      <c r="O136" s="64"/>
      <c r="P136" s="187">
        <f t="shared" ref="P136:P141" si="31">O136*H136</f>
        <v>0</v>
      </c>
      <c r="Q136" s="187">
        <v>0</v>
      </c>
      <c r="R136" s="187">
        <f t="shared" ref="R136:R141" si="32">Q136*H136</f>
        <v>0</v>
      </c>
      <c r="S136" s="187">
        <v>0</v>
      </c>
      <c r="T136" s="188">
        <f t="shared" ref="T136:T141" si="3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172</v>
      </c>
      <c r="AT136" s="189" t="s">
        <v>167</v>
      </c>
      <c r="AU136" s="189" t="s">
        <v>83</v>
      </c>
      <c r="AY136" s="17" t="s">
        <v>164</v>
      </c>
      <c r="BE136" s="190">
        <f t="shared" ref="BE136:BE141" si="34">IF(N136="základní",J136,0)</f>
        <v>0</v>
      </c>
      <c r="BF136" s="190">
        <f t="shared" ref="BF136:BF141" si="35">IF(N136="snížená",J136,0)</f>
        <v>0</v>
      </c>
      <c r="BG136" s="190">
        <f t="shared" ref="BG136:BG141" si="36">IF(N136="zákl. přenesená",J136,0)</f>
        <v>0</v>
      </c>
      <c r="BH136" s="190">
        <f t="shared" ref="BH136:BH141" si="37">IF(N136="sníž. přenesená",J136,0)</f>
        <v>0</v>
      </c>
      <c r="BI136" s="190">
        <f t="shared" ref="BI136:BI141" si="38">IF(N136="nulová",J136,0)</f>
        <v>0</v>
      </c>
      <c r="BJ136" s="17" t="s">
        <v>81</v>
      </c>
      <c r="BK136" s="190">
        <f t="shared" ref="BK136:BK141" si="39">ROUND(I136*H136,2)</f>
        <v>0</v>
      </c>
      <c r="BL136" s="17" t="s">
        <v>172</v>
      </c>
      <c r="BM136" s="189" t="s">
        <v>554</v>
      </c>
    </row>
    <row r="137" spans="1:65" s="2" customFormat="1" ht="14.45" customHeight="1">
      <c r="A137" s="34"/>
      <c r="B137" s="35"/>
      <c r="C137" s="178" t="s">
        <v>83</v>
      </c>
      <c r="D137" s="178" t="s">
        <v>167</v>
      </c>
      <c r="E137" s="179" t="s">
        <v>2672</v>
      </c>
      <c r="F137" s="180" t="s">
        <v>2673</v>
      </c>
      <c r="G137" s="181" t="s">
        <v>323</v>
      </c>
      <c r="H137" s="182">
        <v>1</v>
      </c>
      <c r="I137" s="183"/>
      <c r="J137" s="184">
        <f t="shared" si="30"/>
        <v>0</v>
      </c>
      <c r="K137" s="180" t="s">
        <v>19</v>
      </c>
      <c r="L137" s="39"/>
      <c r="M137" s="185" t="s">
        <v>19</v>
      </c>
      <c r="N137" s="186" t="s">
        <v>45</v>
      </c>
      <c r="O137" s="64"/>
      <c r="P137" s="187">
        <f t="shared" si="31"/>
        <v>0</v>
      </c>
      <c r="Q137" s="187">
        <v>0</v>
      </c>
      <c r="R137" s="187">
        <f t="shared" si="32"/>
        <v>0</v>
      </c>
      <c r="S137" s="187">
        <v>0</v>
      </c>
      <c r="T137" s="188">
        <f t="shared" si="3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172</v>
      </c>
      <c r="AT137" s="189" t="s">
        <v>167</v>
      </c>
      <c r="AU137" s="189" t="s">
        <v>83</v>
      </c>
      <c r="AY137" s="17" t="s">
        <v>164</v>
      </c>
      <c r="BE137" s="190">
        <f t="shared" si="34"/>
        <v>0</v>
      </c>
      <c r="BF137" s="190">
        <f t="shared" si="35"/>
        <v>0</v>
      </c>
      <c r="BG137" s="190">
        <f t="shared" si="36"/>
        <v>0</v>
      </c>
      <c r="BH137" s="190">
        <f t="shared" si="37"/>
        <v>0</v>
      </c>
      <c r="BI137" s="190">
        <f t="shared" si="38"/>
        <v>0</v>
      </c>
      <c r="BJ137" s="17" t="s">
        <v>81</v>
      </c>
      <c r="BK137" s="190">
        <f t="shared" si="39"/>
        <v>0</v>
      </c>
      <c r="BL137" s="17" t="s">
        <v>172</v>
      </c>
      <c r="BM137" s="189" t="s">
        <v>477</v>
      </c>
    </row>
    <row r="138" spans="1:65" s="2" customFormat="1" ht="14.45" customHeight="1">
      <c r="A138" s="34"/>
      <c r="B138" s="35"/>
      <c r="C138" s="178" t="s">
        <v>224</v>
      </c>
      <c r="D138" s="178" t="s">
        <v>167</v>
      </c>
      <c r="E138" s="179" t="s">
        <v>2674</v>
      </c>
      <c r="F138" s="180" t="s">
        <v>2675</v>
      </c>
      <c r="G138" s="181" t="s">
        <v>318</v>
      </c>
      <c r="H138" s="182">
        <v>4</v>
      </c>
      <c r="I138" s="183"/>
      <c r="J138" s="184">
        <f t="shared" si="30"/>
        <v>0</v>
      </c>
      <c r="K138" s="180" t="s">
        <v>19</v>
      </c>
      <c r="L138" s="39"/>
      <c r="M138" s="185" t="s">
        <v>19</v>
      </c>
      <c r="N138" s="186" t="s">
        <v>45</v>
      </c>
      <c r="O138" s="64"/>
      <c r="P138" s="187">
        <f t="shared" si="31"/>
        <v>0</v>
      </c>
      <c r="Q138" s="187">
        <v>0</v>
      </c>
      <c r="R138" s="187">
        <f t="shared" si="32"/>
        <v>0</v>
      </c>
      <c r="S138" s="187">
        <v>0</v>
      </c>
      <c r="T138" s="188">
        <f t="shared" si="3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172</v>
      </c>
      <c r="AT138" s="189" t="s">
        <v>167</v>
      </c>
      <c r="AU138" s="189" t="s">
        <v>83</v>
      </c>
      <c r="AY138" s="17" t="s">
        <v>164</v>
      </c>
      <c r="BE138" s="190">
        <f t="shared" si="34"/>
        <v>0</v>
      </c>
      <c r="BF138" s="190">
        <f t="shared" si="35"/>
        <v>0</v>
      </c>
      <c r="BG138" s="190">
        <f t="shared" si="36"/>
        <v>0</v>
      </c>
      <c r="BH138" s="190">
        <f t="shared" si="37"/>
        <v>0</v>
      </c>
      <c r="BI138" s="190">
        <f t="shared" si="38"/>
        <v>0</v>
      </c>
      <c r="BJ138" s="17" t="s">
        <v>81</v>
      </c>
      <c r="BK138" s="190">
        <f t="shared" si="39"/>
        <v>0</v>
      </c>
      <c r="BL138" s="17" t="s">
        <v>172</v>
      </c>
      <c r="BM138" s="189" t="s">
        <v>398</v>
      </c>
    </row>
    <row r="139" spans="1:65" s="2" customFormat="1" ht="14.45" customHeight="1">
      <c r="A139" s="34"/>
      <c r="B139" s="35"/>
      <c r="C139" s="178" t="s">
        <v>172</v>
      </c>
      <c r="D139" s="178" t="s">
        <v>167</v>
      </c>
      <c r="E139" s="179" t="s">
        <v>2676</v>
      </c>
      <c r="F139" s="180" t="s">
        <v>2677</v>
      </c>
      <c r="G139" s="181" t="s">
        <v>318</v>
      </c>
      <c r="H139" s="182">
        <v>4</v>
      </c>
      <c r="I139" s="183"/>
      <c r="J139" s="184">
        <f t="shared" si="30"/>
        <v>0</v>
      </c>
      <c r="K139" s="180" t="s">
        <v>19</v>
      </c>
      <c r="L139" s="39"/>
      <c r="M139" s="185" t="s">
        <v>19</v>
      </c>
      <c r="N139" s="186" t="s">
        <v>45</v>
      </c>
      <c r="O139" s="64"/>
      <c r="P139" s="187">
        <f t="shared" si="31"/>
        <v>0</v>
      </c>
      <c r="Q139" s="187">
        <v>0</v>
      </c>
      <c r="R139" s="187">
        <f t="shared" si="32"/>
        <v>0</v>
      </c>
      <c r="S139" s="187">
        <v>0</v>
      </c>
      <c r="T139" s="188">
        <f t="shared" si="3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83</v>
      </c>
      <c r="AY139" s="17" t="s">
        <v>164</v>
      </c>
      <c r="BE139" s="190">
        <f t="shared" si="34"/>
        <v>0</v>
      </c>
      <c r="BF139" s="190">
        <f t="shared" si="35"/>
        <v>0</v>
      </c>
      <c r="BG139" s="190">
        <f t="shared" si="36"/>
        <v>0</v>
      </c>
      <c r="BH139" s="190">
        <f t="shared" si="37"/>
        <v>0</v>
      </c>
      <c r="BI139" s="190">
        <f t="shared" si="38"/>
        <v>0</v>
      </c>
      <c r="BJ139" s="17" t="s">
        <v>81</v>
      </c>
      <c r="BK139" s="190">
        <f t="shared" si="39"/>
        <v>0</v>
      </c>
      <c r="BL139" s="17" t="s">
        <v>172</v>
      </c>
      <c r="BM139" s="189" t="s">
        <v>320</v>
      </c>
    </row>
    <row r="140" spans="1:65" s="2" customFormat="1" ht="14.45" customHeight="1">
      <c r="A140" s="34"/>
      <c r="B140" s="35"/>
      <c r="C140" s="178" t="s">
        <v>310</v>
      </c>
      <c r="D140" s="178" t="s">
        <v>167</v>
      </c>
      <c r="E140" s="179" t="s">
        <v>2678</v>
      </c>
      <c r="F140" s="180" t="s">
        <v>2679</v>
      </c>
      <c r="G140" s="181" t="s">
        <v>318</v>
      </c>
      <c r="H140" s="182">
        <v>4</v>
      </c>
      <c r="I140" s="183"/>
      <c r="J140" s="184">
        <f t="shared" si="30"/>
        <v>0</v>
      </c>
      <c r="K140" s="180" t="s">
        <v>19</v>
      </c>
      <c r="L140" s="39"/>
      <c r="M140" s="185" t="s">
        <v>19</v>
      </c>
      <c r="N140" s="186" t="s">
        <v>45</v>
      </c>
      <c r="O140" s="64"/>
      <c r="P140" s="187">
        <f t="shared" si="31"/>
        <v>0</v>
      </c>
      <c r="Q140" s="187">
        <v>0</v>
      </c>
      <c r="R140" s="187">
        <f t="shared" si="32"/>
        <v>0</v>
      </c>
      <c r="S140" s="187">
        <v>0</v>
      </c>
      <c r="T140" s="188">
        <f t="shared" si="3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172</v>
      </c>
      <c r="AT140" s="189" t="s">
        <v>167</v>
      </c>
      <c r="AU140" s="189" t="s">
        <v>83</v>
      </c>
      <c r="AY140" s="17" t="s">
        <v>164</v>
      </c>
      <c r="BE140" s="190">
        <f t="shared" si="34"/>
        <v>0</v>
      </c>
      <c r="BF140" s="190">
        <f t="shared" si="35"/>
        <v>0</v>
      </c>
      <c r="BG140" s="190">
        <f t="shared" si="36"/>
        <v>0</v>
      </c>
      <c r="BH140" s="190">
        <f t="shared" si="37"/>
        <v>0</v>
      </c>
      <c r="BI140" s="190">
        <f t="shared" si="38"/>
        <v>0</v>
      </c>
      <c r="BJ140" s="17" t="s">
        <v>81</v>
      </c>
      <c r="BK140" s="190">
        <f t="shared" si="39"/>
        <v>0</v>
      </c>
      <c r="BL140" s="17" t="s">
        <v>172</v>
      </c>
      <c r="BM140" s="189" t="s">
        <v>325</v>
      </c>
    </row>
    <row r="141" spans="1:65" s="2" customFormat="1" ht="14.45" customHeight="1">
      <c r="A141" s="34"/>
      <c r="B141" s="35"/>
      <c r="C141" s="178" t="s">
        <v>427</v>
      </c>
      <c r="D141" s="178" t="s">
        <v>167</v>
      </c>
      <c r="E141" s="179" t="s">
        <v>2680</v>
      </c>
      <c r="F141" s="180" t="s">
        <v>2681</v>
      </c>
      <c r="G141" s="181" t="s">
        <v>318</v>
      </c>
      <c r="H141" s="182">
        <v>1</v>
      </c>
      <c r="I141" s="183"/>
      <c r="J141" s="184">
        <f t="shared" si="30"/>
        <v>0</v>
      </c>
      <c r="K141" s="180" t="s">
        <v>19</v>
      </c>
      <c r="L141" s="39"/>
      <c r="M141" s="185" t="s">
        <v>19</v>
      </c>
      <c r="N141" s="186" t="s">
        <v>45</v>
      </c>
      <c r="O141" s="64"/>
      <c r="P141" s="187">
        <f t="shared" si="31"/>
        <v>0</v>
      </c>
      <c r="Q141" s="187">
        <v>0</v>
      </c>
      <c r="R141" s="187">
        <f t="shared" si="32"/>
        <v>0</v>
      </c>
      <c r="S141" s="187">
        <v>0</v>
      </c>
      <c r="T141" s="188">
        <f t="shared" si="3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172</v>
      </c>
      <c r="AT141" s="189" t="s">
        <v>167</v>
      </c>
      <c r="AU141" s="189" t="s">
        <v>83</v>
      </c>
      <c r="AY141" s="17" t="s">
        <v>164</v>
      </c>
      <c r="BE141" s="190">
        <f t="shared" si="34"/>
        <v>0</v>
      </c>
      <c r="BF141" s="190">
        <f t="shared" si="35"/>
        <v>0</v>
      </c>
      <c r="BG141" s="190">
        <f t="shared" si="36"/>
        <v>0</v>
      </c>
      <c r="BH141" s="190">
        <f t="shared" si="37"/>
        <v>0</v>
      </c>
      <c r="BI141" s="190">
        <f t="shared" si="38"/>
        <v>0</v>
      </c>
      <c r="BJ141" s="17" t="s">
        <v>81</v>
      </c>
      <c r="BK141" s="190">
        <f t="shared" si="39"/>
        <v>0</v>
      </c>
      <c r="BL141" s="17" t="s">
        <v>172</v>
      </c>
      <c r="BM141" s="189" t="s">
        <v>736</v>
      </c>
    </row>
    <row r="142" spans="1:65" s="12" customFormat="1" ht="22.9" customHeight="1">
      <c r="B142" s="162"/>
      <c r="C142" s="163"/>
      <c r="D142" s="164" t="s">
        <v>73</v>
      </c>
      <c r="E142" s="176" t="s">
        <v>2682</v>
      </c>
      <c r="F142" s="176" t="s">
        <v>2683</v>
      </c>
      <c r="G142" s="163"/>
      <c r="H142" s="163"/>
      <c r="I142" s="166"/>
      <c r="J142" s="177">
        <f>BK142</f>
        <v>0</v>
      </c>
      <c r="K142" s="163"/>
      <c r="L142" s="168"/>
      <c r="M142" s="169"/>
      <c r="N142" s="170"/>
      <c r="O142" s="170"/>
      <c r="P142" s="171">
        <f>P143</f>
        <v>0</v>
      </c>
      <c r="Q142" s="170"/>
      <c r="R142" s="171">
        <f>R143</f>
        <v>0</v>
      </c>
      <c r="S142" s="170"/>
      <c r="T142" s="172">
        <f>T143</f>
        <v>0</v>
      </c>
      <c r="AR142" s="173" t="s">
        <v>81</v>
      </c>
      <c r="AT142" s="174" t="s">
        <v>73</v>
      </c>
      <c r="AU142" s="174" t="s">
        <v>81</v>
      </c>
      <c r="AY142" s="173" t="s">
        <v>164</v>
      </c>
      <c r="BK142" s="175">
        <f>BK143</f>
        <v>0</v>
      </c>
    </row>
    <row r="143" spans="1:65" s="2" customFormat="1" ht="14.45" customHeight="1">
      <c r="A143" s="34"/>
      <c r="B143" s="35"/>
      <c r="C143" s="178" t="s">
        <v>81</v>
      </c>
      <c r="D143" s="178" t="s">
        <v>167</v>
      </c>
      <c r="E143" s="179" t="s">
        <v>2684</v>
      </c>
      <c r="F143" s="180" t="s">
        <v>2685</v>
      </c>
      <c r="G143" s="181" t="s">
        <v>318</v>
      </c>
      <c r="H143" s="182">
        <v>134</v>
      </c>
      <c r="I143" s="183"/>
      <c r="J143" s="184">
        <f>ROUND(I143*H143,2)</f>
        <v>0</v>
      </c>
      <c r="K143" s="180" t="s">
        <v>19</v>
      </c>
      <c r="L143" s="39"/>
      <c r="M143" s="185" t="s">
        <v>19</v>
      </c>
      <c r="N143" s="186" t="s">
        <v>45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83</v>
      </c>
      <c r="AY143" s="17" t="s">
        <v>164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81</v>
      </c>
      <c r="BK143" s="190">
        <f>ROUND(I143*H143,2)</f>
        <v>0</v>
      </c>
      <c r="BL143" s="17" t="s">
        <v>172</v>
      </c>
      <c r="BM143" s="189" t="s">
        <v>780</v>
      </c>
    </row>
    <row r="144" spans="1:65" s="12" customFormat="1" ht="22.9" customHeight="1">
      <c r="B144" s="162"/>
      <c r="C144" s="163"/>
      <c r="D144" s="164" t="s">
        <v>73</v>
      </c>
      <c r="E144" s="176" t="s">
        <v>2686</v>
      </c>
      <c r="F144" s="176" t="s">
        <v>2687</v>
      </c>
      <c r="G144" s="163"/>
      <c r="H144" s="163"/>
      <c r="I144" s="166"/>
      <c r="J144" s="177">
        <f>BK144</f>
        <v>0</v>
      </c>
      <c r="K144" s="163"/>
      <c r="L144" s="168"/>
      <c r="M144" s="169"/>
      <c r="N144" s="170"/>
      <c r="O144" s="170"/>
      <c r="P144" s="171">
        <f>SUM(P145:P159)</f>
        <v>0</v>
      </c>
      <c r="Q144" s="170"/>
      <c r="R144" s="171">
        <f>SUM(R145:R159)</f>
        <v>0</v>
      </c>
      <c r="S144" s="170"/>
      <c r="T144" s="172">
        <f>SUM(T145:T159)</f>
        <v>0</v>
      </c>
      <c r="AR144" s="173" t="s">
        <v>81</v>
      </c>
      <c r="AT144" s="174" t="s">
        <v>73</v>
      </c>
      <c r="AU144" s="174" t="s">
        <v>81</v>
      </c>
      <c r="AY144" s="173" t="s">
        <v>164</v>
      </c>
      <c r="BK144" s="175">
        <f>SUM(BK145:BK159)</f>
        <v>0</v>
      </c>
    </row>
    <row r="145" spans="1:65" s="2" customFormat="1" ht="14.45" customHeight="1">
      <c r="A145" s="34"/>
      <c r="B145" s="35"/>
      <c r="C145" s="178" t="s">
        <v>81</v>
      </c>
      <c r="D145" s="178" t="s">
        <v>167</v>
      </c>
      <c r="E145" s="179" t="s">
        <v>2688</v>
      </c>
      <c r="F145" s="180" t="s">
        <v>2689</v>
      </c>
      <c r="G145" s="181" t="s">
        <v>292</v>
      </c>
      <c r="H145" s="182">
        <v>250</v>
      </c>
      <c r="I145" s="183"/>
      <c r="J145" s="184">
        <f t="shared" ref="J145:J159" si="40">ROUND(I145*H145,2)</f>
        <v>0</v>
      </c>
      <c r="K145" s="180" t="s">
        <v>19</v>
      </c>
      <c r="L145" s="39"/>
      <c r="M145" s="185" t="s">
        <v>19</v>
      </c>
      <c r="N145" s="186" t="s">
        <v>45</v>
      </c>
      <c r="O145" s="64"/>
      <c r="P145" s="187">
        <f t="shared" ref="P145:P159" si="41">O145*H145</f>
        <v>0</v>
      </c>
      <c r="Q145" s="187">
        <v>0</v>
      </c>
      <c r="R145" s="187">
        <f t="shared" ref="R145:R159" si="42">Q145*H145</f>
        <v>0</v>
      </c>
      <c r="S145" s="187">
        <v>0</v>
      </c>
      <c r="T145" s="188">
        <f t="shared" ref="T145:T159" si="43"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83</v>
      </c>
      <c r="AY145" s="17" t="s">
        <v>164</v>
      </c>
      <c r="BE145" s="190">
        <f t="shared" ref="BE145:BE159" si="44">IF(N145="základní",J145,0)</f>
        <v>0</v>
      </c>
      <c r="BF145" s="190">
        <f t="shared" ref="BF145:BF159" si="45">IF(N145="snížená",J145,0)</f>
        <v>0</v>
      </c>
      <c r="BG145" s="190">
        <f t="shared" ref="BG145:BG159" si="46">IF(N145="zákl. přenesená",J145,0)</f>
        <v>0</v>
      </c>
      <c r="BH145" s="190">
        <f t="shared" ref="BH145:BH159" si="47">IF(N145="sníž. přenesená",J145,0)</f>
        <v>0</v>
      </c>
      <c r="BI145" s="190">
        <f t="shared" ref="BI145:BI159" si="48">IF(N145="nulová",J145,0)</f>
        <v>0</v>
      </c>
      <c r="BJ145" s="17" t="s">
        <v>81</v>
      </c>
      <c r="BK145" s="190">
        <f t="shared" ref="BK145:BK159" si="49">ROUND(I145*H145,2)</f>
        <v>0</v>
      </c>
      <c r="BL145" s="17" t="s">
        <v>172</v>
      </c>
      <c r="BM145" s="189" t="s">
        <v>796</v>
      </c>
    </row>
    <row r="146" spans="1:65" s="2" customFormat="1" ht="14.45" customHeight="1">
      <c r="A146" s="34"/>
      <c r="B146" s="35"/>
      <c r="C146" s="178" t="s">
        <v>83</v>
      </c>
      <c r="D146" s="178" t="s">
        <v>167</v>
      </c>
      <c r="E146" s="179" t="s">
        <v>2690</v>
      </c>
      <c r="F146" s="180" t="s">
        <v>2691</v>
      </c>
      <c r="G146" s="181" t="s">
        <v>292</v>
      </c>
      <c r="H146" s="182">
        <v>30</v>
      </c>
      <c r="I146" s="183"/>
      <c r="J146" s="184">
        <f t="shared" si="40"/>
        <v>0</v>
      </c>
      <c r="K146" s="180" t="s">
        <v>19</v>
      </c>
      <c r="L146" s="39"/>
      <c r="M146" s="185" t="s">
        <v>19</v>
      </c>
      <c r="N146" s="186" t="s">
        <v>45</v>
      </c>
      <c r="O146" s="64"/>
      <c r="P146" s="187">
        <f t="shared" si="41"/>
        <v>0</v>
      </c>
      <c r="Q146" s="187">
        <v>0</v>
      </c>
      <c r="R146" s="187">
        <f t="shared" si="42"/>
        <v>0</v>
      </c>
      <c r="S146" s="187">
        <v>0</v>
      </c>
      <c r="T146" s="188">
        <f t="shared" si="4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172</v>
      </c>
      <c r="AT146" s="189" t="s">
        <v>167</v>
      </c>
      <c r="AU146" s="189" t="s">
        <v>83</v>
      </c>
      <c r="AY146" s="17" t="s">
        <v>164</v>
      </c>
      <c r="BE146" s="190">
        <f t="shared" si="44"/>
        <v>0</v>
      </c>
      <c r="BF146" s="190">
        <f t="shared" si="45"/>
        <v>0</v>
      </c>
      <c r="BG146" s="190">
        <f t="shared" si="46"/>
        <v>0</v>
      </c>
      <c r="BH146" s="190">
        <f t="shared" si="47"/>
        <v>0</v>
      </c>
      <c r="BI146" s="190">
        <f t="shared" si="48"/>
        <v>0</v>
      </c>
      <c r="BJ146" s="17" t="s">
        <v>81</v>
      </c>
      <c r="BK146" s="190">
        <f t="shared" si="49"/>
        <v>0</v>
      </c>
      <c r="BL146" s="17" t="s">
        <v>172</v>
      </c>
      <c r="BM146" s="189" t="s">
        <v>726</v>
      </c>
    </row>
    <row r="147" spans="1:65" s="2" customFormat="1" ht="14.45" customHeight="1">
      <c r="A147" s="34"/>
      <c r="B147" s="35"/>
      <c r="C147" s="178" t="s">
        <v>224</v>
      </c>
      <c r="D147" s="178" t="s">
        <v>167</v>
      </c>
      <c r="E147" s="179" t="s">
        <v>2692</v>
      </c>
      <c r="F147" s="180" t="s">
        <v>2693</v>
      </c>
      <c r="G147" s="181" t="s">
        <v>292</v>
      </c>
      <c r="H147" s="182">
        <v>30</v>
      </c>
      <c r="I147" s="183"/>
      <c r="J147" s="184">
        <f t="shared" si="40"/>
        <v>0</v>
      </c>
      <c r="K147" s="180" t="s">
        <v>19</v>
      </c>
      <c r="L147" s="39"/>
      <c r="M147" s="185" t="s">
        <v>19</v>
      </c>
      <c r="N147" s="186" t="s">
        <v>45</v>
      </c>
      <c r="O147" s="64"/>
      <c r="P147" s="187">
        <f t="shared" si="41"/>
        <v>0</v>
      </c>
      <c r="Q147" s="187">
        <v>0</v>
      </c>
      <c r="R147" s="187">
        <f t="shared" si="42"/>
        <v>0</v>
      </c>
      <c r="S147" s="187">
        <v>0</v>
      </c>
      <c r="T147" s="188">
        <f t="shared" si="4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172</v>
      </c>
      <c r="AT147" s="189" t="s">
        <v>167</v>
      </c>
      <c r="AU147" s="189" t="s">
        <v>83</v>
      </c>
      <c r="AY147" s="17" t="s">
        <v>164</v>
      </c>
      <c r="BE147" s="190">
        <f t="shared" si="44"/>
        <v>0</v>
      </c>
      <c r="BF147" s="190">
        <f t="shared" si="45"/>
        <v>0</v>
      </c>
      <c r="BG147" s="190">
        <f t="shared" si="46"/>
        <v>0</v>
      </c>
      <c r="BH147" s="190">
        <f t="shared" si="47"/>
        <v>0</v>
      </c>
      <c r="BI147" s="190">
        <f t="shared" si="48"/>
        <v>0</v>
      </c>
      <c r="BJ147" s="17" t="s">
        <v>81</v>
      </c>
      <c r="BK147" s="190">
        <f t="shared" si="49"/>
        <v>0</v>
      </c>
      <c r="BL147" s="17" t="s">
        <v>172</v>
      </c>
      <c r="BM147" s="189" t="s">
        <v>791</v>
      </c>
    </row>
    <row r="148" spans="1:65" s="2" customFormat="1" ht="14.45" customHeight="1">
      <c r="A148" s="34"/>
      <c r="B148" s="35"/>
      <c r="C148" s="178" t="s">
        <v>172</v>
      </c>
      <c r="D148" s="178" t="s">
        <v>167</v>
      </c>
      <c r="E148" s="179" t="s">
        <v>2694</v>
      </c>
      <c r="F148" s="180" t="s">
        <v>2695</v>
      </c>
      <c r="G148" s="181" t="s">
        <v>292</v>
      </c>
      <c r="H148" s="182">
        <v>900</v>
      </c>
      <c r="I148" s="183"/>
      <c r="J148" s="184">
        <f t="shared" si="40"/>
        <v>0</v>
      </c>
      <c r="K148" s="180" t="s">
        <v>19</v>
      </c>
      <c r="L148" s="39"/>
      <c r="M148" s="185" t="s">
        <v>19</v>
      </c>
      <c r="N148" s="186" t="s">
        <v>45</v>
      </c>
      <c r="O148" s="64"/>
      <c r="P148" s="187">
        <f t="shared" si="41"/>
        <v>0</v>
      </c>
      <c r="Q148" s="187">
        <v>0</v>
      </c>
      <c r="R148" s="187">
        <f t="shared" si="42"/>
        <v>0</v>
      </c>
      <c r="S148" s="187">
        <v>0</v>
      </c>
      <c r="T148" s="188">
        <f t="shared" si="4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172</v>
      </c>
      <c r="AT148" s="189" t="s">
        <v>167</v>
      </c>
      <c r="AU148" s="189" t="s">
        <v>83</v>
      </c>
      <c r="AY148" s="17" t="s">
        <v>164</v>
      </c>
      <c r="BE148" s="190">
        <f t="shared" si="44"/>
        <v>0</v>
      </c>
      <c r="BF148" s="190">
        <f t="shared" si="45"/>
        <v>0</v>
      </c>
      <c r="BG148" s="190">
        <f t="shared" si="46"/>
        <v>0</v>
      </c>
      <c r="BH148" s="190">
        <f t="shared" si="47"/>
        <v>0</v>
      </c>
      <c r="BI148" s="190">
        <f t="shared" si="48"/>
        <v>0</v>
      </c>
      <c r="BJ148" s="17" t="s">
        <v>81</v>
      </c>
      <c r="BK148" s="190">
        <f t="shared" si="49"/>
        <v>0</v>
      </c>
      <c r="BL148" s="17" t="s">
        <v>172</v>
      </c>
      <c r="BM148" s="189" t="s">
        <v>835</v>
      </c>
    </row>
    <row r="149" spans="1:65" s="2" customFormat="1" ht="14.45" customHeight="1">
      <c r="A149" s="34"/>
      <c r="B149" s="35"/>
      <c r="C149" s="178" t="s">
        <v>310</v>
      </c>
      <c r="D149" s="178" t="s">
        <v>167</v>
      </c>
      <c r="E149" s="179" t="s">
        <v>2696</v>
      </c>
      <c r="F149" s="180" t="s">
        <v>2697</v>
      </c>
      <c r="G149" s="181" t="s">
        <v>292</v>
      </c>
      <c r="H149" s="182">
        <v>15</v>
      </c>
      <c r="I149" s="183"/>
      <c r="J149" s="184">
        <f t="shared" si="40"/>
        <v>0</v>
      </c>
      <c r="K149" s="180" t="s">
        <v>19</v>
      </c>
      <c r="L149" s="39"/>
      <c r="M149" s="185" t="s">
        <v>19</v>
      </c>
      <c r="N149" s="186" t="s">
        <v>45</v>
      </c>
      <c r="O149" s="64"/>
      <c r="P149" s="187">
        <f t="shared" si="41"/>
        <v>0</v>
      </c>
      <c r="Q149" s="187">
        <v>0</v>
      </c>
      <c r="R149" s="187">
        <f t="shared" si="42"/>
        <v>0</v>
      </c>
      <c r="S149" s="187">
        <v>0</v>
      </c>
      <c r="T149" s="188">
        <f t="shared" si="4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172</v>
      </c>
      <c r="AT149" s="189" t="s">
        <v>167</v>
      </c>
      <c r="AU149" s="189" t="s">
        <v>83</v>
      </c>
      <c r="AY149" s="17" t="s">
        <v>164</v>
      </c>
      <c r="BE149" s="190">
        <f t="shared" si="44"/>
        <v>0</v>
      </c>
      <c r="BF149" s="190">
        <f t="shared" si="45"/>
        <v>0</v>
      </c>
      <c r="BG149" s="190">
        <f t="shared" si="46"/>
        <v>0</v>
      </c>
      <c r="BH149" s="190">
        <f t="shared" si="47"/>
        <v>0</v>
      </c>
      <c r="BI149" s="190">
        <f t="shared" si="48"/>
        <v>0</v>
      </c>
      <c r="BJ149" s="17" t="s">
        <v>81</v>
      </c>
      <c r="BK149" s="190">
        <f t="shared" si="49"/>
        <v>0</v>
      </c>
      <c r="BL149" s="17" t="s">
        <v>172</v>
      </c>
      <c r="BM149" s="189" t="s">
        <v>843</v>
      </c>
    </row>
    <row r="150" spans="1:65" s="2" customFormat="1" ht="14.45" customHeight="1">
      <c r="A150" s="34"/>
      <c r="B150" s="35"/>
      <c r="C150" s="178" t="s">
        <v>427</v>
      </c>
      <c r="D150" s="178" t="s">
        <v>167</v>
      </c>
      <c r="E150" s="179" t="s">
        <v>2698</v>
      </c>
      <c r="F150" s="180" t="s">
        <v>2699</v>
      </c>
      <c r="G150" s="181" t="s">
        <v>292</v>
      </c>
      <c r="H150" s="182">
        <v>1950</v>
      </c>
      <c r="I150" s="183"/>
      <c r="J150" s="184">
        <f t="shared" si="40"/>
        <v>0</v>
      </c>
      <c r="K150" s="180" t="s">
        <v>19</v>
      </c>
      <c r="L150" s="39"/>
      <c r="M150" s="185" t="s">
        <v>19</v>
      </c>
      <c r="N150" s="186" t="s">
        <v>45</v>
      </c>
      <c r="O150" s="64"/>
      <c r="P150" s="187">
        <f t="shared" si="41"/>
        <v>0</v>
      </c>
      <c r="Q150" s="187">
        <v>0</v>
      </c>
      <c r="R150" s="187">
        <f t="shared" si="42"/>
        <v>0</v>
      </c>
      <c r="S150" s="187">
        <v>0</v>
      </c>
      <c r="T150" s="188">
        <f t="shared" si="4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172</v>
      </c>
      <c r="AT150" s="189" t="s">
        <v>167</v>
      </c>
      <c r="AU150" s="189" t="s">
        <v>83</v>
      </c>
      <c r="AY150" s="17" t="s">
        <v>164</v>
      </c>
      <c r="BE150" s="190">
        <f t="shared" si="44"/>
        <v>0</v>
      </c>
      <c r="BF150" s="190">
        <f t="shared" si="45"/>
        <v>0</v>
      </c>
      <c r="BG150" s="190">
        <f t="shared" si="46"/>
        <v>0</v>
      </c>
      <c r="BH150" s="190">
        <f t="shared" si="47"/>
        <v>0</v>
      </c>
      <c r="BI150" s="190">
        <f t="shared" si="48"/>
        <v>0</v>
      </c>
      <c r="BJ150" s="17" t="s">
        <v>81</v>
      </c>
      <c r="BK150" s="190">
        <f t="shared" si="49"/>
        <v>0</v>
      </c>
      <c r="BL150" s="17" t="s">
        <v>172</v>
      </c>
      <c r="BM150" s="189" t="s">
        <v>1352</v>
      </c>
    </row>
    <row r="151" spans="1:65" s="2" customFormat="1" ht="14.45" customHeight="1">
      <c r="A151" s="34"/>
      <c r="B151" s="35"/>
      <c r="C151" s="178" t="s">
        <v>420</v>
      </c>
      <c r="D151" s="178" t="s">
        <v>167</v>
      </c>
      <c r="E151" s="179" t="s">
        <v>2700</v>
      </c>
      <c r="F151" s="180" t="s">
        <v>2701</v>
      </c>
      <c r="G151" s="181" t="s">
        <v>292</v>
      </c>
      <c r="H151" s="182">
        <v>1240</v>
      </c>
      <c r="I151" s="183"/>
      <c r="J151" s="184">
        <f t="shared" si="40"/>
        <v>0</v>
      </c>
      <c r="K151" s="180" t="s">
        <v>19</v>
      </c>
      <c r="L151" s="39"/>
      <c r="M151" s="185" t="s">
        <v>19</v>
      </c>
      <c r="N151" s="186" t="s">
        <v>45</v>
      </c>
      <c r="O151" s="64"/>
      <c r="P151" s="187">
        <f t="shared" si="41"/>
        <v>0</v>
      </c>
      <c r="Q151" s="187">
        <v>0</v>
      </c>
      <c r="R151" s="187">
        <f t="shared" si="42"/>
        <v>0</v>
      </c>
      <c r="S151" s="187">
        <v>0</v>
      </c>
      <c r="T151" s="188">
        <f t="shared" si="4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172</v>
      </c>
      <c r="AT151" s="189" t="s">
        <v>167</v>
      </c>
      <c r="AU151" s="189" t="s">
        <v>83</v>
      </c>
      <c r="AY151" s="17" t="s">
        <v>164</v>
      </c>
      <c r="BE151" s="190">
        <f t="shared" si="44"/>
        <v>0</v>
      </c>
      <c r="BF151" s="190">
        <f t="shared" si="45"/>
        <v>0</v>
      </c>
      <c r="BG151" s="190">
        <f t="shared" si="46"/>
        <v>0</v>
      </c>
      <c r="BH151" s="190">
        <f t="shared" si="47"/>
        <v>0</v>
      </c>
      <c r="BI151" s="190">
        <f t="shared" si="48"/>
        <v>0</v>
      </c>
      <c r="BJ151" s="17" t="s">
        <v>81</v>
      </c>
      <c r="BK151" s="190">
        <f t="shared" si="49"/>
        <v>0</v>
      </c>
      <c r="BL151" s="17" t="s">
        <v>172</v>
      </c>
      <c r="BM151" s="189" t="s">
        <v>811</v>
      </c>
    </row>
    <row r="152" spans="1:65" s="2" customFormat="1" ht="14.45" customHeight="1">
      <c r="A152" s="34"/>
      <c r="B152" s="35"/>
      <c r="C152" s="178" t="s">
        <v>234</v>
      </c>
      <c r="D152" s="178" t="s">
        <v>167</v>
      </c>
      <c r="E152" s="179" t="s">
        <v>2702</v>
      </c>
      <c r="F152" s="180" t="s">
        <v>2703</v>
      </c>
      <c r="G152" s="181" t="s">
        <v>292</v>
      </c>
      <c r="H152" s="182">
        <v>50</v>
      </c>
      <c r="I152" s="183"/>
      <c r="J152" s="184">
        <f t="shared" si="40"/>
        <v>0</v>
      </c>
      <c r="K152" s="180" t="s">
        <v>19</v>
      </c>
      <c r="L152" s="39"/>
      <c r="M152" s="185" t="s">
        <v>19</v>
      </c>
      <c r="N152" s="186" t="s">
        <v>45</v>
      </c>
      <c r="O152" s="64"/>
      <c r="P152" s="187">
        <f t="shared" si="41"/>
        <v>0</v>
      </c>
      <c r="Q152" s="187">
        <v>0</v>
      </c>
      <c r="R152" s="187">
        <f t="shared" si="42"/>
        <v>0</v>
      </c>
      <c r="S152" s="187">
        <v>0</v>
      </c>
      <c r="T152" s="188">
        <f t="shared" si="4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172</v>
      </c>
      <c r="AT152" s="189" t="s">
        <v>167</v>
      </c>
      <c r="AU152" s="189" t="s">
        <v>83</v>
      </c>
      <c r="AY152" s="17" t="s">
        <v>164</v>
      </c>
      <c r="BE152" s="190">
        <f t="shared" si="44"/>
        <v>0</v>
      </c>
      <c r="BF152" s="190">
        <f t="shared" si="45"/>
        <v>0</v>
      </c>
      <c r="BG152" s="190">
        <f t="shared" si="46"/>
        <v>0</v>
      </c>
      <c r="BH152" s="190">
        <f t="shared" si="47"/>
        <v>0</v>
      </c>
      <c r="BI152" s="190">
        <f t="shared" si="48"/>
        <v>0</v>
      </c>
      <c r="BJ152" s="17" t="s">
        <v>81</v>
      </c>
      <c r="BK152" s="190">
        <f t="shared" si="49"/>
        <v>0</v>
      </c>
      <c r="BL152" s="17" t="s">
        <v>172</v>
      </c>
      <c r="BM152" s="189" t="s">
        <v>816</v>
      </c>
    </row>
    <row r="153" spans="1:65" s="2" customFormat="1" ht="14.45" customHeight="1">
      <c r="A153" s="34"/>
      <c r="B153" s="35"/>
      <c r="C153" s="178" t="s">
        <v>237</v>
      </c>
      <c r="D153" s="178" t="s">
        <v>167</v>
      </c>
      <c r="E153" s="179" t="s">
        <v>2704</v>
      </c>
      <c r="F153" s="180" t="s">
        <v>2705</v>
      </c>
      <c r="G153" s="181" t="s">
        <v>292</v>
      </c>
      <c r="H153" s="182">
        <v>100</v>
      </c>
      <c r="I153" s="183"/>
      <c r="J153" s="184">
        <f t="shared" si="40"/>
        <v>0</v>
      </c>
      <c r="K153" s="180" t="s">
        <v>19</v>
      </c>
      <c r="L153" s="39"/>
      <c r="M153" s="185" t="s">
        <v>19</v>
      </c>
      <c r="N153" s="186" t="s">
        <v>45</v>
      </c>
      <c r="O153" s="64"/>
      <c r="P153" s="187">
        <f t="shared" si="41"/>
        <v>0</v>
      </c>
      <c r="Q153" s="187">
        <v>0</v>
      </c>
      <c r="R153" s="187">
        <f t="shared" si="42"/>
        <v>0</v>
      </c>
      <c r="S153" s="187">
        <v>0</v>
      </c>
      <c r="T153" s="188">
        <f t="shared" si="4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172</v>
      </c>
      <c r="AT153" s="189" t="s">
        <v>167</v>
      </c>
      <c r="AU153" s="189" t="s">
        <v>83</v>
      </c>
      <c r="AY153" s="17" t="s">
        <v>164</v>
      </c>
      <c r="BE153" s="190">
        <f t="shared" si="44"/>
        <v>0</v>
      </c>
      <c r="BF153" s="190">
        <f t="shared" si="45"/>
        <v>0</v>
      </c>
      <c r="BG153" s="190">
        <f t="shared" si="46"/>
        <v>0</v>
      </c>
      <c r="BH153" s="190">
        <f t="shared" si="47"/>
        <v>0</v>
      </c>
      <c r="BI153" s="190">
        <f t="shared" si="48"/>
        <v>0</v>
      </c>
      <c r="BJ153" s="17" t="s">
        <v>81</v>
      </c>
      <c r="BK153" s="190">
        <f t="shared" si="49"/>
        <v>0</v>
      </c>
      <c r="BL153" s="17" t="s">
        <v>172</v>
      </c>
      <c r="BM153" s="189" t="s">
        <v>1357</v>
      </c>
    </row>
    <row r="154" spans="1:65" s="2" customFormat="1" ht="14.45" customHeight="1">
      <c r="A154" s="34"/>
      <c r="B154" s="35"/>
      <c r="C154" s="178" t="s">
        <v>166</v>
      </c>
      <c r="D154" s="178" t="s">
        <v>167</v>
      </c>
      <c r="E154" s="179" t="s">
        <v>2706</v>
      </c>
      <c r="F154" s="180" t="s">
        <v>2707</v>
      </c>
      <c r="G154" s="181" t="s">
        <v>318</v>
      </c>
      <c r="H154" s="182">
        <v>1</v>
      </c>
      <c r="I154" s="183"/>
      <c r="J154" s="184">
        <f t="shared" si="40"/>
        <v>0</v>
      </c>
      <c r="K154" s="180" t="s">
        <v>19</v>
      </c>
      <c r="L154" s="39"/>
      <c r="M154" s="185" t="s">
        <v>19</v>
      </c>
      <c r="N154" s="186" t="s">
        <v>45</v>
      </c>
      <c r="O154" s="64"/>
      <c r="P154" s="187">
        <f t="shared" si="41"/>
        <v>0</v>
      </c>
      <c r="Q154" s="187">
        <v>0</v>
      </c>
      <c r="R154" s="187">
        <f t="shared" si="42"/>
        <v>0</v>
      </c>
      <c r="S154" s="187">
        <v>0</v>
      </c>
      <c r="T154" s="188">
        <f t="shared" si="4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172</v>
      </c>
      <c r="AT154" s="189" t="s">
        <v>167</v>
      </c>
      <c r="AU154" s="189" t="s">
        <v>83</v>
      </c>
      <c r="AY154" s="17" t="s">
        <v>164</v>
      </c>
      <c r="BE154" s="190">
        <f t="shared" si="44"/>
        <v>0</v>
      </c>
      <c r="BF154" s="190">
        <f t="shared" si="45"/>
        <v>0</v>
      </c>
      <c r="BG154" s="190">
        <f t="shared" si="46"/>
        <v>0</v>
      </c>
      <c r="BH154" s="190">
        <f t="shared" si="47"/>
        <v>0</v>
      </c>
      <c r="BI154" s="190">
        <f t="shared" si="48"/>
        <v>0</v>
      </c>
      <c r="BJ154" s="17" t="s">
        <v>81</v>
      </c>
      <c r="BK154" s="190">
        <f t="shared" si="49"/>
        <v>0</v>
      </c>
      <c r="BL154" s="17" t="s">
        <v>172</v>
      </c>
      <c r="BM154" s="189" t="s">
        <v>2154</v>
      </c>
    </row>
    <row r="155" spans="1:65" s="2" customFormat="1" ht="14.45" customHeight="1">
      <c r="A155" s="34"/>
      <c r="B155" s="35"/>
      <c r="C155" s="178" t="s">
        <v>289</v>
      </c>
      <c r="D155" s="178" t="s">
        <v>167</v>
      </c>
      <c r="E155" s="179" t="s">
        <v>2708</v>
      </c>
      <c r="F155" s="180" t="s">
        <v>2709</v>
      </c>
      <c r="G155" s="181" t="s">
        <v>318</v>
      </c>
      <c r="H155" s="182">
        <v>200</v>
      </c>
      <c r="I155" s="183"/>
      <c r="J155" s="184">
        <f t="shared" si="40"/>
        <v>0</v>
      </c>
      <c r="K155" s="180" t="s">
        <v>19</v>
      </c>
      <c r="L155" s="39"/>
      <c r="M155" s="185" t="s">
        <v>19</v>
      </c>
      <c r="N155" s="186" t="s">
        <v>45</v>
      </c>
      <c r="O155" s="64"/>
      <c r="P155" s="187">
        <f t="shared" si="41"/>
        <v>0</v>
      </c>
      <c r="Q155" s="187">
        <v>0</v>
      </c>
      <c r="R155" s="187">
        <f t="shared" si="42"/>
        <v>0</v>
      </c>
      <c r="S155" s="187">
        <v>0</v>
      </c>
      <c r="T155" s="188">
        <f t="shared" si="4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172</v>
      </c>
      <c r="AT155" s="189" t="s">
        <v>167</v>
      </c>
      <c r="AU155" s="189" t="s">
        <v>83</v>
      </c>
      <c r="AY155" s="17" t="s">
        <v>164</v>
      </c>
      <c r="BE155" s="190">
        <f t="shared" si="44"/>
        <v>0</v>
      </c>
      <c r="BF155" s="190">
        <f t="shared" si="45"/>
        <v>0</v>
      </c>
      <c r="BG155" s="190">
        <f t="shared" si="46"/>
        <v>0</v>
      </c>
      <c r="BH155" s="190">
        <f t="shared" si="47"/>
        <v>0</v>
      </c>
      <c r="BI155" s="190">
        <f t="shared" si="48"/>
        <v>0</v>
      </c>
      <c r="BJ155" s="17" t="s">
        <v>81</v>
      </c>
      <c r="BK155" s="190">
        <f t="shared" si="49"/>
        <v>0</v>
      </c>
      <c r="BL155" s="17" t="s">
        <v>172</v>
      </c>
      <c r="BM155" s="189" t="s">
        <v>1221</v>
      </c>
    </row>
    <row r="156" spans="1:65" s="2" customFormat="1" ht="14.45" customHeight="1">
      <c r="A156" s="34"/>
      <c r="B156" s="35"/>
      <c r="C156" s="178" t="s">
        <v>239</v>
      </c>
      <c r="D156" s="178" t="s">
        <v>167</v>
      </c>
      <c r="E156" s="179" t="s">
        <v>2710</v>
      </c>
      <c r="F156" s="180" t="s">
        <v>2711</v>
      </c>
      <c r="G156" s="181" t="s">
        <v>318</v>
      </c>
      <c r="H156" s="182">
        <v>20</v>
      </c>
      <c r="I156" s="183"/>
      <c r="J156" s="184">
        <f t="shared" si="40"/>
        <v>0</v>
      </c>
      <c r="K156" s="180" t="s">
        <v>19</v>
      </c>
      <c r="L156" s="39"/>
      <c r="M156" s="185" t="s">
        <v>19</v>
      </c>
      <c r="N156" s="186" t="s">
        <v>45</v>
      </c>
      <c r="O156" s="64"/>
      <c r="P156" s="187">
        <f t="shared" si="41"/>
        <v>0</v>
      </c>
      <c r="Q156" s="187">
        <v>0</v>
      </c>
      <c r="R156" s="187">
        <f t="shared" si="42"/>
        <v>0</v>
      </c>
      <c r="S156" s="187">
        <v>0</v>
      </c>
      <c r="T156" s="188">
        <f t="shared" si="4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172</v>
      </c>
      <c r="AT156" s="189" t="s">
        <v>167</v>
      </c>
      <c r="AU156" s="189" t="s">
        <v>83</v>
      </c>
      <c r="AY156" s="17" t="s">
        <v>164</v>
      </c>
      <c r="BE156" s="190">
        <f t="shared" si="44"/>
        <v>0</v>
      </c>
      <c r="BF156" s="190">
        <f t="shared" si="45"/>
        <v>0</v>
      </c>
      <c r="BG156" s="190">
        <f t="shared" si="46"/>
        <v>0</v>
      </c>
      <c r="BH156" s="190">
        <f t="shared" si="47"/>
        <v>0</v>
      </c>
      <c r="BI156" s="190">
        <f t="shared" si="48"/>
        <v>0</v>
      </c>
      <c r="BJ156" s="17" t="s">
        <v>81</v>
      </c>
      <c r="BK156" s="190">
        <f t="shared" si="49"/>
        <v>0</v>
      </c>
      <c r="BL156" s="17" t="s">
        <v>172</v>
      </c>
      <c r="BM156" s="189" t="s">
        <v>1230</v>
      </c>
    </row>
    <row r="157" spans="1:65" s="2" customFormat="1" ht="24.2" customHeight="1">
      <c r="A157" s="34"/>
      <c r="B157" s="35"/>
      <c r="C157" s="178" t="s">
        <v>451</v>
      </c>
      <c r="D157" s="178" t="s">
        <v>167</v>
      </c>
      <c r="E157" s="179" t="s">
        <v>2712</v>
      </c>
      <c r="F157" s="180" t="s">
        <v>2713</v>
      </c>
      <c r="G157" s="181" t="s">
        <v>323</v>
      </c>
      <c r="H157" s="182">
        <v>1</v>
      </c>
      <c r="I157" s="183"/>
      <c r="J157" s="184">
        <f t="shared" si="40"/>
        <v>0</v>
      </c>
      <c r="K157" s="180" t="s">
        <v>19</v>
      </c>
      <c r="L157" s="39"/>
      <c r="M157" s="185" t="s">
        <v>19</v>
      </c>
      <c r="N157" s="186" t="s">
        <v>45</v>
      </c>
      <c r="O157" s="64"/>
      <c r="P157" s="187">
        <f t="shared" si="41"/>
        <v>0</v>
      </c>
      <c r="Q157" s="187">
        <v>0</v>
      </c>
      <c r="R157" s="187">
        <f t="shared" si="42"/>
        <v>0</v>
      </c>
      <c r="S157" s="187">
        <v>0</v>
      </c>
      <c r="T157" s="188">
        <f t="shared" si="4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83</v>
      </c>
      <c r="AY157" s="17" t="s">
        <v>164</v>
      </c>
      <c r="BE157" s="190">
        <f t="shared" si="44"/>
        <v>0</v>
      </c>
      <c r="BF157" s="190">
        <f t="shared" si="45"/>
        <v>0</v>
      </c>
      <c r="BG157" s="190">
        <f t="shared" si="46"/>
        <v>0</v>
      </c>
      <c r="BH157" s="190">
        <f t="shared" si="47"/>
        <v>0</v>
      </c>
      <c r="BI157" s="190">
        <f t="shared" si="48"/>
        <v>0</v>
      </c>
      <c r="BJ157" s="17" t="s">
        <v>81</v>
      </c>
      <c r="BK157" s="190">
        <f t="shared" si="49"/>
        <v>0</v>
      </c>
      <c r="BL157" s="17" t="s">
        <v>172</v>
      </c>
      <c r="BM157" s="189" t="s">
        <v>1374</v>
      </c>
    </row>
    <row r="158" spans="1:65" s="2" customFormat="1" ht="14.45" customHeight="1">
      <c r="A158" s="34"/>
      <c r="B158" s="35"/>
      <c r="C158" s="178" t="s">
        <v>456</v>
      </c>
      <c r="D158" s="178" t="s">
        <v>167</v>
      </c>
      <c r="E158" s="179" t="s">
        <v>2714</v>
      </c>
      <c r="F158" s="180" t="s">
        <v>2715</v>
      </c>
      <c r="G158" s="181" t="s">
        <v>323</v>
      </c>
      <c r="H158" s="182">
        <v>1</v>
      </c>
      <c r="I158" s="183"/>
      <c r="J158" s="184">
        <f t="shared" si="40"/>
        <v>0</v>
      </c>
      <c r="K158" s="180" t="s">
        <v>19</v>
      </c>
      <c r="L158" s="39"/>
      <c r="M158" s="185" t="s">
        <v>19</v>
      </c>
      <c r="N158" s="186" t="s">
        <v>45</v>
      </c>
      <c r="O158" s="64"/>
      <c r="P158" s="187">
        <f t="shared" si="41"/>
        <v>0</v>
      </c>
      <c r="Q158" s="187">
        <v>0</v>
      </c>
      <c r="R158" s="187">
        <f t="shared" si="42"/>
        <v>0</v>
      </c>
      <c r="S158" s="187">
        <v>0</v>
      </c>
      <c r="T158" s="188">
        <f t="shared" si="4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172</v>
      </c>
      <c r="AT158" s="189" t="s">
        <v>167</v>
      </c>
      <c r="AU158" s="189" t="s">
        <v>83</v>
      </c>
      <c r="AY158" s="17" t="s">
        <v>164</v>
      </c>
      <c r="BE158" s="190">
        <f t="shared" si="44"/>
        <v>0</v>
      </c>
      <c r="BF158" s="190">
        <f t="shared" si="45"/>
        <v>0</v>
      </c>
      <c r="BG158" s="190">
        <f t="shared" si="46"/>
        <v>0</v>
      </c>
      <c r="BH158" s="190">
        <f t="shared" si="47"/>
        <v>0</v>
      </c>
      <c r="BI158" s="190">
        <f t="shared" si="48"/>
        <v>0</v>
      </c>
      <c r="BJ158" s="17" t="s">
        <v>81</v>
      </c>
      <c r="BK158" s="190">
        <f t="shared" si="49"/>
        <v>0</v>
      </c>
      <c r="BL158" s="17" t="s">
        <v>172</v>
      </c>
      <c r="BM158" s="189" t="s">
        <v>1365</v>
      </c>
    </row>
    <row r="159" spans="1:65" s="2" customFormat="1" ht="14.45" customHeight="1">
      <c r="A159" s="34"/>
      <c r="B159" s="35"/>
      <c r="C159" s="178" t="s">
        <v>8</v>
      </c>
      <c r="D159" s="178" t="s">
        <v>167</v>
      </c>
      <c r="E159" s="179" t="s">
        <v>2716</v>
      </c>
      <c r="F159" s="180" t="s">
        <v>2717</v>
      </c>
      <c r="G159" s="181" t="s">
        <v>323</v>
      </c>
      <c r="H159" s="182">
        <v>1</v>
      </c>
      <c r="I159" s="183"/>
      <c r="J159" s="184">
        <f t="shared" si="40"/>
        <v>0</v>
      </c>
      <c r="K159" s="180" t="s">
        <v>19</v>
      </c>
      <c r="L159" s="39"/>
      <c r="M159" s="185" t="s">
        <v>19</v>
      </c>
      <c r="N159" s="186" t="s">
        <v>45</v>
      </c>
      <c r="O159" s="64"/>
      <c r="P159" s="187">
        <f t="shared" si="41"/>
        <v>0</v>
      </c>
      <c r="Q159" s="187">
        <v>0</v>
      </c>
      <c r="R159" s="187">
        <f t="shared" si="42"/>
        <v>0</v>
      </c>
      <c r="S159" s="187">
        <v>0</v>
      </c>
      <c r="T159" s="188">
        <f t="shared" si="4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172</v>
      </c>
      <c r="AT159" s="189" t="s">
        <v>167</v>
      </c>
      <c r="AU159" s="189" t="s">
        <v>83</v>
      </c>
      <c r="AY159" s="17" t="s">
        <v>164</v>
      </c>
      <c r="BE159" s="190">
        <f t="shared" si="44"/>
        <v>0</v>
      </c>
      <c r="BF159" s="190">
        <f t="shared" si="45"/>
        <v>0</v>
      </c>
      <c r="BG159" s="190">
        <f t="shared" si="46"/>
        <v>0</v>
      </c>
      <c r="BH159" s="190">
        <f t="shared" si="47"/>
        <v>0</v>
      </c>
      <c r="BI159" s="190">
        <f t="shared" si="48"/>
        <v>0</v>
      </c>
      <c r="BJ159" s="17" t="s">
        <v>81</v>
      </c>
      <c r="BK159" s="190">
        <f t="shared" si="49"/>
        <v>0</v>
      </c>
      <c r="BL159" s="17" t="s">
        <v>172</v>
      </c>
      <c r="BM159" s="189" t="s">
        <v>1248</v>
      </c>
    </row>
    <row r="160" spans="1:65" s="12" customFormat="1" ht="22.9" customHeight="1">
      <c r="B160" s="162"/>
      <c r="C160" s="163"/>
      <c r="D160" s="164" t="s">
        <v>73</v>
      </c>
      <c r="E160" s="176" t="s">
        <v>2718</v>
      </c>
      <c r="F160" s="176" t="s">
        <v>2719</v>
      </c>
      <c r="G160" s="163"/>
      <c r="H160" s="163"/>
      <c r="I160" s="166"/>
      <c r="J160" s="177">
        <f>BK160</f>
        <v>0</v>
      </c>
      <c r="K160" s="163"/>
      <c r="L160" s="168"/>
      <c r="M160" s="169"/>
      <c r="N160" s="170"/>
      <c r="O160" s="170"/>
      <c r="P160" s="171">
        <f>SUM(P161:P183)</f>
        <v>0</v>
      </c>
      <c r="Q160" s="170"/>
      <c r="R160" s="171">
        <f>SUM(R161:R183)</f>
        <v>0</v>
      </c>
      <c r="S160" s="170"/>
      <c r="T160" s="172">
        <f>SUM(T161:T183)</f>
        <v>0</v>
      </c>
      <c r="AR160" s="173" t="s">
        <v>81</v>
      </c>
      <c r="AT160" s="174" t="s">
        <v>73</v>
      </c>
      <c r="AU160" s="174" t="s">
        <v>81</v>
      </c>
      <c r="AY160" s="173" t="s">
        <v>164</v>
      </c>
      <c r="BK160" s="175">
        <f>SUM(BK161:BK183)</f>
        <v>0</v>
      </c>
    </row>
    <row r="161" spans="1:65" s="2" customFormat="1" ht="14.45" customHeight="1">
      <c r="A161" s="34"/>
      <c r="B161" s="35"/>
      <c r="C161" s="178" t="s">
        <v>81</v>
      </c>
      <c r="D161" s="178" t="s">
        <v>167</v>
      </c>
      <c r="E161" s="179" t="s">
        <v>2720</v>
      </c>
      <c r="F161" s="180" t="s">
        <v>2721</v>
      </c>
      <c r="G161" s="181" t="s">
        <v>292</v>
      </c>
      <c r="H161" s="182">
        <v>590</v>
      </c>
      <c r="I161" s="183"/>
      <c r="J161" s="184">
        <f t="shared" ref="J161:J183" si="50">ROUND(I161*H161,2)</f>
        <v>0</v>
      </c>
      <c r="K161" s="180" t="s">
        <v>19</v>
      </c>
      <c r="L161" s="39"/>
      <c r="M161" s="185" t="s">
        <v>19</v>
      </c>
      <c r="N161" s="186" t="s">
        <v>45</v>
      </c>
      <c r="O161" s="64"/>
      <c r="P161" s="187">
        <f t="shared" ref="P161:P183" si="51">O161*H161</f>
        <v>0</v>
      </c>
      <c r="Q161" s="187">
        <v>0</v>
      </c>
      <c r="R161" s="187">
        <f t="shared" ref="R161:R183" si="52">Q161*H161</f>
        <v>0</v>
      </c>
      <c r="S161" s="187">
        <v>0</v>
      </c>
      <c r="T161" s="188">
        <f t="shared" ref="T161:T183" si="53"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172</v>
      </c>
      <c r="AT161" s="189" t="s">
        <v>167</v>
      </c>
      <c r="AU161" s="189" t="s">
        <v>83</v>
      </c>
      <c r="AY161" s="17" t="s">
        <v>164</v>
      </c>
      <c r="BE161" s="190">
        <f t="shared" ref="BE161:BE183" si="54">IF(N161="základní",J161,0)</f>
        <v>0</v>
      </c>
      <c r="BF161" s="190">
        <f t="shared" ref="BF161:BF183" si="55">IF(N161="snížená",J161,0)</f>
        <v>0</v>
      </c>
      <c r="BG161" s="190">
        <f t="shared" ref="BG161:BG183" si="56">IF(N161="zákl. přenesená",J161,0)</f>
        <v>0</v>
      </c>
      <c r="BH161" s="190">
        <f t="shared" ref="BH161:BH183" si="57">IF(N161="sníž. přenesená",J161,0)</f>
        <v>0</v>
      </c>
      <c r="BI161" s="190">
        <f t="shared" ref="BI161:BI183" si="58">IF(N161="nulová",J161,0)</f>
        <v>0</v>
      </c>
      <c r="BJ161" s="17" t="s">
        <v>81</v>
      </c>
      <c r="BK161" s="190">
        <f t="shared" ref="BK161:BK183" si="59">ROUND(I161*H161,2)</f>
        <v>0</v>
      </c>
      <c r="BL161" s="17" t="s">
        <v>172</v>
      </c>
      <c r="BM161" s="189" t="s">
        <v>2156</v>
      </c>
    </row>
    <row r="162" spans="1:65" s="2" customFormat="1" ht="14.45" customHeight="1">
      <c r="A162" s="34"/>
      <c r="B162" s="35"/>
      <c r="C162" s="178" t="s">
        <v>83</v>
      </c>
      <c r="D162" s="178" t="s">
        <v>167</v>
      </c>
      <c r="E162" s="179" t="s">
        <v>2722</v>
      </c>
      <c r="F162" s="180" t="s">
        <v>2723</v>
      </c>
      <c r="G162" s="181" t="s">
        <v>292</v>
      </c>
      <c r="H162" s="182">
        <v>36</v>
      </c>
      <c r="I162" s="183"/>
      <c r="J162" s="184">
        <f t="shared" si="50"/>
        <v>0</v>
      </c>
      <c r="K162" s="180" t="s">
        <v>19</v>
      </c>
      <c r="L162" s="39"/>
      <c r="M162" s="185" t="s">
        <v>19</v>
      </c>
      <c r="N162" s="186" t="s">
        <v>45</v>
      </c>
      <c r="O162" s="64"/>
      <c r="P162" s="187">
        <f t="shared" si="51"/>
        <v>0</v>
      </c>
      <c r="Q162" s="187">
        <v>0</v>
      </c>
      <c r="R162" s="187">
        <f t="shared" si="52"/>
        <v>0</v>
      </c>
      <c r="S162" s="187">
        <v>0</v>
      </c>
      <c r="T162" s="188">
        <f t="shared" si="5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172</v>
      </c>
      <c r="AT162" s="189" t="s">
        <v>167</v>
      </c>
      <c r="AU162" s="189" t="s">
        <v>83</v>
      </c>
      <c r="AY162" s="17" t="s">
        <v>164</v>
      </c>
      <c r="BE162" s="190">
        <f t="shared" si="54"/>
        <v>0</v>
      </c>
      <c r="BF162" s="190">
        <f t="shared" si="55"/>
        <v>0</v>
      </c>
      <c r="BG162" s="190">
        <f t="shared" si="56"/>
        <v>0</v>
      </c>
      <c r="BH162" s="190">
        <f t="shared" si="57"/>
        <v>0</v>
      </c>
      <c r="BI162" s="190">
        <f t="shared" si="58"/>
        <v>0</v>
      </c>
      <c r="BJ162" s="17" t="s">
        <v>81</v>
      </c>
      <c r="BK162" s="190">
        <f t="shared" si="59"/>
        <v>0</v>
      </c>
      <c r="BL162" s="17" t="s">
        <v>172</v>
      </c>
      <c r="BM162" s="189" t="s">
        <v>1239</v>
      </c>
    </row>
    <row r="163" spans="1:65" s="2" customFormat="1" ht="14.45" customHeight="1">
      <c r="A163" s="34"/>
      <c r="B163" s="35"/>
      <c r="C163" s="178" t="s">
        <v>224</v>
      </c>
      <c r="D163" s="178" t="s">
        <v>167</v>
      </c>
      <c r="E163" s="179" t="s">
        <v>2724</v>
      </c>
      <c r="F163" s="180" t="s">
        <v>2725</v>
      </c>
      <c r="G163" s="181" t="s">
        <v>292</v>
      </c>
      <c r="H163" s="182">
        <v>250</v>
      </c>
      <c r="I163" s="183"/>
      <c r="J163" s="184">
        <f t="shared" si="50"/>
        <v>0</v>
      </c>
      <c r="K163" s="180" t="s">
        <v>19</v>
      </c>
      <c r="L163" s="39"/>
      <c r="M163" s="185" t="s">
        <v>19</v>
      </c>
      <c r="N163" s="186" t="s">
        <v>45</v>
      </c>
      <c r="O163" s="64"/>
      <c r="P163" s="187">
        <f t="shared" si="51"/>
        <v>0</v>
      </c>
      <c r="Q163" s="187">
        <v>0</v>
      </c>
      <c r="R163" s="187">
        <f t="shared" si="52"/>
        <v>0</v>
      </c>
      <c r="S163" s="187">
        <v>0</v>
      </c>
      <c r="T163" s="188">
        <f t="shared" si="5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172</v>
      </c>
      <c r="AT163" s="189" t="s">
        <v>167</v>
      </c>
      <c r="AU163" s="189" t="s">
        <v>83</v>
      </c>
      <c r="AY163" s="17" t="s">
        <v>164</v>
      </c>
      <c r="BE163" s="190">
        <f t="shared" si="54"/>
        <v>0</v>
      </c>
      <c r="BF163" s="190">
        <f t="shared" si="55"/>
        <v>0</v>
      </c>
      <c r="BG163" s="190">
        <f t="shared" si="56"/>
        <v>0</v>
      </c>
      <c r="BH163" s="190">
        <f t="shared" si="57"/>
        <v>0</v>
      </c>
      <c r="BI163" s="190">
        <f t="shared" si="58"/>
        <v>0</v>
      </c>
      <c r="BJ163" s="17" t="s">
        <v>81</v>
      </c>
      <c r="BK163" s="190">
        <f t="shared" si="59"/>
        <v>0</v>
      </c>
      <c r="BL163" s="17" t="s">
        <v>172</v>
      </c>
      <c r="BM163" s="189" t="s">
        <v>1257</v>
      </c>
    </row>
    <row r="164" spans="1:65" s="2" customFormat="1" ht="14.45" customHeight="1">
      <c r="A164" s="34"/>
      <c r="B164" s="35"/>
      <c r="C164" s="178" t="s">
        <v>172</v>
      </c>
      <c r="D164" s="178" t="s">
        <v>167</v>
      </c>
      <c r="E164" s="179" t="s">
        <v>2726</v>
      </c>
      <c r="F164" s="180" t="s">
        <v>2727</v>
      </c>
      <c r="G164" s="181" t="s">
        <v>318</v>
      </c>
      <c r="H164" s="182">
        <v>4</v>
      </c>
      <c r="I164" s="183"/>
      <c r="J164" s="184">
        <f t="shared" si="50"/>
        <v>0</v>
      </c>
      <c r="K164" s="180" t="s">
        <v>19</v>
      </c>
      <c r="L164" s="39"/>
      <c r="M164" s="185" t="s">
        <v>19</v>
      </c>
      <c r="N164" s="186" t="s">
        <v>45</v>
      </c>
      <c r="O164" s="64"/>
      <c r="P164" s="187">
        <f t="shared" si="51"/>
        <v>0</v>
      </c>
      <c r="Q164" s="187">
        <v>0</v>
      </c>
      <c r="R164" s="187">
        <f t="shared" si="52"/>
        <v>0</v>
      </c>
      <c r="S164" s="187">
        <v>0</v>
      </c>
      <c r="T164" s="188">
        <f t="shared" si="5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172</v>
      </c>
      <c r="AT164" s="189" t="s">
        <v>167</v>
      </c>
      <c r="AU164" s="189" t="s">
        <v>83</v>
      </c>
      <c r="AY164" s="17" t="s">
        <v>164</v>
      </c>
      <c r="BE164" s="190">
        <f t="shared" si="54"/>
        <v>0</v>
      </c>
      <c r="BF164" s="190">
        <f t="shared" si="55"/>
        <v>0</v>
      </c>
      <c r="BG164" s="190">
        <f t="shared" si="56"/>
        <v>0</v>
      </c>
      <c r="BH164" s="190">
        <f t="shared" si="57"/>
        <v>0</v>
      </c>
      <c r="BI164" s="190">
        <f t="shared" si="58"/>
        <v>0</v>
      </c>
      <c r="BJ164" s="17" t="s">
        <v>81</v>
      </c>
      <c r="BK164" s="190">
        <f t="shared" si="59"/>
        <v>0</v>
      </c>
      <c r="BL164" s="17" t="s">
        <v>172</v>
      </c>
      <c r="BM164" s="189" t="s">
        <v>1173</v>
      </c>
    </row>
    <row r="165" spans="1:65" s="2" customFormat="1" ht="14.45" customHeight="1">
      <c r="A165" s="34"/>
      <c r="B165" s="35"/>
      <c r="C165" s="178" t="s">
        <v>310</v>
      </c>
      <c r="D165" s="178" t="s">
        <v>167</v>
      </c>
      <c r="E165" s="179" t="s">
        <v>2728</v>
      </c>
      <c r="F165" s="180" t="s">
        <v>2729</v>
      </c>
      <c r="G165" s="181" t="s">
        <v>318</v>
      </c>
      <c r="H165" s="182">
        <v>13</v>
      </c>
      <c r="I165" s="183"/>
      <c r="J165" s="184">
        <f t="shared" si="50"/>
        <v>0</v>
      </c>
      <c r="K165" s="180" t="s">
        <v>19</v>
      </c>
      <c r="L165" s="39"/>
      <c r="M165" s="185" t="s">
        <v>19</v>
      </c>
      <c r="N165" s="186" t="s">
        <v>45</v>
      </c>
      <c r="O165" s="64"/>
      <c r="P165" s="187">
        <f t="shared" si="51"/>
        <v>0</v>
      </c>
      <c r="Q165" s="187">
        <v>0</v>
      </c>
      <c r="R165" s="187">
        <f t="shared" si="52"/>
        <v>0</v>
      </c>
      <c r="S165" s="187">
        <v>0</v>
      </c>
      <c r="T165" s="188">
        <f t="shared" si="5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172</v>
      </c>
      <c r="AT165" s="189" t="s">
        <v>167</v>
      </c>
      <c r="AU165" s="189" t="s">
        <v>83</v>
      </c>
      <c r="AY165" s="17" t="s">
        <v>164</v>
      </c>
      <c r="BE165" s="190">
        <f t="shared" si="54"/>
        <v>0</v>
      </c>
      <c r="BF165" s="190">
        <f t="shared" si="55"/>
        <v>0</v>
      </c>
      <c r="BG165" s="190">
        <f t="shared" si="56"/>
        <v>0</v>
      </c>
      <c r="BH165" s="190">
        <f t="shared" si="57"/>
        <v>0</v>
      </c>
      <c r="BI165" s="190">
        <f t="shared" si="58"/>
        <v>0</v>
      </c>
      <c r="BJ165" s="17" t="s">
        <v>81</v>
      </c>
      <c r="BK165" s="190">
        <f t="shared" si="59"/>
        <v>0</v>
      </c>
      <c r="BL165" s="17" t="s">
        <v>172</v>
      </c>
      <c r="BM165" s="189" t="s">
        <v>1292</v>
      </c>
    </row>
    <row r="166" spans="1:65" s="2" customFormat="1" ht="24.2" customHeight="1">
      <c r="A166" s="34"/>
      <c r="B166" s="35"/>
      <c r="C166" s="178" t="s">
        <v>427</v>
      </c>
      <c r="D166" s="178" t="s">
        <v>167</v>
      </c>
      <c r="E166" s="179" t="s">
        <v>2730</v>
      </c>
      <c r="F166" s="180" t="s">
        <v>2731</v>
      </c>
      <c r="G166" s="181" t="s">
        <v>318</v>
      </c>
      <c r="H166" s="182">
        <v>1</v>
      </c>
      <c r="I166" s="183"/>
      <c r="J166" s="184">
        <f t="shared" si="50"/>
        <v>0</v>
      </c>
      <c r="K166" s="180" t="s">
        <v>19</v>
      </c>
      <c r="L166" s="39"/>
      <c r="M166" s="185" t="s">
        <v>19</v>
      </c>
      <c r="N166" s="186" t="s">
        <v>45</v>
      </c>
      <c r="O166" s="64"/>
      <c r="P166" s="187">
        <f t="shared" si="51"/>
        <v>0</v>
      </c>
      <c r="Q166" s="187">
        <v>0</v>
      </c>
      <c r="R166" s="187">
        <f t="shared" si="52"/>
        <v>0</v>
      </c>
      <c r="S166" s="187">
        <v>0</v>
      </c>
      <c r="T166" s="188">
        <f t="shared" si="5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172</v>
      </c>
      <c r="AT166" s="189" t="s">
        <v>167</v>
      </c>
      <c r="AU166" s="189" t="s">
        <v>83</v>
      </c>
      <c r="AY166" s="17" t="s">
        <v>164</v>
      </c>
      <c r="BE166" s="190">
        <f t="shared" si="54"/>
        <v>0</v>
      </c>
      <c r="BF166" s="190">
        <f t="shared" si="55"/>
        <v>0</v>
      </c>
      <c r="BG166" s="190">
        <f t="shared" si="56"/>
        <v>0</v>
      </c>
      <c r="BH166" s="190">
        <f t="shared" si="57"/>
        <v>0</v>
      </c>
      <c r="BI166" s="190">
        <f t="shared" si="58"/>
        <v>0</v>
      </c>
      <c r="BJ166" s="17" t="s">
        <v>81</v>
      </c>
      <c r="BK166" s="190">
        <f t="shared" si="59"/>
        <v>0</v>
      </c>
      <c r="BL166" s="17" t="s">
        <v>172</v>
      </c>
      <c r="BM166" s="189" t="s">
        <v>1283</v>
      </c>
    </row>
    <row r="167" spans="1:65" s="2" customFormat="1" ht="14.45" customHeight="1">
      <c r="A167" s="34"/>
      <c r="B167" s="35"/>
      <c r="C167" s="178" t="s">
        <v>420</v>
      </c>
      <c r="D167" s="178" t="s">
        <v>167</v>
      </c>
      <c r="E167" s="179" t="s">
        <v>2732</v>
      </c>
      <c r="F167" s="180" t="s">
        <v>2733</v>
      </c>
      <c r="G167" s="181" t="s">
        <v>318</v>
      </c>
      <c r="H167" s="182">
        <v>13</v>
      </c>
      <c r="I167" s="183"/>
      <c r="J167" s="184">
        <f t="shared" si="50"/>
        <v>0</v>
      </c>
      <c r="K167" s="180" t="s">
        <v>19</v>
      </c>
      <c r="L167" s="39"/>
      <c r="M167" s="185" t="s">
        <v>19</v>
      </c>
      <c r="N167" s="186" t="s">
        <v>45</v>
      </c>
      <c r="O167" s="64"/>
      <c r="P167" s="187">
        <f t="shared" si="51"/>
        <v>0</v>
      </c>
      <c r="Q167" s="187">
        <v>0</v>
      </c>
      <c r="R167" s="187">
        <f t="shared" si="52"/>
        <v>0</v>
      </c>
      <c r="S167" s="187">
        <v>0</v>
      </c>
      <c r="T167" s="188">
        <f t="shared" si="5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172</v>
      </c>
      <c r="AT167" s="189" t="s">
        <v>167</v>
      </c>
      <c r="AU167" s="189" t="s">
        <v>83</v>
      </c>
      <c r="AY167" s="17" t="s">
        <v>164</v>
      </c>
      <c r="BE167" s="190">
        <f t="shared" si="54"/>
        <v>0</v>
      </c>
      <c r="BF167" s="190">
        <f t="shared" si="55"/>
        <v>0</v>
      </c>
      <c r="BG167" s="190">
        <f t="shared" si="56"/>
        <v>0</v>
      </c>
      <c r="BH167" s="190">
        <f t="shared" si="57"/>
        <v>0</v>
      </c>
      <c r="BI167" s="190">
        <f t="shared" si="58"/>
        <v>0</v>
      </c>
      <c r="BJ167" s="17" t="s">
        <v>81</v>
      </c>
      <c r="BK167" s="190">
        <f t="shared" si="59"/>
        <v>0</v>
      </c>
      <c r="BL167" s="17" t="s">
        <v>172</v>
      </c>
      <c r="BM167" s="189" t="s">
        <v>1341</v>
      </c>
    </row>
    <row r="168" spans="1:65" s="2" customFormat="1" ht="24.2" customHeight="1">
      <c r="A168" s="34"/>
      <c r="B168" s="35"/>
      <c r="C168" s="178" t="s">
        <v>234</v>
      </c>
      <c r="D168" s="178" t="s">
        <v>167</v>
      </c>
      <c r="E168" s="179" t="s">
        <v>2734</v>
      </c>
      <c r="F168" s="180" t="s">
        <v>2735</v>
      </c>
      <c r="G168" s="181" t="s">
        <v>318</v>
      </c>
      <c r="H168" s="182">
        <v>590</v>
      </c>
      <c r="I168" s="183"/>
      <c r="J168" s="184">
        <f t="shared" si="50"/>
        <v>0</v>
      </c>
      <c r="K168" s="180" t="s">
        <v>19</v>
      </c>
      <c r="L168" s="39"/>
      <c r="M168" s="185" t="s">
        <v>19</v>
      </c>
      <c r="N168" s="186" t="s">
        <v>45</v>
      </c>
      <c r="O168" s="64"/>
      <c r="P168" s="187">
        <f t="shared" si="51"/>
        <v>0</v>
      </c>
      <c r="Q168" s="187">
        <v>0</v>
      </c>
      <c r="R168" s="187">
        <f t="shared" si="52"/>
        <v>0</v>
      </c>
      <c r="S168" s="187">
        <v>0</v>
      </c>
      <c r="T168" s="188">
        <f t="shared" si="5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172</v>
      </c>
      <c r="AT168" s="189" t="s">
        <v>167</v>
      </c>
      <c r="AU168" s="189" t="s">
        <v>83</v>
      </c>
      <c r="AY168" s="17" t="s">
        <v>164</v>
      </c>
      <c r="BE168" s="190">
        <f t="shared" si="54"/>
        <v>0</v>
      </c>
      <c r="BF168" s="190">
        <f t="shared" si="55"/>
        <v>0</v>
      </c>
      <c r="BG168" s="190">
        <f t="shared" si="56"/>
        <v>0</v>
      </c>
      <c r="BH168" s="190">
        <f t="shared" si="57"/>
        <v>0</v>
      </c>
      <c r="BI168" s="190">
        <f t="shared" si="58"/>
        <v>0</v>
      </c>
      <c r="BJ168" s="17" t="s">
        <v>81</v>
      </c>
      <c r="BK168" s="190">
        <f t="shared" si="59"/>
        <v>0</v>
      </c>
      <c r="BL168" s="17" t="s">
        <v>172</v>
      </c>
      <c r="BM168" s="189" t="s">
        <v>1127</v>
      </c>
    </row>
    <row r="169" spans="1:65" s="2" customFormat="1" ht="14.45" customHeight="1">
      <c r="A169" s="34"/>
      <c r="B169" s="35"/>
      <c r="C169" s="178" t="s">
        <v>237</v>
      </c>
      <c r="D169" s="178" t="s">
        <v>167</v>
      </c>
      <c r="E169" s="179" t="s">
        <v>2736</v>
      </c>
      <c r="F169" s="180" t="s">
        <v>2737</v>
      </c>
      <c r="G169" s="181" t="s">
        <v>318</v>
      </c>
      <c r="H169" s="182">
        <v>12</v>
      </c>
      <c r="I169" s="183"/>
      <c r="J169" s="184">
        <f t="shared" si="50"/>
        <v>0</v>
      </c>
      <c r="K169" s="180" t="s">
        <v>19</v>
      </c>
      <c r="L169" s="39"/>
      <c r="M169" s="185" t="s">
        <v>19</v>
      </c>
      <c r="N169" s="186" t="s">
        <v>45</v>
      </c>
      <c r="O169" s="64"/>
      <c r="P169" s="187">
        <f t="shared" si="51"/>
        <v>0</v>
      </c>
      <c r="Q169" s="187">
        <v>0</v>
      </c>
      <c r="R169" s="187">
        <f t="shared" si="52"/>
        <v>0</v>
      </c>
      <c r="S169" s="187">
        <v>0</v>
      </c>
      <c r="T169" s="188">
        <f t="shared" si="5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172</v>
      </c>
      <c r="AT169" s="189" t="s">
        <v>167</v>
      </c>
      <c r="AU169" s="189" t="s">
        <v>83</v>
      </c>
      <c r="AY169" s="17" t="s">
        <v>164</v>
      </c>
      <c r="BE169" s="190">
        <f t="shared" si="54"/>
        <v>0</v>
      </c>
      <c r="BF169" s="190">
        <f t="shared" si="55"/>
        <v>0</v>
      </c>
      <c r="BG169" s="190">
        <f t="shared" si="56"/>
        <v>0</v>
      </c>
      <c r="BH169" s="190">
        <f t="shared" si="57"/>
        <v>0</v>
      </c>
      <c r="BI169" s="190">
        <f t="shared" si="58"/>
        <v>0</v>
      </c>
      <c r="BJ169" s="17" t="s">
        <v>81</v>
      </c>
      <c r="BK169" s="190">
        <f t="shared" si="59"/>
        <v>0</v>
      </c>
      <c r="BL169" s="17" t="s">
        <v>172</v>
      </c>
      <c r="BM169" s="189" t="s">
        <v>1119</v>
      </c>
    </row>
    <row r="170" spans="1:65" s="2" customFormat="1" ht="14.45" customHeight="1">
      <c r="A170" s="34"/>
      <c r="B170" s="35"/>
      <c r="C170" s="178" t="s">
        <v>166</v>
      </c>
      <c r="D170" s="178" t="s">
        <v>167</v>
      </c>
      <c r="E170" s="179" t="s">
        <v>2738</v>
      </c>
      <c r="F170" s="180" t="s">
        <v>2739</v>
      </c>
      <c r="G170" s="181" t="s">
        <v>318</v>
      </c>
      <c r="H170" s="182">
        <v>60</v>
      </c>
      <c r="I170" s="183"/>
      <c r="J170" s="184">
        <f t="shared" si="50"/>
        <v>0</v>
      </c>
      <c r="K170" s="180" t="s">
        <v>19</v>
      </c>
      <c r="L170" s="39"/>
      <c r="M170" s="185" t="s">
        <v>19</v>
      </c>
      <c r="N170" s="186" t="s">
        <v>45</v>
      </c>
      <c r="O170" s="64"/>
      <c r="P170" s="187">
        <f t="shared" si="51"/>
        <v>0</v>
      </c>
      <c r="Q170" s="187">
        <v>0</v>
      </c>
      <c r="R170" s="187">
        <f t="shared" si="52"/>
        <v>0</v>
      </c>
      <c r="S170" s="187">
        <v>0</v>
      </c>
      <c r="T170" s="188">
        <f t="shared" si="5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172</v>
      </c>
      <c r="AT170" s="189" t="s">
        <v>167</v>
      </c>
      <c r="AU170" s="189" t="s">
        <v>83</v>
      </c>
      <c r="AY170" s="17" t="s">
        <v>164</v>
      </c>
      <c r="BE170" s="190">
        <f t="shared" si="54"/>
        <v>0</v>
      </c>
      <c r="BF170" s="190">
        <f t="shared" si="55"/>
        <v>0</v>
      </c>
      <c r="BG170" s="190">
        <f t="shared" si="56"/>
        <v>0</v>
      </c>
      <c r="BH170" s="190">
        <f t="shared" si="57"/>
        <v>0</v>
      </c>
      <c r="BI170" s="190">
        <f t="shared" si="58"/>
        <v>0</v>
      </c>
      <c r="BJ170" s="17" t="s">
        <v>81</v>
      </c>
      <c r="BK170" s="190">
        <f t="shared" si="59"/>
        <v>0</v>
      </c>
      <c r="BL170" s="17" t="s">
        <v>172</v>
      </c>
      <c r="BM170" s="189" t="s">
        <v>2740</v>
      </c>
    </row>
    <row r="171" spans="1:65" s="2" customFormat="1" ht="14.45" customHeight="1">
      <c r="A171" s="34"/>
      <c r="B171" s="35"/>
      <c r="C171" s="178" t="s">
        <v>289</v>
      </c>
      <c r="D171" s="178" t="s">
        <v>167</v>
      </c>
      <c r="E171" s="179" t="s">
        <v>2741</v>
      </c>
      <c r="F171" s="180" t="s">
        <v>2742</v>
      </c>
      <c r="G171" s="181" t="s">
        <v>318</v>
      </c>
      <c r="H171" s="182">
        <v>1</v>
      </c>
      <c r="I171" s="183"/>
      <c r="J171" s="184">
        <f t="shared" si="50"/>
        <v>0</v>
      </c>
      <c r="K171" s="180" t="s">
        <v>19</v>
      </c>
      <c r="L171" s="39"/>
      <c r="M171" s="185" t="s">
        <v>19</v>
      </c>
      <c r="N171" s="186" t="s">
        <v>45</v>
      </c>
      <c r="O171" s="64"/>
      <c r="P171" s="187">
        <f t="shared" si="51"/>
        <v>0</v>
      </c>
      <c r="Q171" s="187">
        <v>0</v>
      </c>
      <c r="R171" s="187">
        <f t="shared" si="52"/>
        <v>0</v>
      </c>
      <c r="S171" s="187">
        <v>0</v>
      </c>
      <c r="T171" s="188">
        <f t="shared" si="5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172</v>
      </c>
      <c r="AT171" s="189" t="s">
        <v>167</v>
      </c>
      <c r="AU171" s="189" t="s">
        <v>83</v>
      </c>
      <c r="AY171" s="17" t="s">
        <v>164</v>
      </c>
      <c r="BE171" s="190">
        <f t="shared" si="54"/>
        <v>0</v>
      </c>
      <c r="BF171" s="190">
        <f t="shared" si="55"/>
        <v>0</v>
      </c>
      <c r="BG171" s="190">
        <f t="shared" si="56"/>
        <v>0</v>
      </c>
      <c r="BH171" s="190">
        <f t="shared" si="57"/>
        <v>0</v>
      </c>
      <c r="BI171" s="190">
        <f t="shared" si="58"/>
        <v>0</v>
      </c>
      <c r="BJ171" s="17" t="s">
        <v>81</v>
      </c>
      <c r="BK171" s="190">
        <f t="shared" si="59"/>
        <v>0</v>
      </c>
      <c r="BL171" s="17" t="s">
        <v>172</v>
      </c>
      <c r="BM171" s="189" t="s">
        <v>998</v>
      </c>
    </row>
    <row r="172" spans="1:65" s="2" customFormat="1" ht="14.45" customHeight="1">
      <c r="A172" s="34"/>
      <c r="B172" s="35"/>
      <c r="C172" s="178" t="s">
        <v>239</v>
      </c>
      <c r="D172" s="178" t="s">
        <v>167</v>
      </c>
      <c r="E172" s="179" t="s">
        <v>2743</v>
      </c>
      <c r="F172" s="180" t="s">
        <v>2744</v>
      </c>
      <c r="G172" s="181" t="s">
        <v>318</v>
      </c>
      <c r="H172" s="182">
        <v>1</v>
      </c>
      <c r="I172" s="183"/>
      <c r="J172" s="184">
        <f t="shared" si="50"/>
        <v>0</v>
      </c>
      <c r="K172" s="180" t="s">
        <v>19</v>
      </c>
      <c r="L172" s="39"/>
      <c r="M172" s="185" t="s">
        <v>19</v>
      </c>
      <c r="N172" s="186" t="s">
        <v>45</v>
      </c>
      <c r="O172" s="64"/>
      <c r="P172" s="187">
        <f t="shared" si="51"/>
        <v>0</v>
      </c>
      <c r="Q172" s="187">
        <v>0</v>
      </c>
      <c r="R172" s="187">
        <f t="shared" si="52"/>
        <v>0</v>
      </c>
      <c r="S172" s="187">
        <v>0</v>
      </c>
      <c r="T172" s="188">
        <f t="shared" si="5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172</v>
      </c>
      <c r="AT172" s="189" t="s">
        <v>167</v>
      </c>
      <c r="AU172" s="189" t="s">
        <v>83</v>
      </c>
      <c r="AY172" s="17" t="s">
        <v>164</v>
      </c>
      <c r="BE172" s="190">
        <f t="shared" si="54"/>
        <v>0</v>
      </c>
      <c r="BF172" s="190">
        <f t="shared" si="55"/>
        <v>0</v>
      </c>
      <c r="BG172" s="190">
        <f t="shared" si="56"/>
        <v>0</v>
      </c>
      <c r="BH172" s="190">
        <f t="shared" si="57"/>
        <v>0</v>
      </c>
      <c r="BI172" s="190">
        <f t="shared" si="58"/>
        <v>0</v>
      </c>
      <c r="BJ172" s="17" t="s">
        <v>81</v>
      </c>
      <c r="BK172" s="190">
        <f t="shared" si="59"/>
        <v>0</v>
      </c>
      <c r="BL172" s="17" t="s">
        <v>172</v>
      </c>
      <c r="BM172" s="189" t="s">
        <v>1010</v>
      </c>
    </row>
    <row r="173" spans="1:65" s="2" customFormat="1" ht="14.45" customHeight="1">
      <c r="A173" s="34"/>
      <c r="B173" s="35"/>
      <c r="C173" s="178" t="s">
        <v>451</v>
      </c>
      <c r="D173" s="178" t="s">
        <v>167</v>
      </c>
      <c r="E173" s="179" t="s">
        <v>2745</v>
      </c>
      <c r="F173" s="180" t="s">
        <v>2746</v>
      </c>
      <c r="G173" s="181" t="s">
        <v>318</v>
      </c>
      <c r="H173" s="182">
        <v>12</v>
      </c>
      <c r="I173" s="183"/>
      <c r="J173" s="184">
        <f t="shared" si="50"/>
        <v>0</v>
      </c>
      <c r="K173" s="180" t="s">
        <v>19</v>
      </c>
      <c r="L173" s="39"/>
      <c r="M173" s="185" t="s">
        <v>19</v>
      </c>
      <c r="N173" s="186" t="s">
        <v>45</v>
      </c>
      <c r="O173" s="64"/>
      <c r="P173" s="187">
        <f t="shared" si="51"/>
        <v>0</v>
      </c>
      <c r="Q173" s="187">
        <v>0</v>
      </c>
      <c r="R173" s="187">
        <f t="shared" si="52"/>
        <v>0</v>
      </c>
      <c r="S173" s="187">
        <v>0</v>
      </c>
      <c r="T173" s="188">
        <f t="shared" si="5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172</v>
      </c>
      <c r="AT173" s="189" t="s">
        <v>167</v>
      </c>
      <c r="AU173" s="189" t="s">
        <v>83</v>
      </c>
      <c r="AY173" s="17" t="s">
        <v>164</v>
      </c>
      <c r="BE173" s="190">
        <f t="shared" si="54"/>
        <v>0</v>
      </c>
      <c r="BF173" s="190">
        <f t="shared" si="55"/>
        <v>0</v>
      </c>
      <c r="BG173" s="190">
        <f t="shared" si="56"/>
        <v>0</v>
      </c>
      <c r="BH173" s="190">
        <f t="shared" si="57"/>
        <v>0</v>
      </c>
      <c r="BI173" s="190">
        <f t="shared" si="58"/>
        <v>0</v>
      </c>
      <c r="BJ173" s="17" t="s">
        <v>81</v>
      </c>
      <c r="BK173" s="190">
        <f t="shared" si="59"/>
        <v>0</v>
      </c>
      <c r="BL173" s="17" t="s">
        <v>172</v>
      </c>
      <c r="BM173" s="189" t="s">
        <v>1020</v>
      </c>
    </row>
    <row r="174" spans="1:65" s="2" customFormat="1" ht="14.45" customHeight="1">
      <c r="A174" s="34"/>
      <c r="B174" s="35"/>
      <c r="C174" s="178" t="s">
        <v>456</v>
      </c>
      <c r="D174" s="178" t="s">
        <v>167</v>
      </c>
      <c r="E174" s="179" t="s">
        <v>2747</v>
      </c>
      <c r="F174" s="180" t="s">
        <v>2748</v>
      </c>
      <c r="G174" s="181" t="s">
        <v>318</v>
      </c>
      <c r="H174" s="182">
        <v>1</v>
      </c>
      <c r="I174" s="183"/>
      <c r="J174" s="184">
        <f t="shared" si="50"/>
        <v>0</v>
      </c>
      <c r="K174" s="180" t="s">
        <v>19</v>
      </c>
      <c r="L174" s="39"/>
      <c r="M174" s="185" t="s">
        <v>19</v>
      </c>
      <c r="N174" s="186" t="s">
        <v>45</v>
      </c>
      <c r="O174" s="64"/>
      <c r="P174" s="187">
        <f t="shared" si="51"/>
        <v>0</v>
      </c>
      <c r="Q174" s="187">
        <v>0</v>
      </c>
      <c r="R174" s="187">
        <f t="shared" si="52"/>
        <v>0</v>
      </c>
      <c r="S174" s="187">
        <v>0</v>
      </c>
      <c r="T174" s="188">
        <f t="shared" si="5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172</v>
      </c>
      <c r="AT174" s="189" t="s">
        <v>167</v>
      </c>
      <c r="AU174" s="189" t="s">
        <v>83</v>
      </c>
      <c r="AY174" s="17" t="s">
        <v>164</v>
      </c>
      <c r="BE174" s="190">
        <f t="shared" si="54"/>
        <v>0</v>
      </c>
      <c r="BF174" s="190">
        <f t="shared" si="55"/>
        <v>0</v>
      </c>
      <c r="BG174" s="190">
        <f t="shared" si="56"/>
        <v>0</v>
      </c>
      <c r="BH174" s="190">
        <f t="shared" si="57"/>
        <v>0</v>
      </c>
      <c r="BI174" s="190">
        <f t="shared" si="58"/>
        <v>0</v>
      </c>
      <c r="BJ174" s="17" t="s">
        <v>81</v>
      </c>
      <c r="BK174" s="190">
        <f t="shared" si="59"/>
        <v>0</v>
      </c>
      <c r="BL174" s="17" t="s">
        <v>172</v>
      </c>
      <c r="BM174" s="189" t="s">
        <v>986</v>
      </c>
    </row>
    <row r="175" spans="1:65" s="2" customFormat="1" ht="24.2" customHeight="1">
      <c r="A175" s="34"/>
      <c r="B175" s="35"/>
      <c r="C175" s="178" t="s">
        <v>8</v>
      </c>
      <c r="D175" s="178" t="s">
        <v>167</v>
      </c>
      <c r="E175" s="179" t="s">
        <v>2749</v>
      </c>
      <c r="F175" s="180" t="s">
        <v>2750</v>
      </c>
      <c r="G175" s="181" t="s">
        <v>318</v>
      </c>
      <c r="H175" s="182">
        <v>4</v>
      </c>
      <c r="I175" s="183"/>
      <c r="J175" s="184">
        <f t="shared" si="50"/>
        <v>0</v>
      </c>
      <c r="K175" s="180" t="s">
        <v>19</v>
      </c>
      <c r="L175" s="39"/>
      <c r="M175" s="185" t="s">
        <v>19</v>
      </c>
      <c r="N175" s="186" t="s">
        <v>45</v>
      </c>
      <c r="O175" s="64"/>
      <c r="P175" s="187">
        <f t="shared" si="51"/>
        <v>0</v>
      </c>
      <c r="Q175" s="187">
        <v>0</v>
      </c>
      <c r="R175" s="187">
        <f t="shared" si="52"/>
        <v>0</v>
      </c>
      <c r="S175" s="187">
        <v>0</v>
      </c>
      <c r="T175" s="188">
        <f t="shared" si="5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83</v>
      </c>
      <c r="AY175" s="17" t="s">
        <v>164</v>
      </c>
      <c r="BE175" s="190">
        <f t="shared" si="54"/>
        <v>0</v>
      </c>
      <c r="BF175" s="190">
        <f t="shared" si="55"/>
        <v>0</v>
      </c>
      <c r="BG175" s="190">
        <f t="shared" si="56"/>
        <v>0</v>
      </c>
      <c r="BH175" s="190">
        <f t="shared" si="57"/>
        <v>0</v>
      </c>
      <c r="BI175" s="190">
        <f t="shared" si="58"/>
        <v>0</v>
      </c>
      <c r="BJ175" s="17" t="s">
        <v>81</v>
      </c>
      <c r="BK175" s="190">
        <f t="shared" si="59"/>
        <v>0</v>
      </c>
      <c r="BL175" s="17" t="s">
        <v>172</v>
      </c>
      <c r="BM175" s="189" t="s">
        <v>1035</v>
      </c>
    </row>
    <row r="176" spans="1:65" s="2" customFormat="1" ht="14.45" customHeight="1">
      <c r="A176" s="34"/>
      <c r="B176" s="35"/>
      <c r="C176" s="178" t="s">
        <v>389</v>
      </c>
      <c r="D176" s="178" t="s">
        <v>167</v>
      </c>
      <c r="E176" s="179" t="s">
        <v>2751</v>
      </c>
      <c r="F176" s="180" t="s">
        <v>2752</v>
      </c>
      <c r="G176" s="181" t="s">
        <v>323</v>
      </c>
      <c r="H176" s="182">
        <v>2</v>
      </c>
      <c r="I176" s="183"/>
      <c r="J176" s="184">
        <f t="shared" si="50"/>
        <v>0</v>
      </c>
      <c r="K176" s="180" t="s">
        <v>19</v>
      </c>
      <c r="L176" s="39"/>
      <c r="M176" s="185" t="s">
        <v>19</v>
      </c>
      <c r="N176" s="186" t="s">
        <v>45</v>
      </c>
      <c r="O176" s="64"/>
      <c r="P176" s="187">
        <f t="shared" si="51"/>
        <v>0</v>
      </c>
      <c r="Q176" s="187">
        <v>0</v>
      </c>
      <c r="R176" s="187">
        <f t="shared" si="52"/>
        <v>0</v>
      </c>
      <c r="S176" s="187">
        <v>0</v>
      </c>
      <c r="T176" s="188">
        <f t="shared" si="5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172</v>
      </c>
      <c r="AT176" s="189" t="s">
        <v>167</v>
      </c>
      <c r="AU176" s="189" t="s">
        <v>83</v>
      </c>
      <c r="AY176" s="17" t="s">
        <v>164</v>
      </c>
      <c r="BE176" s="190">
        <f t="shared" si="54"/>
        <v>0</v>
      </c>
      <c r="BF176" s="190">
        <f t="shared" si="55"/>
        <v>0</v>
      </c>
      <c r="BG176" s="190">
        <f t="shared" si="56"/>
        <v>0</v>
      </c>
      <c r="BH176" s="190">
        <f t="shared" si="57"/>
        <v>0</v>
      </c>
      <c r="BI176" s="190">
        <f t="shared" si="58"/>
        <v>0</v>
      </c>
      <c r="BJ176" s="17" t="s">
        <v>81</v>
      </c>
      <c r="BK176" s="190">
        <f t="shared" si="59"/>
        <v>0</v>
      </c>
      <c r="BL176" s="17" t="s">
        <v>172</v>
      </c>
      <c r="BM176" s="189" t="s">
        <v>1103</v>
      </c>
    </row>
    <row r="177" spans="1:65" s="2" customFormat="1" ht="14.45" customHeight="1">
      <c r="A177" s="34"/>
      <c r="B177" s="35"/>
      <c r="C177" s="178" t="s">
        <v>294</v>
      </c>
      <c r="D177" s="178" t="s">
        <v>167</v>
      </c>
      <c r="E177" s="179" t="s">
        <v>2753</v>
      </c>
      <c r="F177" s="180" t="s">
        <v>2754</v>
      </c>
      <c r="G177" s="181" t="s">
        <v>318</v>
      </c>
      <c r="H177" s="182">
        <v>12</v>
      </c>
      <c r="I177" s="183"/>
      <c r="J177" s="184">
        <f t="shared" si="50"/>
        <v>0</v>
      </c>
      <c r="K177" s="180" t="s">
        <v>19</v>
      </c>
      <c r="L177" s="39"/>
      <c r="M177" s="185" t="s">
        <v>19</v>
      </c>
      <c r="N177" s="186" t="s">
        <v>45</v>
      </c>
      <c r="O177" s="64"/>
      <c r="P177" s="187">
        <f t="shared" si="51"/>
        <v>0</v>
      </c>
      <c r="Q177" s="187">
        <v>0</v>
      </c>
      <c r="R177" s="187">
        <f t="shared" si="52"/>
        <v>0</v>
      </c>
      <c r="S177" s="187">
        <v>0</v>
      </c>
      <c r="T177" s="188">
        <f t="shared" si="5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172</v>
      </c>
      <c r="AT177" s="189" t="s">
        <v>167</v>
      </c>
      <c r="AU177" s="189" t="s">
        <v>83</v>
      </c>
      <c r="AY177" s="17" t="s">
        <v>164</v>
      </c>
      <c r="BE177" s="190">
        <f t="shared" si="54"/>
        <v>0</v>
      </c>
      <c r="BF177" s="190">
        <f t="shared" si="55"/>
        <v>0</v>
      </c>
      <c r="BG177" s="190">
        <f t="shared" si="56"/>
        <v>0</v>
      </c>
      <c r="BH177" s="190">
        <f t="shared" si="57"/>
        <v>0</v>
      </c>
      <c r="BI177" s="190">
        <f t="shared" si="58"/>
        <v>0</v>
      </c>
      <c r="BJ177" s="17" t="s">
        <v>81</v>
      </c>
      <c r="BK177" s="190">
        <f t="shared" si="59"/>
        <v>0</v>
      </c>
      <c r="BL177" s="17" t="s">
        <v>172</v>
      </c>
      <c r="BM177" s="189" t="s">
        <v>2755</v>
      </c>
    </row>
    <row r="178" spans="1:65" s="2" customFormat="1" ht="14.45" customHeight="1">
      <c r="A178" s="34"/>
      <c r="B178" s="35"/>
      <c r="C178" s="178" t="s">
        <v>590</v>
      </c>
      <c r="D178" s="178" t="s">
        <v>167</v>
      </c>
      <c r="E178" s="179" t="s">
        <v>2756</v>
      </c>
      <c r="F178" s="180" t="s">
        <v>2757</v>
      </c>
      <c r="G178" s="181" t="s">
        <v>292</v>
      </c>
      <c r="H178" s="182">
        <v>250</v>
      </c>
      <c r="I178" s="183"/>
      <c r="J178" s="184">
        <f t="shared" si="50"/>
        <v>0</v>
      </c>
      <c r="K178" s="180" t="s">
        <v>19</v>
      </c>
      <c r="L178" s="39"/>
      <c r="M178" s="185" t="s">
        <v>19</v>
      </c>
      <c r="N178" s="186" t="s">
        <v>45</v>
      </c>
      <c r="O178" s="64"/>
      <c r="P178" s="187">
        <f t="shared" si="51"/>
        <v>0</v>
      </c>
      <c r="Q178" s="187">
        <v>0</v>
      </c>
      <c r="R178" s="187">
        <f t="shared" si="52"/>
        <v>0</v>
      </c>
      <c r="S178" s="187">
        <v>0</v>
      </c>
      <c r="T178" s="188">
        <f t="shared" si="5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172</v>
      </c>
      <c r="AT178" s="189" t="s">
        <v>167</v>
      </c>
      <c r="AU178" s="189" t="s">
        <v>83</v>
      </c>
      <c r="AY178" s="17" t="s">
        <v>164</v>
      </c>
      <c r="BE178" s="190">
        <f t="shared" si="54"/>
        <v>0</v>
      </c>
      <c r="BF178" s="190">
        <f t="shared" si="55"/>
        <v>0</v>
      </c>
      <c r="BG178" s="190">
        <f t="shared" si="56"/>
        <v>0</v>
      </c>
      <c r="BH178" s="190">
        <f t="shared" si="57"/>
        <v>0</v>
      </c>
      <c r="BI178" s="190">
        <f t="shared" si="58"/>
        <v>0</v>
      </c>
      <c r="BJ178" s="17" t="s">
        <v>81</v>
      </c>
      <c r="BK178" s="190">
        <f t="shared" si="59"/>
        <v>0</v>
      </c>
      <c r="BL178" s="17" t="s">
        <v>172</v>
      </c>
      <c r="BM178" s="189" t="s">
        <v>1030</v>
      </c>
    </row>
    <row r="179" spans="1:65" s="2" customFormat="1" ht="14.45" customHeight="1">
      <c r="A179" s="34"/>
      <c r="B179" s="35"/>
      <c r="C179" s="178" t="s">
        <v>525</v>
      </c>
      <c r="D179" s="178" t="s">
        <v>167</v>
      </c>
      <c r="E179" s="179" t="s">
        <v>2758</v>
      </c>
      <c r="F179" s="180" t="s">
        <v>2759</v>
      </c>
      <c r="G179" s="181" t="s">
        <v>292</v>
      </c>
      <c r="H179" s="182">
        <v>250</v>
      </c>
      <c r="I179" s="183"/>
      <c r="J179" s="184">
        <f t="shared" si="50"/>
        <v>0</v>
      </c>
      <c r="K179" s="180" t="s">
        <v>19</v>
      </c>
      <c r="L179" s="39"/>
      <c r="M179" s="185" t="s">
        <v>19</v>
      </c>
      <c r="N179" s="186" t="s">
        <v>45</v>
      </c>
      <c r="O179" s="64"/>
      <c r="P179" s="187">
        <f t="shared" si="51"/>
        <v>0</v>
      </c>
      <c r="Q179" s="187">
        <v>0</v>
      </c>
      <c r="R179" s="187">
        <f t="shared" si="52"/>
        <v>0</v>
      </c>
      <c r="S179" s="187">
        <v>0</v>
      </c>
      <c r="T179" s="188">
        <f t="shared" si="5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172</v>
      </c>
      <c r="AT179" s="189" t="s">
        <v>167</v>
      </c>
      <c r="AU179" s="189" t="s">
        <v>83</v>
      </c>
      <c r="AY179" s="17" t="s">
        <v>164</v>
      </c>
      <c r="BE179" s="190">
        <f t="shared" si="54"/>
        <v>0</v>
      </c>
      <c r="BF179" s="190">
        <f t="shared" si="55"/>
        <v>0</v>
      </c>
      <c r="BG179" s="190">
        <f t="shared" si="56"/>
        <v>0</v>
      </c>
      <c r="BH179" s="190">
        <f t="shared" si="57"/>
        <v>0</v>
      </c>
      <c r="BI179" s="190">
        <f t="shared" si="58"/>
        <v>0</v>
      </c>
      <c r="BJ179" s="17" t="s">
        <v>81</v>
      </c>
      <c r="BK179" s="190">
        <f t="shared" si="59"/>
        <v>0</v>
      </c>
      <c r="BL179" s="17" t="s">
        <v>172</v>
      </c>
      <c r="BM179" s="189" t="s">
        <v>1090</v>
      </c>
    </row>
    <row r="180" spans="1:65" s="2" customFormat="1" ht="14.45" customHeight="1">
      <c r="A180" s="34"/>
      <c r="B180" s="35"/>
      <c r="C180" s="178" t="s">
        <v>405</v>
      </c>
      <c r="D180" s="178" t="s">
        <v>167</v>
      </c>
      <c r="E180" s="179" t="s">
        <v>2760</v>
      </c>
      <c r="F180" s="180" t="s">
        <v>2761</v>
      </c>
      <c r="G180" s="181" t="s">
        <v>180</v>
      </c>
      <c r="H180" s="182">
        <v>90</v>
      </c>
      <c r="I180" s="183"/>
      <c r="J180" s="184">
        <f t="shared" si="50"/>
        <v>0</v>
      </c>
      <c r="K180" s="180" t="s">
        <v>19</v>
      </c>
      <c r="L180" s="39"/>
      <c r="M180" s="185" t="s">
        <v>19</v>
      </c>
      <c r="N180" s="186" t="s">
        <v>45</v>
      </c>
      <c r="O180" s="64"/>
      <c r="P180" s="187">
        <f t="shared" si="51"/>
        <v>0</v>
      </c>
      <c r="Q180" s="187">
        <v>0</v>
      </c>
      <c r="R180" s="187">
        <f t="shared" si="52"/>
        <v>0</v>
      </c>
      <c r="S180" s="187">
        <v>0</v>
      </c>
      <c r="T180" s="188">
        <f t="shared" si="5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172</v>
      </c>
      <c r="AT180" s="189" t="s">
        <v>167</v>
      </c>
      <c r="AU180" s="189" t="s">
        <v>83</v>
      </c>
      <c r="AY180" s="17" t="s">
        <v>164</v>
      </c>
      <c r="BE180" s="190">
        <f t="shared" si="54"/>
        <v>0</v>
      </c>
      <c r="BF180" s="190">
        <f t="shared" si="55"/>
        <v>0</v>
      </c>
      <c r="BG180" s="190">
        <f t="shared" si="56"/>
        <v>0</v>
      </c>
      <c r="BH180" s="190">
        <f t="shared" si="57"/>
        <v>0</v>
      </c>
      <c r="BI180" s="190">
        <f t="shared" si="58"/>
        <v>0</v>
      </c>
      <c r="BJ180" s="17" t="s">
        <v>81</v>
      </c>
      <c r="BK180" s="190">
        <f t="shared" si="59"/>
        <v>0</v>
      </c>
      <c r="BL180" s="17" t="s">
        <v>172</v>
      </c>
      <c r="BM180" s="189" t="s">
        <v>1145</v>
      </c>
    </row>
    <row r="181" spans="1:65" s="2" customFormat="1" ht="14.45" customHeight="1">
      <c r="A181" s="34"/>
      <c r="B181" s="35"/>
      <c r="C181" s="178" t="s">
        <v>7</v>
      </c>
      <c r="D181" s="178" t="s">
        <v>167</v>
      </c>
      <c r="E181" s="179" t="s">
        <v>2762</v>
      </c>
      <c r="F181" s="180" t="s">
        <v>2763</v>
      </c>
      <c r="G181" s="181" t="s">
        <v>180</v>
      </c>
      <c r="H181" s="182">
        <v>4</v>
      </c>
      <c r="I181" s="183"/>
      <c r="J181" s="184">
        <f t="shared" si="50"/>
        <v>0</v>
      </c>
      <c r="K181" s="180" t="s">
        <v>19</v>
      </c>
      <c r="L181" s="39"/>
      <c r="M181" s="185" t="s">
        <v>19</v>
      </c>
      <c r="N181" s="186" t="s">
        <v>45</v>
      </c>
      <c r="O181" s="64"/>
      <c r="P181" s="187">
        <f t="shared" si="51"/>
        <v>0</v>
      </c>
      <c r="Q181" s="187">
        <v>0</v>
      </c>
      <c r="R181" s="187">
        <f t="shared" si="52"/>
        <v>0</v>
      </c>
      <c r="S181" s="187">
        <v>0</v>
      </c>
      <c r="T181" s="188">
        <f t="shared" si="5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172</v>
      </c>
      <c r="AT181" s="189" t="s">
        <v>167</v>
      </c>
      <c r="AU181" s="189" t="s">
        <v>83</v>
      </c>
      <c r="AY181" s="17" t="s">
        <v>164</v>
      </c>
      <c r="BE181" s="190">
        <f t="shared" si="54"/>
        <v>0</v>
      </c>
      <c r="BF181" s="190">
        <f t="shared" si="55"/>
        <v>0</v>
      </c>
      <c r="BG181" s="190">
        <f t="shared" si="56"/>
        <v>0</v>
      </c>
      <c r="BH181" s="190">
        <f t="shared" si="57"/>
        <v>0</v>
      </c>
      <c r="BI181" s="190">
        <f t="shared" si="58"/>
        <v>0</v>
      </c>
      <c r="BJ181" s="17" t="s">
        <v>81</v>
      </c>
      <c r="BK181" s="190">
        <f t="shared" si="59"/>
        <v>0</v>
      </c>
      <c r="BL181" s="17" t="s">
        <v>172</v>
      </c>
      <c r="BM181" s="189" t="s">
        <v>1154</v>
      </c>
    </row>
    <row r="182" spans="1:65" s="2" customFormat="1" ht="14.45" customHeight="1">
      <c r="A182" s="34"/>
      <c r="B182" s="35"/>
      <c r="C182" s="178" t="s">
        <v>315</v>
      </c>
      <c r="D182" s="178" t="s">
        <v>167</v>
      </c>
      <c r="E182" s="179" t="s">
        <v>2764</v>
      </c>
      <c r="F182" s="180" t="s">
        <v>2715</v>
      </c>
      <c r="G182" s="181" t="s">
        <v>323</v>
      </c>
      <c r="H182" s="182">
        <v>1</v>
      </c>
      <c r="I182" s="183"/>
      <c r="J182" s="184">
        <f t="shared" si="50"/>
        <v>0</v>
      </c>
      <c r="K182" s="180" t="s">
        <v>19</v>
      </c>
      <c r="L182" s="39"/>
      <c r="M182" s="185" t="s">
        <v>19</v>
      </c>
      <c r="N182" s="186" t="s">
        <v>45</v>
      </c>
      <c r="O182" s="64"/>
      <c r="P182" s="187">
        <f t="shared" si="51"/>
        <v>0</v>
      </c>
      <c r="Q182" s="187">
        <v>0</v>
      </c>
      <c r="R182" s="187">
        <f t="shared" si="52"/>
        <v>0</v>
      </c>
      <c r="S182" s="187">
        <v>0</v>
      </c>
      <c r="T182" s="188">
        <f t="shared" si="5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172</v>
      </c>
      <c r="AT182" s="189" t="s">
        <v>167</v>
      </c>
      <c r="AU182" s="189" t="s">
        <v>83</v>
      </c>
      <c r="AY182" s="17" t="s">
        <v>164</v>
      </c>
      <c r="BE182" s="190">
        <f t="shared" si="54"/>
        <v>0</v>
      </c>
      <c r="BF182" s="190">
        <f t="shared" si="55"/>
        <v>0</v>
      </c>
      <c r="BG182" s="190">
        <f t="shared" si="56"/>
        <v>0</v>
      </c>
      <c r="BH182" s="190">
        <f t="shared" si="57"/>
        <v>0</v>
      </c>
      <c r="BI182" s="190">
        <f t="shared" si="58"/>
        <v>0</v>
      </c>
      <c r="BJ182" s="17" t="s">
        <v>81</v>
      </c>
      <c r="BK182" s="190">
        <f t="shared" si="59"/>
        <v>0</v>
      </c>
      <c r="BL182" s="17" t="s">
        <v>172</v>
      </c>
      <c r="BM182" s="189" t="s">
        <v>1903</v>
      </c>
    </row>
    <row r="183" spans="1:65" s="2" customFormat="1" ht="14.45" customHeight="1">
      <c r="A183" s="34"/>
      <c r="B183" s="35"/>
      <c r="C183" s="178" t="s">
        <v>247</v>
      </c>
      <c r="D183" s="178" t="s">
        <v>167</v>
      </c>
      <c r="E183" s="179" t="s">
        <v>2765</v>
      </c>
      <c r="F183" s="180" t="s">
        <v>2766</v>
      </c>
      <c r="G183" s="181" t="s">
        <v>323</v>
      </c>
      <c r="H183" s="182">
        <v>1</v>
      </c>
      <c r="I183" s="183"/>
      <c r="J183" s="184">
        <f t="shared" si="50"/>
        <v>0</v>
      </c>
      <c r="K183" s="180" t="s">
        <v>19</v>
      </c>
      <c r="L183" s="39"/>
      <c r="M183" s="185" t="s">
        <v>19</v>
      </c>
      <c r="N183" s="186" t="s">
        <v>45</v>
      </c>
      <c r="O183" s="64"/>
      <c r="P183" s="187">
        <f t="shared" si="51"/>
        <v>0</v>
      </c>
      <c r="Q183" s="187">
        <v>0</v>
      </c>
      <c r="R183" s="187">
        <f t="shared" si="52"/>
        <v>0</v>
      </c>
      <c r="S183" s="187">
        <v>0</v>
      </c>
      <c r="T183" s="188">
        <f t="shared" si="5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172</v>
      </c>
      <c r="AT183" s="189" t="s">
        <v>167</v>
      </c>
      <c r="AU183" s="189" t="s">
        <v>83</v>
      </c>
      <c r="AY183" s="17" t="s">
        <v>164</v>
      </c>
      <c r="BE183" s="190">
        <f t="shared" si="54"/>
        <v>0</v>
      </c>
      <c r="BF183" s="190">
        <f t="shared" si="55"/>
        <v>0</v>
      </c>
      <c r="BG183" s="190">
        <f t="shared" si="56"/>
        <v>0</v>
      </c>
      <c r="BH183" s="190">
        <f t="shared" si="57"/>
        <v>0</v>
      </c>
      <c r="BI183" s="190">
        <f t="shared" si="58"/>
        <v>0</v>
      </c>
      <c r="BJ183" s="17" t="s">
        <v>81</v>
      </c>
      <c r="BK183" s="190">
        <f t="shared" si="59"/>
        <v>0</v>
      </c>
      <c r="BL183" s="17" t="s">
        <v>172</v>
      </c>
      <c r="BM183" s="189" t="s">
        <v>914</v>
      </c>
    </row>
    <row r="184" spans="1:65" s="12" customFormat="1" ht="25.9" customHeight="1">
      <c r="B184" s="162"/>
      <c r="C184" s="163"/>
      <c r="D184" s="164" t="s">
        <v>73</v>
      </c>
      <c r="E184" s="165" t="s">
        <v>2767</v>
      </c>
      <c r="F184" s="165" t="s">
        <v>2768</v>
      </c>
      <c r="G184" s="163"/>
      <c r="H184" s="163"/>
      <c r="I184" s="166"/>
      <c r="J184" s="167">
        <f>BK184</f>
        <v>0</v>
      </c>
      <c r="K184" s="163"/>
      <c r="L184" s="168"/>
      <c r="M184" s="169"/>
      <c r="N184" s="170"/>
      <c r="O184" s="170"/>
      <c r="P184" s="171">
        <f>P185+P192+P197+P199+P213+P222</f>
        <v>0</v>
      </c>
      <c r="Q184" s="170"/>
      <c r="R184" s="171">
        <f>R185+R192+R197+R199+R213+R222</f>
        <v>0</v>
      </c>
      <c r="S184" s="170"/>
      <c r="T184" s="172">
        <f>T185+T192+T197+T199+T213+T222</f>
        <v>0</v>
      </c>
      <c r="AR184" s="173" t="s">
        <v>81</v>
      </c>
      <c r="AT184" s="174" t="s">
        <v>73</v>
      </c>
      <c r="AU184" s="174" t="s">
        <v>74</v>
      </c>
      <c r="AY184" s="173" t="s">
        <v>164</v>
      </c>
      <c r="BK184" s="175">
        <f>BK185+BK192+BK197+BK199+BK213+BK222</f>
        <v>0</v>
      </c>
    </row>
    <row r="185" spans="1:65" s="12" customFormat="1" ht="22.9" customHeight="1">
      <c r="B185" s="162"/>
      <c r="C185" s="163"/>
      <c r="D185" s="164" t="s">
        <v>73</v>
      </c>
      <c r="E185" s="176" t="s">
        <v>2769</v>
      </c>
      <c r="F185" s="176" t="s">
        <v>2770</v>
      </c>
      <c r="G185" s="163"/>
      <c r="H185" s="163"/>
      <c r="I185" s="166"/>
      <c r="J185" s="177">
        <f>BK185</f>
        <v>0</v>
      </c>
      <c r="K185" s="163"/>
      <c r="L185" s="168"/>
      <c r="M185" s="169"/>
      <c r="N185" s="170"/>
      <c r="O185" s="170"/>
      <c r="P185" s="171">
        <f>SUM(P186:P191)</f>
        <v>0</v>
      </c>
      <c r="Q185" s="170"/>
      <c r="R185" s="171">
        <f>SUM(R186:R191)</f>
        <v>0</v>
      </c>
      <c r="S185" s="170"/>
      <c r="T185" s="172">
        <f>SUM(T186:T191)</f>
        <v>0</v>
      </c>
      <c r="AR185" s="173" t="s">
        <v>81</v>
      </c>
      <c r="AT185" s="174" t="s">
        <v>73</v>
      </c>
      <c r="AU185" s="174" t="s">
        <v>81</v>
      </c>
      <c r="AY185" s="173" t="s">
        <v>164</v>
      </c>
      <c r="BK185" s="175">
        <f>SUM(BK186:BK191)</f>
        <v>0</v>
      </c>
    </row>
    <row r="186" spans="1:65" s="2" customFormat="1" ht="14.45" customHeight="1">
      <c r="A186" s="34"/>
      <c r="B186" s="35"/>
      <c r="C186" s="178" t="s">
        <v>81</v>
      </c>
      <c r="D186" s="178" t="s">
        <v>167</v>
      </c>
      <c r="E186" s="179" t="s">
        <v>2771</v>
      </c>
      <c r="F186" s="180" t="s">
        <v>2772</v>
      </c>
      <c r="G186" s="181" t="s">
        <v>292</v>
      </c>
      <c r="H186" s="182">
        <v>1400</v>
      </c>
      <c r="I186" s="183"/>
      <c r="J186" s="184">
        <f>ROUND(I186*H186,2)</f>
        <v>0</v>
      </c>
      <c r="K186" s="180" t="s">
        <v>19</v>
      </c>
      <c r="L186" s="39"/>
      <c r="M186" s="185" t="s">
        <v>19</v>
      </c>
      <c r="N186" s="186" t="s">
        <v>45</v>
      </c>
      <c r="O186" s="64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172</v>
      </c>
      <c r="AT186" s="189" t="s">
        <v>167</v>
      </c>
      <c r="AU186" s="189" t="s">
        <v>83</v>
      </c>
      <c r="AY186" s="17" t="s">
        <v>164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81</v>
      </c>
      <c r="BK186" s="190">
        <f>ROUND(I186*H186,2)</f>
        <v>0</v>
      </c>
      <c r="BL186" s="17" t="s">
        <v>172</v>
      </c>
      <c r="BM186" s="189" t="s">
        <v>1468</v>
      </c>
    </row>
    <row r="187" spans="1:65" s="2" customFormat="1" ht="14.45" customHeight="1">
      <c r="A187" s="34"/>
      <c r="B187" s="35"/>
      <c r="C187" s="178" t="s">
        <v>83</v>
      </c>
      <c r="D187" s="178" t="s">
        <v>167</v>
      </c>
      <c r="E187" s="179" t="s">
        <v>2773</v>
      </c>
      <c r="F187" s="180" t="s">
        <v>2774</v>
      </c>
      <c r="G187" s="181" t="s">
        <v>292</v>
      </c>
      <c r="H187" s="182">
        <v>100</v>
      </c>
      <c r="I187" s="183"/>
      <c r="J187" s="184">
        <f>ROUND(I187*H187,2)</f>
        <v>0</v>
      </c>
      <c r="K187" s="180" t="s">
        <v>19</v>
      </c>
      <c r="L187" s="39"/>
      <c r="M187" s="185" t="s">
        <v>19</v>
      </c>
      <c r="N187" s="186" t="s">
        <v>45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172</v>
      </c>
      <c r="AT187" s="189" t="s">
        <v>167</v>
      </c>
      <c r="AU187" s="189" t="s">
        <v>83</v>
      </c>
      <c r="AY187" s="17" t="s">
        <v>164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81</v>
      </c>
      <c r="BK187" s="190">
        <f>ROUND(I187*H187,2)</f>
        <v>0</v>
      </c>
      <c r="BL187" s="17" t="s">
        <v>172</v>
      </c>
      <c r="BM187" s="189" t="s">
        <v>1388</v>
      </c>
    </row>
    <row r="188" spans="1:65" s="2" customFormat="1" ht="14.45" customHeight="1">
      <c r="A188" s="34"/>
      <c r="B188" s="35"/>
      <c r="C188" s="178" t="s">
        <v>224</v>
      </c>
      <c r="D188" s="178" t="s">
        <v>167</v>
      </c>
      <c r="E188" s="179" t="s">
        <v>2775</v>
      </c>
      <c r="F188" s="180" t="s">
        <v>2776</v>
      </c>
      <c r="G188" s="181" t="s">
        <v>292</v>
      </c>
      <c r="H188" s="182">
        <v>150</v>
      </c>
      <c r="I188" s="183"/>
      <c r="J188" s="184">
        <f>ROUND(I188*H188,2)</f>
        <v>0</v>
      </c>
      <c r="K188" s="180" t="s">
        <v>19</v>
      </c>
      <c r="L188" s="39"/>
      <c r="M188" s="185" t="s">
        <v>19</v>
      </c>
      <c r="N188" s="186" t="s">
        <v>45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83</v>
      </c>
      <c r="AY188" s="17" t="s">
        <v>164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81</v>
      </c>
      <c r="BK188" s="190">
        <f>ROUND(I188*H188,2)</f>
        <v>0</v>
      </c>
      <c r="BL188" s="17" t="s">
        <v>172</v>
      </c>
      <c r="BM188" s="189" t="s">
        <v>1267</v>
      </c>
    </row>
    <row r="189" spans="1:65" s="2" customFormat="1" ht="14.45" customHeight="1">
      <c r="A189" s="34"/>
      <c r="B189" s="35"/>
      <c r="C189" s="178" t="s">
        <v>172</v>
      </c>
      <c r="D189" s="178" t="s">
        <v>167</v>
      </c>
      <c r="E189" s="179" t="s">
        <v>2688</v>
      </c>
      <c r="F189" s="180" t="s">
        <v>2689</v>
      </c>
      <c r="G189" s="181" t="s">
        <v>292</v>
      </c>
      <c r="H189" s="182">
        <v>1000</v>
      </c>
      <c r="I189" s="183"/>
      <c r="J189" s="184">
        <f>ROUND(I189*H189,2)</f>
        <v>0</v>
      </c>
      <c r="K189" s="180" t="s">
        <v>19</v>
      </c>
      <c r="L189" s="39"/>
      <c r="M189" s="185" t="s">
        <v>19</v>
      </c>
      <c r="N189" s="186" t="s">
        <v>45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172</v>
      </c>
      <c r="AT189" s="189" t="s">
        <v>167</v>
      </c>
      <c r="AU189" s="189" t="s">
        <v>83</v>
      </c>
      <c r="AY189" s="17" t="s">
        <v>164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81</v>
      </c>
      <c r="BK189" s="190">
        <f>ROUND(I189*H189,2)</f>
        <v>0</v>
      </c>
      <c r="BL189" s="17" t="s">
        <v>172</v>
      </c>
      <c r="BM189" s="189" t="s">
        <v>1301</v>
      </c>
    </row>
    <row r="190" spans="1:65" s="2" customFormat="1" ht="24.2" customHeight="1">
      <c r="A190" s="34"/>
      <c r="B190" s="35"/>
      <c r="C190" s="178" t="s">
        <v>310</v>
      </c>
      <c r="D190" s="178" t="s">
        <v>167</v>
      </c>
      <c r="E190" s="179" t="s">
        <v>2777</v>
      </c>
      <c r="F190" s="180" t="s">
        <v>2713</v>
      </c>
      <c r="G190" s="181" t="s">
        <v>323</v>
      </c>
      <c r="H190" s="182">
        <v>1</v>
      </c>
      <c r="I190" s="183"/>
      <c r="J190" s="184">
        <f>ROUND(I190*H190,2)</f>
        <v>0</v>
      </c>
      <c r="K190" s="180" t="s">
        <v>19</v>
      </c>
      <c r="L190" s="39"/>
      <c r="M190" s="185" t="s">
        <v>19</v>
      </c>
      <c r="N190" s="186" t="s">
        <v>45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172</v>
      </c>
      <c r="AT190" s="189" t="s">
        <v>167</v>
      </c>
      <c r="AU190" s="189" t="s">
        <v>83</v>
      </c>
      <c r="AY190" s="17" t="s">
        <v>164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81</v>
      </c>
      <c r="BK190" s="190">
        <f>ROUND(I190*H190,2)</f>
        <v>0</v>
      </c>
      <c r="BL190" s="17" t="s">
        <v>172</v>
      </c>
      <c r="BM190" s="189" t="s">
        <v>1506</v>
      </c>
    </row>
    <row r="191" spans="1:65" s="2" customFormat="1" ht="19.5">
      <c r="A191" s="34"/>
      <c r="B191" s="35"/>
      <c r="C191" s="36"/>
      <c r="D191" s="193" t="s">
        <v>1810</v>
      </c>
      <c r="E191" s="36"/>
      <c r="F191" s="237" t="s">
        <v>2778</v>
      </c>
      <c r="G191" s="36"/>
      <c r="H191" s="36"/>
      <c r="I191" s="238"/>
      <c r="J191" s="36"/>
      <c r="K191" s="36"/>
      <c r="L191" s="39"/>
      <c r="M191" s="239"/>
      <c r="N191" s="24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1810</v>
      </c>
      <c r="AU191" s="17" t="s">
        <v>83</v>
      </c>
    </row>
    <row r="192" spans="1:65" s="12" customFormat="1" ht="22.9" customHeight="1">
      <c r="B192" s="162"/>
      <c r="C192" s="163"/>
      <c r="D192" s="164" t="s">
        <v>73</v>
      </c>
      <c r="E192" s="176" t="s">
        <v>2779</v>
      </c>
      <c r="F192" s="176" t="s">
        <v>2780</v>
      </c>
      <c r="G192" s="163"/>
      <c r="H192" s="163"/>
      <c r="I192" s="166"/>
      <c r="J192" s="177">
        <f>BK192</f>
        <v>0</v>
      </c>
      <c r="K192" s="163"/>
      <c r="L192" s="168"/>
      <c r="M192" s="169"/>
      <c r="N192" s="170"/>
      <c r="O192" s="170"/>
      <c r="P192" s="171">
        <f>SUM(P193:P196)</f>
        <v>0</v>
      </c>
      <c r="Q192" s="170"/>
      <c r="R192" s="171">
        <f>SUM(R193:R196)</f>
        <v>0</v>
      </c>
      <c r="S192" s="170"/>
      <c r="T192" s="172">
        <f>SUM(T193:T196)</f>
        <v>0</v>
      </c>
      <c r="AR192" s="173" t="s">
        <v>81</v>
      </c>
      <c r="AT192" s="174" t="s">
        <v>73</v>
      </c>
      <c r="AU192" s="174" t="s">
        <v>81</v>
      </c>
      <c r="AY192" s="173" t="s">
        <v>164</v>
      </c>
      <c r="BK192" s="175">
        <f>SUM(BK193:BK196)</f>
        <v>0</v>
      </c>
    </row>
    <row r="193" spans="1:65" s="2" customFormat="1" ht="14.45" customHeight="1">
      <c r="A193" s="34"/>
      <c r="B193" s="35"/>
      <c r="C193" s="178" t="s">
        <v>81</v>
      </c>
      <c r="D193" s="178" t="s">
        <v>167</v>
      </c>
      <c r="E193" s="179" t="s">
        <v>2781</v>
      </c>
      <c r="F193" s="180" t="s">
        <v>2782</v>
      </c>
      <c r="G193" s="181" t="s">
        <v>318</v>
      </c>
      <c r="H193" s="182">
        <v>13</v>
      </c>
      <c r="I193" s="183"/>
      <c r="J193" s="184">
        <f>ROUND(I193*H193,2)</f>
        <v>0</v>
      </c>
      <c r="K193" s="180" t="s">
        <v>19</v>
      </c>
      <c r="L193" s="39"/>
      <c r="M193" s="185" t="s">
        <v>19</v>
      </c>
      <c r="N193" s="186" t="s">
        <v>45</v>
      </c>
      <c r="O193" s="64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172</v>
      </c>
      <c r="AT193" s="189" t="s">
        <v>167</v>
      </c>
      <c r="AU193" s="189" t="s">
        <v>83</v>
      </c>
      <c r="AY193" s="17" t="s">
        <v>164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81</v>
      </c>
      <c r="BK193" s="190">
        <f>ROUND(I193*H193,2)</f>
        <v>0</v>
      </c>
      <c r="BL193" s="17" t="s">
        <v>172</v>
      </c>
      <c r="BM193" s="189" t="s">
        <v>1510</v>
      </c>
    </row>
    <row r="194" spans="1:65" s="2" customFormat="1" ht="14.45" customHeight="1">
      <c r="A194" s="34"/>
      <c r="B194" s="35"/>
      <c r="C194" s="178" t="s">
        <v>83</v>
      </c>
      <c r="D194" s="178" t="s">
        <v>167</v>
      </c>
      <c r="E194" s="179" t="s">
        <v>2783</v>
      </c>
      <c r="F194" s="180" t="s">
        <v>2784</v>
      </c>
      <c r="G194" s="181" t="s">
        <v>318</v>
      </c>
      <c r="H194" s="182">
        <v>13</v>
      </c>
      <c r="I194" s="183"/>
      <c r="J194" s="184">
        <f>ROUND(I194*H194,2)</f>
        <v>0</v>
      </c>
      <c r="K194" s="180" t="s">
        <v>19</v>
      </c>
      <c r="L194" s="39"/>
      <c r="M194" s="185" t="s">
        <v>19</v>
      </c>
      <c r="N194" s="186" t="s">
        <v>45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172</v>
      </c>
      <c r="AT194" s="189" t="s">
        <v>167</v>
      </c>
      <c r="AU194" s="189" t="s">
        <v>83</v>
      </c>
      <c r="AY194" s="17" t="s">
        <v>164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81</v>
      </c>
      <c r="BK194" s="190">
        <f>ROUND(I194*H194,2)</f>
        <v>0</v>
      </c>
      <c r="BL194" s="17" t="s">
        <v>172</v>
      </c>
      <c r="BM194" s="189" t="s">
        <v>1175</v>
      </c>
    </row>
    <row r="195" spans="1:65" s="2" customFormat="1" ht="24.2" customHeight="1">
      <c r="A195" s="34"/>
      <c r="B195" s="35"/>
      <c r="C195" s="178" t="s">
        <v>224</v>
      </c>
      <c r="D195" s="178" t="s">
        <v>167</v>
      </c>
      <c r="E195" s="179" t="s">
        <v>2785</v>
      </c>
      <c r="F195" s="180" t="s">
        <v>2786</v>
      </c>
      <c r="G195" s="181" t="s">
        <v>318</v>
      </c>
      <c r="H195" s="182">
        <v>25</v>
      </c>
      <c r="I195" s="183"/>
      <c r="J195" s="184">
        <f>ROUND(I195*H195,2)</f>
        <v>0</v>
      </c>
      <c r="K195" s="180" t="s">
        <v>19</v>
      </c>
      <c r="L195" s="39"/>
      <c r="M195" s="185" t="s">
        <v>19</v>
      </c>
      <c r="N195" s="186" t="s">
        <v>45</v>
      </c>
      <c r="O195" s="64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172</v>
      </c>
      <c r="AT195" s="189" t="s">
        <v>167</v>
      </c>
      <c r="AU195" s="189" t="s">
        <v>83</v>
      </c>
      <c r="AY195" s="17" t="s">
        <v>164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81</v>
      </c>
      <c r="BK195" s="190">
        <f>ROUND(I195*H195,2)</f>
        <v>0</v>
      </c>
      <c r="BL195" s="17" t="s">
        <v>172</v>
      </c>
      <c r="BM195" s="189" t="s">
        <v>1745</v>
      </c>
    </row>
    <row r="196" spans="1:65" s="2" customFormat="1" ht="14.45" customHeight="1">
      <c r="A196" s="34"/>
      <c r="B196" s="35"/>
      <c r="C196" s="178" t="s">
        <v>172</v>
      </c>
      <c r="D196" s="178" t="s">
        <v>167</v>
      </c>
      <c r="E196" s="179" t="s">
        <v>2787</v>
      </c>
      <c r="F196" s="180" t="s">
        <v>2788</v>
      </c>
      <c r="G196" s="181" t="s">
        <v>318</v>
      </c>
      <c r="H196" s="182">
        <v>5</v>
      </c>
      <c r="I196" s="183"/>
      <c r="J196" s="184">
        <f>ROUND(I196*H196,2)</f>
        <v>0</v>
      </c>
      <c r="K196" s="180" t="s">
        <v>19</v>
      </c>
      <c r="L196" s="39"/>
      <c r="M196" s="185" t="s">
        <v>19</v>
      </c>
      <c r="N196" s="186" t="s">
        <v>45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172</v>
      </c>
      <c r="AT196" s="189" t="s">
        <v>167</v>
      </c>
      <c r="AU196" s="189" t="s">
        <v>83</v>
      </c>
      <c r="AY196" s="17" t="s">
        <v>164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81</v>
      </c>
      <c r="BK196" s="190">
        <f>ROUND(I196*H196,2)</f>
        <v>0</v>
      </c>
      <c r="BL196" s="17" t="s">
        <v>172</v>
      </c>
      <c r="BM196" s="189" t="s">
        <v>2789</v>
      </c>
    </row>
    <row r="197" spans="1:65" s="12" customFormat="1" ht="22.9" customHeight="1">
      <c r="B197" s="162"/>
      <c r="C197" s="163"/>
      <c r="D197" s="164" t="s">
        <v>73</v>
      </c>
      <c r="E197" s="176" t="s">
        <v>2790</v>
      </c>
      <c r="F197" s="176" t="s">
        <v>2791</v>
      </c>
      <c r="G197" s="163"/>
      <c r="H197" s="163"/>
      <c r="I197" s="166"/>
      <c r="J197" s="177">
        <f>BK197</f>
        <v>0</v>
      </c>
      <c r="K197" s="163"/>
      <c r="L197" s="168"/>
      <c r="M197" s="169"/>
      <c r="N197" s="170"/>
      <c r="O197" s="170"/>
      <c r="P197" s="171">
        <f>P198</f>
        <v>0</v>
      </c>
      <c r="Q197" s="170"/>
      <c r="R197" s="171">
        <f>R198</f>
        <v>0</v>
      </c>
      <c r="S197" s="170"/>
      <c r="T197" s="172">
        <f>T198</f>
        <v>0</v>
      </c>
      <c r="AR197" s="173" t="s">
        <v>81</v>
      </c>
      <c r="AT197" s="174" t="s">
        <v>73</v>
      </c>
      <c r="AU197" s="174" t="s">
        <v>81</v>
      </c>
      <c r="AY197" s="173" t="s">
        <v>164</v>
      </c>
      <c r="BK197" s="175">
        <f>BK198</f>
        <v>0</v>
      </c>
    </row>
    <row r="198" spans="1:65" s="2" customFormat="1" ht="24.2" customHeight="1">
      <c r="A198" s="34"/>
      <c r="B198" s="35"/>
      <c r="C198" s="178" t="s">
        <v>81</v>
      </c>
      <c r="D198" s="178" t="s">
        <v>167</v>
      </c>
      <c r="E198" s="179" t="s">
        <v>2792</v>
      </c>
      <c r="F198" s="180" t="s">
        <v>2793</v>
      </c>
      <c r="G198" s="181" t="s">
        <v>323</v>
      </c>
      <c r="H198" s="182">
        <v>2</v>
      </c>
      <c r="I198" s="183"/>
      <c r="J198" s="184">
        <f>ROUND(I198*H198,2)</f>
        <v>0</v>
      </c>
      <c r="K198" s="180" t="s">
        <v>19</v>
      </c>
      <c r="L198" s="39"/>
      <c r="M198" s="185" t="s">
        <v>19</v>
      </c>
      <c r="N198" s="186" t="s">
        <v>45</v>
      </c>
      <c r="O198" s="64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172</v>
      </c>
      <c r="AT198" s="189" t="s">
        <v>167</v>
      </c>
      <c r="AU198" s="189" t="s">
        <v>83</v>
      </c>
      <c r="AY198" s="17" t="s">
        <v>164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81</v>
      </c>
      <c r="BK198" s="190">
        <f>ROUND(I198*H198,2)</f>
        <v>0</v>
      </c>
      <c r="BL198" s="17" t="s">
        <v>172</v>
      </c>
      <c r="BM198" s="189" t="s">
        <v>2794</v>
      </c>
    </row>
    <row r="199" spans="1:65" s="12" customFormat="1" ht="22.9" customHeight="1">
      <c r="B199" s="162"/>
      <c r="C199" s="163"/>
      <c r="D199" s="164" t="s">
        <v>73</v>
      </c>
      <c r="E199" s="176" t="s">
        <v>2795</v>
      </c>
      <c r="F199" s="176" t="s">
        <v>2796</v>
      </c>
      <c r="G199" s="163"/>
      <c r="H199" s="163"/>
      <c r="I199" s="166"/>
      <c r="J199" s="177">
        <f>BK199</f>
        <v>0</v>
      </c>
      <c r="K199" s="163"/>
      <c r="L199" s="168"/>
      <c r="M199" s="169"/>
      <c r="N199" s="170"/>
      <c r="O199" s="170"/>
      <c r="P199" s="171">
        <f>SUM(P200:P212)</f>
        <v>0</v>
      </c>
      <c r="Q199" s="170"/>
      <c r="R199" s="171">
        <f>SUM(R200:R212)</f>
        <v>0</v>
      </c>
      <c r="S199" s="170"/>
      <c r="T199" s="172">
        <f>SUM(T200:T212)</f>
        <v>0</v>
      </c>
      <c r="AR199" s="173" t="s">
        <v>81</v>
      </c>
      <c r="AT199" s="174" t="s">
        <v>73</v>
      </c>
      <c r="AU199" s="174" t="s">
        <v>81</v>
      </c>
      <c r="AY199" s="173" t="s">
        <v>164</v>
      </c>
      <c r="BK199" s="175">
        <f>SUM(BK200:BK212)</f>
        <v>0</v>
      </c>
    </row>
    <row r="200" spans="1:65" s="2" customFormat="1" ht="24.2" customHeight="1">
      <c r="A200" s="34"/>
      <c r="B200" s="35"/>
      <c r="C200" s="178" t="s">
        <v>81</v>
      </c>
      <c r="D200" s="178" t="s">
        <v>167</v>
      </c>
      <c r="E200" s="179" t="s">
        <v>2797</v>
      </c>
      <c r="F200" s="180" t="s">
        <v>2798</v>
      </c>
      <c r="G200" s="181" t="s">
        <v>318</v>
      </c>
      <c r="H200" s="182">
        <v>1</v>
      </c>
      <c r="I200" s="183"/>
      <c r="J200" s="184">
        <f t="shared" ref="J200:J212" si="60">ROUND(I200*H200,2)</f>
        <v>0</v>
      </c>
      <c r="K200" s="180" t="s">
        <v>19</v>
      </c>
      <c r="L200" s="39"/>
      <c r="M200" s="185" t="s">
        <v>19</v>
      </c>
      <c r="N200" s="186" t="s">
        <v>45</v>
      </c>
      <c r="O200" s="64"/>
      <c r="P200" s="187">
        <f t="shared" ref="P200:P212" si="61">O200*H200</f>
        <v>0</v>
      </c>
      <c r="Q200" s="187">
        <v>0</v>
      </c>
      <c r="R200" s="187">
        <f t="shared" ref="R200:R212" si="62">Q200*H200</f>
        <v>0</v>
      </c>
      <c r="S200" s="187">
        <v>0</v>
      </c>
      <c r="T200" s="188">
        <f t="shared" ref="T200:T212" si="63"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172</v>
      </c>
      <c r="AT200" s="189" t="s">
        <v>167</v>
      </c>
      <c r="AU200" s="189" t="s">
        <v>83</v>
      </c>
      <c r="AY200" s="17" t="s">
        <v>164</v>
      </c>
      <c r="BE200" s="190">
        <f t="shared" ref="BE200:BE212" si="64">IF(N200="základní",J200,0)</f>
        <v>0</v>
      </c>
      <c r="BF200" s="190">
        <f t="shared" ref="BF200:BF212" si="65">IF(N200="snížená",J200,0)</f>
        <v>0</v>
      </c>
      <c r="BG200" s="190">
        <f t="shared" ref="BG200:BG212" si="66">IF(N200="zákl. přenesená",J200,0)</f>
        <v>0</v>
      </c>
      <c r="BH200" s="190">
        <f t="shared" ref="BH200:BH212" si="67">IF(N200="sníž. přenesená",J200,0)</f>
        <v>0</v>
      </c>
      <c r="BI200" s="190">
        <f t="shared" ref="BI200:BI212" si="68">IF(N200="nulová",J200,0)</f>
        <v>0</v>
      </c>
      <c r="BJ200" s="17" t="s">
        <v>81</v>
      </c>
      <c r="BK200" s="190">
        <f t="shared" ref="BK200:BK212" si="69">ROUND(I200*H200,2)</f>
        <v>0</v>
      </c>
      <c r="BL200" s="17" t="s">
        <v>172</v>
      </c>
      <c r="BM200" s="189" t="s">
        <v>2799</v>
      </c>
    </row>
    <row r="201" spans="1:65" s="2" customFormat="1" ht="14.45" customHeight="1">
      <c r="A201" s="34"/>
      <c r="B201" s="35"/>
      <c r="C201" s="178" t="s">
        <v>83</v>
      </c>
      <c r="D201" s="178" t="s">
        <v>167</v>
      </c>
      <c r="E201" s="179" t="s">
        <v>2800</v>
      </c>
      <c r="F201" s="180" t="s">
        <v>2801</v>
      </c>
      <c r="G201" s="181" t="s">
        <v>318</v>
      </c>
      <c r="H201" s="182">
        <v>1</v>
      </c>
      <c r="I201" s="183"/>
      <c r="J201" s="184">
        <f t="shared" si="60"/>
        <v>0</v>
      </c>
      <c r="K201" s="180" t="s">
        <v>19</v>
      </c>
      <c r="L201" s="39"/>
      <c r="M201" s="185" t="s">
        <v>19</v>
      </c>
      <c r="N201" s="186" t="s">
        <v>45</v>
      </c>
      <c r="O201" s="64"/>
      <c r="P201" s="187">
        <f t="shared" si="61"/>
        <v>0</v>
      </c>
      <c r="Q201" s="187">
        <v>0</v>
      </c>
      <c r="R201" s="187">
        <f t="shared" si="62"/>
        <v>0</v>
      </c>
      <c r="S201" s="187">
        <v>0</v>
      </c>
      <c r="T201" s="188">
        <f t="shared" si="6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172</v>
      </c>
      <c r="AT201" s="189" t="s">
        <v>167</v>
      </c>
      <c r="AU201" s="189" t="s">
        <v>83</v>
      </c>
      <c r="AY201" s="17" t="s">
        <v>164</v>
      </c>
      <c r="BE201" s="190">
        <f t="shared" si="64"/>
        <v>0</v>
      </c>
      <c r="BF201" s="190">
        <f t="shared" si="65"/>
        <v>0</v>
      </c>
      <c r="BG201" s="190">
        <f t="shared" si="66"/>
        <v>0</v>
      </c>
      <c r="BH201" s="190">
        <f t="shared" si="67"/>
        <v>0</v>
      </c>
      <c r="BI201" s="190">
        <f t="shared" si="68"/>
        <v>0</v>
      </c>
      <c r="BJ201" s="17" t="s">
        <v>81</v>
      </c>
      <c r="BK201" s="190">
        <f t="shared" si="69"/>
        <v>0</v>
      </c>
      <c r="BL201" s="17" t="s">
        <v>172</v>
      </c>
      <c r="BM201" s="189" t="s">
        <v>2802</v>
      </c>
    </row>
    <row r="202" spans="1:65" s="2" customFormat="1" ht="14.45" customHeight="1">
      <c r="A202" s="34"/>
      <c r="B202" s="35"/>
      <c r="C202" s="178" t="s">
        <v>224</v>
      </c>
      <c r="D202" s="178" t="s">
        <v>167</v>
      </c>
      <c r="E202" s="179" t="s">
        <v>2803</v>
      </c>
      <c r="F202" s="180" t="s">
        <v>2804</v>
      </c>
      <c r="G202" s="181" t="s">
        <v>318</v>
      </c>
      <c r="H202" s="182">
        <v>1</v>
      </c>
      <c r="I202" s="183"/>
      <c r="J202" s="184">
        <f t="shared" si="60"/>
        <v>0</v>
      </c>
      <c r="K202" s="180" t="s">
        <v>19</v>
      </c>
      <c r="L202" s="39"/>
      <c r="M202" s="185" t="s">
        <v>19</v>
      </c>
      <c r="N202" s="186" t="s">
        <v>45</v>
      </c>
      <c r="O202" s="64"/>
      <c r="P202" s="187">
        <f t="shared" si="61"/>
        <v>0</v>
      </c>
      <c r="Q202" s="187">
        <v>0</v>
      </c>
      <c r="R202" s="187">
        <f t="shared" si="62"/>
        <v>0</v>
      </c>
      <c r="S202" s="187">
        <v>0</v>
      </c>
      <c r="T202" s="188">
        <f t="shared" si="6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172</v>
      </c>
      <c r="AT202" s="189" t="s">
        <v>167</v>
      </c>
      <c r="AU202" s="189" t="s">
        <v>83</v>
      </c>
      <c r="AY202" s="17" t="s">
        <v>164</v>
      </c>
      <c r="BE202" s="190">
        <f t="shared" si="64"/>
        <v>0</v>
      </c>
      <c r="BF202" s="190">
        <f t="shared" si="65"/>
        <v>0</v>
      </c>
      <c r="BG202" s="190">
        <f t="shared" si="66"/>
        <v>0</v>
      </c>
      <c r="BH202" s="190">
        <f t="shared" si="67"/>
        <v>0</v>
      </c>
      <c r="BI202" s="190">
        <f t="shared" si="68"/>
        <v>0</v>
      </c>
      <c r="BJ202" s="17" t="s">
        <v>81</v>
      </c>
      <c r="BK202" s="190">
        <f t="shared" si="69"/>
        <v>0</v>
      </c>
      <c r="BL202" s="17" t="s">
        <v>172</v>
      </c>
      <c r="BM202" s="189" t="s">
        <v>2805</v>
      </c>
    </row>
    <row r="203" spans="1:65" s="2" customFormat="1" ht="24.2" customHeight="1">
      <c r="A203" s="34"/>
      <c r="B203" s="35"/>
      <c r="C203" s="178" t="s">
        <v>172</v>
      </c>
      <c r="D203" s="178" t="s">
        <v>167</v>
      </c>
      <c r="E203" s="179" t="s">
        <v>2806</v>
      </c>
      <c r="F203" s="180" t="s">
        <v>2807</v>
      </c>
      <c r="G203" s="181" t="s">
        <v>318</v>
      </c>
      <c r="H203" s="182">
        <v>1</v>
      </c>
      <c r="I203" s="183"/>
      <c r="J203" s="184">
        <f t="shared" si="60"/>
        <v>0</v>
      </c>
      <c r="K203" s="180" t="s">
        <v>19</v>
      </c>
      <c r="L203" s="39"/>
      <c r="M203" s="185" t="s">
        <v>19</v>
      </c>
      <c r="N203" s="186" t="s">
        <v>45</v>
      </c>
      <c r="O203" s="64"/>
      <c r="P203" s="187">
        <f t="shared" si="61"/>
        <v>0</v>
      </c>
      <c r="Q203" s="187">
        <v>0</v>
      </c>
      <c r="R203" s="187">
        <f t="shared" si="62"/>
        <v>0</v>
      </c>
      <c r="S203" s="187">
        <v>0</v>
      </c>
      <c r="T203" s="188">
        <f t="shared" si="6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172</v>
      </c>
      <c r="AT203" s="189" t="s">
        <v>167</v>
      </c>
      <c r="AU203" s="189" t="s">
        <v>83</v>
      </c>
      <c r="AY203" s="17" t="s">
        <v>164</v>
      </c>
      <c r="BE203" s="190">
        <f t="shared" si="64"/>
        <v>0</v>
      </c>
      <c r="BF203" s="190">
        <f t="shared" si="65"/>
        <v>0</v>
      </c>
      <c r="BG203" s="190">
        <f t="shared" si="66"/>
        <v>0</v>
      </c>
      <c r="BH203" s="190">
        <f t="shared" si="67"/>
        <v>0</v>
      </c>
      <c r="BI203" s="190">
        <f t="shared" si="68"/>
        <v>0</v>
      </c>
      <c r="BJ203" s="17" t="s">
        <v>81</v>
      </c>
      <c r="BK203" s="190">
        <f t="shared" si="69"/>
        <v>0</v>
      </c>
      <c r="BL203" s="17" t="s">
        <v>172</v>
      </c>
      <c r="BM203" s="189" t="s">
        <v>2808</v>
      </c>
    </row>
    <row r="204" spans="1:65" s="2" customFormat="1" ht="24.2" customHeight="1">
      <c r="A204" s="34"/>
      <c r="B204" s="35"/>
      <c r="C204" s="178" t="s">
        <v>310</v>
      </c>
      <c r="D204" s="178" t="s">
        <v>167</v>
      </c>
      <c r="E204" s="179" t="s">
        <v>2809</v>
      </c>
      <c r="F204" s="180" t="s">
        <v>2810</v>
      </c>
      <c r="G204" s="181" t="s">
        <v>318</v>
      </c>
      <c r="H204" s="182">
        <v>1</v>
      </c>
      <c r="I204" s="183"/>
      <c r="J204" s="184">
        <f t="shared" si="60"/>
        <v>0</v>
      </c>
      <c r="K204" s="180" t="s">
        <v>19</v>
      </c>
      <c r="L204" s="39"/>
      <c r="M204" s="185" t="s">
        <v>19</v>
      </c>
      <c r="N204" s="186" t="s">
        <v>45</v>
      </c>
      <c r="O204" s="64"/>
      <c r="P204" s="187">
        <f t="shared" si="61"/>
        <v>0</v>
      </c>
      <c r="Q204" s="187">
        <v>0</v>
      </c>
      <c r="R204" s="187">
        <f t="shared" si="62"/>
        <v>0</v>
      </c>
      <c r="S204" s="187">
        <v>0</v>
      </c>
      <c r="T204" s="188">
        <f t="shared" si="6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172</v>
      </c>
      <c r="AT204" s="189" t="s">
        <v>167</v>
      </c>
      <c r="AU204" s="189" t="s">
        <v>83</v>
      </c>
      <c r="AY204" s="17" t="s">
        <v>164</v>
      </c>
      <c r="BE204" s="190">
        <f t="shared" si="64"/>
        <v>0</v>
      </c>
      <c r="BF204" s="190">
        <f t="shared" si="65"/>
        <v>0</v>
      </c>
      <c r="BG204" s="190">
        <f t="shared" si="66"/>
        <v>0</v>
      </c>
      <c r="BH204" s="190">
        <f t="shared" si="67"/>
        <v>0</v>
      </c>
      <c r="BI204" s="190">
        <f t="shared" si="68"/>
        <v>0</v>
      </c>
      <c r="BJ204" s="17" t="s">
        <v>81</v>
      </c>
      <c r="BK204" s="190">
        <f t="shared" si="69"/>
        <v>0</v>
      </c>
      <c r="BL204" s="17" t="s">
        <v>172</v>
      </c>
      <c r="BM204" s="189" t="s">
        <v>1695</v>
      </c>
    </row>
    <row r="205" spans="1:65" s="2" customFormat="1" ht="24.2" customHeight="1">
      <c r="A205" s="34"/>
      <c r="B205" s="35"/>
      <c r="C205" s="178" t="s">
        <v>427</v>
      </c>
      <c r="D205" s="178" t="s">
        <v>167</v>
      </c>
      <c r="E205" s="179" t="s">
        <v>2811</v>
      </c>
      <c r="F205" s="180" t="s">
        <v>2812</v>
      </c>
      <c r="G205" s="181" t="s">
        <v>318</v>
      </c>
      <c r="H205" s="182">
        <v>7</v>
      </c>
      <c r="I205" s="183"/>
      <c r="J205" s="184">
        <f t="shared" si="60"/>
        <v>0</v>
      </c>
      <c r="K205" s="180" t="s">
        <v>19</v>
      </c>
      <c r="L205" s="39"/>
      <c r="M205" s="185" t="s">
        <v>19</v>
      </c>
      <c r="N205" s="186" t="s">
        <v>45</v>
      </c>
      <c r="O205" s="64"/>
      <c r="P205" s="187">
        <f t="shared" si="61"/>
        <v>0</v>
      </c>
      <c r="Q205" s="187">
        <v>0</v>
      </c>
      <c r="R205" s="187">
        <f t="shared" si="62"/>
        <v>0</v>
      </c>
      <c r="S205" s="187">
        <v>0</v>
      </c>
      <c r="T205" s="188">
        <f t="shared" si="6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172</v>
      </c>
      <c r="AT205" s="189" t="s">
        <v>167</v>
      </c>
      <c r="AU205" s="189" t="s">
        <v>83</v>
      </c>
      <c r="AY205" s="17" t="s">
        <v>164</v>
      </c>
      <c r="BE205" s="190">
        <f t="shared" si="64"/>
        <v>0</v>
      </c>
      <c r="BF205" s="190">
        <f t="shared" si="65"/>
        <v>0</v>
      </c>
      <c r="BG205" s="190">
        <f t="shared" si="66"/>
        <v>0</v>
      </c>
      <c r="BH205" s="190">
        <f t="shared" si="67"/>
        <v>0</v>
      </c>
      <c r="BI205" s="190">
        <f t="shared" si="68"/>
        <v>0</v>
      </c>
      <c r="BJ205" s="17" t="s">
        <v>81</v>
      </c>
      <c r="BK205" s="190">
        <f t="shared" si="69"/>
        <v>0</v>
      </c>
      <c r="BL205" s="17" t="s">
        <v>172</v>
      </c>
      <c r="BM205" s="189" t="s">
        <v>1710</v>
      </c>
    </row>
    <row r="206" spans="1:65" s="2" customFormat="1" ht="14.45" customHeight="1">
      <c r="A206" s="34"/>
      <c r="B206" s="35"/>
      <c r="C206" s="178" t="s">
        <v>420</v>
      </c>
      <c r="D206" s="178" t="s">
        <v>167</v>
      </c>
      <c r="E206" s="179" t="s">
        <v>2813</v>
      </c>
      <c r="F206" s="180" t="s">
        <v>2814</v>
      </c>
      <c r="G206" s="181" t="s">
        <v>318</v>
      </c>
      <c r="H206" s="182">
        <v>1</v>
      </c>
      <c r="I206" s="183"/>
      <c r="J206" s="184">
        <f t="shared" si="60"/>
        <v>0</v>
      </c>
      <c r="K206" s="180" t="s">
        <v>19</v>
      </c>
      <c r="L206" s="39"/>
      <c r="M206" s="185" t="s">
        <v>19</v>
      </c>
      <c r="N206" s="186" t="s">
        <v>45</v>
      </c>
      <c r="O206" s="64"/>
      <c r="P206" s="187">
        <f t="shared" si="61"/>
        <v>0</v>
      </c>
      <c r="Q206" s="187">
        <v>0</v>
      </c>
      <c r="R206" s="187">
        <f t="shared" si="62"/>
        <v>0</v>
      </c>
      <c r="S206" s="187">
        <v>0</v>
      </c>
      <c r="T206" s="188">
        <f t="shared" si="6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172</v>
      </c>
      <c r="AT206" s="189" t="s">
        <v>167</v>
      </c>
      <c r="AU206" s="189" t="s">
        <v>83</v>
      </c>
      <c r="AY206" s="17" t="s">
        <v>164</v>
      </c>
      <c r="BE206" s="190">
        <f t="shared" si="64"/>
        <v>0</v>
      </c>
      <c r="BF206" s="190">
        <f t="shared" si="65"/>
        <v>0</v>
      </c>
      <c r="BG206" s="190">
        <f t="shared" si="66"/>
        <v>0</v>
      </c>
      <c r="BH206" s="190">
        <f t="shared" si="67"/>
        <v>0</v>
      </c>
      <c r="BI206" s="190">
        <f t="shared" si="68"/>
        <v>0</v>
      </c>
      <c r="BJ206" s="17" t="s">
        <v>81</v>
      </c>
      <c r="BK206" s="190">
        <f t="shared" si="69"/>
        <v>0</v>
      </c>
      <c r="BL206" s="17" t="s">
        <v>172</v>
      </c>
      <c r="BM206" s="189" t="s">
        <v>1728</v>
      </c>
    </row>
    <row r="207" spans="1:65" s="2" customFormat="1" ht="14.45" customHeight="1">
      <c r="A207" s="34"/>
      <c r="B207" s="35"/>
      <c r="C207" s="178" t="s">
        <v>234</v>
      </c>
      <c r="D207" s="178" t="s">
        <v>167</v>
      </c>
      <c r="E207" s="179" t="s">
        <v>2815</v>
      </c>
      <c r="F207" s="180" t="s">
        <v>2816</v>
      </c>
      <c r="G207" s="181" t="s">
        <v>318</v>
      </c>
      <c r="H207" s="182">
        <v>50</v>
      </c>
      <c r="I207" s="183"/>
      <c r="J207" s="184">
        <f t="shared" si="60"/>
        <v>0</v>
      </c>
      <c r="K207" s="180" t="s">
        <v>19</v>
      </c>
      <c r="L207" s="39"/>
      <c r="M207" s="185" t="s">
        <v>19</v>
      </c>
      <c r="N207" s="186" t="s">
        <v>45</v>
      </c>
      <c r="O207" s="64"/>
      <c r="P207" s="187">
        <f t="shared" si="61"/>
        <v>0</v>
      </c>
      <c r="Q207" s="187">
        <v>0</v>
      </c>
      <c r="R207" s="187">
        <f t="shared" si="62"/>
        <v>0</v>
      </c>
      <c r="S207" s="187">
        <v>0</v>
      </c>
      <c r="T207" s="188">
        <f t="shared" si="6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172</v>
      </c>
      <c r="AT207" s="189" t="s">
        <v>167</v>
      </c>
      <c r="AU207" s="189" t="s">
        <v>83</v>
      </c>
      <c r="AY207" s="17" t="s">
        <v>164</v>
      </c>
      <c r="BE207" s="190">
        <f t="shared" si="64"/>
        <v>0</v>
      </c>
      <c r="BF207" s="190">
        <f t="shared" si="65"/>
        <v>0</v>
      </c>
      <c r="BG207" s="190">
        <f t="shared" si="66"/>
        <v>0</v>
      </c>
      <c r="BH207" s="190">
        <f t="shared" si="67"/>
        <v>0</v>
      </c>
      <c r="BI207" s="190">
        <f t="shared" si="68"/>
        <v>0</v>
      </c>
      <c r="BJ207" s="17" t="s">
        <v>81</v>
      </c>
      <c r="BK207" s="190">
        <f t="shared" si="69"/>
        <v>0</v>
      </c>
      <c r="BL207" s="17" t="s">
        <v>172</v>
      </c>
      <c r="BM207" s="189" t="s">
        <v>1735</v>
      </c>
    </row>
    <row r="208" spans="1:65" s="2" customFormat="1" ht="14.45" customHeight="1">
      <c r="A208" s="34"/>
      <c r="B208" s="35"/>
      <c r="C208" s="178" t="s">
        <v>237</v>
      </c>
      <c r="D208" s="178" t="s">
        <v>167</v>
      </c>
      <c r="E208" s="179" t="s">
        <v>2817</v>
      </c>
      <c r="F208" s="180" t="s">
        <v>2818</v>
      </c>
      <c r="G208" s="181" t="s">
        <v>318</v>
      </c>
      <c r="H208" s="182">
        <v>1</v>
      </c>
      <c r="I208" s="183"/>
      <c r="J208" s="184">
        <f t="shared" si="60"/>
        <v>0</v>
      </c>
      <c r="K208" s="180" t="s">
        <v>19</v>
      </c>
      <c r="L208" s="39"/>
      <c r="M208" s="185" t="s">
        <v>19</v>
      </c>
      <c r="N208" s="186" t="s">
        <v>45</v>
      </c>
      <c r="O208" s="64"/>
      <c r="P208" s="187">
        <f t="shared" si="61"/>
        <v>0</v>
      </c>
      <c r="Q208" s="187">
        <v>0</v>
      </c>
      <c r="R208" s="187">
        <f t="shared" si="62"/>
        <v>0</v>
      </c>
      <c r="S208" s="187">
        <v>0</v>
      </c>
      <c r="T208" s="188">
        <f t="shared" si="6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172</v>
      </c>
      <c r="AT208" s="189" t="s">
        <v>167</v>
      </c>
      <c r="AU208" s="189" t="s">
        <v>83</v>
      </c>
      <c r="AY208" s="17" t="s">
        <v>164</v>
      </c>
      <c r="BE208" s="190">
        <f t="shared" si="64"/>
        <v>0</v>
      </c>
      <c r="BF208" s="190">
        <f t="shared" si="65"/>
        <v>0</v>
      </c>
      <c r="BG208" s="190">
        <f t="shared" si="66"/>
        <v>0</v>
      </c>
      <c r="BH208" s="190">
        <f t="shared" si="67"/>
        <v>0</v>
      </c>
      <c r="BI208" s="190">
        <f t="shared" si="68"/>
        <v>0</v>
      </c>
      <c r="BJ208" s="17" t="s">
        <v>81</v>
      </c>
      <c r="BK208" s="190">
        <f t="shared" si="69"/>
        <v>0</v>
      </c>
      <c r="BL208" s="17" t="s">
        <v>172</v>
      </c>
      <c r="BM208" s="189" t="s">
        <v>1520</v>
      </c>
    </row>
    <row r="209" spans="1:65" s="2" customFormat="1" ht="14.45" customHeight="1">
      <c r="A209" s="34"/>
      <c r="B209" s="35"/>
      <c r="C209" s="178" t="s">
        <v>166</v>
      </c>
      <c r="D209" s="178" t="s">
        <v>167</v>
      </c>
      <c r="E209" s="179" t="s">
        <v>2819</v>
      </c>
      <c r="F209" s="180" t="s">
        <v>2820</v>
      </c>
      <c r="G209" s="181" t="s">
        <v>292</v>
      </c>
      <c r="H209" s="182">
        <v>400</v>
      </c>
      <c r="I209" s="183"/>
      <c r="J209" s="184">
        <f t="shared" si="60"/>
        <v>0</v>
      </c>
      <c r="K209" s="180" t="s">
        <v>19</v>
      </c>
      <c r="L209" s="39"/>
      <c r="M209" s="185" t="s">
        <v>19</v>
      </c>
      <c r="N209" s="186" t="s">
        <v>45</v>
      </c>
      <c r="O209" s="64"/>
      <c r="P209" s="187">
        <f t="shared" si="61"/>
        <v>0</v>
      </c>
      <c r="Q209" s="187">
        <v>0</v>
      </c>
      <c r="R209" s="187">
        <f t="shared" si="62"/>
        <v>0</v>
      </c>
      <c r="S209" s="187">
        <v>0</v>
      </c>
      <c r="T209" s="188">
        <f t="shared" si="6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172</v>
      </c>
      <c r="AT209" s="189" t="s">
        <v>167</v>
      </c>
      <c r="AU209" s="189" t="s">
        <v>83</v>
      </c>
      <c r="AY209" s="17" t="s">
        <v>164</v>
      </c>
      <c r="BE209" s="190">
        <f t="shared" si="64"/>
        <v>0</v>
      </c>
      <c r="BF209" s="190">
        <f t="shared" si="65"/>
        <v>0</v>
      </c>
      <c r="BG209" s="190">
        <f t="shared" si="66"/>
        <v>0</v>
      </c>
      <c r="BH209" s="190">
        <f t="shared" si="67"/>
        <v>0</v>
      </c>
      <c r="BI209" s="190">
        <f t="shared" si="68"/>
        <v>0</v>
      </c>
      <c r="BJ209" s="17" t="s">
        <v>81</v>
      </c>
      <c r="BK209" s="190">
        <f t="shared" si="69"/>
        <v>0</v>
      </c>
      <c r="BL209" s="17" t="s">
        <v>172</v>
      </c>
      <c r="BM209" s="189" t="s">
        <v>1379</v>
      </c>
    </row>
    <row r="210" spans="1:65" s="2" customFormat="1" ht="14.45" customHeight="1">
      <c r="A210" s="34"/>
      <c r="B210" s="35"/>
      <c r="C210" s="178" t="s">
        <v>289</v>
      </c>
      <c r="D210" s="178" t="s">
        <v>167</v>
      </c>
      <c r="E210" s="179" t="s">
        <v>2821</v>
      </c>
      <c r="F210" s="180" t="s">
        <v>2822</v>
      </c>
      <c r="G210" s="181" t="s">
        <v>292</v>
      </c>
      <c r="H210" s="182">
        <v>400</v>
      </c>
      <c r="I210" s="183"/>
      <c r="J210" s="184">
        <f t="shared" si="60"/>
        <v>0</v>
      </c>
      <c r="K210" s="180" t="s">
        <v>19</v>
      </c>
      <c r="L210" s="39"/>
      <c r="M210" s="185" t="s">
        <v>19</v>
      </c>
      <c r="N210" s="186" t="s">
        <v>45</v>
      </c>
      <c r="O210" s="64"/>
      <c r="P210" s="187">
        <f t="shared" si="61"/>
        <v>0</v>
      </c>
      <c r="Q210" s="187">
        <v>0</v>
      </c>
      <c r="R210" s="187">
        <f t="shared" si="62"/>
        <v>0</v>
      </c>
      <c r="S210" s="187">
        <v>0</v>
      </c>
      <c r="T210" s="188">
        <f t="shared" si="6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172</v>
      </c>
      <c r="AT210" s="189" t="s">
        <v>167</v>
      </c>
      <c r="AU210" s="189" t="s">
        <v>83</v>
      </c>
      <c r="AY210" s="17" t="s">
        <v>164</v>
      </c>
      <c r="BE210" s="190">
        <f t="shared" si="64"/>
        <v>0</v>
      </c>
      <c r="BF210" s="190">
        <f t="shared" si="65"/>
        <v>0</v>
      </c>
      <c r="BG210" s="190">
        <f t="shared" si="66"/>
        <v>0</v>
      </c>
      <c r="BH210" s="190">
        <f t="shared" si="67"/>
        <v>0</v>
      </c>
      <c r="BI210" s="190">
        <f t="shared" si="68"/>
        <v>0</v>
      </c>
      <c r="BJ210" s="17" t="s">
        <v>81</v>
      </c>
      <c r="BK210" s="190">
        <f t="shared" si="69"/>
        <v>0</v>
      </c>
      <c r="BL210" s="17" t="s">
        <v>172</v>
      </c>
      <c r="BM210" s="189" t="s">
        <v>1057</v>
      </c>
    </row>
    <row r="211" spans="1:65" s="2" customFormat="1" ht="14.45" customHeight="1">
      <c r="A211" s="34"/>
      <c r="B211" s="35"/>
      <c r="C211" s="178" t="s">
        <v>239</v>
      </c>
      <c r="D211" s="178" t="s">
        <v>167</v>
      </c>
      <c r="E211" s="179" t="s">
        <v>2823</v>
      </c>
      <c r="F211" s="180" t="s">
        <v>2824</v>
      </c>
      <c r="G211" s="181" t="s">
        <v>318</v>
      </c>
      <c r="H211" s="182">
        <v>8</v>
      </c>
      <c r="I211" s="183"/>
      <c r="J211" s="184">
        <f t="shared" si="60"/>
        <v>0</v>
      </c>
      <c r="K211" s="180" t="s">
        <v>19</v>
      </c>
      <c r="L211" s="39"/>
      <c r="M211" s="185" t="s">
        <v>19</v>
      </c>
      <c r="N211" s="186" t="s">
        <v>45</v>
      </c>
      <c r="O211" s="64"/>
      <c r="P211" s="187">
        <f t="shared" si="61"/>
        <v>0</v>
      </c>
      <c r="Q211" s="187">
        <v>0</v>
      </c>
      <c r="R211" s="187">
        <f t="shared" si="62"/>
        <v>0</v>
      </c>
      <c r="S211" s="187">
        <v>0</v>
      </c>
      <c r="T211" s="188">
        <f t="shared" si="6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172</v>
      </c>
      <c r="AT211" s="189" t="s">
        <v>167</v>
      </c>
      <c r="AU211" s="189" t="s">
        <v>83</v>
      </c>
      <c r="AY211" s="17" t="s">
        <v>164</v>
      </c>
      <c r="BE211" s="190">
        <f t="shared" si="64"/>
        <v>0</v>
      </c>
      <c r="BF211" s="190">
        <f t="shared" si="65"/>
        <v>0</v>
      </c>
      <c r="BG211" s="190">
        <f t="shared" si="66"/>
        <v>0</v>
      </c>
      <c r="BH211" s="190">
        <f t="shared" si="67"/>
        <v>0</v>
      </c>
      <c r="BI211" s="190">
        <f t="shared" si="68"/>
        <v>0</v>
      </c>
      <c r="BJ211" s="17" t="s">
        <v>81</v>
      </c>
      <c r="BK211" s="190">
        <f t="shared" si="69"/>
        <v>0</v>
      </c>
      <c r="BL211" s="17" t="s">
        <v>172</v>
      </c>
      <c r="BM211" s="189" t="s">
        <v>1077</v>
      </c>
    </row>
    <row r="212" spans="1:65" s="2" customFormat="1" ht="24.2" customHeight="1">
      <c r="A212" s="34"/>
      <c r="B212" s="35"/>
      <c r="C212" s="178" t="s">
        <v>451</v>
      </c>
      <c r="D212" s="178" t="s">
        <v>167</v>
      </c>
      <c r="E212" s="179" t="s">
        <v>2825</v>
      </c>
      <c r="F212" s="180" t="s">
        <v>2826</v>
      </c>
      <c r="G212" s="181" t="s">
        <v>323</v>
      </c>
      <c r="H212" s="182">
        <v>1</v>
      </c>
      <c r="I212" s="183"/>
      <c r="J212" s="184">
        <f t="shared" si="60"/>
        <v>0</v>
      </c>
      <c r="K212" s="180" t="s">
        <v>19</v>
      </c>
      <c r="L212" s="39"/>
      <c r="M212" s="185" t="s">
        <v>19</v>
      </c>
      <c r="N212" s="186" t="s">
        <v>45</v>
      </c>
      <c r="O212" s="64"/>
      <c r="P212" s="187">
        <f t="shared" si="61"/>
        <v>0</v>
      </c>
      <c r="Q212" s="187">
        <v>0</v>
      </c>
      <c r="R212" s="187">
        <f t="shared" si="62"/>
        <v>0</v>
      </c>
      <c r="S212" s="187">
        <v>0</v>
      </c>
      <c r="T212" s="188">
        <f t="shared" si="6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172</v>
      </c>
      <c r="AT212" s="189" t="s">
        <v>167</v>
      </c>
      <c r="AU212" s="189" t="s">
        <v>83</v>
      </c>
      <c r="AY212" s="17" t="s">
        <v>164</v>
      </c>
      <c r="BE212" s="190">
        <f t="shared" si="64"/>
        <v>0</v>
      </c>
      <c r="BF212" s="190">
        <f t="shared" si="65"/>
        <v>0</v>
      </c>
      <c r="BG212" s="190">
        <f t="shared" si="66"/>
        <v>0</v>
      </c>
      <c r="BH212" s="190">
        <f t="shared" si="67"/>
        <v>0</v>
      </c>
      <c r="BI212" s="190">
        <f t="shared" si="68"/>
        <v>0</v>
      </c>
      <c r="BJ212" s="17" t="s">
        <v>81</v>
      </c>
      <c r="BK212" s="190">
        <f t="shared" si="69"/>
        <v>0</v>
      </c>
      <c r="BL212" s="17" t="s">
        <v>172</v>
      </c>
      <c r="BM212" s="189" t="s">
        <v>1068</v>
      </c>
    </row>
    <row r="213" spans="1:65" s="12" customFormat="1" ht="22.9" customHeight="1">
      <c r="B213" s="162"/>
      <c r="C213" s="163"/>
      <c r="D213" s="164" t="s">
        <v>73</v>
      </c>
      <c r="E213" s="176" t="s">
        <v>2827</v>
      </c>
      <c r="F213" s="176" t="s">
        <v>2828</v>
      </c>
      <c r="G213" s="163"/>
      <c r="H213" s="163"/>
      <c r="I213" s="166"/>
      <c r="J213" s="177">
        <f>BK213</f>
        <v>0</v>
      </c>
      <c r="K213" s="163"/>
      <c r="L213" s="168"/>
      <c r="M213" s="169"/>
      <c r="N213" s="170"/>
      <c r="O213" s="170"/>
      <c r="P213" s="171">
        <f>SUM(P214:P221)</f>
        <v>0</v>
      </c>
      <c r="Q213" s="170"/>
      <c r="R213" s="171">
        <f>SUM(R214:R221)</f>
        <v>0</v>
      </c>
      <c r="S213" s="170"/>
      <c r="T213" s="172">
        <f>SUM(T214:T221)</f>
        <v>0</v>
      </c>
      <c r="AR213" s="173" t="s">
        <v>81</v>
      </c>
      <c r="AT213" s="174" t="s">
        <v>73</v>
      </c>
      <c r="AU213" s="174" t="s">
        <v>81</v>
      </c>
      <c r="AY213" s="173" t="s">
        <v>164</v>
      </c>
      <c r="BK213" s="175">
        <f>SUM(BK214:BK221)</f>
        <v>0</v>
      </c>
    </row>
    <row r="214" spans="1:65" s="2" customFormat="1" ht="14.45" customHeight="1">
      <c r="A214" s="34"/>
      <c r="B214" s="35"/>
      <c r="C214" s="178" t="s">
        <v>81</v>
      </c>
      <c r="D214" s="178" t="s">
        <v>167</v>
      </c>
      <c r="E214" s="179" t="s">
        <v>2829</v>
      </c>
      <c r="F214" s="180" t="s">
        <v>2830</v>
      </c>
      <c r="G214" s="181" t="s">
        <v>318</v>
      </c>
      <c r="H214" s="182">
        <v>1</v>
      </c>
      <c r="I214" s="183"/>
      <c r="J214" s="184">
        <f t="shared" ref="J214:J221" si="70">ROUND(I214*H214,2)</f>
        <v>0</v>
      </c>
      <c r="K214" s="180" t="s">
        <v>19</v>
      </c>
      <c r="L214" s="39"/>
      <c r="M214" s="185" t="s">
        <v>19</v>
      </c>
      <c r="N214" s="186" t="s">
        <v>45</v>
      </c>
      <c r="O214" s="64"/>
      <c r="P214" s="187">
        <f t="shared" ref="P214:P221" si="71">O214*H214</f>
        <v>0</v>
      </c>
      <c r="Q214" s="187">
        <v>0</v>
      </c>
      <c r="R214" s="187">
        <f t="shared" ref="R214:R221" si="72">Q214*H214</f>
        <v>0</v>
      </c>
      <c r="S214" s="187">
        <v>0</v>
      </c>
      <c r="T214" s="188">
        <f t="shared" ref="T214:T221" si="73"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172</v>
      </c>
      <c r="AT214" s="189" t="s">
        <v>167</v>
      </c>
      <c r="AU214" s="189" t="s">
        <v>83</v>
      </c>
      <c r="AY214" s="17" t="s">
        <v>164</v>
      </c>
      <c r="BE214" s="190">
        <f t="shared" ref="BE214:BE221" si="74">IF(N214="základní",J214,0)</f>
        <v>0</v>
      </c>
      <c r="BF214" s="190">
        <f t="shared" ref="BF214:BF221" si="75">IF(N214="snížená",J214,0)</f>
        <v>0</v>
      </c>
      <c r="BG214" s="190">
        <f t="shared" ref="BG214:BG221" si="76">IF(N214="zákl. přenesená",J214,0)</f>
        <v>0</v>
      </c>
      <c r="BH214" s="190">
        <f t="shared" ref="BH214:BH221" si="77">IF(N214="sníž. přenesená",J214,0)</f>
        <v>0</v>
      </c>
      <c r="BI214" s="190">
        <f t="shared" ref="BI214:BI221" si="78">IF(N214="nulová",J214,0)</f>
        <v>0</v>
      </c>
      <c r="BJ214" s="17" t="s">
        <v>81</v>
      </c>
      <c r="BK214" s="190">
        <f t="shared" ref="BK214:BK221" si="79">ROUND(I214*H214,2)</f>
        <v>0</v>
      </c>
      <c r="BL214" s="17" t="s">
        <v>172</v>
      </c>
      <c r="BM214" s="189" t="s">
        <v>1041</v>
      </c>
    </row>
    <row r="215" spans="1:65" s="2" customFormat="1" ht="14.45" customHeight="1">
      <c r="A215" s="34"/>
      <c r="B215" s="35"/>
      <c r="C215" s="178" t="s">
        <v>83</v>
      </c>
      <c r="D215" s="178" t="s">
        <v>167</v>
      </c>
      <c r="E215" s="179" t="s">
        <v>2831</v>
      </c>
      <c r="F215" s="180" t="s">
        <v>2832</v>
      </c>
      <c r="G215" s="181" t="s">
        <v>318</v>
      </c>
      <c r="H215" s="182">
        <v>24</v>
      </c>
      <c r="I215" s="183"/>
      <c r="J215" s="184">
        <f t="shared" si="70"/>
        <v>0</v>
      </c>
      <c r="K215" s="180" t="s">
        <v>19</v>
      </c>
      <c r="L215" s="39"/>
      <c r="M215" s="185" t="s">
        <v>19</v>
      </c>
      <c r="N215" s="186" t="s">
        <v>45</v>
      </c>
      <c r="O215" s="64"/>
      <c r="P215" s="187">
        <f t="shared" si="71"/>
        <v>0</v>
      </c>
      <c r="Q215" s="187">
        <v>0</v>
      </c>
      <c r="R215" s="187">
        <f t="shared" si="72"/>
        <v>0</v>
      </c>
      <c r="S215" s="187">
        <v>0</v>
      </c>
      <c r="T215" s="188">
        <f t="shared" si="7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172</v>
      </c>
      <c r="AT215" s="189" t="s">
        <v>167</v>
      </c>
      <c r="AU215" s="189" t="s">
        <v>83</v>
      </c>
      <c r="AY215" s="17" t="s">
        <v>164</v>
      </c>
      <c r="BE215" s="190">
        <f t="shared" si="74"/>
        <v>0</v>
      </c>
      <c r="BF215" s="190">
        <f t="shared" si="75"/>
        <v>0</v>
      </c>
      <c r="BG215" s="190">
        <f t="shared" si="76"/>
        <v>0</v>
      </c>
      <c r="BH215" s="190">
        <f t="shared" si="77"/>
        <v>0</v>
      </c>
      <c r="BI215" s="190">
        <f t="shared" si="78"/>
        <v>0</v>
      </c>
      <c r="BJ215" s="17" t="s">
        <v>81</v>
      </c>
      <c r="BK215" s="190">
        <f t="shared" si="79"/>
        <v>0</v>
      </c>
      <c r="BL215" s="17" t="s">
        <v>172</v>
      </c>
      <c r="BM215" s="189" t="s">
        <v>1053</v>
      </c>
    </row>
    <row r="216" spans="1:65" s="2" customFormat="1" ht="14.45" customHeight="1">
      <c r="A216" s="34"/>
      <c r="B216" s="35"/>
      <c r="C216" s="178" t="s">
        <v>224</v>
      </c>
      <c r="D216" s="178" t="s">
        <v>167</v>
      </c>
      <c r="E216" s="179" t="s">
        <v>2833</v>
      </c>
      <c r="F216" s="180" t="s">
        <v>2834</v>
      </c>
      <c r="G216" s="181" t="s">
        <v>318</v>
      </c>
      <c r="H216" s="182">
        <v>1</v>
      </c>
      <c r="I216" s="183"/>
      <c r="J216" s="184">
        <f t="shared" si="70"/>
        <v>0</v>
      </c>
      <c r="K216" s="180" t="s">
        <v>19</v>
      </c>
      <c r="L216" s="39"/>
      <c r="M216" s="185" t="s">
        <v>19</v>
      </c>
      <c r="N216" s="186" t="s">
        <v>45</v>
      </c>
      <c r="O216" s="64"/>
      <c r="P216" s="187">
        <f t="shared" si="71"/>
        <v>0</v>
      </c>
      <c r="Q216" s="187">
        <v>0</v>
      </c>
      <c r="R216" s="187">
        <f t="shared" si="72"/>
        <v>0</v>
      </c>
      <c r="S216" s="187">
        <v>0</v>
      </c>
      <c r="T216" s="188">
        <f t="shared" si="7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172</v>
      </c>
      <c r="AT216" s="189" t="s">
        <v>167</v>
      </c>
      <c r="AU216" s="189" t="s">
        <v>83</v>
      </c>
      <c r="AY216" s="17" t="s">
        <v>164</v>
      </c>
      <c r="BE216" s="190">
        <f t="shared" si="74"/>
        <v>0</v>
      </c>
      <c r="BF216" s="190">
        <f t="shared" si="75"/>
        <v>0</v>
      </c>
      <c r="BG216" s="190">
        <f t="shared" si="76"/>
        <v>0</v>
      </c>
      <c r="BH216" s="190">
        <f t="shared" si="77"/>
        <v>0</v>
      </c>
      <c r="BI216" s="190">
        <f t="shared" si="78"/>
        <v>0</v>
      </c>
      <c r="BJ216" s="17" t="s">
        <v>81</v>
      </c>
      <c r="BK216" s="190">
        <f t="shared" si="79"/>
        <v>0</v>
      </c>
      <c r="BL216" s="17" t="s">
        <v>172</v>
      </c>
      <c r="BM216" s="189" t="s">
        <v>1619</v>
      </c>
    </row>
    <row r="217" spans="1:65" s="2" customFormat="1" ht="14.45" customHeight="1">
      <c r="A217" s="34"/>
      <c r="B217" s="35"/>
      <c r="C217" s="178" t="s">
        <v>172</v>
      </c>
      <c r="D217" s="178" t="s">
        <v>167</v>
      </c>
      <c r="E217" s="179" t="s">
        <v>2835</v>
      </c>
      <c r="F217" s="180" t="s">
        <v>2836</v>
      </c>
      <c r="G217" s="181" t="s">
        <v>318</v>
      </c>
      <c r="H217" s="182">
        <v>1</v>
      </c>
      <c r="I217" s="183"/>
      <c r="J217" s="184">
        <f t="shared" si="70"/>
        <v>0</v>
      </c>
      <c r="K217" s="180" t="s">
        <v>19</v>
      </c>
      <c r="L217" s="39"/>
      <c r="M217" s="185" t="s">
        <v>19</v>
      </c>
      <c r="N217" s="186" t="s">
        <v>45</v>
      </c>
      <c r="O217" s="64"/>
      <c r="P217" s="187">
        <f t="shared" si="71"/>
        <v>0</v>
      </c>
      <c r="Q217" s="187">
        <v>0</v>
      </c>
      <c r="R217" s="187">
        <f t="shared" si="72"/>
        <v>0</v>
      </c>
      <c r="S217" s="187">
        <v>0</v>
      </c>
      <c r="T217" s="188">
        <f t="shared" si="7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172</v>
      </c>
      <c r="AT217" s="189" t="s">
        <v>167</v>
      </c>
      <c r="AU217" s="189" t="s">
        <v>83</v>
      </c>
      <c r="AY217" s="17" t="s">
        <v>164</v>
      </c>
      <c r="BE217" s="190">
        <f t="shared" si="74"/>
        <v>0</v>
      </c>
      <c r="BF217" s="190">
        <f t="shared" si="75"/>
        <v>0</v>
      </c>
      <c r="BG217" s="190">
        <f t="shared" si="76"/>
        <v>0</v>
      </c>
      <c r="BH217" s="190">
        <f t="shared" si="77"/>
        <v>0</v>
      </c>
      <c r="BI217" s="190">
        <f t="shared" si="78"/>
        <v>0</v>
      </c>
      <c r="BJ217" s="17" t="s">
        <v>81</v>
      </c>
      <c r="BK217" s="190">
        <f t="shared" si="79"/>
        <v>0</v>
      </c>
      <c r="BL217" s="17" t="s">
        <v>172</v>
      </c>
      <c r="BM217" s="189" t="s">
        <v>1611</v>
      </c>
    </row>
    <row r="218" spans="1:65" s="2" customFormat="1" ht="14.45" customHeight="1">
      <c r="A218" s="34"/>
      <c r="B218" s="35"/>
      <c r="C218" s="178" t="s">
        <v>310</v>
      </c>
      <c r="D218" s="178" t="s">
        <v>167</v>
      </c>
      <c r="E218" s="179" t="s">
        <v>2837</v>
      </c>
      <c r="F218" s="180" t="s">
        <v>2838</v>
      </c>
      <c r="G218" s="181" t="s">
        <v>318</v>
      </c>
      <c r="H218" s="182">
        <v>1</v>
      </c>
      <c r="I218" s="183"/>
      <c r="J218" s="184">
        <f t="shared" si="70"/>
        <v>0</v>
      </c>
      <c r="K218" s="180" t="s">
        <v>19</v>
      </c>
      <c r="L218" s="39"/>
      <c r="M218" s="185" t="s">
        <v>19</v>
      </c>
      <c r="N218" s="186" t="s">
        <v>45</v>
      </c>
      <c r="O218" s="64"/>
      <c r="P218" s="187">
        <f t="shared" si="71"/>
        <v>0</v>
      </c>
      <c r="Q218" s="187">
        <v>0</v>
      </c>
      <c r="R218" s="187">
        <f t="shared" si="72"/>
        <v>0</v>
      </c>
      <c r="S218" s="187">
        <v>0</v>
      </c>
      <c r="T218" s="188">
        <f t="shared" si="7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172</v>
      </c>
      <c r="AT218" s="189" t="s">
        <v>167</v>
      </c>
      <c r="AU218" s="189" t="s">
        <v>83</v>
      </c>
      <c r="AY218" s="17" t="s">
        <v>164</v>
      </c>
      <c r="BE218" s="190">
        <f t="shared" si="74"/>
        <v>0</v>
      </c>
      <c r="BF218" s="190">
        <f t="shared" si="75"/>
        <v>0</v>
      </c>
      <c r="BG218" s="190">
        <f t="shared" si="76"/>
        <v>0</v>
      </c>
      <c r="BH218" s="190">
        <f t="shared" si="77"/>
        <v>0</v>
      </c>
      <c r="BI218" s="190">
        <f t="shared" si="78"/>
        <v>0</v>
      </c>
      <c r="BJ218" s="17" t="s">
        <v>81</v>
      </c>
      <c r="BK218" s="190">
        <f t="shared" si="79"/>
        <v>0</v>
      </c>
      <c r="BL218" s="17" t="s">
        <v>172</v>
      </c>
      <c r="BM218" s="189" t="s">
        <v>1650</v>
      </c>
    </row>
    <row r="219" spans="1:65" s="2" customFormat="1" ht="14.45" customHeight="1">
      <c r="A219" s="34"/>
      <c r="B219" s="35"/>
      <c r="C219" s="178" t="s">
        <v>427</v>
      </c>
      <c r="D219" s="178" t="s">
        <v>167</v>
      </c>
      <c r="E219" s="179" t="s">
        <v>2839</v>
      </c>
      <c r="F219" s="180" t="s">
        <v>2840</v>
      </c>
      <c r="G219" s="181" t="s">
        <v>323</v>
      </c>
      <c r="H219" s="182">
        <v>1</v>
      </c>
      <c r="I219" s="183"/>
      <c r="J219" s="184">
        <f t="shared" si="70"/>
        <v>0</v>
      </c>
      <c r="K219" s="180" t="s">
        <v>19</v>
      </c>
      <c r="L219" s="39"/>
      <c r="M219" s="185" t="s">
        <v>19</v>
      </c>
      <c r="N219" s="186" t="s">
        <v>45</v>
      </c>
      <c r="O219" s="64"/>
      <c r="P219" s="187">
        <f t="shared" si="71"/>
        <v>0</v>
      </c>
      <c r="Q219" s="187">
        <v>0</v>
      </c>
      <c r="R219" s="187">
        <f t="shared" si="72"/>
        <v>0</v>
      </c>
      <c r="S219" s="187">
        <v>0</v>
      </c>
      <c r="T219" s="188">
        <f t="shared" si="7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172</v>
      </c>
      <c r="AT219" s="189" t="s">
        <v>167</v>
      </c>
      <c r="AU219" s="189" t="s">
        <v>83</v>
      </c>
      <c r="AY219" s="17" t="s">
        <v>164</v>
      </c>
      <c r="BE219" s="190">
        <f t="shared" si="74"/>
        <v>0</v>
      </c>
      <c r="BF219" s="190">
        <f t="shared" si="75"/>
        <v>0</v>
      </c>
      <c r="BG219" s="190">
        <f t="shared" si="76"/>
        <v>0</v>
      </c>
      <c r="BH219" s="190">
        <f t="shared" si="77"/>
        <v>0</v>
      </c>
      <c r="BI219" s="190">
        <f t="shared" si="78"/>
        <v>0</v>
      </c>
      <c r="BJ219" s="17" t="s">
        <v>81</v>
      </c>
      <c r="BK219" s="190">
        <f t="shared" si="79"/>
        <v>0</v>
      </c>
      <c r="BL219" s="17" t="s">
        <v>172</v>
      </c>
      <c r="BM219" s="189" t="s">
        <v>1627</v>
      </c>
    </row>
    <row r="220" spans="1:65" s="2" customFormat="1" ht="14.45" customHeight="1">
      <c r="A220" s="34"/>
      <c r="B220" s="35"/>
      <c r="C220" s="178" t="s">
        <v>420</v>
      </c>
      <c r="D220" s="178" t="s">
        <v>167</v>
      </c>
      <c r="E220" s="179" t="s">
        <v>2841</v>
      </c>
      <c r="F220" s="180" t="s">
        <v>2842</v>
      </c>
      <c r="G220" s="181" t="s">
        <v>323</v>
      </c>
      <c r="H220" s="182">
        <v>1</v>
      </c>
      <c r="I220" s="183"/>
      <c r="J220" s="184">
        <f t="shared" si="70"/>
        <v>0</v>
      </c>
      <c r="K220" s="180" t="s">
        <v>19</v>
      </c>
      <c r="L220" s="39"/>
      <c r="M220" s="185" t="s">
        <v>19</v>
      </c>
      <c r="N220" s="186" t="s">
        <v>45</v>
      </c>
      <c r="O220" s="64"/>
      <c r="P220" s="187">
        <f t="shared" si="71"/>
        <v>0</v>
      </c>
      <c r="Q220" s="187">
        <v>0</v>
      </c>
      <c r="R220" s="187">
        <f t="shared" si="72"/>
        <v>0</v>
      </c>
      <c r="S220" s="187">
        <v>0</v>
      </c>
      <c r="T220" s="188">
        <f t="shared" si="7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172</v>
      </c>
      <c r="AT220" s="189" t="s">
        <v>167</v>
      </c>
      <c r="AU220" s="189" t="s">
        <v>83</v>
      </c>
      <c r="AY220" s="17" t="s">
        <v>164</v>
      </c>
      <c r="BE220" s="190">
        <f t="shared" si="74"/>
        <v>0</v>
      </c>
      <c r="BF220" s="190">
        <f t="shared" si="75"/>
        <v>0</v>
      </c>
      <c r="BG220" s="190">
        <f t="shared" si="76"/>
        <v>0</v>
      </c>
      <c r="BH220" s="190">
        <f t="shared" si="77"/>
        <v>0</v>
      </c>
      <c r="BI220" s="190">
        <f t="shared" si="78"/>
        <v>0</v>
      </c>
      <c r="BJ220" s="17" t="s">
        <v>81</v>
      </c>
      <c r="BK220" s="190">
        <f t="shared" si="79"/>
        <v>0</v>
      </c>
      <c r="BL220" s="17" t="s">
        <v>172</v>
      </c>
      <c r="BM220" s="189" t="s">
        <v>1591</v>
      </c>
    </row>
    <row r="221" spans="1:65" s="2" customFormat="1" ht="14.45" customHeight="1">
      <c r="A221" s="34"/>
      <c r="B221" s="35"/>
      <c r="C221" s="178" t="s">
        <v>234</v>
      </c>
      <c r="D221" s="178" t="s">
        <v>167</v>
      </c>
      <c r="E221" s="179" t="s">
        <v>2843</v>
      </c>
      <c r="F221" s="180" t="s">
        <v>2844</v>
      </c>
      <c r="G221" s="181" t="s">
        <v>323</v>
      </c>
      <c r="H221" s="182">
        <v>1</v>
      </c>
      <c r="I221" s="183"/>
      <c r="J221" s="184">
        <f t="shared" si="70"/>
        <v>0</v>
      </c>
      <c r="K221" s="180" t="s">
        <v>19</v>
      </c>
      <c r="L221" s="39"/>
      <c r="M221" s="185" t="s">
        <v>19</v>
      </c>
      <c r="N221" s="186" t="s">
        <v>45</v>
      </c>
      <c r="O221" s="64"/>
      <c r="P221" s="187">
        <f t="shared" si="71"/>
        <v>0</v>
      </c>
      <c r="Q221" s="187">
        <v>0</v>
      </c>
      <c r="R221" s="187">
        <f t="shared" si="72"/>
        <v>0</v>
      </c>
      <c r="S221" s="187">
        <v>0</v>
      </c>
      <c r="T221" s="188">
        <f t="shared" si="7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172</v>
      </c>
      <c r="AT221" s="189" t="s">
        <v>167</v>
      </c>
      <c r="AU221" s="189" t="s">
        <v>83</v>
      </c>
      <c r="AY221" s="17" t="s">
        <v>164</v>
      </c>
      <c r="BE221" s="190">
        <f t="shared" si="74"/>
        <v>0</v>
      </c>
      <c r="BF221" s="190">
        <f t="shared" si="75"/>
        <v>0</v>
      </c>
      <c r="BG221" s="190">
        <f t="shared" si="76"/>
        <v>0</v>
      </c>
      <c r="BH221" s="190">
        <f t="shared" si="77"/>
        <v>0</v>
      </c>
      <c r="BI221" s="190">
        <f t="shared" si="78"/>
        <v>0</v>
      </c>
      <c r="BJ221" s="17" t="s">
        <v>81</v>
      </c>
      <c r="BK221" s="190">
        <f t="shared" si="79"/>
        <v>0</v>
      </c>
      <c r="BL221" s="17" t="s">
        <v>172</v>
      </c>
      <c r="BM221" s="189" t="s">
        <v>1599</v>
      </c>
    </row>
    <row r="222" spans="1:65" s="12" customFormat="1" ht="22.9" customHeight="1">
      <c r="B222" s="162"/>
      <c r="C222" s="163"/>
      <c r="D222" s="164" t="s">
        <v>73</v>
      </c>
      <c r="E222" s="176" t="s">
        <v>2845</v>
      </c>
      <c r="F222" s="176" t="s">
        <v>2846</v>
      </c>
      <c r="G222" s="163"/>
      <c r="H222" s="163"/>
      <c r="I222" s="166"/>
      <c r="J222" s="177">
        <f>BK222</f>
        <v>0</v>
      </c>
      <c r="K222" s="163"/>
      <c r="L222" s="168"/>
      <c r="M222" s="169"/>
      <c r="N222" s="170"/>
      <c r="O222" s="170"/>
      <c r="P222" s="171">
        <f>SUM(P223:P228)</f>
        <v>0</v>
      </c>
      <c r="Q222" s="170"/>
      <c r="R222" s="171">
        <f>SUM(R223:R228)</f>
        <v>0</v>
      </c>
      <c r="S222" s="170"/>
      <c r="T222" s="172">
        <f>SUM(T223:T228)</f>
        <v>0</v>
      </c>
      <c r="AR222" s="173" t="s">
        <v>81</v>
      </c>
      <c r="AT222" s="174" t="s">
        <v>73</v>
      </c>
      <c r="AU222" s="174" t="s">
        <v>81</v>
      </c>
      <c r="AY222" s="173" t="s">
        <v>164</v>
      </c>
      <c r="BK222" s="175">
        <f>SUM(BK223:BK228)</f>
        <v>0</v>
      </c>
    </row>
    <row r="223" spans="1:65" s="2" customFormat="1" ht="14.45" customHeight="1">
      <c r="A223" s="34"/>
      <c r="B223" s="35"/>
      <c r="C223" s="178" t="s">
        <v>81</v>
      </c>
      <c r="D223" s="178" t="s">
        <v>167</v>
      </c>
      <c r="E223" s="179" t="s">
        <v>2847</v>
      </c>
      <c r="F223" s="180" t="s">
        <v>2848</v>
      </c>
      <c r="G223" s="181" t="s">
        <v>323</v>
      </c>
      <c r="H223" s="182">
        <v>1</v>
      </c>
      <c r="I223" s="183"/>
      <c r="J223" s="184">
        <f t="shared" ref="J223:J228" si="80">ROUND(I223*H223,2)</f>
        <v>0</v>
      </c>
      <c r="K223" s="180" t="s">
        <v>19</v>
      </c>
      <c r="L223" s="39"/>
      <c r="M223" s="185" t="s">
        <v>19</v>
      </c>
      <c r="N223" s="186" t="s">
        <v>45</v>
      </c>
      <c r="O223" s="64"/>
      <c r="P223" s="187">
        <f t="shared" ref="P223:P228" si="81">O223*H223</f>
        <v>0</v>
      </c>
      <c r="Q223" s="187">
        <v>0</v>
      </c>
      <c r="R223" s="187">
        <f t="shared" ref="R223:R228" si="82">Q223*H223</f>
        <v>0</v>
      </c>
      <c r="S223" s="187">
        <v>0</v>
      </c>
      <c r="T223" s="188">
        <f t="shared" ref="T223:T228" si="83"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172</v>
      </c>
      <c r="AT223" s="189" t="s">
        <v>167</v>
      </c>
      <c r="AU223" s="189" t="s">
        <v>83</v>
      </c>
      <c r="AY223" s="17" t="s">
        <v>164</v>
      </c>
      <c r="BE223" s="190">
        <f t="shared" ref="BE223:BE228" si="84">IF(N223="základní",J223,0)</f>
        <v>0</v>
      </c>
      <c r="BF223" s="190">
        <f t="shared" ref="BF223:BF228" si="85">IF(N223="snížená",J223,0)</f>
        <v>0</v>
      </c>
      <c r="BG223" s="190">
        <f t="shared" ref="BG223:BG228" si="86">IF(N223="zákl. přenesená",J223,0)</f>
        <v>0</v>
      </c>
      <c r="BH223" s="190">
        <f t="shared" ref="BH223:BH228" si="87">IF(N223="sníž. přenesená",J223,0)</f>
        <v>0</v>
      </c>
      <c r="BI223" s="190">
        <f t="shared" ref="BI223:BI228" si="88">IF(N223="nulová",J223,0)</f>
        <v>0</v>
      </c>
      <c r="BJ223" s="17" t="s">
        <v>81</v>
      </c>
      <c r="BK223" s="190">
        <f t="shared" ref="BK223:BK228" si="89">ROUND(I223*H223,2)</f>
        <v>0</v>
      </c>
      <c r="BL223" s="17" t="s">
        <v>172</v>
      </c>
      <c r="BM223" s="189" t="s">
        <v>1607</v>
      </c>
    </row>
    <row r="224" spans="1:65" s="2" customFormat="1" ht="14.45" customHeight="1">
      <c r="A224" s="34"/>
      <c r="B224" s="35"/>
      <c r="C224" s="178" t="s">
        <v>83</v>
      </c>
      <c r="D224" s="178" t="s">
        <v>167</v>
      </c>
      <c r="E224" s="179" t="s">
        <v>2849</v>
      </c>
      <c r="F224" s="180" t="s">
        <v>2850</v>
      </c>
      <c r="G224" s="181" t="s">
        <v>323</v>
      </c>
      <c r="H224" s="182">
        <v>1</v>
      </c>
      <c r="I224" s="183"/>
      <c r="J224" s="184">
        <f t="shared" si="80"/>
        <v>0</v>
      </c>
      <c r="K224" s="180" t="s">
        <v>19</v>
      </c>
      <c r="L224" s="39"/>
      <c r="M224" s="185" t="s">
        <v>19</v>
      </c>
      <c r="N224" s="186" t="s">
        <v>45</v>
      </c>
      <c r="O224" s="64"/>
      <c r="P224" s="187">
        <f t="shared" si="81"/>
        <v>0</v>
      </c>
      <c r="Q224" s="187">
        <v>0</v>
      </c>
      <c r="R224" s="187">
        <f t="shared" si="82"/>
        <v>0</v>
      </c>
      <c r="S224" s="187">
        <v>0</v>
      </c>
      <c r="T224" s="188">
        <f t="shared" si="8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172</v>
      </c>
      <c r="AT224" s="189" t="s">
        <v>167</v>
      </c>
      <c r="AU224" s="189" t="s">
        <v>83</v>
      </c>
      <c r="AY224" s="17" t="s">
        <v>164</v>
      </c>
      <c r="BE224" s="190">
        <f t="shared" si="84"/>
        <v>0</v>
      </c>
      <c r="BF224" s="190">
        <f t="shared" si="85"/>
        <v>0</v>
      </c>
      <c r="BG224" s="190">
        <f t="shared" si="86"/>
        <v>0</v>
      </c>
      <c r="BH224" s="190">
        <f t="shared" si="87"/>
        <v>0</v>
      </c>
      <c r="BI224" s="190">
        <f t="shared" si="88"/>
        <v>0</v>
      </c>
      <c r="BJ224" s="17" t="s">
        <v>81</v>
      </c>
      <c r="BK224" s="190">
        <f t="shared" si="89"/>
        <v>0</v>
      </c>
      <c r="BL224" s="17" t="s">
        <v>172</v>
      </c>
      <c r="BM224" s="189" t="s">
        <v>1532</v>
      </c>
    </row>
    <row r="225" spans="1:65" s="2" customFormat="1" ht="14.45" customHeight="1">
      <c r="A225" s="34"/>
      <c r="B225" s="35"/>
      <c r="C225" s="178" t="s">
        <v>224</v>
      </c>
      <c r="D225" s="178" t="s">
        <v>167</v>
      </c>
      <c r="E225" s="179" t="s">
        <v>2851</v>
      </c>
      <c r="F225" s="180" t="s">
        <v>2852</v>
      </c>
      <c r="G225" s="181" t="s">
        <v>323</v>
      </c>
      <c r="H225" s="182">
        <v>1</v>
      </c>
      <c r="I225" s="183"/>
      <c r="J225" s="184">
        <f t="shared" si="80"/>
        <v>0</v>
      </c>
      <c r="K225" s="180" t="s">
        <v>19</v>
      </c>
      <c r="L225" s="39"/>
      <c r="M225" s="185" t="s">
        <v>19</v>
      </c>
      <c r="N225" s="186" t="s">
        <v>45</v>
      </c>
      <c r="O225" s="64"/>
      <c r="P225" s="187">
        <f t="shared" si="81"/>
        <v>0</v>
      </c>
      <c r="Q225" s="187">
        <v>0</v>
      </c>
      <c r="R225" s="187">
        <f t="shared" si="82"/>
        <v>0</v>
      </c>
      <c r="S225" s="187">
        <v>0</v>
      </c>
      <c r="T225" s="188">
        <f t="shared" si="8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172</v>
      </c>
      <c r="AT225" s="189" t="s">
        <v>167</v>
      </c>
      <c r="AU225" s="189" t="s">
        <v>83</v>
      </c>
      <c r="AY225" s="17" t="s">
        <v>164</v>
      </c>
      <c r="BE225" s="190">
        <f t="shared" si="84"/>
        <v>0</v>
      </c>
      <c r="BF225" s="190">
        <f t="shared" si="85"/>
        <v>0</v>
      </c>
      <c r="BG225" s="190">
        <f t="shared" si="86"/>
        <v>0</v>
      </c>
      <c r="BH225" s="190">
        <f t="shared" si="87"/>
        <v>0</v>
      </c>
      <c r="BI225" s="190">
        <f t="shared" si="88"/>
        <v>0</v>
      </c>
      <c r="BJ225" s="17" t="s">
        <v>81</v>
      </c>
      <c r="BK225" s="190">
        <f t="shared" si="89"/>
        <v>0</v>
      </c>
      <c r="BL225" s="17" t="s">
        <v>172</v>
      </c>
      <c r="BM225" s="189" t="s">
        <v>1662</v>
      </c>
    </row>
    <row r="226" spans="1:65" s="2" customFormat="1" ht="14.45" customHeight="1">
      <c r="A226" s="34"/>
      <c r="B226" s="35"/>
      <c r="C226" s="178" t="s">
        <v>172</v>
      </c>
      <c r="D226" s="178" t="s">
        <v>167</v>
      </c>
      <c r="E226" s="179" t="s">
        <v>2853</v>
      </c>
      <c r="F226" s="180" t="s">
        <v>2854</v>
      </c>
      <c r="G226" s="181" t="s">
        <v>323</v>
      </c>
      <c r="H226" s="182">
        <v>1</v>
      </c>
      <c r="I226" s="183"/>
      <c r="J226" s="184">
        <f t="shared" si="80"/>
        <v>0</v>
      </c>
      <c r="K226" s="180" t="s">
        <v>19</v>
      </c>
      <c r="L226" s="39"/>
      <c r="M226" s="185" t="s">
        <v>19</v>
      </c>
      <c r="N226" s="186" t="s">
        <v>45</v>
      </c>
      <c r="O226" s="64"/>
      <c r="P226" s="187">
        <f t="shared" si="81"/>
        <v>0</v>
      </c>
      <c r="Q226" s="187">
        <v>0</v>
      </c>
      <c r="R226" s="187">
        <f t="shared" si="82"/>
        <v>0</v>
      </c>
      <c r="S226" s="187">
        <v>0</v>
      </c>
      <c r="T226" s="188">
        <f t="shared" si="8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172</v>
      </c>
      <c r="AT226" s="189" t="s">
        <v>167</v>
      </c>
      <c r="AU226" s="189" t="s">
        <v>83</v>
      </c>
      <c r="AY226" s="17" t="s">
        <v>164</v>
      </c>
      <c r="BE226" s="190">
        <f t="shared" si="84"/>
        <v>0</v>
      </c>
      <c r="BF226" s="190">
        <f t="shared" si="85"/>
        <v>0</v>
      </c>
      <c r="BG226" s="190">
        <f t="shared" si="86"/>
        <v>0</v>
      </c>
      <c r="BH226" s="190">
        <f t="shared" si="87"/>
        <v>0</v>
      </c>
      <c r="BI226" s="190">
        <f t="shared" si="88"/>
        <v>0</v>
      </c>
      <c r="BJ226" s="17" t="s">
        <v>81</v>
      </c>
      <c r="BK226" s="190">
        <f t="shared" si="89"/>
        <v>0</v>
      </c>
      <c r="BL226" s="17" t="s">
        <v>172</v>
      </c>
      <c r="BM226" s="189" t="s">
        <v>1560</v>
      </c>
    </row>
    <row r="227" spans="1:65" s="2" customFormat="1" ht="14.45" customHeight="1">
      <c r="A227" s="34"/>
      <c r="B227" s="35"/>
      <c r="C227" s="178" t="s">
        <v>310</v>
      </c>
      <c r="D227" s="178" t="s">
        <v>167</v>
      </c>
      <c r="E227" s="179" t="s">
        <v>2855</v>
      </c>
      <c r="F227" s="180" t="s">
        <v>2856</v>
      </c>
      <c r="G227" s="181" t="s">
        <v>323</v>
      </c>
      <c r="H227" s="182">
        <v>1</v>
      </c>
      <c r="I227" s="183"/>
      <c r="J227" s="184">
        <f t="shared" si="80"/>
        <v>0</v>
      </c>
      <c r="K227" s="180" t="s">
        <v>19</v>
      </c>
      <c r="L227" s="39"/>
      <c r="M227" s="185" t="s">
        <v>19</v>
      </c>
      <c r="N227" s="186" t="s">
        <v>45</v>
      </c>
      <c r="O227" s="64"/>
      <c r="P227" s="187">
        <f t="shared" si="81"/>
        <v>0</v>
      </c>
      <c r="Q227" s="187">
        <v>0</v>
      </c>
      <c r="R227" s="187">
        <f t="shared" si="82"/>
        <v>0</v>
      </c>
      <c r="S227" s="187">
        <v>0</v>
      </c>
      <c r="T227" s="188">
        <f t="shared" si="8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172</v>
      </c>
      <c r="AT227" s="189" t="s">
        <v>167</v>
      </c>
      <c r="AU227" s="189" t="s">
        <v>83</v>
      </c>
      <c r="AY227" s="17" t="s">
        <v>164</v>
      </c>
      <c r="BE227" s="190">
        <f t="shared" si="84"/>
        <v>0</v>
      </c>
      <c r="BF227" s="190">
        <f t="shared" si="85"/>
        <v>0</v>
      </c>
      <c r="BG227" s="190">
        <f t="shared" si="86"/>
        <v>0</v>
      </c>
      <c r="BH227" s="190">
        <f t="shared" si="87"/>
        <v>0</v>
      </c>
      <c r="BI227" s="190">
        <f t="shared" si="88"/>
        <v>0</v>
      </c>
      <c r="BJ227" s="17" t="s">
        <v>81</v>
      </c>
      <c r="BK227" s="190">
        <f t="shared" si="89"/>
        <v>0</v>
      </c>
      <c r="BL227" s="17" t="s">
        <v>172</v>
      </c>
      <c r="BM227" s="189" t="s">
        <v>1641</v>
      </c>
    </row>
    <row r="228" spans="1:65" s="2" customFormat="1" ht="14.45" customHeight="1">
      <c r="A228" s="34"/>
      <c r="B228" s="35"/>
      <c r="C228" s="178" t="s">
        <v>427</v>
      </c>
      <c r="D228" s="178" t="s">
        <v>167</v>
      </c>
      <c r="E228" s="179" t="s">
        <v>2857</v>
      </c>
      <c r="F228" s="180" t="s">
        <v>2858</v>
      </c>
      <c r="G228" s="181" t="s">
        <v>557</v>
      </c>
      <c r="H228" s="182">
        <v>75</v>
      </c>
      <c r="I228" s="183"/>
      <c r="J228" s="184">
        <f t="shared" si="80"/>
        <v>0</v>
      </c>
      <c r="K228" s="180" t="s">
        <v>19</v>
      </c>
      <c r="L228" s="39"/>
      <c r="M228" s="241" t="s">
        <v>19</v>
      </c>
      <c r="N228" s="242" t="s">
        <v>45</v>
      </c>
      <c r="O228" s="243"/>
      <c r="P228" s="244">
        <f t="shared" si="81"/>
        <v>0</v>
      </c>
      <c r="Q228" s="244">
        <v>0</v>
      </c>
      <c r="R228" s="244">
        <f t="shared" si="82"/>
        <v>0</v>
      </c>
      <c r="S228" s="244">
        <v>0</v>
      </c>
      <c r="T228" s="245">
        <f t="shared" si="8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172</v>
      </c>
      <c r="AT228" s="189" t="s">
        <v>167</v>
      </c>
      <c r="AU228" s="189" t="s">
        <v>83</v>
      </c>
      <c r="AY228" s="17" t="s">
        <v>164</v>
      </c>
      <c r="BE228" s="190">
        <f t="shared" si="84"/>
        <v>0</v>
      </c>
      <c r="BF228" s="190">
        <f t="shared" si="85"/>
        <v>0</v>
      </c>
      <c r="BG228" s="190">
        <f t="shared" si="86"/>
        <v>0</v>
      </c>
      <c r="BH228" s="190">
        <f t="shared" si="87"/>
        <v>0</v>
      </c>
      <c r="BI228" s="190">
        <f t="shared" si="88"/>
        <v>0</v>
      </c>
      <c r="BJ228" s="17" t="s">
        <v>81</v>
      </c>
      <c r="BK228" s="190">
        <f t="shared" si="89"/>
        <v>0</v>
      </c>
      <c r="BL228" s="17" t="s">
        <v>172</v>
      </c>
      <c r="BM228" s="189" t="s">
        <v>1670</v>
      </c>
    </row>
    <row r="229" spans="1:65" s="2" customFormat="1" ht="6.95" customHeight="1">
      <c r="A229" s="34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39"/>
      <c r="M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</sheetData>
  <sheetProtection algorithmName="SHA-512" hashValue="zvbxvvL6ixp4KzPi7j04HOz7ZKvBGFR46iJQKUZfjoNEy895Zphp7iWVz4dfWc4UkmHHxZlH7XYQhfSlPxHbhw==" saltValue="z/JJwfCgcNzE77Tb13bRPWk24ujytHhhg6hdwPuDf/d9JQKuCiS6jd1Lw0aBuLDlYaEyAf/jmysTgT6X7iJDiQ==" spinCount="100000" sheet="1" objects="1" scenarios="1" formatColumns="0" formatRows="0" autoFilter="0"/>
  <autoFilter ref="C94:K228" xr:uid="{00000000-0009-0000-0000-000007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120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93" t="str">
        <f>'Rekapitulace stavby'!K6</f>
        <v>Střešní nástavba MŠ nad pavilonem č.2 a střešní nástavba zázemí ZŠ nad pavilonem č.3</v>
      </c>
      <c r="F7" s="294"/>
      <c r="G7" s="294"/>
      <c r="H7" s="294"/>
      <c r="L7" s="20"/>
    </row>
    <row r="8" spans="1:46" s="2" customFormat="1" ht="12" customHeight="1">
      <c r="A8" s="34"/>
      <c r="B8" s="39"/>
      <c r="C8" s="34"/>
      <c r="D8" s="112" t="s">
        <v>121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2859</v>
      </c>
      <c r="F9" s="295"/>
      <c r="G9" s="295"/>
      <c r="H9" s="295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10. 5. 2021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7" t="str">
        <f>'Rekapitulace stavby'!E14</f>
        <v>Vyplň údaj</v>
      </c>
      <c r="F18" s="298"/>
      <c r="G18" s="298"/>
      <c r="H18" s="298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9" t="s">
        <v>19</v>
      </c>
      <c r="F27" s="299"/>
      <c r="G27" s="299"/>
      <c r="H27" s="29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ROUND(J86,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ROUND((SUM(BE86:BE147)),  2)</f>
        <v>0</v>
      </c>
      <c r="G33" s="34"/>
      <c r="H33" s="34"/>
      <c r="I33" s="124">
        <v>0.21</v>
      </c>
      <c r="J33" s="123">
        <f>ROUND(((SUM(BE86:BE147))*I33),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ROUND((SUM(BF86:BF147)),  2)</f>
        <v>0</v>
      </c>
      <c r="G34" s="34"/>
      <c r="H34" s="34"/>
      <c r="I34" s="124">
        <v>0.15</v>
      </c>
      <c r="J34" s="123">
        <f>ROUND(((SUM(BF86:BF147))*I34),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ROUND((SUM(BG86:BG147)),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ROUND((SUM(BH86:BH147)),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ROUND((SUM(BI86:BI147)),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125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hidden="1" customHeight="1">
      <c r="A48" s="34"/>
      <c r="B48" s="35"/>
      <c r="C48" s="36"/>
      <c r="D48" s="36"/>
      <c r="E48" s="300" t="str">
        <f>E7</f>
        <v>Střešní nástavba MŠ nad pavilonem č.2 a střešní nástavba zázemí ZŠ nad pavilonem č.3</v>
      </c>
      <c r="F48" s="301"/>
      <c r="G48" s="301"/>
      <c r="H48" s="301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121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54" t="str">
        <f>E9</f>
        <v>f - ÚT</v>
      </c>
      <c r="F50" s="302"/>
      <c r="G50" s="302"/>
      <c r="H50" s="302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ZŠ a MŠ pro zrakově postižené</v>
      </c>
      <c r="G52" s="36"/>
      <c r="H52" s="36"/>
      <c r="I52" s="29" t="s">
        <v>23</v>
      </c>
      <c r="J52" s="59" t="str">
        <f>IF(J12="","",J12)</f>
        <v>10. 5. 2021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 xml:space="preserve">ZŠ a MŠ pro zrakově postižené a vady řeči </v>
      </c>
      <c r="G54" s="36"/>
      <c r="H54" s="36"/>
      <c r="I54" s="29" t="s">
        <v>32</v>
      </c>
      <c r="J54" s="32" t="str">
        <f>E21</f>
        <v>Ing.Arch. Pavel Šticha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6" t="s">
        <v>126</v>
      </c>
      <c r="D57" s="137"/>
      <c r="E57" s="137"/>
      <c r="F57" s="137"/>
      <c r="G57" s="137"/>
      <c r="H57" s="137"/>
      <c r="I57" s="137"/>
      <c r="J57" s="138" t="s">
        <v>127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9" t="s">
        <v>72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128</v>
      </c>
    </row>
    <row r="60" spans="1:47" s="9" customFormat="1" ht="24.95" hidden="1" customHeight="1">
      <c r="B60" s="140"/>
      <c r="C60" s="141"/>
      <c r="D60" s="142" t="s">
        <v>2860</v>
      </c>
      <c r="E60" s="143"/>
      <c r="F60" s="143"/>
      <c r="G60" s="143"/>
      <c r="H60" s="143"/>
      <c r="I60" s="143"/>
      <c r="J60" s="144">
        <f>J87</f>
        <v>0</v>
      </c>
      <c r="K60" s="141"/>
      <c r="L60" s="145"/>
    </row>
    <row r="61" spans="1:47" s="9" customFormat="1" ht="24.95" hidden="1" customHeight="1">
      <c r="B61" s="140"/>
      <c r="C61" s="141"/>
      <c r="D61" s="142" t="s">
        <v>2861</v>
      </c>
      <c r="E61" s="143"/>
      <c r="F61" s="143"/>
      <c r="G61" s="143"/>
      <c r="H61" s="143"/>
      <c r="I61" s="143"/>
      <c r="J61" s="144">
        <f>J90</f>
        <v>0</v>
      </c>
      <c r="K61" s="141"/>
      <c r="L61" s="145"/>
    </row>
    <row r="62" spans="1:47" s="9" customFormat="1" ht="24.95" hidden="1" customHeight="1">
      <c r="B62" s="140"/>
      <c r="C62" s="141"/>
      <c r="D62" s="142" t="s">
        <v>2862</v>
      </c>
      <c r="E62" s="143"/>
      <c r="F62" s="143"/>
      <c r="G62" s="143"/>
      <c r="H62" s="143"/>
      <c r="I62" s="143"/>
      <c r="J62" s="144">
        <f>J104</f>
        <v>0</v>
      </c>
      <c r="K62" s="141"/>
      <c r="L62" s="145"/>
    </row>
    <row r="63" spans="1:47" s="9" customFormat="1" ht="24.95" hidden="1" customHeight="1">
      <c r="B63" s="140"/>
      <c r="C63" s="141"/>
      <c r="D63" s="142" t="s">
        <v>2863</v>
      </c>
      <c r="E63" s="143"/>
      <c r="F63" s="143"/>
      <c r="G63" s="143"/>
      <c r="H63" s="143"/>
      <c r="I63" s="143"/>
      <c r="J63" s="144">
        <f>J112</f>
        <v>0</v>
      </c>
      <c r="K63" s="141"/>
      <c r="L63" s="145"/>
    </row>
    <row r="64" spans="1:47" s="9" customFormat="1" ht="24.95" hidden="1" customHeight="1">
      <c r="B64" s="140"/>
      <c r="C64" s="141"/>
      <c r="D64" s="142" t="s">
        <v>2864</v>
      </c>
      <c r="E64" s="143"/>
      <c r="F64" s="143"/>
      <c r="G64" s="143"/>
      <c r="H64" s="143"/>
      <c r="I64" s="143"/>
      <c r="J64" s="144">
        <f>J128</f>
        <v>0</v>
      </c>
      <c r="K64" s="141"/>
      <c r="L64" s="145"/>
    </row>
    <row r="65" spans="1:31" s="9" customFormat="1" ht="24.95" hidden="1" customHeight="1">
      <c r="B65" s="140"/>
      <c r="C65" s="141"/>
      <c r="D65" s="142" t="s">
        <v>2865</v>
      </c>
      <c r="E65" s="143"/>
      <c r="F65" s="143"/>
      <c r="G65" s="143"/>
      <c r="H65" s="143"/>
      <c r="I65" s="143"/>
      <c r="J65" s="144">
        <f>J133</f>
        <v>0</v>
      </c>
      <c r="K65" s="141"/>
      <c r="L65" s="145"/>
    </row>
    <row r="66" spans="1:31" s="9" customFormat="1" ht="24.95" hidden="1" customHeight="1">
      <c r="B66" s="140"/>
      <c r="C66" s="141"/>
      <c r="D66" s="142" t="s">
        <v>2866</v>
      </c>
      <c r="E66" s="143"/>
      <c r="F66" s="143"/>
      <c r="G66" s="143"/>
      <c r="H66" s="143"/>
      <c r="I66" s="143"/>
      <c r="J66" s="144">
        <f>J135</f>
        <v>0</v>
      </c>
      <c r="K66" s="141"/>
      <c r="L66" s="145"/>
    </row>
    <row r="67" spans="1:31" s="2" customFormat="1" ht="21.75" hidden="1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hidden="1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ht="11.25" hidden="1"/>
    <row r="70" spans="1:31" ht="11.25" hidden="1"/>
    <row r="71" spans="1:31" ht="11.25" hidden="1"/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149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6.25" customHeight="1">
      <c r="A76" s="34"/>
      <c r="B76" s="35"/>
      <c r="C76" s="36"/>
      <c r="D76" s="36"/>
      <c r="E76" s="300" t="str">
        <f>E7</f>
        <v>Střešní nástavba MŠ nad pavilonem č.2 a střešní nástavba zázemí ZŠ nad pavilonem č.3</v>
      </c>
      <c r="F76" s="301"/>
      <c r="G76" s="301"/>
      <c r="H76" s="301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121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54" t="str">
        <f>E9</f>
        <v>f - ÚT</v>
      </c>
      <c r="F78" s="302"/>
      <c r="G78" s="302"/>
      <c r="H78" s="302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ZŠ a MŠ pro zrakově postižené</v>
      </c>
      <c r="G80" s="36"/>
      <c r="H80" s="36"/>
      <c r="I80" s="29" t="s">
        <v>23</v>
      </c>
      <c r="J80" s="59" t="str">
        <f>IF(J12="","",J12)</f>
        <v>10. 5. 2021</v>
      </c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 xml:space="preserve">ZŠ a MŠ pro zrakově postižené a vady řeči </v>
      </c>
      <c r="G82" s="36"/>
      <c r="H82" s="36"/>
      <c r="I82" s="29" t="s">
        <v>32</v>
      </c>
      <c r="J82" s="32" t="str">
        <f>E21</f>
        <v>Ing.Arch. Pavel Šticha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30</v>
      </c>
      <c r="D83" s="36"/>
      <c r="E83" s="36"/>
      <c r="F83" s="27" t="str">
        <f>IF(E18="","",E18)</f>
        <v>Vyplň údaj</v>
      </c>
      <c r="G83" s="36"/>
      <c r="H83" s="36"/>
      <c r="I83" s="29" t="s">
        <v>36</v>
      </c>
      <c r="J83" s="32" t="str">
        <f>E24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51"/>
      <c r="B85" s="152"/>
      <c r="C85" s="153" t="s">
        <v>150</v>
      </c>
      <c r="D85" s="154" t="s">
        <v>59</v>
      </c>
      <c r="E85" s="154" t="s">
        <v>55</v>
      </c>
      <c r="F85" s="154" t="s">
        <v>56</v>
      </c>
      <c r="G85" s="154" t="s">
        <v>151</v>
      </c>
      <c r="H85" s="154" t="s">
        <v>152</v>
      </c>
      <c r="I85" s="154" t="s">
        <v>153</v>
      </c>
      <c r="J85" s="154" t="s">
        <v>127</v>
      </c>
      <c r="K85" s="155" t="s">
        <v>154</v>
      </c>
      <c r="L85" s="156"/>
      <c r="M85" s="68" t="s">
        <v>19</v>
      </c>
      <c r="N85" s="69" t="s">
        <v>44</v>
      </c>
      <c r="O85" s="69" t="s">
        <v>155</v>
      </c>
      <c r="P85" s="69" t="s">
        <v>156</v>
      </c>
      <c r="Q85" s="69" t="s">
        <v>157</v>
      </c>
      <c r="R85" s="69" t="s">
        <v>158</v>
      </c>
      <c r="S85" s="69" t="s">
        <v>159</v>
      </c>
      <c r="T85" s="70" t="s">
        <v>160</v>
      </c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</row>
    <row r="86" spans="1:65" s="2" customFormat="1" ht="22.9" customHeight="1">
      <c r="A86" s="34"/>
      <c r="B86" s="35"/>
      <c r="C86" s="75" t="s">
        <v>161</v>
      </c>
      <c r="D86" s="36"/>
      <c r="E86" s="36"/>
      <c r="F86" s="36"/>
      <c r="G86" s="36"/>
      <c r="H86" s="36"/>
      <c r="I86" s="36"/>
      <c r="J86" s="157">
        <f>BK86</f>
        <v>0</v>
      </c>
      <c r="K86" s="36"/>
      <c r="L86" s="39"/>
      <c r="M86" s="71"/>
      <c r="N86" s="158"/>
      <c r="O86" s="72"/>
      <c r="P86" s="159">
        <f>P87+P90+P104+P112+P128+P133+P135</f>
        <v>0</v>
      </c>
      <c r="Q86" s="72"/>
      <c r="R86" s="159">
        <f>R87+R90+R104+R112+R128+R133+R135</f>
        <v>0</v>
      </c>
      <c r="S86" s="72"/>
      <c r="T86" s="160">
        <f>T87+T90+T104+T112+T128+T133+T135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128</v>
      </c>
      <c r="BK86" s="161">
        <f>BK87+BK90+BK104+BK112+BK128+BK133+BK135</f>
        <v>0</v>
      </c>
    </row>
    <row r="87" spans="1:65" s="12" customFormat="1" ht="25.9" customHeight="1">
      <c r="B87" s="162"/>
      <c r="C87" s="163"/>
      <c r="D87" s="164" t="s">
        <v>73</v>
      </c>
      <c r="E87" s="165" t="s">
        <v>2867</v>
      </c>
      <c r="F87" s="165" t="s">
        <v>2868</v>
      </c>
      <c r="G87" s="163"/>
      <c r="H87" s="163"/>
      <c r="I87" s="166"/>
      <c r="J87" s="167">
        <f>BK87</f>
        <v>0</v>
      </c>
      <c r="K87" s="163"/>
      <c r="L87" s="168"/>
      <c r="M87" s="169"/>
      <c r="N87" s="170"/>
      <c r="O87" s="170"/>
      <c r="P87" s="171">
        <f>SUM(P88:P89)</f>
        <v>0</v>
      </c>
      <c r="Q87" s="170"/>
      <c r="R87" s="171">
        <f>SUM(R88:R89)</f>
        <v>0</v>
      </c>
      <c r="S87" s="170"/>
      <c r="T87" s="172">
        <f>SUM(T88:T89)</f>
        <v>0</v>
      </c>
      <c r="AR87" s="173" t="s">
        <v>83</v>
      </c>
      <c r="AT87" s="174" t="s">
        <v>73</v>
      </c>
      <c r="AU87" s="174" t="s">
        <v>74</v>
      </c>
      <c r="AY87" s="173" t="s">
        <v>164</v>
      </c>
      <c r="BK87" s="175">
        <f>SUM(BK88:BK89)</f>
        <v>0</v>
      </c>
    </row>
    <row r="88" spans="1:65" s="2" customFormat="1" ht="14.45" customHeight="1">
      <c r="A88" s="34"/>
      <c r="B88" s="35"/>
      <c r="C88" s="178" t="s">
        <v>81</v>
      </c>
      <c r="D88" s="178" t="s">
        <v>167</v>
      </c>
      <c r="E88" s="179" t="s">
        <v>2869</v>
      </c>
      <c r="F88" s="180" t="s">
        <v>2870</v>
      </c>
      <c r="G88" s="181" t="s">
        <v>418</v>
      </c>
      <c r="H88" s="182">
        <v>4</v>
      </c>
      <c r="I88" s="183"/>
      <c r="J88" s="184">
        <f>ROUND(I88*H88,2)</f>
        <v>0</v>
      </c>
      <c r="K88" s="180" t="s">
        <v>19</v>
      </c>
      <c r="L88" s="39"/>
      <c r="M88" s="185" t="s">
        <v>19</v>
      </c>
      <c r="N88" s="186" t="s">
        <v>45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389</v>
      </c>
      <c r="AT88" s="189" t="s">
        <v>167</v>
      </c>
      <c r="AU88" s="189" t="s">
        <v>81</v>
      </c>
      <c r="AY88" s="17" t="s">
        <v>164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7" t="s">
        <v>81</v>
      </c>
      <c r="BK88" s="190">
        <f>ROUND(I88*H88,2)</f>
        <v>0</v>
      </c>
      <c r="BL88" s="17" t="s">
        <v>389</v>
      </c>
      <c r="BM88" s="189" t="s">
        <v>2871</v>
      </c>
    </row>
    <row r="89" spans="1:65" s="2" customFormat="1" ht="24.2" customHeight="1">
      <c r="A89" s="34"/>
      <c r="B89" s="35"/>
      <c r="C89" s="178" t="s">
        <v>83</v>
      </c>
      <c r="D89" s="178" t="s">
        <v>167</v>
      </c>
      <c r="E89" s="179" t="s">
        <v>2872</v>
      </c>
      <c r="F89" s="180" t="s">
        <v>2873</v>
      </c>
      <c r="G89" s="181" t="s">
        <v>318</v>
      </c>
      <c r="H89" s="182">
        <v>1</v>
      </c>
      <c r="I89" s="183"/>
      <c r="J89" s="184">
        <f>ROUND(I89*H89,2)</f>
        <v>0</v>
      </c>
      <c r="K89" s="180" t="s">
        <v>19</v>
      </c>
      <c r="L89" s="39"/>
      <c r="M89" s="185" t="s">
        <v>19</v>
      </c>
      <c r="N89" s="186" t="s">
        <v>45</v>
      </c>
      <c r="O89" s="64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389</v>
      </c>
      <c r="AT89" s="189" t="s">
        <v>167</v>
      </c>
      <c r="AU89" s="189" t="s">
        <v>81</v>
      </c>
      <c r="AY89" s="17" t="s">
        <v>164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7" t="s">
        <v>81</v>
      </c>
      <c r="BK89" s="190">
        <f>ROUND(I89*H89,2)</f>
        <v>0</v>
      </c>
      <c r="BL89" s="17" t="s">
        <v>389</v>
      </c>
      <c r="BM89" s="189" t="s">
        <v>2874</v>
      </c>
    </row>
    <row r="90" spans="1:65" s="12" customFormat="1" ht="25.9" customHeight="1">
      <c r="B90" s="162"/>
      <c r="C90" s="163"/>
      <c r="D90" s="164" t="s">
        <v>73</v>
      </c>
      <c r="E90" s="165" t="s">
        <v>2875</v>
      </c>
      <c r="F90" s="165" t="s">
        <v>2876</v>
      </c>
      <c r="G90" s="163"/>
      <c r="H90" s="163"/>
      <c r="I90" s="166"/>
      <c r="J90" s="167">
        <f>BK90</f>
        <v>0</v>
      </c>
      <c r="K90" s="163"/>
      <c r="L90" s="168"/>
      <c r="M90" s="169"/>
      <c r="N90" s="170"/>
      <c r="O90" s="170"/>
      <c r="P90" s="171">
        <f>SUM(P91:P103)</f>
        <v>0</v>
      </c>
      <c r="Q90" s="170"/>
      <c r="R90" s="171">
        <f>SUM(R91:R103)</f>
        <v>0</v>
      </c>
      <c r="S90" s="170"/>
      <c r="T90" s="172">
        <f>SUM(T91:T103)</f>
        <v>0</v>
      </c>
      <c r="AR90" s="173" t="s">
        <v>83</v>
      </c>
      <c r="AT90" s="174" t="s">
        <v>73</v>
      </c>
      <c r="AU90" s="174" t="s">
        <v>74</v>
      </c>
      <c r="AY90" s="173" t="s">
        <v>164</v>
      </c>
      <c r="BK90" s="175">
        <f>SUM(BK91:BK103)</f>
        <v>0</v>
      </c>
    </row>
    <row r="91" spans="1:65" s="2" customFormat="1" ht="76.349999999999994" customHeight="1">
      <c r="A91" s="34"/>
      <c r="B91" s="35"/>
      <c r="C91" s="178" t="s">
        <v>172</v>
      </c>
      <c r="D91" s="178" t="s">
        <v>167</v>
      </c>
      <c r="E91" s="179" t="s">
        <v>2877</v>
      </c>
      <c r="F91" s="180" t="s">
        <v>2878</v>
      </c>
      <c r="G91" s="181" t="s">
        <v>292</v>
      </c>
      <c r="H91" s="182">
        <v>5</v>
      </c>
      <c r="I91" s="183"/>
      <c r="J91" s="184">
        <f t="shared" ref="J91:J103" si="0">ROUND(I91*H91,2)</f>
        <v>0</v>
      </c>
      <c r="K91" s="180" t="s">
        <v>19</v>
      </c>
      <c r="L91" s="39"/>
      <c r="M91" s="185" t="s">
        <v>19</v>
      </c>
      <c r="N91" s="186" t="s">
        <v>45</v>
      </c>
      <c r="O91" s="64"/>
      <c r="P91" s="187">
        <f t="shared" ref="P91:P103" si="1">O91*H91</f>
        <v>0</v>
      </c>
      <c r="Q91" s="187">
        <v>0</v>
      </c>
      <c r="R91" s="187">
        <f t="shared" ref="R91:R103" si="2">Q91*H91</f>
        <v>0</v>
      </c>
      <c r="S91" s="187">
        <v>0</v>
      </c>
      <c r="T91" s="188">
        <f t="shared" ref="T91:T103" si="3"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389</v>
      </c>
      <c r="AT91" s="189" t="s">
        <v>167</v>
      </c>
      <c r="AU91" s="189" t="s">
        <v>81</v>
      </c>
      <c r="AY91" s="17" t="s">
        <v>164</v>
      </c>
      <c r="BE91" s="190">
        <f t="shared" ref="BE91:BE103" si="4">IF(N91="základní",J91,0)</f>
        <v>0</v>
      </c>
      <c r="BF91" s="190">
        <f t="shared" ref="BF91:BF103" si="5">IF(N91="snížená",J91,0)</f>
        <v>0</v>
      </c>
      <c r="BG91" s="190">
        <f t="shared" ref="BG91:BG103" si="6">IF(N91="zákl. přenesená",J91,0)</f>
        <v>0</v>
      </c>
      <c r="BH91" s="190">
        <f t="shared" ref="BH91:BH103" si="7">IF(N91="sníž. přenesená",J91,0)</f>
        <v>0</v>
      </c>
      <c r="BI91" s="190">
        <f t="shared" ref="BI91:BI103" si="8">IF(N91="nulová",J91,0)</f>
        <v>0</v>
      </c>
      <c r="BJ91" s="17" t="s">
        <v>81</v>
      </c>
      <c r="BK91" s="190">
        <f t="shared" ref="BK91:BK103" si="9">ROUND(I91*H91,2)</f>
        <v>0</v>
      </c>
      <c r="BL91" s="17" t="s">
        <v>389</v>
      </c>
      <c r="BM91" s="189" t="s">
        <v>2879</v>
      </c>
    </row>
    <row r="92" spans="1:65" s="2" customFormat="1" ht="14.45" customHeight="1">
      <c r="A92" s="34"/>
      <c r="B92" s="35"/>
      <c r="C92" s="178" t="s">
        <v>310</v>
      </c>
      <c r="D92" s="178" t="s">
        <v>167</v>
      </c>
      <c r="E92" s="179" t="s">
        <v>2880</v>
      </c>
      <c r="F92" s="180" t="s">
        <v>2881</v>
      </c>
      <c r="G92" s="181" t="s">
        <v>401</v>
      </c>
      <c r="H92" s="182">
        <v>2</v>
      </c>
      <c r="I92" s="183"/>
      <c r="J92" s="184">
        <f t="shared" si="0"/>
        <v>0</v>
      </c>
      <c r="K92" s="180" t="s">
        <v>19</v>
      </c>
      <c r="L92" s="39"/>
      <c r="M92" s="185" t="s">
        <v>19</v>
      </c>
      <c r="N92" s="186" t="s">
        <v>45</v>
      </c>
      <c r="O92" s="64"/>
      <c r="P92" s="187">
        <f t="shared" si="1"/>
        <v>0</v>
      </c>
      <c r="Q92" s="187">
        <v>0</v>
      </c>
      <c r="R92" s="187">
        <f t="shared" si="2"/>
        <v>0</v>
      </c>
      <c r="S92" s="187">
        <v>0</v>
      </c>
      <c r="T92" s="188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389</v>
      </c>
      <c r="AT92" s="189" t="s">
        <v>167</v>
      </c>
      <c r="AU92" s="189" t="s">
        <v>81</v>
      </c>
      <c r="AY92" s="17" t="s">
        <v>164</v>
      </c>
      <c r="BE92" s="190">
        <f t="shared" si="4"/>
        <v>0</v>
      </c>
      <c r="BF92" s="190">
        <f t="shared" si="5"/>
        <v>0</v>
      </c>
      <c r="BG92" s="190">
        <f t="shared" si="6"/>
        <v>0</v>
      </c>
      <c r="BH92" s="190">
        <f t="shared" si="7"/>
        <v>0</v>
      </c>
      <c r="BI92" s="190">
        <f t="shared" si="8"/>
        <v>0</v>
      </c>
      <c r="BJ92" s="17" t="s">
        <v>81</v>
      </c>
      <c r="BK92" s="190">
        <f t="shared" si="9"/>
        <v>0</v>
      </c>
      <c r="BL92" s="17" t="s">
        <v>389</v>
      </c>
      <c r="BM92" s="189" t="s">
        <v>2882</v>
      </c>
    </row>
    <row r="93" spans="1:65" s="2" customFormat="1" ht="14.45" customHeight="1">
      <c r="A93" s="34"/>
      <c r="B93" s="35"/>
      <c r="C93" s="178" t="s">
        <v>427</v>
      </c>
      <c r="D93" s="178" t="s">
        <v>167</v>
      </c>
      <c r="E93" s="179" t="s">
        <v>2883</v>
      </c>
      <c r="F93" s="180" t="s">
        <v>2884</v>
      </c>
      <c r="G93" s="181" t="s">
        <v>292</v>
      </c>
      <c r="H93" s="182">
        <v>5</v>
      </c>
      <c r="I93" s="183"/>
      <c r="J93" s="184">
        <f t="shared" si="0"/>
        <v>0</v>
      </c>
      <c r="K93" s="180" t="s">
        <v>19</v>
      </c>
      <c r="L93" s="39"/>
      <c r="M93" s="185" t="s">
        <v>19</v>
      </c>
      <c r="N93" s="186" t="s">
        <v>45</v>
      </c>
      <c r="O93" s="64"/>
      <c r="P93" s="187">
        <f t="shared" si="1"/>
        <v>0</v>
      </c>
      <c r="Q93" s="187">
        <v>0</v>
      </c>
      <c r="R93" s="187">
        <f t="shared" si="2"/>
        <v>0</v>
      </c>
      <c r="S93" s="187">
        <v>0</v>
      </c>
      <c r="T93" s="188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389</v>
      </c>
      <c r="AT93" s="189" t="s">
        <v>167</v>
      </c>
      <c r="AU93" s="189" t="s">
        <v>81</v>
      </c>
      <c r="AY93" s="17" t="s">
        <v>164</v>
      </c>
      <c r="BE93" s="190">
        <f t="shared" si="4"/>
        <v>0</v>
      </c>
      <c r="BF93" s="190">
        <f t="shared" si="5"/>
        <v>0</v>
      </c>
      <c r="BG93" s="190">
        <f t="shared" si="6"/>
        <v>0</v>
      </c>
      <c r="BH93" s="190">
        <f t="shared" si="7"/>
        <v>0</v>
      </c>
      <c r="BI93" s="190">
        <f t="shared" si="8"/>
        <v>0</v>
      </c>
      <c r="BJ93" s="17" t="s">
        <v>81</v>
      </c>
      <c r="BK93" s="190">
        <f t="shared" si="9"/>
        <v>0</v>
      </c>
      <c r="BL93" s="17" t="s">
        <v>389</v>
      </c>
      <c r="BM93" s="189" t="s">
        <v>2885</v>
      </c>
    </row>
    <row r="94" spans="1:65" s="2" customFormat="1" ht="14.45" customHeight="1">
      <c r="A94" s="34"/>
      <c r="B94" s="35"/>
      <c r="C94" s="178" t="s">
        <v>420</v>
      </c>
      <c r="D94" s="178" t="s">
        <v>167</v>
      </c>
      <c r="E94" s="179" t="s">
        <v>2886</v>
      </c>
      <c r="F94" s="180" t="s">
        <v>2887</v>
      </c>
      <c r="G94" s="181" t="s">
        <v>401</v>
      </c>
      <c r="H94" s="182">
        <v>2</v>
      </c>
      <c r="I94" s="183"/>
      <c r="J94" s="184">
        <f t="shared" si="0"/>
        <v>0</v>
      </c>
      <c r="K94" s="180" t="s">
        <v>19</v>
      </c>
      <c r="L94" s="39"/>
      <c r="M94" s="185" t="s">
        <v>19</v>
      </c>
      <c r="N94" s="186" t="s">
        <v>45</v>
      </c>
      <c r="O94" s="64"/>
      <c r="P94" s="187">
        <f t="shared" si="1"/>
        <v>0</v>
      </c>
      <c r="Q94" s="187">
        <v>0</v>
      </c>
      <c r="R94" s="187">
        <f t="shared" si="2"/>
        <v>0</v>
      </c>
      <c r="S94" s="187">
        <v>0</v>
      </c>
      <c r="T94" s="188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389</v>
      </c>
      <c r="AT94" s="189" t="s">
        <v>167</v>
      </c>
      <c r="AU94" s="189" t="s">
        <v>81</v>
      </c>
      <c r="AY94" s="17" t="s">
        <v>164</v>
      </c>
      <c r="BE94" s="190">
        <f t="shared" si="4"/>
        <v>0</v>
      </c>
      <c r="BF94" s="190">
        <f t="shared" si="5"/>
        <v>0</v>
      </c>
      <c r="BG94" s="190">
        <f t="shared" si="6"/>
        <v>0</v>
      </c>
      <c r="BH94" s="190">
        <f t="shared" si="7"/>
        <v>0</v>
      </c>
      <c r="BI94" s="190">
        <f t="shared" si="8"/>
        <v>0</v>
      </c>
      <c r="BJ94" s="17" t="s">
        <v>81</v>
      </c>
      <c r="BK94" s="190">
        <f t="shared" si="9"/>
        <v>0</v>
      </c>
      <c r="BL94" s="17" t="s">
        <v>389</v>
      </c>
      <c r="BM94" s="189" t="s">
        <v>2888</v>
      </c>
    </row>
    <row r="95" spans="1:65" s="2" customFormat="1" ht="76.349999999999994" customHeight="1">
      <c r="A95" s="34"/>
      <c r="B95" s="35"/>
      <c r="C95" s="178" t="s">
        <v>234</v>
      </c>
      <c r="D95" s="178" t="s">
        <v>167</v>
      </c>
      <c r="E95" s="179" t="s">
        <v>2889</v>
      </c>
      <c r="F95" s="180" t="s">
        <v>2890</v>
      </c>
      <c r="G95" s="181" t="s">
        <v>292</v>
      </c>
      <c r="H95" s="182">
        <v>65</v>
      </c>
      <c r="I95" s="183"/>
      <c r="J95" s="184">
        <f t="shared" si="0"/>
        <v>0</v>
      </c>
      <c r="K95" s="180" t="s">
        <v>19</v>
      </c>
      <c r="L95" s="39"/>
      <c r="M95" s="185" t="s">
        <v>19</v>
      </c>
      <c r="N95" s="186" t="s">
        <v>45</v>
      </c>
      <c r="O95" s="64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389</v>
      </c>
      <c r="AT95" s="189" t="s">
        <v>167</v>
      </c>
      <c r="AU95" s="189" t="s">
        <v>81</v>
      </c>
      <c r="AY95" s="17" t="s">
        <v>164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17" t="s">
        <v>81</v>
      </c>
      <c r="BK95" s="190">
        <f t="shared" si="9"/>
        <v>0</v>
      </c>
      <c r="BL95" s="17" t="s">
        <v>389</v>
      </c>
      <c r="BM95" s="189" t="s">
        <v>2891</v>
      </c>
    </row>
    <row r="96" spans="1:65" s="2" customFormat="1" ht="37.9" customHeight="1">
      <c r="A96" s="34"/>
      <c r="B96" s="35"/>
      <c r="C96" s="178" t="s">
        <v>237</v>
      </c>
      <c r="D96" s="178" t="s">
        <v>167</v>
      </c>
      <c r="E96" s="179" t="s">
        <v>2892</v>
      </c>
      <c r="F96" s="180" t="s">
        <v>2893</v>
      </c>
      <c r="G96" s="181" t="s">
        <v>292</v>
      </c>
      <c r="H96" s="182">
        <v>82</v>
      </c>
      <c r="I96" s="183"/>
      <c r="J96" s="184">
        <f t="shared" si="0"/>
        <v>0</v>
      </c>
      <c r="K96" s="180" t="s">
        <v>19</v>
      </c>
      <c r="L96" s="39"/>
      <c r="M96" s="185" t="s">
        <v>19</v>
      </c>
      <c r="N96" s="186" t="s">
        <v>45</v>
      </c>
      <c r="O96" s="64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389</v>
      </c>
      <c r="AT96" s="189" t="s">
        <v>167</v>
      </c>
      <c r="AU96" s="189" t="s">
        <v>81</v>
      </c>
      <c r="AY96" s="17" t="s">
        <v>164</v>
      </c>
      <c r="BE96" s="190">
        <f t="shared" si="4"/>
        <v>0</v>
      </c>
      <c r="BF96" s="190">
        <f t="shared" si="5"/>
        <v>0</v>
      </c>
      <c r="BG96" s="190">
        <f t="shared" si="6"/>
        <v>0</v>
      </c>
      <c r="BH96" s="190">
        <f t="shared" si="7"/>
        <v>0</v>
      </c>
      <c r="BI96" s="190">
        <f t="shared" si="8"/>
        <v>0</v>
      </c>
      <c r="BJ96" s="17" t="s">
        <v>81</v>
      </c>
      <c r="BK96" s="190">
        <f t="shared" si="9"/>
        <v>0</v>
      </c>
      <c r="BL96" s="17" t="s">
        <v>389</v>
      </c>
      <c r="BM96" s="189" t="s">
        <v>2894</v>
      </c>
    </row>
    <row r="97" spans="1:65" s="2" customFormat="1" ht="37.9" customHeight="1">
      <c r="A97" s="34"/>
      <c r="B97" s="35"/>
      <c r="C97" s="178" t="s">
        <v>166</v>
      </c>
      <c r="D97" s="178" t="s">
        <v>167</v>
      </c>
      <c r="E97" s="179" t="s">
        <v>2895</v>
      </c>
      <c r="F97" s="180" t="s">
        <v>2896</v>
      </c>
      <c r="G97" s="181" t="s">
        <v>292</v>
      </c>
      <c r="H97" s="182">
        <v>49</v>
      </c>
      <c r="I97" s="183"/>
      <c r="J97" s="184">
        <f t="shared" si="0"/>
        <v>0</v>
      </c>
      <c r="K97" s="180" t="s">
        <v>19</v>
      </c>
      <c r="L97" s="39"/>
      <c r="M97" s="185" t="s">
        <v>19</v>
      </c>
      <c r="N97" s="186" t="s">
        <v>45</v>
      </c>
      <c r="O97" s="64"/>
      <c r="P97" s="187">
        <f t="shared" si="1"/>
        <v>0</v>
      </c>
      <c r="Q97" s="187">
        <v>0</v>
      </c>
      <c r="R97" s="187">
        <f t="shared" si="2"/>
        <v>0</v>
      </c>
      <c r="S97" s="187">
        <v>0</v>
      </c>
      <c r="T97" s="188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389</v>
      </c>
      <c r="AT97" s="189" t="s">
        <v>167</v>
      </c>
      <c r="AU97" s="189" t="s">
        <v>81</v>
      </c>
      <c r="AY97" s="17" t="s">
        <v>164</v>
      </c>
      <c r="BE97" s="190">
        <f t="shared" si="4"/>
        <v>0</v>
      </c>
      <c r="BF97" s="190">
        <f t="shared" si="5"/>
        <v>0</v>
      </c>
      <c r="BG97" s="190">
        <f t="shared" si="6"/>
        <v>0</v>
      </c>
      <c r="BH97" s="190">
        <f t="shared" si="7"/>
        <v>0</v>
      </c>
      <c r="BI97" s="190">
        <f t="shared" si="8"/>
        <v>0</v>
      </c>
      <c r="BJ97" s="17" t="s">
        <v>81</v>
      </c>
      <c r="BK97" s="190">
        <f t="shared" si="9"/>
        <v>0</v>
      </c>
      <c r="BL97" s="17" t="s">
        <v>389</v>
      </c>
      <c r="BM97" s="189" t="s">
        <v>2897</v>
      </c>
    </row>
    <row r="98" spans="1:65" s="2" customFormat="1" ht="37.9" customHeight="1">
      <c r="A98" s="34"/>
      <c r="B98" s="35"/>
      <c r="C98" s="178" t="s">
        <v>289</v>
      </c>
      <c r="D98" s="178" t="s">
        <v>167</v>
      </c>
      <c r="E98" s="179" t="s">
        <v>2898</v>
      </c>
      <c r="F98" s="180" t="s">
        <v>2899</v>
      </c>
      <c r="G98" s="181" t="s">
        <v>292</v>
      </c>
      <c r="H98" s="182">
        <v>6</v>
      </c>
      <c r="I98" s="183"/>
      <c r="J98" s="184">
        <f t="shared" si="0"/>
        <v>0</v>
      </c>
      <c r="K98" s="180" t="s">
        <v>19</v>
      </c>
      <c r="L98" s="39"/>
      <c r="M98" s="185" t="s">
        <v>19</v>
      </c>
      <c r="N98" s="186" t="s">
        <v>45</v>
      </c>
      <c r="O98" s="64"/>
      <c r="P98" s="187">
        <f t="shared" si="1"/>
        <v>0</v>
      </c>
      <c r="Q98" s="187">
        <v>0</v>
      </c>
      <c r="R98" s="187">
        <f t="shared" si="2"/>
        <v>0</v>
      </c>
      <c r="S98" s="187">
        <v>0</v>
      </c>
      <c r="T98" s="188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389</v>
      </c>
      <c r="AT98" s="189" t="s">
        <v>167</v>
      </c>
      <c r="AU98" s="189" t="s">
        <v>81</v>
      </c>
      <c r="AY98" s="17" t="s">
        <v>164</v>
      </c>
      <c r="BE98" s="190">
        <f t="shared" si="4"/>
        <v>0</v>
      </c>
      <c r="BF98" s="190">
        <f t="shared" si="5"/>
        <v>0</v>
      </c>
      <c r="BG98" s="190">
        <f t="shared" si="6"/>
        <v>0</v>
      </c>
      <c r="BH98" s="190">
        <f t="shared" si="7"/>
        <v>0</v>
      </c>
      <c r="BI98" s="190">
        <f t="shared" si="8"/>
        <v>0</v>
      </c>
      <c r="BJ98" s="17" t="s">
        <v>81</v>
      </c>
      <c r="BK98" s="190">
        <f t="shared" si="9"/>
        <v>0</v>
      </c>
      <c r="BL98" s="17" t="s">
        <v>389</v>
      </c>
      <c r="BM98" s="189" t="s">
        <v>2900</v>
      </c>
    </row>
    <row r="99" spans="1:65" s="2" customFormat="1" ht="14.45" customHeight="1">
      <c r="A99" s="34"/>
      <c r="B99" s="35"/>
      <c r="C99" s="178" t="s">
        <v>239</v>
      </c>
      <c r="D99" s="178" t="s">
        <v>167</v>
      </c>
      <c r="E99" s="179" t="s">
        <v>2901</v>
      </c>
      <c r="F99" s="180" t="s">
        <v>2902</v>
      </c>
      <c r="G99" s="181" t="s">
        <v>292</v>
      </c>
      <c r="H99" s="182">
        <v>202</v>
      </c>
      <c r="I99" s="183"/>
      <c r="J99" s="184">
        <f t="shared" si="0"/>
        <v>0</v>
      </c>
      <c r="K99" s="180" t="s">
        <v>19</v>
      </c>
      <c r="L99" s="39"/>
      <c r="M99" s="185" t="s">
        <v>19</v>
      </c>
      <c r="N99" s="186" t="s">
        <v>45</v>
      </c>
      <c r="O99" s="64"/>
      <c r="P99" s="187">
        <f t="shared" si="1"/>
        <v>0</v>
      </c>
      <c r="Q99" s="187">
        <v>0</v>
      </c>
      <c r="R99" s="187">
        <f t="shared" si="2"/>
        <v>0</v>
      </c>
      <c r="S99" s="187">
        <v>0</v>
      </c>
      <c r="T99" s="188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389</v>
      </c>
      <c r="AT99" s="189" t="s">
        <v>167</v>
      </c>
      <c r="AU99" s="189" t="s">
        <v>81</v>
      </c>
      <c r="AY99" s="17" t="s">
        <v>164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17" t="s">
        <v>81</v>
      </c>
      <c r="BK99" s="190">
        <f t="shared" si="9"/>
        <v>0</v>
      </c>
      <c r="BL99" s="17" t="s">
        <v>389</v>
      </c>
      <c r="BM99" s="189" t="s">
        <v>2903</v>
      </c>
    </row>
    <row r="100" spans="1:65" s="2" customFormat="1" ht="37.9" customHeight="1">
      <c r="A100" s="34"/>
      <c r="B100" s="35"/>
      <c r="C100" s="178" t="s">
        <v>451</v>
      </c>
      <c r="D100" s="178" t="s">
        <v>167</v>
      </c>
      <c r="E100" s="179" t="s">
        <v>2904</v>
      </c>
      <c r="F100" s="180" t="s">
        <v>2905</v>
      </c>
      <c r="G100" s="181" t="s">
        <v>292</v>
      </c>
      <c r="H100" s="182">
        <v>147</v>
      </c>
      <c r="I100" s="183"/>
      <c r="J100" s="184">
        <f t="shared" si="0"/>
        <v>0</v>
      </c>
      <c r="K100" s="180" t="s">
        <v>19</v>
      </c>
      <c r="L100" s="39"/>
      <c r="M100" s="185" t="s">
        <v>19</v>
      </c>
      <c r="N100" s="186" t="s">
        <v>45</v>
      </c>
      <c r="O100" s="64"/>
      <c r="P100" s="187">
        <f t="shared" si="1"/>
        <v>0</v>
      </c>
      <c r="Q100" s="187">
        <v>0</v>
      </c>
      <c r="R100" s="187">
        <f t="shared" si="2"/>
        <v>0</v>
      </c>
      <c r="S100" s="187">
        <v>0</v>
      </c>
      <c r="T100" s="188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389</v>
      </c>
      <c r="AT100" s="189" t="s">
        <v>167</v>
      </c>
      <c r="AU100" s="189" t="s">
        <v>81</v>
      </c>
      <c r="AY100" s="17" t="s">
        <v>164</v>
      </c>
      <c r="BE100" s="190">
        <f t="shared" si="4"/>
        <v>0</v>
      </c>
      <c r="BF100" s="190">
        <f t="shared" si="5"/>
        <v>0</v>
      </c>
      <c r="BG100" s="190">
        <f t="shared" si="6"/>
        <v>0</v>
      </c>
      <c r="BH100" s="190">
        <f t="shared" si="7"/>
        <v>0</v>
      </c>
      <c r="BI100" s="190">
        <f t="shared" si="8"/>
        <v>0</v>
      </c>
      <c r="BJ100" s="17" t="s">
        <v>81</v>
      </c>
      <c r="BK100" s="190">
        <f t="shared" si="9"/>
        <v>0</v>
      </c>
      <c r="BL100" s="17" t="s">
        <v>389</v>
      </c>
      <c r="BM100" s="189" t="s">
        <v>2906</v>
      </c>
    </row>
    <row r="101" spans="1:65" s="2" customFormat="1" ht="37.9" customHeight="1">
      <c r="A101" s="34"/>
      <c r="B101" s="35"/>
      <c r="C101" s="178" t="s">
        <v>456</v>
      </c>
      <c r="D101" s="178" t="s">
        <v>167</v>
      </c>
      <c r="E101" s="179" t="s">
        <v>2907</v>
      </c>
      <c r="F101" s="180" t="s">
        <v>2908</v>
      </c>
      <c r="G101" s="181" t="s">
        <v>292</v>
      </c>
      <c r="H101" s="182">
        <v>60</v>
      </c>
      <c r="I101" s="183"/>
      <c r="J101" s="184">
        <f t="shared" si="0"/>
        <v>0</v>
      </c>
      <c r="K101" s="180" t="s">
        <v>19</v>
      </c>
      <c r="L101" s="39"/>
      <c r="M101" s="185" t="s">
        <v>19</v>
      </c>
      <c r="N101" s="186" t="s">
        <v>45</v>
      </c>
      <c r="O101" s="64"/>
      <c r="P101" s="187">
        <f t="shared" si="1"/>
        <v>0</v>
      </c>
      <c r="Q101" s="187">
        <v>0</v>
      </c>
      <c r="R101" s="187">
        <f t="shared" si="2"/>
        <v>0</v>
      </c>
      <c r="S101" s="187">
        <v>0</v>
      </c>
      <c r="T101" s="188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389</v>
      </c>
      <c r="AT101" s="189" t="s">
        <v>167</v>
      </c>
      <c r="AU101" s="189" t="s">
        <v>81</v>
      </c>
      <c r="AY101" s="17" t="s">
        <v>164</v>
      </c>
      <c r="BE101" s="190">
        <f t="shared" si="4"/>
        <v>0</v>
      </c>
      <c r="BF101" s="190">
        <f t="shared" si="5"/>
        <v>0</v>
      </c>
      <c r="BG101" s="190">
        <f t="shared" si="6"/>
        <v>0</v>
      </c>
      <c r="BH101" s="190">
        <f t="shared" si="7"/>
        <v>0</v>
      </c>
      <c r="BI101" s="190">
        <f t="shared" si="8"/>
        <v>0</v>
      </c>
      <c r="BJ101" s="17" t="s">
        <v>81</v>
      </c>
      <c r="BK101" s="190">
        <f t="shared" si="9"/>
        <v>0</v>
      </c>
      <c r="BL101" s="17" t="s">
        <v>389</v>
      </c>
      <c r="BM101" s="189" t="s">
        <v>2909</v>
      </c>
    </row>
    <row r="102" spans="1:65" s="2" customFormat="1" ht="14.45" customHeight="1">
      <c r="A102" s="34"/>
      <c r="B102" s="35"/>
      <c r="C102" s="178" t="s">
        <v>8</v>
      </c>
      <c r="D102" s="178" t="s">
        <v>167</v>
      </c>
      <c r="E102" s="179" t="s">
        <v>2910</v>
      </c>
      <c r="F102" s="180" t="s">
        <v>2911</v>
      </c>
      <c r="G102" s="181" t="s">
        <v>318</v>
      </c>
      <c r="H102" s="182">
        <v>38</v>
      </c>
      <c r="I102" s="183"/>
      <c r="J102" s="184">
        <f t="shared" si="0"/>
        <v>0</v>
      </c>
      <c r="K102" s="180" t="s">
        <v>19</v>
      </c>
      <c r="L102" s="39"/>
      <c r="M102" s="185" t="s">
        <v>19</v>
      </c>
      <c r="N102" s="186" t="s">
        <v>45</v>
      </c>
      <c r="O102" s="64"/>
      <c r="P102" s="187">
        <f t="shared" si="1"/>
        <v>0</v>
      </c>
      <c r="Q102" s="187">
        <v>0</v>
      </c>
      <c r="R102" s="187">
        <f t="shared" si="2"/>
        <v>0</v>
      </c>
      <c r="S102" s="187">
        <v>0</v>
      </c>
      <c r="T102" s="188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389</v>
      </c>
      <c r="AT102" s="189" t="s">
        <v>167</v>
      </c>
      <c r="AU102" s="189" t="s">
        <v>81</v>
      </c>
      <c r="AY102" s="17" t="s">
        <v>164</v>
      </c>
      <c r="BE102" s="190">
        <f t="shared" si="4"/>
        <v>0</v>
      </c>
      <c r="BF102" s="190">
        <f t="shared" si="5"/>
        <v>0</v>
      </c>
      <c r="BG102" s="190">
        <f t="shared" si="6"/>
        <v>0</v>
      </c>
      <c r="BH102" s="190">
        <f t="shared" si="7"/>
        <v>0</v>
      </c>
      <c r="BI102" s="190">
        <f t="shared" si="8"/>
        <v>0</v>
      </c>
      <c r="BJ102" s="17" t="s">
        <v>81</v>
      </c>
      <c r="BK102" s="190">
        <f t="shared" si="9"/>
        <v>0</v>
      </c>
      <c r="BL102" s="17" t="s">
        <v>389</v>
      </c>
      <c r="BM102" s="189" t="s">
        <v>2912</v>
      </c>
    </row>
    <row r="103" spans="1:65" s="2" customFormat="1" ht="24.2" customHeight="1">
      <c r="A103" s="34"/>
      <c r="B103" s="35"/>
      <c r="C103" s="178" t="s">
        <v>389</v>
      </c>
      <c r="D103" s="178" t="s">
        <v>167</v>
      </c>
      <c r="E103" s="179" t="s">
        <v>2913</v>
      </c>
      <c r="F103" s="180" t="s">
        <v>2914</v>
      </c>
      <c r="G103" s="181" t="s">
        <v>318</v>
      </c>
      <c r="H103" s="182">
        <v>1</v>
      </c>
      <c r="I103" s="183"/>
      <c r="J103" s="184">
        <f t="shared" si="0"/>
        <v>0</v>
      </c>
      <c r="K103" s="180" t="s">
        <v>19</v>
      </c>
      <c r="L103" s="39"/>
      <c r="M103" s="185" t="s">
        <v>19</v>
      </c>
      <c r="N103" s="186" t="s">
        <v>45</v>
      </c>
      <c r="O103" s="64"/>
      <c r="P103" s="187">
        <f t="shared" si="1"/>
        <v>0</v>
      </c>
      <c r="Q103" s="187">
        <v>0</v>
      </c>
      <c r="R103" s="187">
        <f t="shared" si="2"/>
        <v>0</v>
      </c>
      <c r="S103" s="187">
        <v>0</v>
      </c>
      <c r="T103" s="188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389</v>
      </c>
      <c r="AT103" s="189" t="s">
        <v>167</v>
      </c>
      <c r="AU103" s="189" t="s">
        <v>81</v>
      </c>
      <c r="AY103" s="17" t="s">
        <v>164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17" t="s">
        <v>81</v>
      </c>
      <c r="BK103" s="190">
        <f t="shared" si="9"/>
        <v>0</v>
      </c>
      <c r="BL103" s="17" t="s">
        <v>389</v>
      </c>
      <c r="BM103" s="189" t="s">
        <v>2915</v>
      </c>
    </row>
    <row r="104" spans="1:65" s="12" customFormat="1" ht="25.9" customHeight="1">
      <c r="B104" s="162"/>
      <c r="C104" s="163"/>
      <c r="D104" s="164" t="s">
        <v>73</v>
      </c>
      <c r="E104" s="165" t="s">
        <v>2916</v>
      </c>
      <c r="F104" s="165" t="s">
        <v>2917</v>
      </c>
      <c r="G104" s="163"/>
      <c r="H104" s="163"/>
      <c r="I104" s="166"/>
      <c r="J104" s="167">
        <f>BK104</f>
        <v>0</v>
      </c>
      <c r="K104" s="163"/>
      <c r="L104" s="168"/>
      <c r="M104" s="169"/>
      <c r="N104" s="170"/>
      <c r="O104" s="170"/>
      <c r="P104" s="171">
        <f>SUM(P105:P111)</f>
        <v>0</v>
      </c>
      <c r="Q104" s="170"/>
      <c r="R104" s="171">
        <f>SUM(R105:R111)</f>
        <v>0</v>
      </c>
      <c r="S104" s="170"/>
      <c r="T104" s="172">
        <f>SUM(T105:T111)</f>
        <v>0</v>
      </c>
      <c r="AR104" s="173" t="s">
        <v>83</v>
      </c>
      <c r="AT104" s="174" t="s">
        <v>73</v>
      </c>
      <c r="AU104" s="174" t="s">
        <v>74</v>
      </c>
      <c r="AY104" s="173" t="s">
        <v>164</v>
      </c>
      <c r="BK104" s="175">
        <f>SUM(BK105:BK111)</f>
        <v>0</v>
      </c>
    </row>
    <row r="105" spans="1:65" s="2" customFormat="1" ht="14.45" customHeight="1">
      <c r="A105" s="34"/>
      <c r="B105" s="35"/>
      <c r="C105" s="178" t="s">
        <v>590</v>
      </c>
      <c r="D105" s="178" t="s">
        <v>167</v>
      </c>
      <c r="E105" s="179" t="s">
        <v>2918</v>
      </c>
      <c r="F105" s="180" t="s">
        <v>2919</v>
      </c>
      <c r="G105" s="181" t="s">
        <v>318</v>
      </c>
      <c r="H105" s="182">
        <v>19</v>
      </c>
      <c r="I105" s="183"/>
      <c r="J105" s="184">
        <f t="shared" ref="J105:J111" si="10">ROUND(I105*H105,2)</f>
        <v>0</v>
      </c>
      <c r="K105" s="180" t="s">
        <v>19</v>
      </c>
      <c r="L105" s="39"/>
      <c r="M105" s="185" t="s">
        <v>19</v>
      </c>
      <c r="N105" s="186" t="s">
        <v>45</v>
      </c>
      <c r="O105" s="64"/>
      <c r="P105" s="187">
        <f t="shared" ref="P105:P111" si="11">O105*H105</f>
        <v>0</v>
      </c>
      <c r="Q105" s="187">
        <v>0</v>
      </c>
      <c r="R105" s="187">
        <f t="shared" ref="R105:R111" si="12">Q105*H105</f>
        <v>0</v>
      </c>
      <c r="S105" s="187">
        <v>0</v>
      </c>
      <c r="T105" s="188">
        <f t="shared" ref="T105:T111" si="13"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389</v>
      </c>
      <c r="AT105" s="189" t="s">
        <v>167</v>
      </c>
      <c r="AU105" s="189" t="s">
        <v>81</v>
      </c>
      <c r="AY105" s="17" t="s">
        <v>164</v>
      </c>
      <c r="BE105" s="190">
        <f t="shared" ref="BE105:BE111" si="14">IF(N105="základní",J105,0)</f>
        <v>0</v>
      </c>
      <c r="BF105" s="190">
        <f t="shared" ref="BF105:BF111" si="15">IF(N105="snížená",J105,0)</f>
        <v>0</v>
      </c>
      <c r="BG105" s="190">
        <f t="shared" ref="BG105:BG111" si="16">IF(N105="zákl. přenesená",J105,0)</f>
        <v>0</v>
      </c>
      <c r="BH105" s="190">
        <f t="shared" ref="BH105:BH111" si="17">IF(N105="sníž. přenesená",J105,0)</f>
        <v>0</v>
      </c>
      <c r="BI105" s="190">
        <f t="shared" ref="BI105:BI111" si="18">IF(N105="nulová",J105,0)</f>
        <v>0</v>
      </c>
      <c r="BJ105" s="17" t="s">
        <v>81</v>
      </c>
      <c r="BK105" s="190">
        <f t="shared" ref="BK105:BK111" si="19">ROUND(I105*H105,2)</f>
        <v>0</v>
      </c>
      <c r="BL105" s="17" t="s">
        <v>389</v>
      </c>
      <c r="BM105" s="189" t="s">
        <v>2920</v>
      </c>
    </row>
    <row r="106" spans="1:65" s="2" customFormat="1" ht="24.2" customHeight="1">
      <c r="A106" s="34"/>
      <c r="B106" s="35"/>
      <c r="C106" s="178" t="s">
        <v>525</v>
      </c>
      <c r="D106" s="178" t="s">
        <v>167</v>
      </c>
      <c r="E106" s="179" t="s">
        <v>2921</v>
      </c>
      <c r="F106" s="180" t="s">
        <v>2922</v>
      </c>
      <c r="G106" s="181" t="s">
        <v>318</v>
      </c>
      <c r="H106" s="182">
        <v>19</v>
      </c>
      <c r="I106" s="183"/>
      <c r="J106" s="184">
        <f t="shared" si="10"/>
        <v>0</v>
      </c>
      <c r="K106" s="180" t="s">
        <v>19</v>
      </c>
      <c r="L106" s="39"/>
      <c r="M106" s="185" t="s">
        <v>19</v>
      </c>
      <c r="N106" s="186" t="s">
        <v>45</v>
      </c>
      <c r="O106" s="64"/>
      <c r="P106" s="187">
        <f t="shared" si="11"/>
        <v>0</v>
      </c>
      <c r="Q106" s="187">
        <v>0</v>
      </c>
      <c r="R106" s="187">
        <f t="shared" si="12"/>
        <v>0</v>
      </c>
      <c r="S106" s="187">
        <v>0</v>
      </c>
      <c r="T106" s="188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389</v>
      </c>
      <c r="AT106" s="189" t="s">
        <v>167</v>
      </c>
      <c r="AU106" s="189" t="s">
        <v>81</v>
      </c>
      <c r="AY106" s="17" t="s">
        <v>164</v>
      </c>
      <c r="BE106" s="190">
        <f t="shared" si="14"/>
        <v>0</v>
      </c>
      <c r="BF106" s="190">
        <f t="shared" si="15"/>
        <v>0</v>
      </c>
      <c r="BG106" s="190">
        <f t="shared" si="16"/>
        <v>0</v>
      </c>
      <c r="BH106" s="190">
        <f t="shared" si="17"/>
        <v>0</v>
      </c>
      <c r="BI106" s="190">
        <f t="shared" si="18"/>
        <v>0</v>
      </c>
      <c r="BJ106" s="17" t="s">
        <v>81</v>
      </c>
      <c r="BK106" s="190">
        <f t="shared" si="19"/>
        <v>0</v>
      </c>
      <c r="BL106" s="17" t="s">
        <v>389</v>
      </c>
      <c r="BM106" s="189" t="s">
        <v>2923</v>
      </c>
    </row>
    <row r="107" spans="1:65" s="2" customFormat="1" ht="24.2" customHeight="1">
      <c r="A107" s="34"/>
      <c r="B107" s="35"/>
      <c r="C107" s="178" t="s">
        <v>405</v>
      </c>
      <c r="D107" s="178" t="s">
        <v>167</v>
      </c>
      <c r="E107" s="179" t="s">
        <v>2924</v>
      </c>
      <c r="F107" s="180" t="s">
        <v>2925</v>
      </c>
      <c r="G107" s="181" t="s">
        <v>318</v>
      </c>
      <c r="H107" s="182">
        <v>19</v>
      </c>
      <c r="I107" s="183"/>
      <c r="J107" s="184">
        <f t="shared" si="10"/>
        <v>0</v>
      </c>
      <c r="K107" s="180" t="s">
        <v>19</v>
      </c>
      <c r="L107" s="39"/>
      <c r="M107" s="185" t="s">
        <v>19</v>
      </c>
      <c r="N107" s="186" t="s">
        <v>45</v>
      </c>
      <c r="O107" s="64"/>
      <c r="P107" s="187">
        <f t="shared" si="11"/>
        <v>0</v>
      </c>
      <c r="Q107" s="187">
        <v>0</v>
      </c>
      <c r="R107" s="187">
        <f t="shared" si="12"/>
        <v>0</v>
      </c>
      <c r="S107" s="187">
        <v>0</v>
      </c>
      <c r="T107" s="188">
        <f t="shared" si="1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389</v>
      </c>
      <c r="AT107" s="189" t="s">
        <v>167</v>
      </c>
      <c r="AU107" s="189" t="s">
        <v>81</v>
      </c>
      <c r="AY107" s="17" t="s">
        <v>164</v>
      </c>
      <c r="BE107" s="190">
        <f t="shared" si="14"/>
        <v>0</v>
      </c>
      <c r="BF107" s="190">
        <f t="shared" si="15"/>
        <v>0</v>
      </c>
      <c r="BG107" s="190">
        <f t="shared" si="16"/>
        <v>0</v>
      </c>
      <c r="BH107" s="190">
        <f t="shared" si="17"/>
        <v>0</v>
      </c>
      <c r="BI107" s="190">
        <f t="shared" si="18"/>
        <v>0</v>
      </c>
      <c r="BJ107" s="17" t="s">
        <v>81</v>
      </c>
      <c r="BK107" s="190">
        <f t="shared" si="19"/>
        <v>0</v>
      </c>
      <c r="BL107" s="17" t="s">
        <v>389</v>
      </c>
      <c r="BM107" s="189" t="s">
        <v>2926</v>
      </c>
    </row>
    <row r="108" spans="1:65" s="2" customFormat="1" ht="14.45" customHeight="1">
      <c r="A108" s="34"/>
      <c r="B108" s="35"/>
      <c r="C108" s="178" t="s">
        <v>7</v>
      </c>
      <c r="D108" s="178" t="s">
        <v>167</v>
      </c>
      <c r="E108" s="179" t="s">
        <v>2927</v>
      </c>
      <c r="F108" s="180" t="s">
        <v>2928</v>
      </c>
      <c r="G108" s="181" t="s">
        <v>318</v>
      </c>
      <c r="H108" s="182">
        <v>2</v>
      </c>
      <c r="I108" s="183"/>
      <c r="J108" s="184">
        <f t="shared" si="10"/>
        <v>0</v>
      </c>
      <c r="K108" s="180" t="s">
        <v>19</v>
      </c>
      <c r="L108" s="39"/>
      <c r="M108" s="185" t="s">
        <v>19</v>
      </c>
      <c r="N108" s="186" t="s">
        <v>45</v>
      </c>
      <c r="O108" s="64"/>
      <c r="P108" s="187">
        <f t="shared" si="11"/>
        <v>0</v>
      </c>
      <c r="Q108" s="187">
        <v>0</v>
      </c>
      <c r="R108" s="187">
        <f t="shared" si="12"/>
        <v>0</v>
      </c>
      <c r="S108" s="187">
        <v>0</v>
      </c>
      <c r="T108" s="188">
        <f t="shared" si="1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389</v>
      </c>
      <c r="AT108" s="189" t="s">
        <v>167</v>
      </c>
      <c r="AU108" s="189" t="s">
        <v>81</v>
      </c>
      <c r="AY108" s="17" t="s">
        <v>164</v>
      </c>
      <c r="BE108" s="190">
        <f t="shared" si="14"/>
        <v>0</v>
      </c>
      <c r="BF108" s="190">
        <f t="shared" si="15"/>
        <v>0</v>
      </c>
      <c r="BG108" s="190">
        <f t="shared" si="16"/>
        <v>0</v>
      </c>
      <c r="BH108" s="190">
        <f t="shared" si="17"/>
        <v>0</v>
      </c>
      <c r="BI108" s="190">
        <f t="shared" si="18"/>
        <v>0</v>
      </c>
      <c r="BJ108" s="17" t="s">
        <v>81</v>
      </c>
      <c r="BK108" s="190">
        <f t="shared" si="19"/>
        <v>0</v>
      </c>
      <c r="BL108" s="17" t="s">
        <v>389</v>
      </c>
      <c r="BM108" s="189" t="s">
        <v>2929</v>
      </c>
    </row>
    <row r="109" spans="1:65" s="2" customFormat="1" ht="14.45" customHeight="1">
      <c r="A109" s="34"/>
      <c r="B109" s="35"/>
      <c r="C109" s="178" t="s">
        <v>315</v>
      </c>
      <c r="D109" s="178" t="s">
        <v>167</v>
      </c>
      <c r="E109" s="179" t="s">
        <v>2930</v>
      </c>
      <c r="F109" s="180" t="s">
        <v>2931</v>
      </c>
      <c r="G109" s="181" t="s">
        <v>318</v>
      </c>
      <c r="H109" s="182">
        <v>2</v>
      </c>
      <c r="I109" s="183"/>
      <c r="J109" s="184">
        <f t="shared" si="10"/>
        <v>0</v>
      </c>
      <c r="K109" s="180" t="s">
        <v>19</v>
      </c>
      <c r="L109" s="39"/>
      <c r="M109" s="185" t="s">
        <v>19</v>
      </c>
      <c r="N109" s="186" t="s">
        <v>45</v>
      </c>
      <c r="O109" s="64"/>
      <c r="P109" s="187">
        <f t="shared" si="11"/>
        <v>0</v>
      </c>
      <c r="Q109" s="187">
        <v>0</v>
      </c>
      <c r="R109" s="187">
        <f t="shared" si="12"/>
        <v>0</v>
      </c>
      <c r="S109" s="187">
        <v>0</v>
      </c>
      <c r="T109" s="188">
        <f t="shared" si="1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389</v>
      </c>
      <c r="AT109" s="189" t="s">
        <v>167</v>
      </c>
      <c r="AU109" s="189" t="s">
        <v>81</v>
      </c>
      <c r="AY109" s="17" t="s">
        <v>164</v>
      </c>
      <c r="BE109" s="190">
        <f t="shared" si="14"/>
        <v>0</v>
      </c>
      <c r="BF109" s="190">
        <f t="shared" si="15"/>
        <v>0</v>
      </c>
      <c r="BG109" s="190">
        <f t="shared" si="16"/>
        <v>0</v>
      </c>
      <c r="BH109" s="190">
        <f t="shared" si="17"/>
        <v>0</v>
      </c>
      <c r="BI109" s="190">
        <f t="shared" si="18"/>
        <v>0</v>
      </c>
      <c r="BJ109" s="17" t="s">
        <v>81</v>
      </c>
      <c r="BK109" s="190">
        <f t="shared" si="19"/>
        <v>0</v>
      </c>
      <c r="BL109" s="17" t="s">
        <v>389</v>
      </c>
      <c r="BM109" s="189" t="s">
        <v>2932</v>
      </c>
    </row>
    <row r="110" spans="1:65" s="2" customFormat="1" ht="14.45" customHeight="1">
      <c r="A110" s="34"/>
      <c r="B110" s="35"/>
      <c r="C110" s="178" t="s">
        <v>247</v>
      </c>
      <c r="D110" s="178" t="s">
        <v>167</v>
      </c>
      <c r="E110" s="179" t="s">
        <v>2933</v>
      </c>
      <c r="F110" s="180" t="s">
        <v>2934</v>
      </c>
      <c r="G110" s="181" t="s">
        <v>318</v>
      </c>
      <c r="H110" s="182">
        <v>40</v>
      </c>
      <c r="I110" s="183"/>
      <c r="J110" s="184">
        <f t="shared" si="10"/>
        <v>0</v>
      </c>
      <c r="K110" s="180" t="s">
        <v>19</v>
      </c>
      <c r="L110" s="39"/>
      <c r="M110" s="185" t="s">
        <v>19</v>
      </c>
      <c r="N110" s="186" t="s">
        <v>45</v>
      </c>
      <c r="O110" s="64"/>
      <c r="P110" s="187">
        <f t="shared" si="11"/>
        <v>0</v>
      </c>
      <c r="Q110" s="187">
        <v>0</v>
      </c>
      <c r="R110" s="187">
        <f t="shared" si="12"/>
        <v>0</v>
      </c>
      <c r="S110" s="187">
        <v>0</v>
      </c>
      <c r="T110" s="188">
        <f t="shared" si="1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389</v>
      </c>
      <c r="AT110" s="189" t="s">
        <v>167</v>
      </c>
      <c r="AU110" s="189" t="s">
        <v>81</v>
      </c>
      <c r="AY110" s="17" t="s">
        <v>164</v>
      </c>
      <c r="BE110" s="190">
        <f t="shared" si="14"/>
        <v>0</v>
      </c>
      <c r="BF110" s="190">
        <f t="shared" si="15"/>
        <v>0</v>
      </c>
      <c r="BG110" s="190">
        <f t="shared" si="16"/>
        <v>0</v>
      </c>
      <c r="BH110" s="190">
        <f t="shared" si="17"/>
        <v>0</v>
      </c>
      <c r="BI110" s="190">
        <f t="shared" si="18"/>
        <v>0</v>
      </c>
      <c r="BJ110" s="17" t="s">
        <v>81</v>
      </c>
      <c r="BK110" s="190">
        <f t="shared" si="19"/>
        <v>0</v>
      </c>
      <c r="BL110" s="17" t="s">
        <v>389</v>
      </c>
      <c r="BM110" s="189" t="s">
        <v>2935</v>
      </c>
    </row>
    <row r="111" spans="1:65" s="2" customFormat="1" ht="24.2" customHeight="1">
      <c r="A111" s="34"/>
      <c r="B111" s="35"/>
      <c r="C111" s="178" t="s">
        <v>226</v>
      </c>
      <c r="D111" s="178" t="s">
        <v>167</v>
      </c>
      <c r="E111" s="179" t="s">
        <v>2936</v>
      </c>
      <c r="F111" s="180" t="s">
        <v>2937</v>
      </c>
      <c r="G111" s="181" t="s">
        <v>318</v>
      </c>
      <c r="H111" s="182">
        <v>1</v>
      </c>
      <c r="I111" s="183"/>
      <c r="J111" s="184">
        <f t="shared" si="10"/>
        <v>0</v>
      </c>
      <c r="K111" s="180" t="s">
        <v>19</v>
      </c>
      <c r="L111" s="39"/>
      <c r="M111" s="185" t="s">
        <v>19</v>
      </c>
      <c r="N111" s="186" t="s">
        <v>45</v>
      </c>
      <c r="O111" s="64"/>
      <c r="P111" s="187">
        <f t="shared" si="11"/>
        <v>0</v>
      </c>
      <c r="Q111" s="187">
        <v>0</v>
      </c>
      <c r="R111" s="187">
        <f t="shared" si="12"/>
        <v>0</v>
      </c>
      <c r="S111" s="187">
        <v>0</v>
      </c>
      <c r="T111" s="188">
        <f t="shared" si="1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389</v>
      </c>
      <c r="AT111" s="189" t="s">
        <v>167</v>
      </c>
      <c r="AU111" s="189" t="s">
        <v>81</v>
      </c>
      <c r="AY111" s="17" t="s">
        <v>164</v>
      </c>
      <c r="BE111" s="190">
        <f t="shared" si="14"/>
        <v>0</v>
      </c>
      <c r="BF111" s="190">
        <f t="shared" si="15"/>
        <v>0</v>
      </c>
      <c r="BG111" s="190">
        <f t="shared" si="16"/>
        <v>0</v>
      </c>
      <c r="BH111" s="190">
        <f t="shared" si="17"/>
        <v>0</v>
      </c>
      <c r="BI111" s="190">
        <f t="shared" si="18"/>
        <v>0</v>
      </c>
      <c r="BJ111" s="17" t="s">
        <v>81</v>
      </c>
      <c r="BK111" s="190">
        <f t="shared" si="19"/>
        <v>0</v>
      </c>
      <c r="BL111" s="17" t="s">
        <v>389</v>
      </c>
      <c r="BM111" s="189" t="s">
        <v>2938</v>
      </c>
    </row>
    <row r="112" spans="1:65" s="12" customFormat="1" ht="25.9" customHeight="1">
      <c r="B112" s="162"/>
      <c r="C112" s="163"/>
      <c r="D112" s="164" t="s">
        <v>73</v>
      </c>
      <c r="E112" s="165" t="s">
        <v>610</v>
      </c>
      <c r="F112" s="165" t="s">
        <v>2939</v>
      </c>
      <c r="G112" s="163"/>
      <c r="H112" s="163"/>
      <c r="I112" s="166"/>
      <c r="J112" s="167">
        <f>BK112</f>
        <v>0</v>
      </c>
      <c r="K112" s="163"/>
      <c r="L112" s="168"/>
      <c r="M112" s="169"/>
      <c r="N112" s="170"/>
      <c r="O112" s="170"/>
      <c r="P112" s="171">
        <f>SUM(P113:P127)</f>
        <v>0</v>
      </c>
      <c r="Q112" s="170"/>
      <c r="R112" s="171">
        <f>SUM(R113:R127)</f>
        <v>0</v>
      </c>
      <c r="S112" s="170"/>
      <c r="T112" s="172">
        <f>SUM(T113:T127)</f>
        <v>0</v>
      </c>
      <c r="AR112" s="173" t="s">
        <v>83</v>
      </c>
      <c r="AT112" s="174" t="s">
        <v>73</v>
      </c>
      <c r="AU112" s="174" t="s">
        <v>74</v>
      </c>
      <c r="AY112" s="173" t="s">
        <v>164</v>
      </c>
      <c r="BK112" s="175">
        <f>SUM(BK113:BK127)</f>
        <v>0</v>
      </c>
    </row>
    <row r="113" spans="1:65" s="2" customFormat="1" ht="37.9" customHeight="1">
      <c r="A113" s="34"/>
      <c r="B113" s="35"/>
      <c r="C113" s="178" t="s">
        <v>498</v>
      </c>
      <c r="D113" s="178" t="s">
        <v>167</v>
      </c>
      <c r="E113" s="179" t="s">
        <v>2940</v>
      </c>
      <c r="F113" s="180" t="s">
        <v>2941</v>
      </c>
      <c r="G113" s="181" t="s">
        <v>318</v>
      </c>
      <c r="H113" s="182">
        <v>2</v>
      </c>
      <c r="I113" s="183"/>
      <c r="J113" s="184">
        <f t="shared" ref="J113:J127" si="20">ROUND(I113*H113,2)</f>
        <v>0</v>
      </c>
      <c r="K113" s="180" t="s">
        <v>19</v>
      </c>
      <c r="L113" s="39"/>
      <c r="M113" s="185" t="s">
        <v>19</v>
      </c>
      <c r="N113" s="186" t="s">
        <v>45</v>
      </c>
      <c r="O113" s="64"/>
      <c r="P113" s="187">
        <f t="shared" ref="P113:P127" si="21">O113*H113</f>
        <v>0</v>
      </c>
      <c r="Q113" s="187">
        <v>0</v>
      </c>
      <c r="R113" s="187">
        <f t="shared" ref="R113:R127" si="22">Q113*H113</f>
        <v>0</v>
      </c>
      <c r="S113" s="187">
        <v>0</v>
      </c>
      <c r="T113" s="188">
        <f t="shared" ref="T113:T127" si="23"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389</v>
      </c>
      <c r="AT113" s="189" t="s">
        <v>167</v>
      </c>
      <c r="AU113" s="189" t="s">
        <v>81</v>
      </c>
      <c r="AY113" s="17" t="s">
        <v>164</v>
      </c>
      <c r="BE113" s="190">
        <f t="shared" ref="BE113:BE127" si="24">IF(N113="základní",J113,0)</f>
        <v>0</v>
      </c>
      <c r="BF113" s="190">
        <f t="shared" ref="BF113:BF127" si="25">IF(N113="snížená",J113,0)</f>
        <v>0</v>
      </c>
      <c r="BG113" s="190">
        <f t="shared" ref="BG113:BG127" si="26">IF(N113="zákl. přenesená",J113,0)</f>
        <v>0</v>
      </c>
      <c r="BH113" s="190">
        <f t="shared" ref="BH113:BH127" si="27">IF(N113="sníž. přenesená",J113,0)</f>
        <v>0</v>
      </c>
      <c r="BI113" s="190">
        <f t="shared" ref="BI113:BI127" si="28">IF(N113="nulová",J113,0)</f>
        <v>0</v>
      </c>
      <c r="BJ113" s="17" t="s">
        <v>81</v>
      </c>
      <c r="BK113" s="190">
        <f t="shared" ref="BK113:BK127" si="29">ROUND(I113*H113,2)</f>
        <v>0</v>
      </c>
      <c r="BL113" s="17" t="s">
        <v>389</v>
      </c>
      <c r="BM113" s="189" t="s">
        <v>2942</v>
      </c>
    </row>
    <row r="114" spans="1:65" s="2" customFormat="1" ht="37.9" customHeight="1">
      <c r="A114" s="34"/>
      <c r="B114" s="35"/>
      <c r="C114" s="178" t="s">
        <v>433</v>
      </c>
      <c r="D114" s="178" t="s">
        <v>167</v>
      </c>
      <c r="E114" s="179" t="s">
        <v>2943</v>
      </c>
      <c r="F114" s="180" t="s">
        <v>2944</v>
      </c>
      <c r="G114" s="181" t="s">
        <v>318</v>
      </c>
      <c r="H114" s="182">
        <v>2</v>
      </c>
      <c r="I114" s="183"/>
      <c r="J114" s="184">
        <f t="shared" si="20"/>
        <v>0</v>
      </c>
      <c r="K114" s="180" t="s">
        <v>19</v>
      </c>
      <c r="L114" s="39"/>
      <c r="M114" s="185" t="s">
        <v>19</v>
      </c>
      <c r="N114" s="186" t="s">
        <v>45</v>
      </c>
      <c r="O114" s="64"/>
      <c r="P114" s="187">
        <f t="shared" si="21"/>
        <v>0</v>
      </c>
      <c r="Q114" s="187">
        <v>0</v>
      </c>
      <c r="R114" s="187">
        <f t="shared" si="22"/>
        <v>0</v>
      </c>
      <c r="S114" s="187">
        <v>0</v>
      </c>
      <c r="T114" s="188">
        <f t="shared" si="2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389</v>
      </c>
      <c r="AT114" s="189" t="s">
        <v>167</v>
      </c>
      <c r="AU114" s="189" t="s">
        <v>81</v>
      </c>
      <c r="AY114" s="17" t="s">
        <v>164</v>
      </c>
      <c r="BE114" s="190">
        <f t="shared" si="24"/>
        <v>0</v>
      </c>
      <c r="BF114" s="190">
        <f t="shared" si="25"/>
        <v>0</v>
      </c>
      <c r="BG114" s="190">
        <f t="shared" si="26"/>
        <v>0</v>
      </c>
      <c r="BH114" s="190">
        <f t="shared" si="27"/>
        <v>0</v>
      </c>
      <c r="BI114" s="190">
        <f t="shared" si="28"/>
        <v>0</v>
      </c>
      <c r="BJ114" s="17" t="s">
        <v>81</v>
      </c>
      <c r="BK114" s="190">
        <f t="shared" si="29"/>
        <v>0</v>
      </c>
      <c r="BL114" s="17" t="s">
        <v>389</v>
      </c>
      <c r="BM114" s="189" t="s">
        <v>2945</v>
      </c>
    </row>
    <row r="115" spans="1:65" s="2" customFormat="1" ht="37.9" customHeight="1">
      <c r="A115" s="34"/>
      <c r="B115" s="35"/>
      <c r="C115" s="178" t="s">
        <v>329</v>
      </c>
      <c r="D115" s="178" t="s">
        <v>167</v>
      </c>
      <c r="E115" s="179" t="s">
        <v>2946</v>
      </c>
      <c r="F115" s="180" t="s">
        <v>2947</v>
      </c>
      <c r="G115" s="181" t="s">
        <v>318</v>
      </c>
      <c r="H115" s="182">
        <v>2</v>
      </c>
      <c r="I115" s="183"/>
      <c r="J115" s="184">
        <f t="shared" si="20"/>
        <v>0</v>
      </c>
      <c r="K115" s="180" t="s">
        <v>19</v>
      </c>
      <c r="L115" s="39"/>
      <c r="M115" s="185" t="s">
        <v>19</v>
      </c>
      <c r="N115" s="186" t="s">
        <v>45</v>
      </c>
      <c r="O115" s="64"/>
      <c r="P115" s="187">
        <f t="shared" si="21"/>
        <v>0</v>
      </c>
      <c r="Q115" s="187">
        <v>0</v>
      </c>
      <c r="R115" s="187">
        <f t="shared" si="22"/>
        <v>0</v>
      </c>
      <c r="S115" s="187">
        <v>0</v>
      </c>
      <c r="T115" s="188">
        <f t="shared" si="2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389</v>
      </c>
      <c r="AT115" s="189" t="s">
        <v>167</v>
      </c>
      <c r="AU115" s="189" t="s">
        <v>81</v>
      </c>
      <c r="AY115" s="17" t="s">
        <v>164</v>
      </c>
      <c r="BE115" s="190">
        <f t="shared" si="24"/>
        <v>0</v>
      </c>
      <c r="BF115" s="190">
        <f t="shared" si="25"/>
        <v>0</v>
      </c>
      <c r="BG115" s="190">
        <f t="shared" si="26"/>
        <v>0</v>
      </c>
      <c r="BH115" s="190">
        <f t="shared" si="27"/>
        <v>0</v>
      </c>
      <c r="BI115" s="190">
        <f t="shared" si="28"/>
        <v>0</v>
      </c>
      <c r="BJ115" s="17" t="s">
        <v>81</v>
      </c>
      <c r="BK115" s="190">
        <f t="shared" si="29"/>
        <v>0</v>
      </c>
      <c r="BL115" s="17" t="s">
        <v>389</v>
      </c>
      <c r="BM115" s="189" t="s">
        <v>2948</v>
      </c>
    </row>
    <row r="116" spans="1:65" s="2" customFormat="1" ht="37.9" customHeight="1">
      <c r="A116" s="34"/>
      <c r="B116" s="35"/>
      <c r="C116" s="178" t="s">
        <v>625</v>
      </c>
      <c r="D116" s="178" t="s">
        <v>167</v>
      </c>
      <c r="E116" s="179" t="s">
        <v>2949</v>
      </c>
      <c r="F116" s="180" t="s">
        <v>2950</v>
      </c>
      <c r="G116" s="181" t="s">
        <v>318</v>
      </c>
      <c r="H116" s="182">
        <v>1</v>
      </c>
      <c r="I116" s="183"/>
      <c r="J116" s="184">
        <f t="shared" si="20"/>
        <v>0</v>
      </c>
      <c r="K116" s="180" t="s">
        <v>19</v>
      </c>
      <c r="L116" s="39"/>
      <c r="M116" s="185" t="s">
        <v>19</v>
      </c>
      <c r="N116" s="186" t="s">
        <v>45</v>
      </c>
      <c r="O116" s="64"/>
      <c r="P116" s="187">
        <f t="shared" si="21"/>
        <v>0</v>
      </c>
      <c r="Q116" s="187">
        <v>0</v>
      </c>
      <c r="R116" s="187">
        <f t="shared" si="22"/>
        <v>0</v>
      </c>
      <c r="S116" s="187">
        <v>0</v>
      </c>
      <c r="T116" s="188">
        <f t="shared" si="2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389</v>
      </c>
      <c r="AT116" s="189" t="s">
        <v>167</v>
      </c>
      <c r="AU116" s="189" t="s">
        <v>81</v>
      </c>
      <c r="AY116" s="17" t="s">
        <v>164</v>
      </c>
      <c r="BE116" s="190">
        <f t="shared" si="24"/>
        <v>0</v>
      </c>
      <c r="BF116" s="190">
        <f t="shared" si="25"/>
        <v>0</v>
      </c>
      <c r="BG116" s="190">
        <f t="shared" si="26"/>
        <v>0</v>
      </c>
      <c r="BH116" s="190">
        <f t="shared" si="27"/>
        <v>0</v>
      </c>
      <c r="BI116" s="190">
        <f t="shared" si="28"/>
        <v>0</v>
      </c>
      <c r="BJ116" s="17" t="s">
        <v>81</v>
      </c>
      <c r="BK116" s="190">
        <f t="shared" si="29"/>
        <v>0</v>
      </c>
      <c r="BL116" s="17" t="s">
        <v>389</v>
      </c>
      <c r="BM116" s="189" t="s">
        <v>2951</v>
      </c>
    </row>
    <row r="117" spans="1:65" s="2" customFormat="1" ht="37.9" customHeight="1">
      <c r="A117" s="34"/>
      <c r="B117" s="35"/>
      <c r="C117" s="178" t="s">
        <v>443</v>
      </c>
      <c r="D117" s="178" t="s">
        <v>167</v>
      </c>
      <c r="E117" s="179" t="s">
        <v>2952</v>
      </c>
      <c r="F117" s="180" t="s">
        <v>2953</v>
      </c>
      <c r="G117" s="181" t="s">
        <v>318</v>
      </c>
      <c r="H117" s="182">
        <v>2</v>
      </c>
      <c r="I117" s="183"/>
      <c r="J117" s="184">
        <f t="shared" si="20"/>
        <v>0</v>
      </c>
      <c r="K117" s="180" t="s">
        <v>19</v>
      </c>
      <c r="L117" s="39"/>
      <c r="M117" s="185" t="s">
        <v>19</v>
      </c>
      <c r="N117" s="186" t="s">
        <v>45</v>
      </c>
      <c r="O117" s="64"/>
      <c r="P117" s="187">
        <f t="shared" si="21"/>
        <v>0</v>
      </c>
      <c r="Q117" s="187">
        <v>0</v>
      </c>
      <c r="R117" s="187">
        <f t="shared" si="22"/>
        <v>0</v>
      </c>
      <c r="S117" s="187">
        <v>0</v>
      </c>
      <c r="T117" s="188">
        <f t="shared" si="2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389</v>
      </c>
      <c r="AT117" s="189" t="s">
        <v>167</v>
      </c>
      <c r="AU117" s="189" t="s">
        <v>81</v>
      </c>
      <c r="AY117" s="17" t="s">
        <v>164</v>
      </c>
      <c r="BE117" s="190">
        <f t="shared" si="24"/>
        <v>0</v>
      </c>
      <c r="BF117" s="190">
        <f t="shared" si="25"/>
        <v>0</v>
      </c>
      <c r="BG117" s="190">
        <f t="shared" si="26"/>
        <v>0</v>
      </c>
      <c r="BH117" s="190">
        <f t="shared" si="27"/>
        <v>0</v>
      </c>
      <c r="BI117" s="190">
        <f t="shared" si="28"/>
        <v>0</v>
      </c>
      <c r="BJ117" s="17" t="s">
        <v>81</v>
      </c>
      <c r="BK117" s="190">
        <f t="shared" si="29"/>
        <v>0</v>
      </c>
      <c r="BL117" s="17" t="s">
        <v>389</v>
      </c>
      <c r="BM117" s="189" t="s">
        <v>2954</v>
      </c>
    </row>
    <row r="118" spans="1:65" s="2" customFormat="1" ht="37.9" customHeight="1">
      <c r="A118" s="34"/>
      <c r="B118" s="35"/>
      <c r="C118" s="178" t="s">
        <v>447</v>
      </c>
      <c r="D118" s="178" t="s">
        <v>167</v>
      </c>
      <c r="E118" s="179" t="s">
        <v>2955</v>
      </c>
      <c r="F118" s="180" t="s">
        <v>2956</v>
      </c>
      <c r="G118" s="181" t="s">
        <v>318</v>
      </c>
      <c r="H118" s="182">
        <v>3</v>
      </c>
      <c r="I118" s="183"/>
      <c r="J118" s="184">
        <f t="shared" si="20"/>
        <v>0</v>
      </c>
      <c r="K118" s="180" t="s">
        <v>19</v>
      </c>
      <c r="L118" s="39"/>
      <c r="M118" s="185" t="s">
        <v>19</v>
      </c>
      <c r="N118" s="186" t="s">
        <v>45</v>
      </c>
      <c r="O118" s="64"/>
      <c r="P118" s="187">
        <f t="shared" si="21"/>
        <v>0</v>
      </c>
      <c r="Q118" s="187">
        <v>0</v>
      </c>
      <c r="R118" s="187">
        <f t="shared" si="22"/>
        <v>0</v>
      </c>
      <c r="S118" s="187">
        <v>0</v>
      </c>
      <c r="T118" s="188">
        <f t="shared" si="2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389</v>
      </c>
      <c r="AT118" s="189" t="s">
        <v>167</v>
      </c>
      <c r="AU118" s="189" t="s">
        <v>81</v>
      </c>
      <c r="AY118" s="17" t="s">
        <v>164</v>
      </c>
      <c r="BE118" s="190">
        <f t="shared" si="24"/>
        <v>0</v>
      </c>
      <c r="BF118" s="190">
        <f t="shared" si="25"/>
        <v>0</v>
      </c>
      <c r="BG118" s="190">
        <f t="shared" si="26"/>
        <v>0</v>
      </c>
      <c r="BH118" s="190">
        <f t="shared" si="27"/>
        <v>0</v>
      </c>
      <c r="BI118" s="190">
        <f t="shared" si="28"/>
        <v>0</v>
      </c>
      <c r="BJ118" s="17" t="s">
        <v>81</v>
      </c>
      <c r="BK118" s="190">
        <f t="shared" si="29"/>
        <v>0</v>
      </c>
      <c r="BL118" s="17" t="s">
        <v>389</v>
      </c>
      <c r="BM118" s="189" t="s">
        <v>2957</v>
      </c>
    </row>
    <row r="119" spans="1:65" s="2" customFormat="1" ht="37.9" customHeight="1">
      <c r="A119" s="34"/>
      <c r="B119" s="35"/>
      <c r="C119" s="178" t="s">
        <v>348</v>
      </c>
      <c r="D119" s="178" t="s">
        <v>167</v>
      </c>
      <c r="E119" s="179" t="s">
        <v>2958</v>
      </c>
      <c r="F119" s="180" t="s">
        <v>2959</v>
      </c>
      <c r="G119" s="181" t="s">
        <v>318</v>
      </c>
      <c r="H119" s="182">
        <v>1</v>
      </c>
      <c r="I119" s="183"/>
      <c r="J119" s="184">
        <f t="shared" si="20"/>
        <v>0</v>
      </c>
      <c r="K119" s="180" t="s">
        <v>19</v>
      </c>
      <c r="L119" s="39"/>
      <c r="M119" s="185" t="s">
        <v>19</v>
      </c>
      <c r="N119" s="186" t="s">
        <v>45</v>
      </c>
      <c r="O119" s="64"/>
      <c r="P119" s="187">
        <f t="shared" si="21"/>
        <v>0</v>
      </c>
      <c r="Q119" s="187">
        <v>0</v>
      </c>
      <c r="R119" s="187">
        <f t="shared" si="22"/>
        <v>0</v>
      </c>
      <c r="S119" s="187">
        <v>0</v>
      </c>
      <c r="T119" s="188">
        <f t="shared" si="2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389</v>
      </c>
      <c r="AT119" s="189" t="s">
        <v>167</v>
      </c>
      <c r="AU119" s="189" t="s">
        <v>81</v>
      </c>
      <c r="AY119" s="17" t="s">
        <v>164</v>
      </c>
      <c r="BE119" s="190">
        <f t="shared" si="24"/>
        <v>0</v>
      </c>
      <c r="BF119" s="190">
        <f t="shared" si="25"/>
        <v>0</v>
      </c>
      <c r="BG119" s="190">
        <f t="shared" si="26"/>
        <v>0</v>
      </c>
      <c r="BH119" s="190">
        <f t="shared" si="27"/>
        <v>0</v>
      </c>
      <c r="BI119" s="190">
        <f t="shared" si="28"/>
        <v>0</v>
      </c>
      <c r="BJ119" s="17" t="s">
        <v>81</v>
      </c>
      <c r="BK119" s="190">
        <f t="shared" si="29"/>
        <v>0</v>
      </c>
      <c r="BL119" s="17" t="s">
        <v>389</v>
      </c>
      <c r="BM119" s="189" t="s">
        <v>2960</v>
      </c>
    </row>
    <row r="120" spans="1:65" s="2" customFormat="1" ht="37.9" customHeight="1">
      <c r="A120" s="34"/>
      <c r="B120" s="35"/>
      <c r="C120" s="178" t="s">
        <v>334</v>
      </c>
      <c r="D120" s="178" t="s">
        <v>167</v>
      </c>
      <c r="E120" s="179" t="s">
        <v>2961</v>
      </c>
      <c r="F120" s="180" t="s">
        <v>2962</v>
      </c>
      <c r="G120" s="181" t="s">
        <v>318</v>
      </c>
      <c r="H120" s="182">
        <v>1</v>
      </c>
      <c r="I120" s="183"/>
      <c r="J120" s="184">
        <f t="shared" si="20"/>
        <v>0</v>
      </c>
      <c r="K120" s="180" t="s">
        <v>19</v>
      </c>
      <c r="L120" s="39"/>
      <c r="M120" s="185" t="s">
        <v>19</v>
      </c>
      <c r="N120" s="186" t="s">
        <v>45</v>
      </c>
      <c r="O120" s="64"/>
      <c r="P120" s="187">
        <f t="shared" si="21"/>
        <v>0</v>
      </c>
      <c r="Q120" s="187">
        <v>0</v>
      </c>
      <c r="R120" s="187">
        <f t="shared" si="22"/>
        <v>0</v>
      </c>
      <c r="S120" s="187">
        <v>0</v>
      </c>
      <c r="T120" s="188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389</v>
      </c>
      <c r="AT120" s="189" t="s">
        <v>167</v>
      </c>
      <c r="AU120" s="189" t="s">
        <v>81</v>
      </c>
      <c r="AY120" s="17" t="s">
        <v>164</v>
      </c>
      <c r="BE120" s="190">
        <f t="shared" si="24"/>
        <v>0</v>
      </c>
      <c r="BF120" s="190">
        <f t="shared" si="25"/>
        <v>0</v>
      </c>
      <c r="BG120" s="190">
        <f t="shared" si="26"/>
        <v>0</v>
      </c>
      <c r="BH120" s="190">
        <f t="shared" si="27"/>
        <v>0</v>
      </c>
      <c r="BI120" s="190">
        <f t="shared" si="28"/>
        <v>0</v>
      </c>
      <c r="BJ120" s="17" t="s">
        <v>81</v>
      </c>
      <c r="BK120" s="190">
        <f t="shared" si="29"/>
        <v>0</v>
      </c>
      <c r="BL120" s="17" t="s">
        <v>389</v>
      </c>
      <c r="BM120" s="189" t="s">
        <v>2963</v>
      </c>
    </row>
    <row r="121" spans="1:65" s="2" customFormat="1" ht="37.9" customHeight="1">
      <c r="A121" s="34"/>
      <c r="B121" s="35"/>
      <c r="C121" s="178" t="s">
        <v>437</v>
      </c>
      <c r="D121" s="178" t="s">
        <v>167</v>
      </c>
      <c r="E121" s="179" t="s">
        <v>2964</v>
      </c>
      <c r="F121" s="180" t="s">
        <v>2965</v>
      </c>
      <c r="G121" s="181" t="s">
        <v>318</v>
      </c>
      <c r="H121" s="182">
        <v>1</v>
      </c>
      <c r="I121" s="183"/>
      <c r="J121" s="184">
        <f t="shared" si="20"/>
        <v>0</v>
      </c>
      <c r="K121" s="180" t="s">
        <v>19</v>
      </c>
      <c r="L121" s="39"/>
      <c r="M121" s="185" t="s">
        <v>19</v>
      </c>
      <c r="N121" s="186" t="s">
        <v>45</v>
      </c>
      <c r="O121" s="64"/>
      <c r="P121" s="187">
        <f t="shared" si="21"/>
        <v>0</v>
      </c>
      <c r="Q121" s="187">
        <v>0</v>
      </c>
      <c r="R121" s="187">
        <f t="shared" si="22"/>
        <v>0</v>
      </c>
      <c r="S121" s="187">
        <v>0</v>
      </c>
      <c r="T121" s="188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389</v>
      </c>
      <c r="AT121" s="189" t="s">
        <v>167</v>
      </c>
      <c r="AU121" s="189" t="s">
        <v>81</v>
      </c>
      <c r="AY121" s="17" t="s">
        <v>164</v>
      </c>
      <c r="BE121" s="190">
        <f t="shared" si="24"/>
        <v>0</v>
      </c>
      <c r="BF121" s="190">
        <f t="shared" si="25"/>
        <v>0</v>
      </c>
      <c r="BG121" s="190">
        <f t="shared" si="26"/>
        <v>0</v>
      </c>
      <c r="BH121" s="190">
        <f t="shared" si="27"/>
        <v>0</v>
      </c>
      <c r="BI121" s="190">
        <f t="shared" si="28"/>
        <v>0</v>
      </c>
      <c r="BJ121" s="17" t="s">
        <v>81</v>
      </c>
      <c r="BK121" s="190">
        <f t="shared" si="29"/>
        <v>0</v>
      </c>
      <c r="BL121" s="17" t="s">
        <v>389</v>
      </c>
      <c r="BM121" s="189" t="s">
        <v>2966</v>
      </c>
    </row>
    <row r="122" spans="1:65" s="2" customFormat="1" ht="37.9" customHeight="1">
      <c r="A122" s="34"/>
      <c r="B122" s="35"/>
      <c r="C122" s="178" t="s">
        <v>273</v>
      </c>
      <c r="D122" s="178" t="s">
        <v>167</v>
      </c>
      <c r="E122" s="179" t="s">
        <v>2967</v>
      </c>
      <c r="F122" s="180" t="s">
        <v>2968</v>
      </c>
      <c r="G122" s="181" t="s">
        <v>318</v>
      </c>
      <c r="H122" s="182">
        <v>2</v>
      </c>
      <c r="I122" s="183"/>
      <c r="J122" s="184">
        <f t="shared" si="20"/>
        <v>0</v>
      </c>
      <c r="K122" s="180" t="s">
        <v>19</v>
      </c>
      <c r="L122" s="39"/>
      <c r="M122" s="185" t="s">
        <v>19</v>
      </c>
      <c r="N122" s="186" t="s">
        <v>45</v>
      </c>
      <c r="O122" s="64"/>
      <c r="P122" s="187">
        <f t="shared" si="21"/>
        <v>0</v>
      </c>
      <c r="Q122" s="187">
        <v>0</v>
      </c>
      <c r="R122" s="187">
        <f t="shared" si="22"/>
        <v>0</v>
      </c>
      <c r="S122" s="187">
        <v>0</v>
      </c>
      <c r="T122" s="188">
        <f t="shared" si="2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389</v>
      </c>
      <c r="AT122" s="189" t="s">
        <v>167</v>
      </c>
      <c r="AU122" s="189" t="s">
        <v>81</v>
      </c>
      <c r="AY122" s="17" t="s">
        <v>164</v>
      </c>
      <c r="BE122" s="190">
        <f t="shared" si="24"/>
        <v>0</v>
      </c>
      <c r="BF122" s="190">
        <f t="shared" si="25"/>
        <v>0</v>
      </c>
      <c r="BG122" s="190">
        <f t="shared" si="26"/>
        <v>0</v>
      </c>
      <c r="BH122" s="190">
        <f t="shared" si="27"/>
        <v>0</v>
      </c>
      <c r="BI122" s="190">
        <f t="shared" si="28"/>
        <v>0</v>
      </c>
      <c r="BJ122" s="17" t="s">
        <v>81</v>
      </c>
      <c r="BK122" s="190">
        <f t="shared" si="29"/>
        <v>0</v>
      </c>
      <c r="BL122" s="17" t="s">
        <v>389</v>
      </c>
      <c r="BM122" s="189" t="s">
        <v>2969</v>
      </c>
    </row>
    <row r="123" spans="1:65" s="2" customFormat="1" ht="37.9" customHeight="1">
      <c r="A123" s="34"/>
      <c r="B123" s="35"/>
      <c r="C123" s="178" t="s">
        <v>482</v>
      </c>
      <c r="D123" s="178" t="s">
        <v>167</v>
      </c>
      <c r="E123" s="179" t="s">
        <v>2970</v>
      </c>
      <c r="F123" s="180" t="s">
        <v>2971</v>
      </c>
      <c r="G123" s="181" t="s">
        <v>318</v>
      </c>
      <c r="H123" s="182">
        <v>1</v>
      </c>
      <c r="I123" s="183"/>
      <c r="J123" s="184">
        <f t="shared" si="20"/>
        <v>0</v>
      </c>
      <c r="K123" s="180" t="s">
        <v>19</v>
      </c>
      <c r="L123" s="39"/>
      <c r="M123" s="185" t="s">
        <v>19</v>
      </c>
      <c r="N123" s="186" t="s">
        <v>45</v>
      </c>
      <c r="O123" s="64"/>
      <c r="P123" s="187">
        <f t="shared" si="21"/>
        <v>0</v>
      </c>
      <c r="Q123" s="187">
        <v>0</v>
      </c>
      <c r="R123" s="187">
        <f t="shared" si="22"/>
        <v>0</v>
      </c>
      <c r="S123" s="187">
        <v>0</v>
      </c>
      <c r="T123" s="188">
        <f t="shared" si="2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389</v>
      </c>
      <c r="AT123" s="189" t="s">
        <v>167</v>
      </c>
      <c r="AU123" s="189" t="s">
        <v>81</v>
      </c>
      <c r="AY123" s="17" t="s">
        <v>164</v>
      </c>
      <c r="BE123" s="190">
        <f t="shared" si="24"/>
        <v>0</v>
      </c>
      <c r="BF123" s="190">
        <f t="shared" si="25"/>
        <v>0</v>
      </c>
      <c r="BG123" s="190">
        <f t="shared" si="26"/>
        <v>0</v>
      </c>
      <c r="BH123" s="190">
        <f t="shared" si="27"/>
        <v>0</v>
      </c>
      <c r="BI123" s="190">
        <f t="shared" si="28"/>
        <v>0</v>
      </c>
      <c r="BJ123" s="17" t="s">
        <v>81</v>
      </c>
      <c r="BK123" s="190">
        <f t="shared" si="29"/>
        <v>0</v>
      </c>
      <c r="BL123" s="17" t="s">
        <v>389</v>
      </c>
      <c r="BM123" s="189" t="s">
        <v>2972</v>
      </c>
    </row>
    <row r="124" spans="1:65" s="2" customFormat="1" ht="37.9" customHeight="1">
      <c r="A124" s="34"/>
      <c r="B124" s="35"/>
      <c r="C124" s="178" t="s">
        <v>532</v>
      </c>
      <c r="D124" s="178" t="s">
        <v>167</v>
      </c>
      <c r="E124" s="179" t="s">
        <v>2973</v>
      </c>
      <c r="F124" s="180" t="s">
        <v>2974</v>
      </c>
      <c r="G124" s="181" t="s">
        <v>318</v>
      </c>
      <c r="H124" s="182">
        <v>1</v>
      </c>
      <c r="I124" s="183"/>
      <c r="J124" s="184">
        <f t="shared" si="20"/>
        <v>0</v>
      </c>
      <c r="K124" s="180" t="s">
        <v>19</v>
      </c>
      <c r="L124" s="39"/>
      <c r="M124" s="185" t="s">
        <v>19</v>
      </c>
      <c r="N124" s="186" t="s">
        <v>45</v>
      </c>
      <c r="O124" s="64"/>
      <c r="P124" s="187">
        <f t="shared" si="21"/>
        <v>0</v>
      </c>
      <c r="Q124" s="187">
        <v>0</v>
      </c>
      <c r="R124" s="187">
        <f t="shared" si="22"/>
        <v>0</v>
      </c>
      <c r="S124" s="187">
        <v>0</v>
      </c>
      <c r="T124" s="188">
        <f t="shared" si="2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389</v>
      </c>
      <c r="AT124" s="189" t="s">
        <v>167</v>
      </c>
      <c r="AU124" s="189" t="s">
        <v>81</v>
      </c>
      <c r="AY124" s="17" t="s">
        <v>164</v>
      </c>
      <c r="BE124" s="190">
        <f t="shared" si="24"/>
        <v>0</v>
      </c>
      <c r="BF124" s="190">
        <f t="shared" si="25"/>
        <v>0</v>
      </c>
      <c r="BG124" s="190">
        <f t="shared" si="26"/>
        <v>0</v>
      </c>
      <c r="BH124" s="190">
        <f t="shared" si="27"/>
        <v>0</v>
      </c>
      <c r="BI124" s="190">
        <f t="shared" si="28"/>
        <v>0</v>
      </c>
      <c r="BJ124" s="17" t="s">
        <v>81</v>
      </c>
      <c r="BK124" s="190">
        <f t="shared" si="29"/>
        <v>0</v>
      </c>
      <c r="BL124" s="17" t="s">
        <v>389</v>
      </c>
      <c r="BM124" s="189" t="s">
        <v>2975</v>
      </c>
    </row>
    <row r="125" spans="1:65" s="2" customFormat="1" ht="14.45" customHeight="1">
      <c r="A125" s="34"/>
      <c r="B125" s="35"/>
      <c r="C125" s="178" t="s">
        <v>184</v>
      </c>
      <c r="D125" s="178" t="s">
        <v>167</v>
      </c>
      <c r="E125" s="179" t="s">
        <v>2976</v>
      </c>
      <c r="F125" s="180" t="s">
        <v>2977</v>
      </c>
      <c r="G125" s="181" t="s">
        <v>318</v>
      </c>
      <c r="H125" s="182">
        <v>19</v>
      </c>
      <c r="I125" s="183"/>
      <c r="J125" s="184">
        <f t="shared" si="20"/>
        <v>0</v>
      </c>
      <c r="K125" s="180" t="s">
        <v>19</v>
      </c>
      <c r="L125" s="39"/>
      <c r="M125" s="185" t="s">
        <v>19</v>
      </c>
      <c r="N125" s="186" t="s">
        <v>45</v>
      </c>
      <c r="O125" s="64"/>
      <c r="P125" s="187">
        <f t="shared" si="21"/>
        <v>0</v>
      </c>
      <c r="Q125" s="187">
        <v>0</v>
      </c>
      <c r="R125" s="187">
        <f t="shared" si="22"/>
        <v>0</v>
      </c>
      <c r="S125" s="187">
        <v>0</v>
      </c>
      <c r="T125" s="188">
        <f t="shared" si="2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389</v>
      </c>
      <c r="AT125" s="189" t="s">
        <v>167</v>
      </c>
      <c r="AU125" s="189" t="s">
        <v>81</v>
      </c>
      <c r="AY125" s="17" t="s">
        <v>164</v>
      </c>
      <c r="BE125" s="190">
        <f t="shared" si="24"/>
        <v>0</v>
      </c>
      <c r="BF125" s="190">
        <f t="shared" si="25"/>
        <v>0</v>
      </c>
      <c r="BG125" s="190">
        <f t="shared" si="26"/>
        <v>0</v>
      </c>
      <c r="BH125" s="190">
        <f t="shared" si="27"/>
        <v>0</v>
      </c>
      <c r="BI125" s="190">
        <f t="shared" si="28"/>
        <v>0</v>
      </c>
      <c r="BJ125" s="17" t="s">
        <v>81</v>
      </c>
      <c r="BK125" s="190">
        <f t="shared" si="29"/>
        <v>0</v>
      </c>
      <c r="BL125" s="17" t="s">
        <v>389</v>
      </c>
      <c r="BM125" s="189" t="s">
        <v>2978</v>
      </c>
    </row>
    <row r="126" spans="1:65" s="2" customFormat="1" ht="14.45" customHeight="1">
      <c r="A126" s="34"/>
      <c r="B126" s="35"/>
      <c r="C126" s="178" t="s">
        <v>1883</v>
      </c>
      <c r="D126" s="178" t="s">
        <v>167</v>
      </c>
      <c r="E126" s="179" t="s">
        <v>2979</v>
      </c>
      <c r="F126" s="180" t="s">
        <v>2980</v>
      </c>
      <c r="G126" s="181" t="s">
        <v>318</v>
      </c>
      <c r="H126" s="182">
        <v>19</v>
      </c>
      <c r="I126" s="183"/>
      <c r="J126" s="184">
        <f t="shared" si="20"/>
        <v>0</v>
      </c>
      <c r="K126" s="180" t="s">
        <v>19</v>
      </c>
      <c r="L126" s="39"/>
      <c r="M126" s="185" t="s">
        <v>19</v>
      </c>
      <c r="N126" s="186" t="s">
        <v>45</v>
      </c>
      <c r="O126" s="64"/>
      <c r="P126" s="187">
        <f t="shared" si="21"/>
        <v>0</v>
      </c>
      <c r="Q126" s="187">
        <v>0</v>
      </c>
      <c r="R126" s="187">
        <f t="shared" si="22"/>
        <v>0</v>
      </c>
      <c r="S126" s="187">
        <v>0</v>
      </c>
      <c r="T126" s="188">
        <f t="shared" si="2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389</v>
      </c>
      <c r="AT126" s="189" t="s">
        <v>167</v>
      </c>
      <c r="AU126" s="189" t="s">
        <v>81</v>
      </c>
      <c r="AY126" s="17" t="s">
        <v>164</v>
      </c>
      <c r="BE126" s="190">
        <f t="shared" si="24"/>
        <v>0</v>
      </c>
      <c r="BF126" s="190">
        <f t="shared" si="25"/>
        <v>0</v>
      </c>
      <c r="BG126" s="190">
        <f t="shared" si="26"/>
        <v>0</v>
      </c>
      <c r="BH126" s="190">
        <f t="shared" si="27"/>
        <v>0</v>
      </c>
      <c r="BI126" s="190">
        <f t="shared" si="28"/>
        <v>0</v>
      </c>
      <c r="BJ126" s="17" t="s">
        <v>81</v>
      </c>
      <c r="BK126" s="190">
        <f t="shared" si="29"/>
        <v>0</v>
      </c>
      <c r="BL126" s="17" t="s">
        <v>389</v>
      </c>
      <c r="BM126" s="189" t="s">
        <v>2981</v>
      </c>
    </row>
    <row r="127" spans="1:65" s="2" customFormat="1" ht="24.2" customHeight="1">
      <c r="A127" s="34"/>
      <c r="B127" s="35"/>
      <c r="C127" s="178" t="s">
        <v>1890</v>
      </c>
      <c r="D127" s="178" t="s">
        <v>167</v>
      </c>
      <c r="E127" s="179" t="s">
        <v>2982</v>
      </c>
      <c r="F127" s="180" t="s">
        <v>2983</v>
      </c>
      <c r="G127" s="181" t="s">
        <v>318</v>
      </c>
      <c r="H127" s="182">
        <v>1</v>
      </c>
      <c r="I127" s="183"/>
      <c r="J127" s="184">
        <f t="shared" si="20"/>
        <v>0</v>
      </c>
      <c r="K127" s="180" t="s">
        <v>19</v>
      </c>
      <c r="L127" s="39"/>
      <c r="M127" s="185" t="s">
        <v>19</v>
      </c>
      <c r="N127" s="186" t="s">
        <v>45</v>
      </c>
      <c r="O127" s="64"/>
      <c r="P127" s="187">
        <f t="shared" si="21"/>
        <v>0</v>
      </c>
      <c r="Q127" s="187">
        <v>0</v>
      </c>
      <c r="R127" s="187">
        <f t="shared" si="22"/>
        <v>0</v>
      </c>
      <c r="S127" s="187">
        <v>0</v>
      </c>
      <c r="T127" s="188">
        <f t="shared" si="2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389</v>
      </c>
      <c r="AT127" s="189" t="s">
        <v>167</v>
      </c>
      <c r="AU127" s="189" t="s">
        <v>81</v>
      </c>
      <c r="AY127" s="17" t="s">
        <v>164</v>
      </c>
      <c r="BE127" s="190">
        <f t="shared" si="24"/>
        <v>0</v>
      </c>
      <c r="BF127" s="190">
        <f t="shared" si="25"/>
        <v>0</v>
      </c>
      <c r="BG127" s="190">
        <f t="shared" si="26"/>
        <v>0</v>
      </c>
      <c r="BH127" s="190">
        <f t="shared" si="27"/>
        <v>0</v>
      </c>
      <c r="BI127" s="190">
        <f t="shared" si="28"/>
        <v>0</v>
      </c>
      <c r="BJ127" s="17" t="s">
        <v>81</v>
      </c>
      <c r="BK127" s="190">
        <f t="shared" si="29"/>
        <v>0</v>
      </c>
      <c r="BL127" s="17" t="s">
        <v>389</v>
      </c>
      <c r="BM127" s="189" t="s">
        <v>2984</v>
      </c>
    </row>
    <row r="128" spans="1:65" s="12" customFormat="1" ht="25.9" customHeight="1">
      <c r="B128" s="162"/>
      <c r="C128" s="163"/>
      <c r="D128" s="164" t="s">
        <v>73</v>
      </c>
      <c r="E128" s="165" t="s">
        <v>491</v>
      </c>
      <c r="F128" s="165" t="s">
        <v>2985</v>
      </c>
      <c r="G128" s="163"/>
      <c r="H128" s="163"/>
      <c r="I128" s="166"/>
      <c r="J128" s="167">
        <f>BK128</f>
        <v>0</v>
      </c>
      <c r="K128" s="163"/>
      <c r="L128" s="168"/>
      <c r="M128" s="169"/>
      <c r="N128" s="170"/>
      <c r="O128" s="170"/>
      <c r="P128" s="171">
        <f>SUM(P129:P132)</f>
        <v>0</v>
      </c>
      <c r="Q128" s="170"/>
      <c r="R128" s="171">
        <f>SUM(R129:R132)</f>
        <v>0</v>
      </c>
      <c r="S128" s="170"/>
      <c r="T128" s="172">
        <f>SUM(T129:T132)</f>
        <v>0</v>
      </c>
      <c r="AR128" s="173" t="s">
        <v>83</v>
      </c>
      <c r="AT128" s="174" t="s">
        <v>73</v>
      </c>
      <c r="AU128" s="174" t="s">
        <v>74</v>
      </c>
      <c r="AY128" s="173" t="s">
        <v>164</v>
      </c>
      <c r="BK128" s="175">
        <f>SUM(BK129:BK132)</f>
        <v>0</v>
      </c>
    </row>
    <row r="129" spans="1:65" s="2" customFormat="1" ht="24.2" customHeight="1">
      <c r="A129" s="34"/>
      <c r="B129" s="35"/>
      <c r="C129" s="178" t="s">
        <v>213</v>
      </c>
      <c r="D129" s="178" t="s">
        <v>167</v>
      </c>
      <c r="E129" s="179" t="s">
        <v>2986</v>
      </c>
      <c r="F129" s="180" t="s">
        <v>2987</v>
      </c>
      <c r="G129" s="181" t="s">
        <v>505</v>
      </c>
      <c r="H129" s="182">
        <v>20</v>
      </c>
      <c r="I129" s="183"/>
      <c r="J129" s="184">
        <f>ROUND(I129*H129,2)</f>
        <v>0</v>
      </c>
      <c r="K129" s="180" t="s">
        <v>19</v>
      </c>
      <c r="L129" s="39"/>
      <c r="M129" s="185" t="s">
        <v>19</v>
      </c>
      <c r="N129" s="186" t="s">
        <v>45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389</v>
      </c>
      <c r="AT129" s="189" t="s">
        <v>167</v>
      </c>
      <c r="AU129" s="189" t="s">
        <v>81</v>
      </c>
      <c r="AY129" s="17" t="s">
        <v>164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81</v>
      </c>
      <c r="BK129" s="190">
        <f>ROUND(I129*H129,2)</f>
        <v>0</v>
      </c>
      <c r="BL129" s="17" t="s">
        <v>389</v>
      </c>
      <c r="BM129" s="189" t="s">
        <v>2988</v>
      </c>
    </row>
    <row r="130" spans="1:65" s="2" customFormat="1" ht="24.2" customHeight="1">
      <c r="A130" s="34"/>
      <c r="B130" s="35"/>
      <c r="C130" s="178" t="s">
        <v>543</v>
      </c>
      <c r="D130" s="178" t="s">
        <v>167</v>
      </c>
      <c r="E130" s="179" t="s">
        <v>2989</v>
      </c>
      <c r="F130" s="180" t="s">
        <v>2990</v>
      </c>
      <c r="G130" s="181" t="s">
        <v>505</v>
      </c>
      <c r="H130" s="182">
        <v>20</v>
      </c>
      <c r="I130" s="183"/>
      <c r="J130" s="184">
        <f>ROUND(I130*H130,2)</f>
        <v>0</v>
      </c>
      <c r="K130" s="180" t="s">
        <v>19</v>
      </c>
      <c r="L130" s="39"/>
      <c r="M130" s="185" t="s">
        <v>19</v>
      </c>
      <c r="N130" s="186" t="s">
        <v>45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389</v>
      </c>
      <c r="AT130" s="189" t="s">
        <v>167</v>
      </c>
      <c r="AU130" s="189" t="s">
        <v>81</v>
      </c>
      <c r="AY130" s="17" t="s">
        <v>164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81</v>
      </c>
      <c r="BK130" s="190">
        <f>ROUND(I130*H130,2)</f>
        <v>0</v>
      </c>
      <c r="BL130" s="17" t="s">
        <v>389</v>
      </c>
      <c r="BM130" s="189" t="s">
        <v>2991</v>
      </c>
    </row>
    <row r="131" spans="1:65" s="2" customFormat="1" ht="76.349999999999994" customHeight="1">
      <c r="A131" s="34"/>
      <c r="B131" s="35"/>
      <c r="C131" s="178" t="s">
        <v>177</v>
      </c>
      <c r="D131" s="178" t="s">
        <v>167</v>
      </c>
      <c r="E131" s="179" t="s">
        <v>2992</v>
      </c>
      <c r="F131" s="180" t="s">
        <v>2993</v>
      </c>
      <c r="G131" s="181" t="s">
        <v>318</v>
      </c>
      <c r="H131" s="182">
        <v>11</v>
      </c>
      <c r="I131" s="183"/>
      <c r="J131" s="184">
        <f>ROUND(I131*H131,2)</f>
        <v>0</v>
      </c>
      <c r="K131" s="180" t="s">
        <v>19</v>
      </c>
      <c r="L131" s="39"/>
      <c r="M131" s="185" t="s">
        <v>19</v>
      </c>
      <c r="N131" s="186" t="s">
        <v>45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389</v>
      </c>
      <c r="AT131" s="189" t="s">
        <v>167</v>
      </c>
      <c r="AU131" s="189" t="s">
        <v>81</v>
      </c>
      <c r="AY131" s="17" t="s">
        <v>164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81</v>
      </c>
      <c r="BK131" s="190">
        <f>ROUND(I131*H131,2)</f>
        <v>0</v>
      </c>
      <c r="BL131" s="17" t="s">
        <v>389</v>
      </c>
      <c r="BM131" s="189" t="s">
        <v>2994</v>
      </c>
    </row>
    <row r="132" spans="1:65" s="2" customFormat="1" ht="24.2" customHeight="1">
      <c r="A132" s="34"/>
      <c r="B132" s="35"/>
      <c r="C132" s="178" t="s">
        <v>195</v>
      </c>
      <c r="D132" s="178" t="s">
        <v>167</v>
      </c>
      <c r="E132" s="179" t="s">
        <v>2995</v>
      </c>
      <c r="F132" s="180" t="s">
        <v>2996</v>
      </c>
      <c r="G132" s="181" t="s">
        <v>81</v>
      </c>
      <c r="H132" s="182">
        <v>1</v>
      </c>
      <c r="I132" s="183"/>
      <c r="J132" s="184">
        <f>ROUND(I132*H132,2)</f>
        <v>0</v>
      </c>
      <c r="K132" s="180" t="s">
        <v>19</v>
      </c>
      <c r="L132" s="39"/>
      <c r="M132" s="185" t="s">
        <v>19</v>
      </c>
      <c r="N132" s="186" t="s">
        <v>45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389</v>
      </c>
      <c r="AT132" s="189" t="s">
        <v>167</v>
      </c>
      <c r="AU132" s="189" t="s">
        <v>81</v>
      </c>
      <c r="AY132" s="17" t="s">
        <v>164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81</v>
      </c>
      <c r="BK132" s="190">
        <f>ROUND(I132*H132,2)</f>
        <v>0</v>
      </c>
      <c r="BL132" s="17" t="s">
        <v>389</v>
      </c>
      <c r="BM132" s="189" t="s">
        <v>2997</v>
      </c>
    </row>
    <row r="133" spans="1:65" s="12" customFormat="1" ht="25.9" customHeight="1">
      <c r="B133" s="162"/>
      <c r="C133" s="163"/>
      <c r="D133" s="164" t="s">
        <v>73</v>
      </c>
      <c r="E133" s="165" t="s">
        <v>541</v>
      </c>
      <c r="F133" s="165" t="s">
        <v>2998</v>
      </c>
      <c r="G133" s="163"/>
      <c r="H133" s="163"/>
      <c r="I133" s="166"/>
      <c r="J133" s="167">
        <f>BK133</f>
        <v>0</v>
      </c>
      <c r="K133" s="163"/>
      <c r="L133" s="168"/>
      <c r="M133" s="169"/>
      <c r="N133" s="170"/>
      <c r="O133" s="170"/>
      <c r="P133" s="171">
        <f>P134</f>
        <v>0</v>
      </c>
      <c r="Q133" s="170"/>
      <c r="R133" s="171">
        <f>R134</f>
        <v>0</v>
      </c>
      <c r="S133" s="170"/>
      <c r="T133" s="172">
        <f>T134</f>
        <v>0</v>
      </c>
      <c r="AR133" s="173" t="s">
        <v>83</v>
      </c>
      <c r="AT133" s="174" t="s">
        <v>73</v>
      </c>
      <c r="AU133" s="174" t="s">
        <v>74</v>
      </c>
      <c r="AY133" s="173" t="s">
        <v>164</v>
      </c>
      <c r="BK133" s="175">
        <f>BK134</f>
        <v>0</v>
      </c>
    </row>
    <row r="134" spans="1:65" s="2" customFormat="1" ht="14.45" customHeight="1">
      <c r="A134" s="34"/>
      <c r="B134" s="35"/>
      <c r="C134" s="178" t="s">
        <v>199</v>
      </c>
      <c r="D134" s="178" t="s">
        <v>167</v>
      </c>
      <c r="E134" s="179" t="s">
        <v>2999</v>
      </c>
      <c r="F134" s="180" t="s">
        <v>3000</v>
      </c>
      <c r="G134" s="181" t="s">
        <v>170</v>
      </c>
      <c r="H134" s="182">
        <v>1</v>
      </c>
      <c r="I134" s="183"/>
      <c r="J134" s="184">
        <f>ROUND(I134*H134,2)</f>
        <v>0</v>
      </c>
      <c r="K134" s="180" t="s">
        <v>19</v>
      </c>
      <c r="L134" s="39"/>
      <c r="M134" s="185" t="s">
        <v>19</v>
      </c>
      <c r="N134" s="186" t="s">
        <v>45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389</v>
      </c>
      <c r="AT134" s="189" t="s">
        <v>167</v>
      </c>
      <c r="AU134" s="189" t="s">
        <v>81</v>
      </c>
      <c r="AY134" s="17" t="s">
        <v>164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81</v>
      </c>
      <c r="BK134" s="190">
        <f>ROUND(I134*H134,2)</f>
        <v>0</v>
      </c>
      <c r="BL134" s="17" t="s">
        <v>389</v>
      </c>
      <c r="BM134" s="189" t="s">
        <v>3001</v>
      </c>
    </row>
    <row r="135" spans="1:65" s="12" customFormat="1" ht="25.9" customHeight="1">
      <c r="B135" s="162"/>
      <c r="C135" s="163"/>
      <c r="D135" s="164" t="s">
        <v>73</v>
      </c>
      <c r="E135" s="165" t="s">
        <v>3002</v>
      </c>
      <c r="F135" s="165" t="s">
        <v>3003</v>
      </c>
      <c r="G135" s="163"/>
      <c r="H135" s="163"/>
      <c r="I135" s="166"/>
      <c r="J135" s="167">
        <f>BK135</f>
        <v>0</v>
      </c>
      <c r="K135" s="163"/>
      <c r="L135" s="168"/>
      <c r="M135" s="169"/>
      <c r="N135" s="170"/>
      <c r="O135" s="170"/>
      <c r="P135" s="171">
        <f>SUM(P136:P147)</f>
        <v>0</v>
      </c>
      <c r="Q135" s="170"/>
      <c r="R135" s="171">
        <f>SUM(R136:R147)</f>
        <v>0</v>
      </c>
      <c r="S135" s="170"/>
      <c r="T135" s="172">
        <f>SUM(T136:T147)</f>
        <v>0</v>
      </c>
      <c r="AR135" s="173" t="s">
        <v>81</v>
      </c>
      <c r="AT135" s="174" t="s">
        <v>73</v>
      </c>
      <c r="AU135" s="174" t="s">
        <v>74</v>
      </c>
      <c r="AY135" s="173" t="s">
        <v>164</v>
      </c>
      <c r="BK135" s="175">
        <f>SUM(BK136:BK147)</f>
        <v>0</v>
      </c>
    </row>
    <row r="136" spans="1:65" s="2" customFormat="1" ht="14.45" customHeight="1">
      <c r="A136" s="34"/>
      <c r="B136" s="35"/>
      <c r="C136" s="178" t="s">
        <v>209</v>
      </c>
      <c r="D136" s="178" t="s">
        <v>167</v>
      </c>
      <c r="E136" s="179" t="s">
        <v>3004</v>
      </c>
      <c r="F136" s="180" t="s">
        <v>3005</v>
      </c>
      <c r="G136" s="181" t="s">
        <v>557</v>
      </c>
      <c r="H136" s="182">
        <v>24</v>
      </c>
      <c r="I136" s="183"/>
      <c r="J136" s="184">
        <f t="shared" ref="J136:J147" si="30">ROUND(I136*H136,2)</f>
        <v>0</v>
      </c>
      <c r="K136" s="180" t="s">
        <v>19</v>
      </c>
      <c r="L136" s="39"/>
      <c r="M136" s="185" t="s">
        <v>19</v>
      </c>
      <c r="N136" s="186" t="s">
        <v>45</v>
      </c>
      <c r="O136" s="64"/>
      <c r="P136" s="187">
        <f t="shared" ref="P136:P147" si="31">O136*H136</f>
        <v>0</v>
      </c>
      <c r="Q136" s="187">
        <v>0</v>
      </c>
      <c r="R136" s="187">
        <f t="shared" ref="R136:R147" si="32">Q136*H136</f>
        <v>0</v>
      </c>
      <c r="S136" s="187">
        <v>0</v>
      </c>
      <c r="T136" s="188">
        <f t="shared" ref="T136:T147" si="3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172</v>
      </c>
      <c r="AT136" s="189" t="s">
        <v>167</v>
      </c>
      <c r="AU136" s="189" t="s">
        <v>81</v>
      </c>
      <c r="AY136" s="17" t="s">
        <v>164</v>
      </c>
      <c r="BE136" s="190">
        <f t="shared" ref="BE136:BE147" si="34">IF(N136="základní",J136,0)</f>
        <v>0</v>
      </c>
      <c r="BF136" s="190">
        <f t="shared" ref="BF136:BF147" si="35">IF(N136="snížená",J136,0)</f>
        <v>0</v>
      </c>
      <c r="BG136" s="190">
        <f t="shared" ref="BG136:BG147" si="36">IF(N136="zákl. přenesená",J136,0)</f>
        <v>0</v>
      </c>
      <c r="BH136" s="190">
        <f t="shared" ref="BH136:BH147" si="37">IF(N136="sníž. přenesená",J136,0)</f>
        <v>0</v>
      </c>
      <c r="BI136" s="190">
        <f t="shared" ref="BI136:BI147" si="38">IF(N136="nulová",J136,0)</f>
        <v>0</v>
      </c>
      <c r="BJ136" s="17" t="s">
        <v>81</v>
      </c>
      <c r="BK136" s="190">
        <f t="shared" ref="BK136:BK147" si="39">ROUND(I136*H136,2)</f>
        <v>0</v>
      </c>
      <c r="BL136" s="17" t="s">
        <v>172</v>
      </c>
      <c r="BM136" s="189" t="s">
        <v>3006</v>
      </c>
    </row>
    <row r="137" spans="1:65" s="2" customFormat="1" ht="14.45" customHeight="1">
      <c r="A137" s="34"/>
      <c r="B137" s="35"/>
      <c r="C137" s="178" t="s">
        <v>344</v>
      </c>
      <c r="D137" s="178" t="s">
        <v>167</v>
      </c>
      <c r="E137" s="179" t="s">
        <v>3007</v>
      </c>
      <c r="F137" s="180" t="s">
        <v>3008</v>
      </c>
      <c r="G137" s="181" t="s">
        <v>557</v>
      </c>
      <c r="H137" s="182">
        <v>2</v>
      </c>
      <c r="I137" s="183"/>
      <c r="J137" s="184">
        <f t="shared" si="30"/>
        <v>0</v>
      </c>
      <c r="K137" s="180" t="s">
        <v>19</v>
      </c>
      <c r="L137" s="39"/>
      <c r="M137" s="185" t="s">
        <v>19</v>
      </c>
      <c r="N137" s="186" t="s">
        <v>45</v>
      </c>
      <c r="O137" s="64"/>
      <c r="P137" s="187">
        <f t="shared" si="31"/>
        <v>0</v>
      </c>
      <c r="Q137" s="187">
        <v>0</v>
      </c>
      <c r="R137" s="187">
        <f t="shared" si="32"/>
        <v>0</v>
      </c>
      <c r="S137" s="187">
        <v>0</v>
      </c>
      <c r="T137" s="188">
        <f t="shared" si="3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172</v>
      </c>
      <c r="AT137" s="189" t="s">
        <v>167</v>
      </c>
      <c r="AU137" s="189" t="s">
        <v>81</v>
      </c>
      <c r="AY137" s="17" t="s">
        <v>164</v>
      </c>
      <c r="BE137" s="190">
        <f t="shared" si="34"/>
        <v>0</v>
      </c>
      <c r="BF137" s="190">
        <f t="shared" si="35"/>
        <v>0</v>
      </c>
      <c r="BG137" s="190">
        <f t="shared" si="36"/>
        <v>0</v>
      </c>
      <c r="BH137" s="190">
        <f t="shared" si="37"/>
        <v>0</v>
      </c>
      <c r="BI137" s="190">
        <f t="shared" si="38"/>
        <v>0</v>
      </c>
      <c r="BJ137" s="17" t="s">
        <v>81</v>
      </c>
      <c r="BK137" s="190">
        <f t="shared" si="39"/>
        <v>0</v>
      </c>
      <c r="BL137" s="17" t="s">
        <v>172</v>
      </c>
      <c r="BM137" s="189" t="s">
        <v>3009</v>
      </c>
    </row>
    <row r="138" spans="1:65" s="2" customFormat="1" ht="14.45" customHeight="1">
      <c r="A138" s="34"/>
      <c r="B138" s="35"/>
      <c r="C138" s="178" t="s">
        <v>355</v>
      </c>
      <c r="D138" s="178" t="s">
        <v>167</v>
      </c>
      <c r="E138" s="179" t="s">
        <v>3010</v>
      </c>
      <c r="F138" s="180" t="s">
        <v>3011</v>
      </c>
      <c r="G138" s="181" t="s">
        <v>557</v>
      </c>
      <c r="H138" s="182">
        <v>2</v>
      </c>
      <c r="I138" s="183"/>
      <c r="J138" s="184">
        <f t="shared" si="30"/>
        <v>0</v>
      </c>
      <c r="K138" s="180" t="s">
        <v>19</v>
      </c>
      <c r="L138" s="39"/>
      <c r="M138" s="185" t="s">
        <v>19</v>
      </c>
      <c r="N138" s="186" t="s">
        <v>45</v>
      </c>
      <c r="O138" s="64"/>
      <c r="P138" s="187">
        <f t="shared" si="31"/>
        <v>0</v>
      </c>
      <c r="Q138" s="187">
        <v>0</v>
      </c>
      <c r="R138" s="187">
        <f t="shared" si="32"/>
        <v>0</v>
      </c>
      <c r="S138" s="187">
        <v>0</v>
      </c>
      <c r="T138" s="188">
        <f t="shared" si="3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172</v>
      </c>
      <c r="AT138" s="189" t="s">
        <v>167</v>
      </c>
      <c r="AU138" s="189" t="s">
        <v>81</v>
      </c>
      <c r="AY138" s="17" t="s">
        <v>164</v>
      </c>
      <c r="BE138" s="190">
        <f t="shared" si="34"/>
        <v>0</v>
      </c>
      <c r="BF138" s="190">
        <f t="shared" si="35"/>
        <v>0</v>
      </c>
      <c r="BG138" s="190">
        <f t="shared" si="36"/>
        <v>0</v>
      </c>
      <c r="BH138" s="190">
        <f t="shared" si="37"/>
        <v>0</v>
      </c>
      <c r="BI138" s="190">
        <f t="shared" si="38"/>
        <v>0</v>
      </c>
      <c r="BJ138" s="17" t="s">
        <v>81</v>
      </c>
      <c r="BK138" s="190">
        <f t="shared" si="39"/>
        <v>0</v>
      </c>
      <c r="BL138" s="17" t="s">
        <v>172</v>
      </c>
      <c r="BM138" s="189" t="s">
        <v>3012</v>
      </c>
    </row>
    <row r="139" spans="1:65" s="2" customFormat="1" ht="24.2" customHeight="1">
      <c r="A139" s="34"/>
      <c r="B139" s="35"/>
      <c r="C139" s="178" t="s">
        <v>359</v>
      </c>
      <c r="D139" s="178" t="s">
        <v>167</v>
      </c>
      <c r="E139" s="179" t="s">
        <v>3013</v>
      </c>
      <c r="F139" s="180" t="s">
        <v>3014</v>
      </c>
      <c r="G139" s="181" t="s">
        <v>557</v>
      </c>
      <c r="H139" s="182">
        <v>14</v>
      </c>
      <c r="I139" s="183"/>
      <c r="J139" s="184">
        <f t="shared" si="30"/>
        <v>0</v>
      </c>
      <c r="K139" s="180" t="s">
        <v>19</v>
      </c>
      <c r="L139" s="39"/>
      <c r="M139" s="185" t="s">
        <v>19</v>
      </c>
      <c r="N139" s="186" t="s">
        <v>45</v>
      </c>
      <c r="O139" s="64"/>
      <c r="P139" s="187">
        <f t="shared" si="31"/>
        <v>0</v>
      </c>
      <c r="Q139" s="187">
        <v>0</v>
      </c>
      <c r="R139" s="187">
        <f t="shared" si="32"/>
        <v>0</v>
      </c>
      <c r="S139" s="187">
        <v>0</v>
      </c>
      <c r="T139" s="188">
        <f t="shared" si="3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81</v>
      </c>
      <c r="AY139" s="17" t="s">
        <v>164</v>
      </c>
      <c r="BE139" s="190">
        <f t="shared" si="34"/>
        <v>0</v>
      </c>
      <c r="BF139" s="190">
        <f t="shared" si="35"/>
        <v>0</v>
      </c>
      <c r="BG139" s="190">
        <f t="shared" si="36"/>
        <v>0</v>
      </c>
      <c r="BH139" s="190">
        <f t="shared" si="37"/>
        <v>0</v>
      </c>
      <c r="BI139" s="190">
        <f t="shared" si="38"/>
        <v>0</v>
      </c>
      <c r="BJ139" s="17" t="s">
        <v>81</v>
      </c>
      <c r="BK139" s="190">
        <f t="shared" si="39"/>
        <v>0</v>
      </c>
      <c r="BL139" s="17" t="s">
        <v>172</v>
      </c>
      <c r="BM139" s="189" t="s">
        <v>3015</v>
      </c>
    </row>
    <row r="140" spans="1:65" s="2" customFormat="1" ht="14.45" customHeight="1">
      <c r="A140" s="34"/>
      <c r="B140" s="35"/>
      <c r="C140" s="178" t="s">
        <v>204</v>
      </c>
      <c r="D140" s="178" t="s">
        <v>167</v>
      </c>
      <c r="E140" s="179" t="s">
        <v>3016</v>
      </c>
      <c r="F140" s="180" t="s">
        <v>3017</v>
      </c>
      <c r="G140" s="181" t="s">
        <v>557</v>
      </c>
      <c r="H140" s="182">
        <v>4</v>
      </c>
      <c r="I140" s="183"/>
      <c r="J140" s="184">
        <f t="shared" si="30"/>
        <v>0</v>
      </c>
      <c r="K140" s="180" t="s">
        <v>19</v>
      </c>
      <c r="L140" s="39"/>
      <c r="M140" s="185" t="s">
        <v>19</v>
      </c>
      <c r="N140" s="186" t="s">
        <v>45</v>
      </c>
      <c r="O140" s="64"/>
      <c r="P140" s="187">
        <f t="shared" si="31"/>
        <v>0</v>
      </c>
      <c r="Q140" s="187">
        <v>0</v>
      </c>
      <c r="R140" s="187">
        <f t="shared" si="32"/>
        <v>0</v>
      </c>
      <c r="S140" s="187">
        <v>0</v>
      </c>
      <c r="T140" s="188">
        <f t="shared" si="3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172</v>
      </c>
      <c r="AT140" s="189" t="s">
        <v>167</v>
      </c>
      <c r="AU140" s="189" t="s">
        <v>81</v>
      </c>
      <c r="AY140" s="17" t="s">
        <v>164</v>
      </c>
      <c r="BE140" s="190">
        <f t="shared" si="34"/>
        <v>0</v>
      </c>
      <c r="BF140" s="190">
        <f t="shared" si="35"/>
        <v>0</v>
      </c>
      <c r="BG140" s="190">
        <f t="shared" si="36"/>
        <v>0</v>
      </c>
      <c r="BH140" s="190">
        <f t="shared" si="37"/>
        <v>0</v>
      </c>
      <c r="BI140" s="190">
        <f t="shared" si="38"/>
        <v>0</v>
      </c>
      <c r="BJ140" s="17" t="s">
        <v>81</v>
      </c>
      <c r="BK140" s="190">
        <f t="shared" si="39"/>
        <v>0</v>
      </c>
      <c r="BL140" s="17" t="s">
        <v>172</v>
      </c>
      <c r="BM140" s="189" t="s">
        <v>3018</v>
      </c>
    </row>
    <row r="141" spans="1:65" s="2" customFormat="1" ht="14.45" customHeight="1">
      <c r="A141" s="34"/>
      <c r="B141" s="35"/>
      <c r="C141" s="178" t="s">
        <v>2096</v>
      </c>
      <c r="D141" s="178" t="s">
        <v>167</v>
      </c>
      <c r="E141" s="179" t="s">
        <v>3019</v>
      </c>
      <c r="F141" s="180" t="s">
        <v>3020</v>
      </c>
      <c r="G141" s="181" t="s">
        <v>557</v>
      </c>
      <c r="H141" s="182">
        <v>2</v>
      </c>
      <c r="I141" s="183"/>
      <c r="J141" s="184">
        <f t="shared" si="30"/>
        <v>0</v>
      </c>
      <c r="K141" s="180" t="s">
        <v>19</v>
      </c>
      <c r="L141" s="39"/>
      <c r="M141" s="185" t="s">
        <v>19</v>
      </c>
      <c r="N141" s="186" t="s">
        <v>45</v>
      </c>
      <c r="O141" s="64"/>
      <c r="P141" s="187">
        <f t="shared" si="31"/>
        <v>0</v>
      </c>
      <c r="Q141" s="187">
        <v>0</v>
      </c>
      <c r="R141" s="187">
        <f t="shared" si="32"/>
        <v>0</v>
      </c>
      <c r="S141" s="187">
        <v>0</v>
      </c>
      <c r="T141" s="188">
        <f t="shared" si="3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172</v>
      </c>
      <c r="AT141" s="189" t="s">
        <v>167</v>
      </c>
      <c r="AU141" s="189" t="s">
        <v>81</v>
      </c>
      <c r="AY141" s="17" t="s">
        <v>164</v>
      </c>
      <c r="BE141" s="190">
        <f t="shared" si="34"/>
        <v>0</v>
      </c>
      <c r="BF141" s="190">
        <f t="shared" si="35"/>
        <v>0</v>
      </c>
      <c r="BG141" s="190">
        <f t="shared" si="36"/>
        <v>0</v>
      </c>
      <c r="BH141" s="190">
        <f t="shared" si="37"/>
        <v>0</v>
      </c>
      <c r="BI141" s="190">
        <f t="shared" si="38"/>
        <v>0</v>
      </c>
      <c r="BJ141" s="17" t="s">
        <v>81</v>
      </c>
      <c r="BK141" s="190">
        <f t="shared" si="39"/>
        <v>0</v>
      </c>
      <c r="BL141" s="17" t="s">
        <v>172</v>
      </c>
      <c r="BM141" s="189" t="s">
        <v>3021</v>
      </c>
    </row>
    <row r="142" spans="1:65" s="2" customFormat="1" ht="14.45" customHeight="1">
      <c r="A142" s="34"/>
      <c r="B142" s="35"/>
      <c r="C142" s="178" t="s">
        <v>502</v>
      </c>
      <c r="D142" s="178" t="s">
        <v>167</v>
      </c>
      <c r="E142" s="179" t="s">
        <v>3022</v>
      </c>
      <c r="F142" s="180" t="s">
        <v>3023</v>
      </c>
      <c r="G142" s="181" t="s">
        <v>557</v>
      </c>
      <c r="H142" s="182">
        <v>2</v>
      </c>
      <c r="I142" s="183"/>
      <c r="J142" s="184">
        <f t="shared" si="30"/>
        <v>0</v>
      </c>
      <c r="K142" s="180" t="s">
        <v>19</v>
      </c>
      <c r="L142" s="39"/>
      <c r="M142" s="185" t="s">
        <v>19</v>
      </c>
      <c r="N142" s="186" t="s">
        <v>45</v>
      </c>
      <c r="O142" s="64"/>
      <c r="P142" s="187">
        <f t="shared" si="31"/>
        <v>0</v>
      </c>
      <c r="Q142" s="187">
        <v>0</v>
      </c>
      <c r="R142" s="187">
        <f t="shared" si="32"/>
        <v>0</v>
      </c>
      <c r="S142" s="187">
        <v>0</v>
      </c>
      <c r="T142" s="188">
        <f t="shared" si="3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172</v>
      </c>
      <c r="AT142" s="189" t="s">
        <v>167</v>
      </c>
      <c r="AU142" s="189" t="s">
        <v>81</v>
      </c>
      <c r="AY142" s="17" t="s">
        <v>164</v>
      </c>
      <c r="BE142" s="190">
        <f t="shared" si="34"/>
        <v>0</v>
      </c>
      <c r="BF142" s="190">
        <f t="shared" si="35"/>
        <v>0</v>
      </c>
      <c r="BG142" s="190">
        <f t="shared" si="36"/>
        <v>0</v>
      </c>
      <c r="BH142" s="190">
        <f t="shared" si="37"/>
        <v>0</v>
      </c>
      <c r="BI142" s="190">
        <f t="shared" si="38"/>
        <v>0</v>
      </c>
      <c r="BJ142" s="17" t="s">
        <v>81</v>
      </c>
      <c r="BK142" s="190">
        <f t="shared" si="39"/>
        <v>0</v>
      </c>
      <c r="BL142" s="17" t="s">
        <v>172</v>
      </c>
      <c r="BM142" s="189" t="s">
        <v>3024</v>
      </c>
    </row>
    <row r="143" spans="1:65" s="2" customFormat="1" ht="14.45" customHeight="1">
      <c r="A143" s="34"/>
      <c r="B143" s="35"/>
      <c r="C143" s="178" t="s">
        <v>507</v>
      </c>
      <c r="D143" s="178" t="s">
        <v>167</v>
      </c>
      <c r="E143" s="179" t="s">
        <v>3025</v>
      </c>
      <c r="F143" s="180" t="s">
        <v>3026</v>
      </c>
      <c r="G143" s="181" t="s">
        <v>557</v>
      </c>
      <c r="H143" s="182">
        <v>1</v>
      </c>
      <c r="I143" s="183"/>
      <c r="J143" s="184">
        <f t="shared" si="30"/>
        <v>0</v>
      </c>
      <c r="K143" s="180" t="s">
        <v>19</v>
      </c>
      <c r="L143" s="39"/>
      <c r="M143" s="185" t="s">
        <v>19</v>
      </c>
      <c r="N143" s="186" t="s">
        <v>45</v>
      </c>
      <c r="O143" s="64"/>
      <c r="P143" s="187">
        <f t="shared" si="31"/>
        <v>0</v>
      </c>
      <c r="Q143" s="187">
        <v>0</v>
      </c>
      <c r="R143" s="187">
        <f t="shared" si="32"/>
        <v>0</v>
      </c>
      <c r="S143" s="187">
        <v>0</v>
      </c>
      <c r="T143" s="188">
        <f t="shared" si="3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81</v>
      </c>
      <c r="AY143" s="17" t="s">
        <v>164</v>
      </c>
      <c r="BE143" s="190">
        <f t="shared" si="34"/>
        <v>0</v>
      </c>
      <c r="BF143" s="190">
        <f t="shared" si="35"/>
        <v>0</v>
      </c>
      <c r="BG143" s="190">
        <f t="shared" si="36"/>
        <v>0</v>
      </c>
      <c r="BH143" s="190">
        <f t="shared" si="37"/>
        <v>0</v>
      </c>
      <c r="BI143" s="190">
        <f t="shared" si="38"/>
        <v>0</v>
      </c>
      <c r="BJ143" s="17" t="s">
        <v>81</v>
      </c>
      <c r="BK143" s="190">
        <f t="shared" si="39"/>
        <v>0</v>
      </c>
      <c r="BL143" s="17" t="s">
        <v>172</v>
      </c>
      <c r="BM143" s="189" t="s">
        <v>3027</v>
      </c>
    </row>
    <row r="144" spans="1:65" s="2" customFormat="1" ht="14.45" customHeight="1">
      <c r="A144" s="34"/>
      <c r="B144" s="35"/>
      <c r="C144" s="178" t="s">
        <v>511</v>
      </c>
      <c r="D144" s="178" t="s">
        <v>167</v>
      </c>
      <c r="E144" s="179" t="s">
        <v>3028</v>
      </c>
      <c r="F144" s="180" t="s">
        <v>3029</v>
      </c>
      <c r="G144" s="181" t="s">
        <v>557</v>
      </c>
      <c r="H144" s="182">
        <v>8</v>
      </c>
      <c r="I144" s="183"/>
      <c r="J144" s="184">
        <f t="shared" si="30"/>
        <v>0</v>
      </c>
      <c r="K144" s="180" t="s">
        <v>19</v>
      </c>
      <c r="L144" s="39"/>
      <c r="M144" s="185" t="s">
        <v>19</v>
      </c>
      <c r="N144" s="186" t="s">
        <v>45</v>
      </c>
      <c r="O144" s="64"/>
      <c r="P144" s="187">
        <f t="shared" si="31"/>
        <v>0</v>
      </c>
      <c r="Q144" s="187">
        <v>0</v>
      </c>
      <c r="R144" s="187">
        <f t="shared" si="32"/>
        <v>0</v>
      </c>
      <c r="S144" s="187">
        <v>0</v>
      </c>
      <c r="T144" s="188">
        <f t="shared" si="3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172</v>
      </c>
      <c r="AT144" s="189" t="s">
        <v>167</v>
      </c>
      <c r="AU144" s="189" t="s">
        <v>81</v>
      </c>
      <c r="AY144" s="17" t="s">
        <v>164</v>
      </c>
      <c r="BE144" s="190">
        <f t="shared" si="34"/>
        <v>0</v>
      </c>
      <c r="BF144" s="190">
        <f t="shared" si="35"/>
        <v>0</v>
      </c>
      <c r="BG144" s="190">
        <f t="shared" si="36"/>
        <v>0</v>
      </c>
      <c r="BH144" s="190">
        <f t="shared" si="37"/>
        <v>0</v>
      </c>
      <c r="BI144" s="190">
        <f t="shared" si="38"/>
        <v>0</v>
      </c>
      <c r="BJ144" s="17" t="s">
        <v>81</v>
      </c>
      <c r="BK144" s="190">
        <f t="shared" si="39"/>
        <v>0</v>
      </c>
      <c r="BL144" s="17" t="s">
        <v>172</v>
      </c>
      <c r="BM144" s="189" t="s">
        <v>3030</v>
      </c>
    </row>
    <row r="145" spans="1:65" s="2" customFormat="1" ht="24.2" customHeight="1">
      <c r="A145" s="34"/>
      <c r="B145" s="35"/>
      <c r="C145" s="178" t="s">
        <v>548</v>
      </c>
      <c r="D145" s="178" t="s">
        <v>167</v>
      </c>
      <c r="E145" s="179" t="s">
        <v>3031</v>
      </c>
      <c r="F145" s="180" t="s">
        <v>3032</v>
      </c>
      <c r="G145" s="181" t="s">
        <v>557</v>
      </c>
      <c r="H145" s="182">
        <v>7</v>
      </c>
      <c r="I145" s="183"/>
      <c r="J145" s="184">
        <f t="shared" si="30"/>
        <v>0</v>
      </c>
      <c r="K145" s="180" t="s">
        <v>19</v>
      </c>
      <c r="L145" s="39"/>
      <c r="M145" s="185" t="s">
        <v>19</v>
      </c>
      <c r="N145" s="186" t="s">
        <v>45</v>
      </c>
      <c r="O145" s="64"/>
      <c r="P145" s="187">
        <f t="shared" si="31"/>
        <v>0</v>
      </c>
      <c r="Q145" s="187">
        <v>0</v>
      </c>
      <c r="R145" s="187">
        <f t="shared" si="32"/>
        <v>0</v>
      </c>
      <c r="S145" s="187">
        <v>0</v>
      </c>
      <c r="T145" s="188">
        <f t="shared" si="3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81</v>
      </c>
      <c r="AY145" s="17" t="s">
        <v>164</v>
      </c>
      <c r="BE145" s="190">
        <f t="shared" si="34"/>
        <v>0</v>
      </c>
      <c r="BF145" s="190">
        <f t="shared" si="35"/>
        <v>0</v>
      </c>
      <c r="BG145" s="190">
        <f t="shared" si="36"/>
        <v>0</v>
      </c>
      <c r="BH145" s="190">
        <f t="shared" si="37"/>
        <v>0</v>
      </c>
      <c r="BI145" s="190">
        <f t="shared" si="38"/>
        <v>0</v>
      </c>
      <c r="BJ145" s="17" t="s">
        <v>81</v>
      </c>
      <c r="BK145" s="190">
        <f t="shared" si="39"/>
        <v>0</v>
      </c>
      <c r="BL145" s="17" t="s">
        <v>172</v>
      </c>
      <c r="BM145" s="189" t="s">
        <v>3033</v>
      </c>
    </row>
    <row r="146" spans="1:65" s="2" customFormat="1" ht="49.15" customHeight="1">
      <c r="A146" s="34"/>
      <c r="B146" s="35"/>
      <c r="C146" s="178" t="s">
        <v>259</v>
      </c>
      <c r="D146" s="178" t="s">
        <v>167</v>
      </c>
      <c r="E146" s="179" t="s">
        <v>3034</v>
      </c>
      <c r="F146" s="180" t="s">
        <v>3035</v>
      </c>
      <c r="G146" s="181" t="s">
        <v>557</v>
      </c>
      <c r="H146" s="182">
        <v>12</v>
      </c>
      <c r="I146" s="183"/>
      <c r="J146" s="184">
        <f t="shared" si="30"/>
        <v>0</v>
      </c>
      <c r="K146" s="180" t="s">
        <v>19</v>
      </c>
      <c r="L146" s="39"/>
      <c r="M146" s="185" t="s">
        <v>19</v>
      </c>
      <c r="N146" s="186" t="s">
        <v>45</v>
      </c>
      <c r="O146" s="64"/>
      <c r="P146" s="187">
        <f t="shared" si="31"/>
        <v>0</v>
      </c>
      <c r="Q146" s="187">
        <v>0</v>
      </c>
      <c r="R146" s="187">
        <f t="shared" si="32"/>
        <v>0</v>
      </c>
      <c r="S146" s="187">
        <v>0</v>
      </c>
      <c r="T146" s="188">
        <f t="shared" si="3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172</v>
      </c>
      <c r="AT146" s="189" t="s">
        <v>167</v>
      </c>
      <c r="AU146" s="189" t="s">
        <v>81</v>
      </c>
      <c r="AY146" s="17" t="s">
        <v>164</v>
      </c>
      <c r="BE146" s="190">
        <f t="shared" si="34"/>
        <v>0</v>
      </c>
      <c r="BF146" s="190">
        <f t="shared" si="35"/>
        <v>0</v>
      </c>
      <c r="BG146" s="190">
        <f t="shared" si="36"/>
        <v>0</v>
      </c>
      <c r="BH146" s="190">
        <f t="shared" si="37"/>
        <v>0</v>
      </c>
      <c r="BI146" s="190">
        <f t="shared" si="38"/>
        <v>0</v>
      </c>
      <c r="BJ146" s="17" t="s">
        <v>81</v>
      </c>
      <c r="BK146" s="190">
        <f t="shared" si="39"/>
        <v>0</v>
      </c>
      <c r="BL146" s="17" t="s">
        <v>172</v>
      </c>
      <c r="BM146" s="189" t="s">
        <v>3036</v>
      </c>
    </row>
    <row r="147" spans="1:65" s="2" customFormat="1" ht="24.2" customHeight="1">
      <c r="A147" s="34"/>
      <c r="B147" s="35"/>
      <c r="C147" s="178" t="s">
        <v>339</v>
      </c>
      <c r="D147" s="178" t="s">
        <v>167</v>
      </c>
      <c r="E147" s="179" t="s">
        <v>3037</v>
      </c>
      <c r="F147" s="180" t="s">
        <v>3038</v>
      </c>
      <c r="G147" s="181" t="s">
        <v>557</v>
      </c>
      <c r="H147" s="182">
        <v>2</v>
      </c>
      <c r="I147" s="183"/>
      <c r="J147" s="184">
        <f t="shared" si="30"/>
        <v>0</v>
      </c>
      <c r="K147" s="180" t="s">
        <v>19</v>
      </c>
      <c r="L147" s="39"/>
      <c r="M147" s="241" t="s">
        <v>19</v>
      </c>
      <c r="N147" s="242" t="s">
        <v>45</v>
      </c>
      <c r="O147" s="243"/>
      <c r="P147" s="244">
        <f t="shared" si="31"/>
        <v>0</v>
      </c>
      <c r="Q147" s="244">
        <v>0</v>
      </c>
      <c r="R147" s="244">
        <f t="shared" si="32"/>
        <v>0</v>
      </c>
      <c r="S147" s="244">
        <v>0</v>
      </c>
      <c r="T147" s="245">
        <f t="shared" si="3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172</v>
      </c>
      <c r="AT147" s="189" t="s">
        <v>167</v>
      </c>
      <c r="AU147" s="189" t="s">
        <v>81</v>
      </c>
      <c r="AY147" s="17" t="s">
        <v>164</v>
      </c>
      <c r="BE147" s="190">
        <f t="shared" si="34"/>
        <v>0</v>
      </c>
      <c r="BF147" s="190">
        <f t="shared" si="35"/>
        <v>0</v>
      </c>
      <c r="BG147" s="190">
        <f t="shared" si="36"/>
        <v>0</v>
      </c>
      <c r="BH147" s="190">
        <f t="shared" si="37"/>
        <v>0</v>
      </c>
      <c r="BI147" s="190">
        <f t="shared" si="38"/>
        <v>0</v>
      </c>
      <c r="BJ147" s="17" t="s">
        <v>81</v>
      </c>
      <c r="BK147" s="190">
        <f t="shared" si="39"/>
        <v>0</v>
      </c>
      <c r="BL147" s="17" t="s">
        <v>172</v>
      </c>
      <c r="BM147" s="189" t="s">
        <v>3039</v>
      </c>
    </row>
    <row r="148" spans="1:65" s="2" customFormat="1" ht="6.95" customHeight="1">
      <c r="A148" s="34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39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algorithmName="SHA-512" hashValue="ovFQCGjjxxq+Z5MRhGPkqrGdkDgAogvlzAqx3ALLNF+9rqesUOztLZfh66UNMiWIFrYmIRKAYPnKkzWsHmLZug==" saltValue="+vu5bSu7bNGn2f09n1BMQuNmPOMb4pHcC7VmoXWONZWCVhs2+c0GjMco0tPi59eSVBZJUyL+SamiMlYQmVivvg==" spinCount="100000" sheet="1" objects="1" scenarios="1" formatColumns="0" formatRows="0" autoFilter="0"/>
  <autoFilter ref="C85:K147" xr:uid="{00000000-0009-0000-0000-000008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a1 - SO.01</vt:lpstr>
      <vt:lpstr>a2 - SO.02</vt:lpstr>
      <vt:lpstr>b1 - SO.01</vt:lpstr>
      <vt:lpstr>b2 - SO.02</vt:lpstr>
      <vt:lpstr>D 1.4.a-1 - SO 01</vt:lpstr>
      <vt:lpstr>D 1.4.a-2 - SO 02</vt:lpstr>
      <vt:lpstr>e - ELE</vt:lpstr>
      <vt:lpstr>f - ÚT</vt:lpstr>
      <vt:lpstr>g - VZT</vt:lpstr>
      <vt:lpstr>x - VRN</vt:lpstr>
      <vt:lpstr>'a1 - SO.01'!Názvy_tisku</vt:lpstr>
      <vt:lpstr>'a2 - SO.02'!Názvy_tisku</vt:lpstr>
      <vt:lpstr>'b1 - SO.01'!Názvy_tisku</vt:lpstr>
      <vt:lpstr>'b2 - SO.02'!Názvy_tisku</vt:lpstr>
      <vt:lpstr>'D 1.4.a-1 - SO 01'!Názvy_tisku</vt:lpstr>
      <vt:lpstr>'D 1.4.a-2 - SO 02'!Názvy_tisku</vt:lpstr>
      <vt:lpstr>'e - ELE'!Názvy_tisku</vt:lpstr>
      <vt:lpstr>'f - ÚT'!Názvy_tisku</vt:lpstr>
      <vt:lpstr>'g - VZT'!Názvy_tisku</vt:lpstr>
      <vt:lpstr>'Rekapitulace stavby'!Názvy_tisku</vt:lpstr>
      <vt:lpstr>'x - VRN'!Názvy_tisku</vt:lpstr>
      <vt:lpstr>'a1 - SO.01'!Oblast_tisku</vt:lpstr>
      <vt:lpstr>'a2 - SO.02'!Oblast_tisku</vt:lpstr>
      <vt:lpstr>'b1 - SO.01'!Oblast_tisku</vt:lpstr>
      <vt:lpstr>'b2 - SO.02'!Oblast_tisku</vt:lpstr>
      <vt:lpstr>'D 1.4.a-1 - SO 01'!Oblast_tisku</vt:lpstr>
      <vt:lpstr>'D 1.4.a-2 - SO 02'!Oblast_tisku</vt:lpstr>
      <vt:lpstr>'e - ELE'!Oblast_tisku</vt:lpstr>
      <vt:lpstr>'f - ÚT'!Oblast_tisku</vt:lpstr>
      <vt:lpstr>'g - VZT'!Oblast_tisku</vt:lpstr>
      <vt:lpstr>'Rekapitulace stavby'!Oblast_tisku</vt:lpstr>
      <vt:lpstr>'x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Šticha</dc:creator>
  <cp:lastModifiedBy>Pavel Šticha</cp:lastModifiedBy>
  <dcterms:created xsi:type="dcterms:W3CDTF">2021-05-20T08:38:54Z</dcterms:created>
  <dcterms:modified xsi:type="dcterms:W3CDTF">2021-05-20T10:33:25Z</dcterms:modified>
</cp:coreProperties>
</file>