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01 - STAVEBNÍ ČÁST" sheetId="3" r:id="rId3"/>
  </sheets>
  <definedNames>
    <definedName name="_xlnm.Print_Area" localSheetId="0">'Rekapitulace stavby'!$D$4:$AO$36,'Rekapitulace stavby'!$C$42:$AQ$58</definedName>
    <definedName name="_xlnm._FilterDatabase" localSheetId="1" hidden="1">'00 - VEDLEJŠÍ A OSTATNÍ N...'!$C$86:$K$99</definedName>
    <definedName name="_xlnm.Print_Area" localSheetId="1">'00 - VEDLEJŠÍ A OSTATNÍ N...'!$C$4:$J$41,'00 - VEDLEJŠÍ A OSTATNÍ N...'!$C$72:$K$99</definedName>
    <definedName name="_xlnm._FilterDatabase" localSheetId="2" hidden="1">'01 - STAVEBNÍ ČÁST'!$C$93:$K$283</definedName>
    <definedName name="_xlnm.Print_Area" localSheetId="2">'01 - STAVEBNÍ ČÁST'!$C$4:$J$41,'01 - STAVEBNÍ ČÁST'!$C$79:$K$283</definedName>
    <definedName name="_xlnm.Print_Titles" localSheetId="0">'Rekapitulace stavby'!$52:$52</definedName>
    <definedName name="_xlnm.Print_Titles" localSheetId="1">'00 - VEDLEJŠÍ A OSTATNÍ N...'!$86:$86</definedName>
    <definedName name="_xlnm.Print_Titles" localSheetId="2">'01 - STAVEBNÍ ČÁST'!$93:$93</definedName>
  </definedNames>
  <calcPr fullCalcOnLoad="1"/>
</workbook>
</file>

<file path=xl/sharedStrings.xml><?xml version="1.0" encoding="utf-8"?>
<sst xmlns="http://schemas.openxmlformats.org/spreadsheetml/2006/main" count="2604" uniqueCount="522">
  <si>
    <t>Export Komplet</t>
  </si>
  <si>
    <t>VZ</t>
  </si>
  <si>
    <t>2.0</t>
  </si>
  <si>
    <t>ZAMOK</t>
  </si>
  <si>
    <t>False</t>
  </si>
  <si>
    <t>{47a32517-0e7d-4f7b-b7aa-c562f42b7bf4}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</si>
  <si>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</si>
  <si>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</si>
  <si>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</si>
  <si>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</si>
  <si>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</si>
  <si>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</si>
  <si>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</si>
  <si>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</si>
  <si>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</si>
  <si>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</si>
  <si>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</si>
  <si>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II-181 Dražovice - Strašín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</si>
  <si>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</si>
  <si>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</si>
  <si>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</si>
  <si>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</si>
  <si>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</si>
  <si>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</si>
  <si>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</si>
  <si>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</si>
  <si>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21. 5. 2021</t>
  </si>
  <si>
    <t>10</t>
  </si>
  <si>
    <t>100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</si>
  <si>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</si>
  <si>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</si>
  <si>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</si>
  <si>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</si>
  <si>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</si>
  <si>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</si>
  <si>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</si>
  <si>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SG Geotechnika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</si>
  <si>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</si>
  <si>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</si>
  <si>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 Položky neoznačené popisem  'CS ÚRS' pocházejí z vlastní databáze zpracovatele rozpočtu.
Součástí jednotlivých položek soupisu prací jsou i veškeré údaje a souvislosti uvedené v přiložené projektové (zadávací) dokumentaci vč. výkresů - bez nich nelze stanovit cenu prací!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</si>
  <si>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</si>
  <si>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</si>
  <si>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</si>
  <si>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</si>
  <si>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</si>
  <si>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</si>
  <si>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</si>
  <si>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</si>
  <si>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</si>
  <si>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</si>
  <si>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</si>
  <si>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</si>
  <si>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</si>
  <si>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</si>
  <si>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</si>
  <si>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</si>
  <si>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</si>
  <si>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</si>
  <si>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</si>
  <si>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</si>
  <si>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</si>
  <si>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</si>
  <si>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</si>
  <si>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</si>
  <si>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</si>
  <si>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</si>
  <si>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</si>
  <si>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</si>
  <si>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</si>
  <si>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</si>
  <si>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</si>
  <si>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</si>
  <si>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</si>
  <si>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</si>
  <si>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</si>
  <si>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</si>
  <si>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</si>
  <si>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</si>
  <si>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1.ÚSEK</t>
  </si>
  <si>
    <t>STA</t>
  </si>
  <si>
    <t>{214da54b-e52b-4306-b832-579d9a9fa4a3}</t>
  </si>
  <si>
    <t>2</t>
  </si>
  <si>
    <t>/</t>
  </si>
  <si>
    <t>00</t>
  </si>
  <si>
    <t>VEDLEJŠÍ A OSTATNÍ NÁKLADY</t>
  </si>
  <si>
    <t>Soupis</t>
  </si>
  <si>
    <t>{46d80eb1-b658-4bad-8b74-d5ad139174c1}</t>
  </si>
  <si>
    <t>STAVEBNÍ ČÁST</t>
  </si>
  <si>
    <t>{9bc6bfed-e028-44a0-a929-ddaeac86314e}</t>
  </si>
  <si>
    <t>KRYCÍ LIST SOUPISU PRACÍ</t>
  </si>
  <si>
    <t>Objekt:</t>
  </si>
  <si>
    <t>1 - 1.ÚSEK</t>
  </si>
  <si>
    <t>Soupis: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</si>
  <si>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</si>
  <si>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</si>
  <si>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</si>
  <si>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</si>
  <si>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</si>
  <si>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</si>
  <si>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</si>
  <si>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</si>
  <si>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</si>
  <si>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</si>
  <si>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</si>
  <si>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</si>
  <si>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</si>
  <si>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</si>
  <si>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</si>
  <si>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</si>
  <si>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</si>
  <si>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</si>
  <si>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</si>
  <si>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</si>
  <si>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</si>
  <si>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</si>
  <si>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</si>
  <si>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</si>
  <si>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030001000</t>
  </si>
  <si>
    <t>Základní rozdělení průvodních činností a nákladů zařízení staveniště</t>
  </si>
  <si>
    <t>Kč</t>
  </si>
  <si>
    <t>CS ÚRS 2019 01</t>
  </si>
  <si>
    <t>1024</t>
  </si>
  <si>
    <t>1966780954</t>
  </si>
  <si>
    <t>034503000</t>
  </si>
  <si>
    <t>Zařízení staveniště zabezpečení staveniště informační tabule</t>
  </si>
  <si>
    <t>kus</t>
  </si>
  <si>
    <t>-1169767145</t>
  </si>
  <si>
    <t>P</t>
  </si>
  <si>
    <t>Poznámka k položce:
SFDI a SÚS PK</t>
  </si>
  <si>
    <t>3</t>
  </si>
  <si>
    <t>034503000.1</t>
  </si>
  <si>
    <t>-599415348</t>
  </si>
  <si>
    <t>ON</t>
  </si>
  <si>
    <t>OSTATNÍ NÁKLADY</t>
  </si>
  <si>
    <t>4</t>
  </si>
  <si>
    <t>012103000</t>
  </si>
  <si>
    <t>Průzkumné, geodetické a projektové práce geodetické práce před výstavbou</t>
  </si>
  <si>
    <t>-351885263</t>
  </si>
  <si>
    <t>5</t>
  </si>
  <si>
    <t>012203000</t>
  </si>
  <si>
    <t>Průzkumné, geodetické a projektové práce geodetické práce při provádění stavby</t>
  </si>
  <si>
    <t>-8622557</t>
  </si>
  <si>
    <t>6</t>
  </si>
  <si>
    <t>012303000</t>
  </si>
  <si>
    <t>Průzkumné, geodetické a projektové práce geodetické práce po výstavbě</t>
  </si>
  <si>
    <t>1604254712</t>
  </si>
  <si>
    <t>7</t>
  </si>
  <si>
    <t>013254000</t>
  </si>
  <si>
    <t>Průzkumné, geodetické a projektové práce projektové práce dokumentace stavby (výkresová a textová) skutečného provedení stavby</t>
  </si>
  <si>
    <t>-344873145</t>
  </si>
  <si>
    <t>8</t>
  </si>
  <si>
    <t>043002000</t>
  </si>
  <si>
    <t>Hlavní tituly průvodních činností a nákladů inženýrská činnost zkoušky a ostatní měření</t>
  </si>
  <si>
    <t>1739094733</t>
  </si>
  <si>
    <t>9</t>
  </si>
  <si>
    <t>900901012</t>
  </si>
  <si>
    <t>Dopravně inženýrská opatření DIO</t>
  </si>
  <si>
    <t>811098235</t>
  </si>
  <si>
    <t>01 - STAVEBNÍ ČÁST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</si>
  <si>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</si>
  <si>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</si>
  <si>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</si>
  <si>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</si>
  <si>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</si>
  <si>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99 - Přesun hmot</t>
  </si>
  <si>
    <t xml:space="preserve">    997 - Přesun sutě</t>
  </si>
  <si>
    <t>PSV - Práce a dodávky PSV</t>
  </si>
  <si>
    <t xml:space="preserve">    783 - Dokončovací práce - nátěry</t>
  </si>
  <si>
    <t>HSV</t>
  </si>
  <si>
    <t>Práce a dodávky HSV</t>
  </si>
  <si>
    <t>Zemní práce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</si>
  <si>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</si>
  <si>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</si>
  <si>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m2</t>
  </si>
  <si>
    <t>CS ÚRS 2021 01</t>
  </si>
  <si>
    <t>491362219</t>
  </si>
  <si>
    <t>VV</t>
  </si>
  <si>
    <t>propustek - nový nátok/výtok</t>
  </si>
  <si>
    <t>True</t>
  </si>
  <si>
    <t>2,5*2,5*4</t>
  </si>
  <si>
    <t>113154324.1</t>
  </si>
  <si>
    <t>Frézování živičného podkladu nebo krytu s naložením na dopravní prostředek plochy přes 1 000 do 10 000 m2 bez překážek v trase pruhu šířky do 1 m, tloušťky vrstvy 100 mm</t>
  </si>
  <si>
    <t>-163182001</t>
  </si>
  <si>
    <t xml:space="preserve">Poznámka k položce:
požadavek zadavatele:
přebytečný materiál odkoupí zhotovitel za cenu stanovenou dle zadávacích podmínek
pozn. zpracovatele soupisu prací:
je v rozporu s metodikou zpracování, jedná se o netransparentní řešení </t>
  </si>
  <si>
    <t>vjezdy a sjezdy</t>
  </si>
  <si>
    <t>140</t>
  </si>
  <si>
    <t>113107112</t>
  </si>
  <si>
    <t>Odstranění podkladů nebo krytů s přemístěním hmot na skládku na vzdálenost do 3 m nebo s naložením na dopravní prostředek v ploše jednotlivě do 50 m2 z kameniva těženého, o tl. vrstvy přes 100 do 200 mm</t>
  </si>
  <si>
    <t>91480572</t>
  </si>
  <si>
    <t>vjezdy  a sjezdy</t>
  </si>
  <si>
    <t>113154321.1</t>
  </si>
  <si>
    <t>Frézování živičného podkladu nebo krytu s naložením na dopravní prostředek plochy přes 1 000 do 10 000 m2 bez překážek v trase pruhu šířky do 1 m, tloušťky vrstvy do 30 mm</t>
  </si>
  <si>
    <t>-1856918880</t>
  </si>
  <si>
    <t>Poznámka k položce:
vyfrézovaná živice bude využita do sjezdů, krajnic, zbytek odvezen na SÚS Sušice</t>
  </si>
  <si>
    <t>celoplošně</t>
  </si>
  <si>
    <t>"extra" 14480</t>
  </si>
  <si>
    <t>113154323.1</t>
  </si>
  <si>
    <t>Frézování živičného podkladu nebo krytu s naložením na dopravní prostředek plochy přes 1 000 do 10 000 m2 bez překážek v trase pruhu šířky do 1 m, tloušťky vrstvy 50 mm</t>
  </si>
  <si>
    <t>-1626515159</t>
  </si>
  <si>
    <t>sanace ***</t>
  </si>
  <si>
    <t>2600</t>
  </si>
  <si>
    <t>sanace **</t>
  </si>
  <si>
    <t>(14480-2600)*0,2</t>
  </si>
  <si>
    <t>113107164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</si>
  <si>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</si>
  <si>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1914166724</t>
  </si>
  <si>
    <t>122251105</t>
  </si>
  <si>
    <t>Odkopávky a prokopávky nezapažené strojně v hornině třídy těžitelnosti I skupiny 3 přes 500 do 1 000 m3</t>
  </si>
  <si>
    <t>m3</t>
  </si>
  <si>
    <t>-1697543430</t>
  </si>
  <si>
    <t>2600*0,5*0,4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</si>
  <si>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</si>
  <si>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</si>
  <si>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1263500351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</si>
  <si>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</si>
  <si>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</si>
  <si>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1300759291</t>
  </si>
  <si>
    <t>520*20</t>
  </si>
  <si>
    <t>171201221</t>
  </si>
  <si>
    <t>Poplatek za uložení stavebního odpadu na skládce (skládkovné) zeminy a kamení zatříděného do Katalogu odpadů pod kódem 17 05 04</t>
  </si>
  <si>
    <t>t</t>
  </si>
  <si>
    <t>-1415254160</t>
  </si>
  <si>
    <t>2600*0,5*0,4*1,9</t>
  </si>
  <si>
    <t>11</t>
  </si>
  <si>
    <t>174101101</t>
  </si>
  <si>
    <t>Zásyp sypaninou z jakékoliv horniny s uložením výkopku ve vrstvách se zhutněním jam, šachet, rýh nebo kolem objektů v těchto vykopávkách</t>
  </si>
  <si>
    <t>1689601514</t>
  </si>
  <si>
    <t>12</t>
  </si>
  <si>
    <t>M</t>
  </si>
  <si>
    <t>58380652</t>
  </si>
  <si>
    <t>kámen lomový neupravený tříděný frakce 0/250</t>
  </si>
  <si>
    <t>979673433</t>
  </si>
  <si>
    <t>520*1,8</t>
  </si>
  <si>
    <t>13</t>
  </si>
  <si>
    <t>181102302</t>
  </si>
  <si>
    <t>Úprava pláně v zářezech se zhutněním</t>
  </si>
  <si>
    <t>642976240</t>
  </si>
  <si>
    <t>propustek</t>
  </si>
  <si>
    <t>8*1</t>
  </si>
  <si>
    <t>dlažby</t>
  </si>
  <si>
    <t>25</t>
  </si>
  <si>
    <t>rigol</t>
  </si>
  <si>
    <t>220,8</t>
  </si>
  <si>
    <t>Vodorovné konstrukce</t>
  </si>
  <si>
    <t>14</t>
  </si>
  <si>
    <t>451311511</t>
  </si>
  <si>
    <t>Podklad z prostého betonu pod dlažbu pro prostředí s mrazovými cykly tř. C 25/30, ve vrstvě tl. do 100 mm</t>
  </si>
  <si>
    <t>-810898404</t>
  </si>
  <si>
    <t>452321151</t>
  </si>
  <si>
    <t>Podkladní a zajišťovací konstrukce z betonu železového v otevřeném výkopu desky pod potrubí, stoky a drobné objekty z betonu tř. C 20/25</t>
  </si>
  <si>
    <t>1843195674</t>
  </si>
  <si>
    <t>8*1*0,15</t>
  </si>
  <si>
    <t>16</t>
  </si>
  <si>
    <t>465513227</t>
  </si>
  <si>
    <t>Dlažba z lomového kamene lomařsky upraveného na cementovou maltu, s vyspárováním cementovou maltou, tl. kamene 250 mm</t>
  </si>
  <si>
    <t>1990922835</t>
  </si>
  <si>
    <t>Komunikace pozemní</t>
  </si>
  <si>
    <t>17</t>
  </si>
  <si>
    <t>564861111</t>
  </si>
  <si>
    <t>Podklad ze štěrkodrti ŠD s rozprostřením a zhutněním, po zhutnění tl. 200 mm</t>
  </si>
  <si>
    <t>-788545722</t>
  </si>
  <si>
    <t>Poznámka k položce:
ŠD FR, 0-32 a 0-63 VE VRSTVÁCH á 20 cm</t>
  </si>
  <si>
    <t>2600*2</t>
  </si>
  <si>
    <t>18</t>
  </si>
  <si>
    <t>565135111</t>
  </si>
  <si>
    <t>Asfaltový beton vrstva podkladní ACP 16 (obalované kamenivo střednězrnné - OKS) s rozprostřením a zhutněním v pruhu šířky do 3 m, po zhutnění tl. 50 mm</t>
  </si>
  <si>
    <t>-808542664</t>
  </si>
  <si>
    <t>19</t>
  </si>
  <si>
    <t>569931132</t>
  </si>
  <si>
    <t>Zpevnění krajnic nebo komunikací pro pěší s rozprostřením a zhutněním, po zhutnění asfaltovým recyklátem tl. 100 mm</t>
  </si>
  <si>
    <t>-231796302</t>
  </si>
  <si>
    <t>Poznámka k položce:
bude použit materiál vytěžený na stavbě</t>
  </si>
  <si>
    <t>20</t>
  </si>
  <si>
    <t>573211111.1</t>
  </si>
  <si>
    <t>Postřik spojovací PS-EP v množství do 0,3 kg/m2</t>
  </si>
  <si>
    <t>1032201557</t>
  </si>
  <si>
    <t>pod obrusnou vrstvu</t>
  </si>
  <si>
    <t>Součet</t>
  </si>
  <si>
    <t>573211111.2</t>
  </si>
  <si>
    <t>Postřik spojovací PS-EP v množství do 0,4 kg/m2</t>
  </si>
  <si>
    <t>877349804</t>
  </si>
  <si>
    <t>pod vyrovnávací vrstvu</t>
  </si>
  <si>
    <t>22</t>
  </si>
  <si>
    <t>565155111</t>
  </si>
  <si>
    <t>Asfaltový beton vrstva podkladní ACP 16 (obalované kamenivo střednězrnné - OKS) s rozprostřením a zhutněním v pruhu šířky přes 1,5 do 3 m, po zhutnění tl. 70 mm</t>
  </si>
  <si>
    <t>368937971</t>
  </si>
  <si>
    <t>Poznámka k položce:
PMB 45/80-55</t>
  </si>
  <si>
    <t>proměnná šířka 5,5-7m</t>
  </si>
  <si>
    <t>"extra" 14480/2</t>
  </si>
  <si>
    <t>23</t>
  </si>
  <si>
    <t>565155121</t>
  </si>
  <si>
    <t>Asfaltový beton vrstva podkladní ACP 16 (obalované kamenivo střednězrnné - OKS) s rozprostřením a zhutněním v pruhu šířky přes 3 m, po zhutnění tl. 70 mm</t>
  </si>
  <si>
    <t>-722943759</t>
  </si>
  <si>
    <t>24</t>
  </si>
  <si>
    <t>577144131</t>
  </si>
  <si>
    <t>Asfaltový beton vrstva obrusná ACO 11 (ABS) s rozprostřením a se zhutněním z modifikovaného asfaltu v pruhu šířky přes do 1,5 do 3 m, po zhutnění tl. 50 mm</t>
  </si>
  <si>
    <t>-934454273</t>
  </si>
  <si>
    <t>577144141</t>
  </si>
  <si>
    <t>Asfaltový beton vrstva obrusná ACO 11 (ABS) s rozprostřením a se zhutněním z modifikovaného asfaltu v pruhu šířky přes 3 m, po zhutnění tl. 50 mm</t>
  </si>
  <si>
    <t>391331590</t>
  </si>
  <si>
    <t>26</t>
  </si>
  <si>
    <t>564951413</t>
  </si>
  <si>
    <t>Podklad nebo podsyp z asfaltového recyklátu s rozprostřením a zhutněním, po zhutnění tl. 150 mm</t>
  </si>
  <si>
    <t>-109698580</t>
  </si>
  <si>
    <t>Ostatní konstrukce a práce, bourání</t>
  </si>
  <si>
    <t>27</t>
  </si>
  <si>
    <t>900901010</t>
  </si>
  <si>
    <t xml:space="preserve">Odborná prohlídka stavu povrchu za účelem výběru míst k případným lokálním opravám </t>
  </si>
  <si>
    <t>-1583639961</t>
  </si>
  <si>
    <t>14480</t>
  </si>
  <si>
    <t>28</t>
  </si>
  <si>
    <t>Oprava římsy mostu</t>
  </si>
  <si>
    <t>m</t>
  </si>
  <si>
    <t>-1304524763</t>
  </si>
  <si>
    <t>16+11,2</t>
  </si>
  <si>
    <t>29</t>
  </si>
  <si>
    <t>911121111</t>
  </si>
  <si>
    <t>Montáž zábradlí ocelového přichyceného vruty do betonového podkladu</t>
  </si>
  <si>
    <t>-1291781534</t>
  </si>
  <si>
    <t>16+11,6</t>
  </si>
  <si>
    <t>30</t>
  </si>
  <si>
    <t>55391530</t>
  </si>
  <si>
    <t>zábradelní systém Pz bez výplně ZSNH4/H2</t>
  </si>
  <si>
    <t>-1472234237</t>
  </si>
  <si>
    <t>31</t>
  </si>
  <si>
    <t>911331123</t>
  </si>
  <si>
    <t>Silniční svodidlo s osazením sloupků zaberaněním ocelové úroveň zádržnosti N2 vzdálenosti sloupků přes 2 do 4 m jednostranné</t>
  </si>
  <si>
    <t>754563093</t>
  </si>
  <si>
    <t>435-16</t>
  </si>
  <si>
    <t>32</t>
  </si>
  <si>
    <t>911331412</t>
  </si>
  <si>
    <t>Silniční svodidlo s osazením sloupků zaberaněním ocelové náběh jednostranný, délky přes 4 do 12 m</t>
  </si>
  <si>
    <t>-1831385335</t>
  </si>
  <si>
    <t>2*8</t>
  </si>
  <si>
    <t>33</t>
  </si>
  <si>
    <t>912221111</t>
  </si>
  <si>
    <t>Montáž směrového sloupku ocelového pružného ručním beraněním silničního</t>
  </si>
  <si>
    <t>-787304534</t>
  </si>
  <si>
    <t>34</t>
  </si>
  <si>
    <t>404451650</t>
  </si>
  <si>
    <t>sloupek směrový silniční ocelový flexibilní v retroreflexním provedení</t>
  </si>
  <si>
    <t>250290015</t>
  </si>
  <si>
    <t>35</t>
  </si>
  <si>
    <t>912311111</t>
  </si>
  <si>
    <t>Montáž odrazek na svodidla ocelová</t>
  </si>
  <si>
    <t>-1144469615</t>
  </si>
  <si>
    <t>36</t>
  </si>
  <si>
    <t>40445175</t>
  </si>
  <si>
    <t>odrazka na svodidla V.1.B</t>
  </si>
  <si>
    <t>1371659636</t>
  </si>
  <si>
    <t>37</t>
  </si>
  <si>
    <t>915211112</t>
  </si>
  <si>
    <t>Vodorovné dopravní značení stříkaným plastem dělící čára šířky 125 mm souvislá bílá retroreflexní</t>
  </si>
  <si>
    <t>-1995494066</t>
  </si>
  <si>
    <t>2234,6*2</t>
  </si>
  <si>
    <t>38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</si>
  <si>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</si>
  <si>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</si>
  <si>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1535103450</t>
  </si>
  <si>
    <t>2234,6</t>
  </si>
  <si>
    <t>56</t>
  </si>
  <si>
    <t>39</t>
  </si>
  <si>
    <t>919721291</t>
  </si>
  <si>
    <t>Vyztužení stávajícího asfaltového povrchu geomříží ze skelných vláken</t>
  </si>
  <si>
    <t>-566672793</t>
  </si>
  <si>
    <t>na neopravovaných plochách</t>
  </si>
  <si>
    <t>("celková plocha"14480-"sanace ***"2600-"sanace**"0)*0,05</t>
  </si>
  <si>
    <t>40</t>
  </si>
  <si>
    <t>919735112</t>
  </si>
  <si>
    <t>Řezání stávajícího živičného krytu nebo podkladu hloubky přes 50 do 100 mm</t>
  </si>
  <si>
    <t>1952187222</t>
  </si>
  <si>
    <t>v napojeních</t>
  </si>
  <si>
    <t>41</t>
  </si>
  <si>
    <t>919441221</t>
  </si>
  <si>
    <t>Čelo propustku včetně římsy ze zdiva z lomového kamene, pro propustek z trub DN 600 až 800 mm</t>
  </si>
  <si>
    <t>695509989</t>
  </si>
  <si>
    <t>42</t>
  </si>
  <si>
    <t>919535556</t>
  </si>
  <si>
    <t>Obetonování trubního propustku betonem prostým se zvýšenými nároky na prostředí tř. C 25/30</t>
  </si>
  <si>
    <t>453481367</t>
  </si>
  <si>
    <t>8*(0,7*0,7-pi*0,2*0,2)</t>
  </si>
  <si>
    <t>43</t>
  </si>
  <si>
    <t>919521015</t>
  </si>
  <si>
    <t>Zřízení propustků a hospodářských přejezdů z trub betonových a železobetonových do DN 600</t>
  </si>
  <si>
    <t>-907637300</t>
  </si>
  <si>
    <t>44</t>
  </si>
  <si>
    <t>592224100</t>
  </si>
  <si>
    <t>trouba hrdlová přímá železobetonová s integrovaným těsněním TZH-Q 600/2500 60x250x10cm</t>
  </si>
  <si>
    <t>-1191145938</t>
  </si>
  <si>
    <t>45</t>
  </si>
  <si>
    <t>8173642</t>
  </si>
  <si>
    <t>Zhotovení šikmého řezu potrubí DN600</t>
  </si>
  <si>
    <t>-39840788</t>
  </si>
  <si>
    <t>46</t>
  </si>
  <si>
    <t>9199000</t>
  </si>
  <si>
    <t xml:space="preserve">Vyčištění stávajících propustků </t>
  </si>
  <si>
    <t>459261576</t>
  </si>
  <si>
    <t>47</t>
  </si>
  <si>
    <t>9199002</t>
  </si>
  <si>
    <t xml:space="preserve">Oprava stávajících čel propustků - vysekání poškozeného spárování, nové spárování </t>
  </si>
  <si>
    <t>-257865914</t>
  </si>
  <si>
    <t>48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</si>
  <si>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</si>
  <si>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</si>
  <si>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1811509430</t>
  </si>
  <si>
    <t>2234,60*2</t>
  </si>
  <si>
    <t>49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</si>
  <si>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</si>
  <si>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</si>
  <si>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-171960270</t>
  </si>
  <si>
    <t>2234,60*2*0,5</t>
  </si>
  <si>
    <t>50</t>
  </si>
  <si>
    <t>962052314</t>
  </si>
  <si>
    <t>Bourání zdiva železobetonového pilířů, průřezu do 0,36 m2</t>
  </si>
  <si>
    <t>-866095952</t>
  </si>
  <si>
    <t>zábradlí mostu</t>
  </si>
  <si>
    <t>0,25*0,25*1*12</t>
  </si>
  <si>
    <t>51</t>
  </si>
  <si>
    <t>963021112</t>
  </si>
  <si>
    <t>Bourání mostních konstrukcí nosných konstrukcí z kamene nebo cihel</t>
  </si>
  <si>
    <t>1137305623</t>
  </si>
  <si>
    <t>čela</t>
  </si>
  <si>
    <t>2,5*2,5*0,25*2</t>
  </si>
  <si>
    <t>52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</si>
  <si>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</si>
  <si>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</si>
  <si>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1162662304</t>
  </si>
  <si>
    <t>53</t>
  </si>
  <si>
    <t>966006133</t>
  </si>
  <si>
    <t>Odstranění dopravních nebo orientačních značek se sloupkem s uložením hmot na vzdálenost do 20 m nebo s naložením na dopravní prostředek, se zásypem jam a jeho zhutněním kůly uklínované v zemi kameny nebo obetonované, popř. zaberaněné směrové</t>
  </si>
  <si>
    <t>2069743325</t>
  </si>
  <si>
    <t>54</t>
  </si>
  <si>
    <t>966008113</t>
  </si>
  <si>
    <t>Bourání trubního propustku s odklizením a uložením vybouraného materiálu na skládku na vzdálenost do 3 m nebo s naložením na dopravní prostředek z trub DN přes 500 do 800 mm</t>
  </si>
  <si>
    <t>-1385142738</t>
  </si>
  <si>
    <t>99</t>
  </si>
  <si>
    <t>Přesun hmot</t>
  </si>
  <si>
    <t>55</t>
  </si>
  <si>
    <t>998225111</t>
  </si>
  <si>
    <t>Přesun hmot pro komunikace s krytem z kameniva, monolitickým betonovým nebo živičným dopravní vzdálenost do 200 m jakékoliv délky objektu</t>
  </si>
  <si>
    <t>2029477402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</si>
  <si>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</si>
  <si>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</si>
  <si>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</si>
  <si>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</si>
  <si>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1593984986</t>
  </si>
  <si>
    <t>frézovaná živice</t>
  </si>
  <si>
    <t>32,2+999,12+572,24</t>
  </si>
  <si>
    <t>kamenivo</t>
  </si>
  <si>
    <t>1508</t>
  </si>
  <si>
    <t>příkopy a krajnice</t>
  </si>
  <si>
    <t>768,7+281,6</t>
  </si>
  <si>
    <t>57</t>
  </si>
  <si>
    <t>997221559</t>
  </si>
  <si>
    <t>Vodorovná doprava suti bez naložení, ale se složením a s hrubým urovnáním Příplatek k ceně za každý další i započatý 1 km přes 1 km</t>
  </si>
  <si>
    <t>2009820021</t>
  </si>
  <si>
    <t>kamenivo na skládku</t>
  </si>
  <si>
    <t>2558,3*29</t>
  </si>
  <si>
    <t>frézovaná živice po odpočtu sjezdů a krajnic</t>
  </si>
  <si>
    <t>((32,2+999,12+572,24)-(482,7+45,4))*19</t>
  </si>
  <si>
    <t>58</t>
  </si>
  <si>
    <t>997221571</t>
  </si>
  <si>
    <t>Vodorovná doprava vybouraných hmot bez naložení, ale se složením a s hrubým urovnáním na vzdálenost do 1 km</t>
  </si>
  <si>
    <t>-617240108</t>
  </si>
  <si>
    <t>svodidlo a směrové sloupky</t>
  </si>
  <si>
    <t>18,3+2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</si>
  <si>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</si>
  <si>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</si>
  <si>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</si>
  <si>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1750658452</t>
  </si>
  <si>
    <t>20,3*19</t>
  </si>
  <si>
    <t>60</t>
  </si>
  <si>
    <t>997221612</t>
  </si>
  <si>
    <t>Nakládání na dopravní prostředky pro vodorovnou dopravu vybouraných hmot</t>
  </si>
  <si>
    <t>-888319189</t>
  </si>
  <si>
    <t>61</t>
  </si>
  <si>
    <t>997221655</t>
  </si>
  <si>
    <t>1688065823</t>
  </si>
  <si>
    <t>62</t>
  </si>
  <si>
    <t>997221561</t>
  </si>
  <si>
    <t>Vodorovná doprava suti bez naložení, ale se složením a s hrubým urovnáním z kusových materiálů, na vzdálenost do 1 km</t>
  </si>
  <si>
    <t>654478398</t>
  </si>
  <si>
    <t>kamenné dlažby z lomového kamene</t>
  </si>
  <si>
    <t>14,7</t>
  </si>
  <si>
    <t>propustky</t>
  </si>
  <si>
    <t>16,4+7,8</t>
  </si>
  <si>
    <t>piliře</t>
  </si>
  <si>
    <t>1,8</t>
  </si>
  <si>
    <t>63</t>
  </si>
  <si>
    <t>997221569</t>
  </si>
  <si>
    <t>1920130536</t>
  </si>
  <si>
    <t>40,7*29</t>
  </si>
  <si>
    <t>64</t>
  </si>
  <si>
    <t>997221861</t>
  </si>
  <si>
    <t>Poplatek za uložení stavebního odpadu na recyklační skládce (skládkovné) z prostého betonu zatříděného do Katalogu odpadů pod kódem 17 01 01</t>
  </si>
  <si>
    <t>187089717</t>
  </si>
  <si>
    <t>PSV</t>
  </si>
  <si>
    <t>Práce a dodávky PSV</t>
  </si>
  <si>
    <t>783</t>
  </si>
  <si>
    <t>Dokončovací práce - nátěry</t>
  </si>
  <si>
    <t>65</t>
  </si>
  <si>
    <t>783301303</t>
  </si>
  <si>
    <t>Příprava podkladu zámečnických konstrukcí před provedením nátěru odrezivění odrezovačem bezoplachovým</t>
  </si>
  <si>
    <t>-106092358</t>
  </si>
  <si>
    <t>zábradlí mostů</t>
  </si>
  <si>
    <t>4*2*1,1*2</t>
  </si>
  <si>
    <t>66</t>
  </si>
  <si>
    <t>783301311</t>
  </si>
  <si>
    <t>Příprava podkladu zámečnických konstrukcí před provedením nátěru odmaštění odmašťovačem vodou ředitelným</t>
  </si>
  <si>
    <t>819393114</t>
  </si>
  <si>
    <t>67</t>
  </si>
  <si>
    <t>783324201</t>
  </si>
  <si>
    <t>Základní antikorozní nátěr zámečnických konstrukcí jednonásobný syntetický akrylátový</t>
  </si>
  <si>
    <t>1706361547</t>
  </si>
  <si>
    <t>68</t>
  </si>
  <si>
    <t>783325101</t>
  </si>
  <si>
    <t>Mezinátěr zámečnických konstrukcí jednonásobný syntetický akrylátový</t>
  </si>
  <si>
    <t>-1224460875</t>
  </si>
  <si>
    <t>69</t>
  </si>
  <si>
    <t>783327101</t>
  </si>
  <si>
    <t>Krycí nátěr (email) zámečnických konstrukcí jednonásobný syntetický akrylátový</t>
  </si>
  <si>
    <t>932622450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</si>
</sst>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22</v>
      </c>
    </row>
    <row r="8" spans="2:71" s="1" customFormat="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E8" s="31"/>
      <c r="BS8" s="17" t="s">
        <v>27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28</v>
      </c>
    </row>
    <row r="10" spans="2:71" s="1" customFormat="1" ht="12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7" t="s">
        <v>20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20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30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95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II-181 Dražovice - Strašín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23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25</v>
      </c>
      <c r="AJ47" s="40"/>
      <c r="AK47" s="40"/>
      <c r="AL47" s="40"/>
      <c r="AM47" s="72" t="str">
        <f>IF(AN8="","",AN8)</f>
        <v>21. 5. 2021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29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35</v>
      </c>
      <c r="AJ49" s="40"/>
      <c r="AK49" s="40"/>
      <c r="AL49" s="40"/>
      <c r="AM49" s="73" t="str">
        <f>IF(E17="","",E17)</f>
        <v>SG Geotechnika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33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20</v>
      </c>
    </row>
    <row r="55" spans="1:91" s="7" customFormat="1" ht="16.5" customHeight="1">
      <c r="A55" s="7"/>
      <c r="B55" s="111"/>
      <c r="C55" s="112"/>
      <c r="D55" s="113" t="s">
        <v>22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ROUND(SUM(AG56:AG57),2)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79</v>
      </c>
      <c r="AR55" s="118"/>
      <c r="AS55" s="119">
        <f>ROUND(SUM(AS56:AS57),2)</f>
        <v>0</v>
      </c>
      <c r="AT55" s="120">
        <f>ROUND(SUM(AV55:AW55),2)</f>
        <v>0</v>
      </c>
      <c r="AU55" s="121">
        <f>ROUND(SUM(AU56:AU57),5)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ROUND(SUM(AZ56:AZ57),2)</f>
        <v>0</v>
      </c>
      <c r="BA55" s="120">
        <f>ROUND(SUM(BA56:BA57),2)</f>
        <v>0</v>
      </c>
      <c r="BB55" s="120">
        <f>ROUND(SUM(BB56:BB57),2)</f>
        <v>0</v>
      </c>
      <c r="BC55" s="120">
        <f>ROUND(SUM(BC56:BC57),2)</f>
        <v>0</v>
      </c>
      <c r="BD55" s="122">
        <f>ROUND(SUM(BD56:BD57),2)</f>
        <v>0</v>
      </c>
      <c r="BE55" s="7"/>
      <c r="BS55" s="123" t="s">
        <v>73</v>
      </c>
      <c r="BT55" s="123" t="s">
        <v>22</v>
      </c>
      <c r="BU55" s="123" t="s">
        <v>75</v>
      </c>
      <c r="BV55" s="123" t="s">
        <v>76</v>
      </c>
      <c r="BW55" s="123" t="s">
        <v>80</v>
      </c>
      <c r="BX55" s="123" t="s">
        <v>5</v>
      </c>
      <c r="CL55" s="123" t="s">
        <v>20</v>
      </c>
      <c r="CM55" s="123" t="s">
        <v>81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'00 - VEDLEJŠÍ A OSTATNÍ N...'!J32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'00 - VEDLEJŠÍ A OSTATNÍ N...'!P87</f>
        <v>0</v>
      </c>
      <c r="AV56" s="130">
        <f>'00 - VEDLEJŠÍ A OSTATNÍ N...'!J35</f>
        <v>0</v>
      </c>
      <c r="AW56" s="130">
        <f>'00 - VEDLEJŠÍ A OSTATNÍ N...'!J36</f>
        <v>0</v>
      </c>
      <c r="AX56" s="130">
        <f>'00 - VEDLEJŠÍ A OSTATNÍ N...'!J37</f>
        <v>0</v>
      </c>
      <c r="AY56" s="130">
        <f>'00 - VEDLEJŠÍ A OSTATNÍ N...'!J38</f>
        <v>0</v>
      </c>
      <c r="AZ56" s="130">
        <f>'00 - VEDLEJŠÍ A OSTATNÍ N...'!F35</f>
        <v>0</v>
      </c>
      <c r="BA56" s="130">
        <f>'00 - VEDLEJŠÍ A OSTATNÍ N...'!F36</f>
        <v>0</v>
      </c>
      <c r="BB56" s="130">
        <f>'00 - VEDLEJŠÍ A OSTATNÍ N...'!F37</f>
        <v>0</v>
      </c>
      <c r="BC56" s="130">
        <f>'00 - VEDLEJŠÍ A OSTATNÍ N...'!F38</f>
        <v>0</v>
      </c>
      <c r="BD56" s="132">
        <f>'00 - VEDLEJŠÍ A OSTATNÍ N...'!F39</f>
        <v>0</v>
      </c>
      <c r="BE56" s="4"/>
      <c r="BT56" s="133" t="s">
        <v>81</v>
      </c>
      <c r="BV56" s="133" t="s">
        <v>76</v>
      </c>
      <c r="BW56" s="133" t="s">
        <v>86</v>
      </c>
      <c r="BX56" s="133" t="s">
        <v>80</v>
      </c>
      <c r="CL56" s="133" t="s">
        <v>20</v>
      </c>
    </row>
    <row r="57" spans="1:90" s="4" customFormat="1" ht="16.5" customHeight="1">
      <c r="A57" s="124" t="s">
        <v>82</v>
      </c>
      <c r="B57" s="63"/>
      <c r="C57" s="125"/>
      <c r="D57" s="125"/>
      <c r="E57" s="126" t="s">
        <v>14</v>
      </c>
      <c r="F57" s="126"/>
      <c r="G57" s="126"/>
      <c r="H57" s="126"/>
      <c r="I57" s="126"/>
      <c r="J57" s="125"/>
      <c r="K57" s="126" t="s">
        <v>87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'01 - STAVEBNÍ ČÁST'!J32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85</v>
      </c>
      <c r="AR57" s="65"/>
      <c r="AS57" s="134">
        <v>0</v>
      </c>
      <c r="AT57" s="135">
        <f>ROUND(SUM(AV57:AW57),2)</f>
        <v>0</v>
      </c>
      <c r="AU57" s="136">
        <f>'01 - STAVEBNÍ ČÁST'!P94</f>
        <v>0</v>
      </c>
      <c r="AV57" s="135">
        <f>'01 - STAVEBNÍ ČÁST'!J35</f>
        <v>0</v>
      </c>
      <c r="AW57" s="135">
        <f>'01 - STAVEBNÍ ČÁST'!J36</f>
        <v>0</v>
      </c>
      <c r="AX57" s="135">
        <f>'01 - STAVEBNÍ ČÁST'!J37</f>
        <v>0</v>
      </c>
      <c r="AY57" s="135">
        <f>'01 - STAVEBNÍ ČÁST'!J38</f>
        <v>0</v>
      </c>
      <c r="AZ57" s="135">
        <f>'01 - STAVEBNÍ ČÁST'!F35</f>
        <v>0</v>
      </c>
      <c r="BA57" s="135">
        <f>'01 - STAVEBNÍ ČÁST'!F36</f>
        <v>0</v>
      </c>
      <c r="BB57" s="135">
        <f>'01 - STAVEBNÍ ČÁST'!F37</f>
        <v>0</v>
      </c>
      <c r="BC57" s="135">
        <f>'01 - STAVEBNÍ ČÁST'!F38</f>
        <v>0</v>
      </c>
      <c r="BD57" s="137">
        <f>'01 - STAVEBNÍ ČÁST'!F39</f>
        <v>0</v>
      </c>
      <c r="BE57" s="4"/>
      <c r="BT57" s="133" t="s">
        <v>81</v>
      </c>
      <c r="BV57" s="133" t="s">
        <v>76</v>
      </c>
      <c r="BW57" s="133" t="s">
        <v>88</v>
      </c>
      <c r="BX57" s="133" t="s">
        <v>80</v>
      </c>
      <c r="CL57" s="133" t="s">
        <v>20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00 - VEDLEJŠÍ A OSTATNÍ N...'!C2" display="/"/>
    <hyperlink ref="A57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89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II-181 Dražovice - Strašín</v>
      </c>
      <c r="F7" s="142"/>
      <c r="G7" s="142"/>
      <c r="H7" s="142"/>
      <c r="L7" s="20"/>
    </row>
    <row r="8" spans="2:12" s="1" customFormat="1" ht="12" customHeight="1">
      <c r="B8" s="20"/>
      <c r="D8" s="142" t="s">
        <v>90</v>
      </c>
      <c r="L8" s="20"/>
    </row>
    <row r="9" spans="1:31" s="2" customFormat="1" ht="16.5" customHeight="1">
      <c r="A9" s="38"/>
      <c r="B9" s="44"/>
      <c r="C9" s="38"/>
      <c r="D9" s="38"/>
      <c r="E9" s="143" t="s">
        <v>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92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19</v>
      </c>
      <c r="E13" s="38"/>
      <c r="F13" s="133" t="s">
        <v>20</v>
      </c>
      <c r="G13" s="38"/>
      <c r="H13" s="38"/>
      <c r="I13" s="142" t="s">
        <v>21</v>
      </c>
      <c r="J13" s="133" t="s">
        <v>20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133" t="s">
        <v>24</v>
      </c>
      <c r="G14" s="38"/>
      <c r="H14" s="38"/>
      <c r="I14" s="142" t="s">
        <v>25</v>
      </c>
      <c r="J14" s="146" t="str">
        <f>'Rekapitulace stavby'!AN8</f>
        <v>21. 5. 2021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29</v>
      </c>
      <c r="E16" s="38"/>
      <c r="F16" s="38"/>
      <c r="G16" s="38"/>
      <c r="H16" s="38"/>
      <c r="I16" s="142" t="s">
        <v>30</v>
      </c>
      <c r="J16" s="133" t="s">
        <v>20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31</v>
      </c>
      <c r="F17" s="38"/>
      <c r="G17" s="38"/>
      <c r="H17" s="38"/>
      <c r="I17" s="142" t="s">
        <v>32</v>
      </c>
      <c r="J17" s="133" t="s">
        <v>20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33</v>
      </c>
      <c r="E19" s="38"/>
      <c r="F19" s="38"/>
      <c r="G19" s="38"/>
      <c r="H19" s="38"/>
      <c r="I19" s="142" t="s">
        <v>30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32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35</v>
      </c>
      <c r="E22" s="38"/>
      <c r="F22" s="38"/>
      <c r="G22" s="38"/>
      <c r="H22" s="38"/>
      <c r="I22" s="142" t="s">
        <v>30</v>
      </c>
      <c r="J22" s="133" t="s">
        <v>20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32</v>
      </c>
      <c r="J23" s="133" t="s">
        <v>20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30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32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38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20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40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42</v>
      </c>
      <c r="G34" s="38"/>
      <c r="H34" s="38"/>
      <c r="I34" s="154" t="s">
        <v>41</v>
      </c>
      <c r="J34" s="154" t="s">
        <v>43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44</v>
      </c>
      <c r="E35" s="142" t="s">
        <v>45</v>
      </c>
      <c r="F35" s="156">
        <f>ROUND((SUM(BE87:BE99)),2)</f>
        <v>0</v>
      </c>
      <c r="G35" s="38"/>
      <c r="H35" s="38"/>
      <c r="I35" s="157">
        <v>0.21</v>
      </c>
      <c r="J35" s="156">
        <f>ROUND(((SUM(BE87:BE99))*I35),2)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46</v>
      </c>
      <c r="F36" s="156">
        <f>ROUND((SUM(BF87:BF99)),2)</f>
        <v>0</v>
      </c>
      <c r="G36" s="38"/>
      <c r="H36" s="38"/>
      <c r="I36" s="157">
        <v>0.15</v>
      </c>
      <c r="J36" s="156">
        <f>ROUND(((SUM(BF87:BF99))*I36),2)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ROUND((SUM(BG87:BG99)),2)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48</v>
      </c>
      <c r="F38" s="156">
        <f>ROUND((SUM(BH87:BH99)),2)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49</v>
      </c>
      <c r="F39" s="156">
        <f>ROUND((SUM(BI87:BI99)),2)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50</v>
      </c>
      <c r="E41" s="160"/>
      <c r="F41" s="160"/>
      <c r="G41" s="161" t="s">
        <v>51</v>
      </c>
      <c r="H41" s="162" t="s">
        <v>52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II-181 Dražovice - Strašín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90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91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92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00 - VEDLEJŠÍ A OSTATNÍ NÁKLADY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23</v>
      </c>
      <c r="D56" s="40"/>
      <c r="E56" s="40"/>
      <c r="F56" s="27" t="str">
        <f>F14</f>
        <v xml:space="preserve"> </v>
      </c>
      <c r="G56" s="40"/>
      <c r="H56" s="40"/>
      <c r="I56" s="32" t="s">
        <v>25</v>
      </c>
      <c r="J56" s="72" t="str">
        <f>IF(J14="","",J14)</f>
        <v>21. 5. 2021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29</v>
      </c>
      <c r="D58" s="40"/>
      <c r="E58" s="40"/>
      <c r="F58" s="27" t="str">
        <f>E17</f>
        <v>Správa a údržba silnic Plzeňského kraje</v>
      </c>
      <c r="G58" s="40"/>
      <c r="H58" s="40"/>
      <c r="I58" s="32" t="s">
        <v>35</v>
      </c>
      <c r="J58" s="36" t="str">
        <f>E23</f>
        <v>SG Geotechnika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33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95</v>
      </c>
      <c r="D61" s="171"/>
      <c r="E61" s="171"/>
      <c r="F61" s="171"/>
      <c r="G61" s="171"/>
      <c r="H61" s="171"/>
      <c r="I61" s="171"/>
      <c r="J61" s="172" t="s">
        <v>96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72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97</v>
      </c>
    </row>
    <row r="64" spans="1:31" s="9" customFormat="1" ht="24.95" customHeight="1" hidden="1">
      <c r="A64" s="9"/>
      <c r="B64" s="174"/>
      <c r="C64" s="175"/>
      <c r="D64" s="176" t="s">
        <v>98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99</v>
      </c>
      <c r="E65" s="177"/>
      <c r="F65" s="177"/>
      <c r="G65" s="177"/>
      <c r="H65" s="177"/>
      <c r="I65" s="177"/>
      <c r="J65" s="178">
        <f>J93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100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II-181 Dražovice - Strašín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90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91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92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00 - VEDLEJŠÍ A OSTATNÍ NÁKLADY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23</v>
      </c>
      <c r="D81" s="40"/>
      <c r="E81" s="40"/>
      <c r="F81" s="27" t="str">
        <f>F14</f>
        <v xml:space="preserve"> </v>
      </c>
      <c r="G81" s="40"/>
      <c r="H81" s="40"/>
      <c r="I81" s="32" t="s">
        <v>25</v>
      </c>
      <c r="J81" s="72" t="str">
        <f>IF(J14="","",J14)</f>
        <v>21. 5. 2021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E17</f>
        <v>Správa a údržba silnic Plzeňského kraje</v>
      </c>
      <c r="G83" s="40"/>
      <c r="H83" s="40"/>
      <c r="I83" s="32" t="s">
        <v>35</v>
      </c>
      <c r="J83" s="36" t="str">
        <f>E23</f>
        <v>SG Geotechnika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33</v>
      </c>
      <c r="D84" s="40"/>
      <c r="E84" s="40"/>
      <c r="F84" s="27" t="str">
        <f>IF(E20="","",E20)</f>
        <v>Vyplň údaj</v>
      </c>
      <c r="G84" s="40"/>
      <c r="H84" s="40"/>
      <c r="I84" s="32" t="s">
        <v>37</v>
      </c>
      <c r="J84" s="36" t="str">
        <f>E26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0" customFormat="1" ht="29.25" customHeight="1">
      <c r="A86" s="180"/>
      <c r="B86" s="181"/>
      <c r="C86" s="182" t="s">
        <v>101</v>
      </c>
      <c r="D86" s="183" t="s">
        <v>59</v>
      </c>
      <c r="E86" s="183" t="s">
        <v>55</v>
      </c>
      <c r="F86" s="183" t="s">
        <v>56</v>
      </c>
      <c r="G86" s="183" t="s">
        <v>102</v>
      </c>
      <c r="H86" s="183" t="s">
        <v>103</v>
      </c>
      <c r="I86" s="183" t="s">
        <v>104</v>
      </c>
      <c r="J86" s="183" t="s">
        <v>96</v>
      </c>
      <c r="K86" s="184" t="s">
        <v>105</v>
      </c>
      <c r="L86" s="185"/>
      <c r="M86" s="92" t="s">
        <v>20</v>
      </c>
      <c r="N86" s="93" t="s">
        <v>44</v>
      </c>
      <c r="O86" s="93" t="s">
        <v>106</v>
      </c>
      <c r="P86" s="93" t="s">
        <v>107</v>
      </c>
      <c r="Q86" s="93" t="s">
        <v>108</v>
      </c>
      <c r="R86" s="93" t="s">
        <v>109</v>
      </c>
      <c r="S86" s="93" t="s">
        <v>110</v>
      </c>
      <c r="T86" s="94" t="s">
        <v>111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38"/>
      <c r="B87" s="39"/>
      <c r="C87" s="99" t="s">
        <v>112</v>
      </c>
      <c r="D87" s="40"/>
      <c r="E87" s="40"/>
      <c r="F87" s="40"/>
      <c r="G87" s="40"/>
      <c r="H87" s="40"/>
      <c r="I87" s="40"/>
      <c r="J87" s="186">
        <f>BK87</f>
        <v>0</v>
      </c>
      <c r="K87" s="40"/>
      <c r="L87" s="44"/>
      <c r="M87" s="95"/>
      <c r="N87" s="187"/>
      <c r="O87" s="96"/>
      <c r="P87" s="188">
        <f>P88+P93</f>
        <v>0</v>
      </c>
      <c r="Q87" s="96"/>
      <c r="R87" s="188">
        <f>R88+R93</f>
        <v>0</v>
      </c>
      <c r="S87" s="96"/>
      <c r="T87" s="189">
        <f>T88+T93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97</v>
      </c>
      <c r="BK87" s="190">
        <f>BK88+BK93</f>
        <v>0</v>
      </c>
    </row>
    <row r="88" spans="1:63" s="11" customFormat="1" ht="25.9" customHeight="1">
      <c r="A88" s="11"/>
      <c r="B88" s="191"/>
      <c r="C88" s="192"/>
      <c r="D88" s="193" t="s">
        <v>73</v>
      </c>
      <c r="E88" s="194" t="s">
        <v>113</v>
      </c>
      <c r="F88" s="194" t="s">
        <v>114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SUM(P89:P92)</f>
        <v>0</v>
      </c>
      <c r="Q88" s="199"/>
      <c r="R88" s="200">
        <f>SUM(R89:R92)</f>
        <v>0</v>
      </c>
      <c r="S88" s="199"/>
      <c r="T88" s="201">
        <f>SUM(T89:T92)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202" t="s">
        <v>22</v>
      </c>
      <c r="AT88" s="203" t="s">
        <v>73</v>
      </c>
      <c r="AU88" s="203" t="s">
        <v>74</v>
      </c>
      <c r="AY88" s="202" t="s">
        <v>115</v>
      </c>
      <c r="BK88" s="204">
        <f>SUM(BK89:BK92)</f>
        <v>0</v>
      </c>
    </row>
    <row r="89" spans="1:65" s="2" customFormat="1" ht="12">
      <c r="A89" s="38"/>
      <c r="B89" s="39"/>
      <c r="C89" s="205" t="s">
        <v>22</v>
      </c>
      <c r="D89" s="205" t="s">
        <v>116</v>
      </c>
      <c r="E89" s="206" t="s">
        <v>117</v>
      </c>
      <c r="F89" s="207" t="s">
        <v>118</v>
      </c>
      <c r="G89" s="208" t="s">
        <v>119</v>
      </c>
      <c r="H89" s="209">
        <v>1</v>
      </c>
      <c r="I89" s="210"/>
      <c r="J89" s="211">
        <f>ROUND(I89*H89,2)</f>
        <v>0</v>
      </c>
      <c r="K89" s="207" t="s">
        <v>120</v>
      </c>
      <c r="L89" s="44"/>
      <c r="M89" s="212" t="s">
        <v>20</v>
      </c>
      <c r="N89" s="213" t="s">
        <v>45</v>
      </c>
      <c r="O89" s="84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121</v>
      </c>
      <c r="AT89" s="216" t="s">
        <v>116</v>
      </c>
      <c r="AU89" s="216" t="s">
        <v>22</v>
      </c>
      <c r="AY89" s="17" t="s">
        <v>115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22</v>
      </c>
      <c r="BK89" s="217">
        <f>ROUND(I89*H89,2)</f>
        <v>0</v>
      </c>
      <c r="BL89" s="17" t="s">
        <v>121</v>
      </c>
      <c r="BM89" s="216" t="s">
        <v>122</v>
      </c>
    </row>
    <row r="90" spans="1:65" s="2" customFormat="1" ht="12">
      <c r="A90" s="38"/>
      <c r="B90" s="39"/>
      <c r="C90" s="205" t="s">
        <v>81</v>
      </c>
      <c r="D90" s="205" t="s">
        <v>116</v>
      </c>
      <c r="E90" s="206" t="s">
        <v>123</v>
      </c>
      <c r="F90" s="207" t="s">
        <v>124</v>
      </c>
      <c r="G90" s="208" t="s">
        <v>125</v>
      </c>
      <c r="H90" s="209">
        <v>2</v>
      </c>
      <c r="I90" s="210"/>
      <c r="J90" s="211">
        <f>ROUND(I90*H90,2)</f>
        <v>0</v>
      </c>
      <c r="K90" s="207" t="s">
        <v>120</v>
      </c>
      <c r="L90" s="44"/>
      <c r="M90" s="212" t="s">
        <v>20</v>
      </c>
      <c r="N90" s="213" t="s">
        <v>45</v>
      </c>
      <c r="O90" s="84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6" t="s">
        <v>121</v>
      </c>
      <c r="AT90" s="216" t="s">
        <v>116</v>
      </c>
      <c r="AU90" s="216" t="s">
        <v>22</v>
      </c>
      <c r="AY90" s="17" t="s">
        <v>115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7" t="s">
        <v>22</v>
      </c>
      <c r="BK90" s="217">
        <f>ROUND(I90*H90,2)</f>
        <v>0</v>
      </c>
      <c r="BL90" s="17" t="s">
        <v>121</v>
      </c>
      <c r="BM90" s="216" t="s">
        <v>126</v>
      </c>
    </row>
    <row r="91" spans="1:47" s="2" customFormat="1" ht="12">
      <c r="A91" s="38"/>
      <c r="B91" s="39"/>
      <c r="C91" s="40"/>
      <c r="D91" s="218" t="s">
        <v>127</v>
      </c>
      <c r="E91" s="40"/>
      <c r="F91" s="219" t="s">
        <v>128</v>
      </c>
      <c r="G91" s="40"/>
      <c r="H91" s="40"/>
      <c r="I91" s="220"/>
      <c r="J91" s="40"/>
      <c r="K91" s="40"/>
      <c r="L91" s="44"/>
      <c r="M91" s="221"/>
      <c r="N91" s="22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127</v>
      </c>
      <c r="AU91" s="17" t="s">
        <v>22</v>
      </c>
    </row>
    <row r="92" spans="1:65" s="2" customFormat="1" ht="12">
      <c r="A92" s="38"/>
      <c r="B92" s="39"/>
      <c r="C92" s="205" t="s">
        <v>129</v>
      </c>
      <c r="D92" s="205" t="s">
        <v>116</v>
      </c>
      <c r="E92" s="206" t="s">
        <v>130</v>
      </c>
      <c r="F92" s="207" t="s">
        <v>124</v>
      </c>
      <c r="G92" s="208" t="s">
        <v>119</v>
      </c>
      <c r="H92" s="209">
        <v>1</v>
      </c>
      <c r="I92" s="210"/>
      <c r="J92" s="211">
        <f>ROUND(I92*H92,2)</f>
        <v>0</v>
      </c>
      <c r="K92" s="207" t="s">
        <v>20</v>
      </c>
      <c r="L92" s="44"/>
      <c r="M92" s="212" t="s">
        <v>20</v>
      </c>
      <c r="N92" s="213" t="s">
        <v>45</v>
      </c>
      <c r="O92" s="84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6" t="s">
        <v>121</v>
      </c>
      <c r="AT92" s="216" t="s">
        <v>116</v>
      </c>
      <c r="AU92" s="216" t="s">
        <v>22</v>
      </c>
      <c r="AY92" s="17" t="s">
        <v>115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7" t="s">
        <v>22</v>
      </c>
      <c r="BK92" s="217">
        <f>ROUND(I92*H92,2)</f>
        <v>0</v>
      </c>
      <c r="BL92" s="17" t="s">
        <v>121</v>
      </c>
      <c r="BM92" s="216" t="s">
        <v>131</v>
      </c>
    </row>
    <row r="93" spans="1:63" s="11" customFormat="1" ht="25.9" customHeight="1">
      <c r="A93" s="11"/>
      <c r="B93" s="191"/>
      <c r="C93" s="192"/>
      <c r="D93" s="193" t="s">
        <v>73</v>
      </c>
      <c r="E93" s="194" t="s">
        <v>132</v>
      </c>
      <c r="F93" s="194" t="s">
        <v>133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SUM(P94:P99)</f>
        <v>0</v>
      </c>
      <c r="Q93" s="199"/>
      <c r="R93" s="200">
        <f>SUM(R94:R99)</f>
        <v>0</v>
      </c>
      <c r="S93" s="199"/>
      <c r="T93" s="201">
        <f>SUM(T94:T99)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2" t="s">
        <v>22</v>
      </c>
      <c r="AT93" s="203" t="s">
        <v>73</v>
      </c>
      <c r="AU93" s="203" t="s">
        <v>74</v>
      </c>
      <c r="AY93" s="202" t="s">
        <v>115</v>
      </c>
      <c r="BK93" s="204">
        <f>SUM(BK94:BK99)</f>
        <v>0</v>
      </c>
    </row>
    <row r="94" spans="1:65" s="2" customFormat="1" ht="12">
      <c r="A94" s="38"/>
      <c r="B94" s="39"/>
      <c r="C94" s="205" t="s">
        <v>134</v>
      </c>
      <c r="D94" s="205" t="s">
        <v>116</v>
      </c>
      <c r="E94" s="206" t="s">
        <v>135</v>
      </c>
      <c r="F94" s="207" t="s">
        <v>136</v>
      </c>
      <c r="G94" s="208" t="s">
        <v>119</v>
      </c>
      <c r="H94" s="209">
        <v>1</v>
      </c>
      <c r="I94" s="210"/>
      <c r="J94" s="211">
        <f>ROUND(I94*H94,2)</f>
        <v>0</v>
      </c>
      <c r="K94" s="207" t="s">
        <v>120</v>
      </c>
      <c r="L94" s="44"/>
      <c r="M94" s="212" t="s">
        <v>20</v>
      </c>
      <c r="N94" s="213" t="s">
        <v>45</v>
      </c>
      <c r="O94" s="84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121</v>
      </c>
      <c r="AT94" s="216" t="s">
        <v>116</v>
      </c>
      <c r="AU94" s="216" t="s">
        <v>22</v>
      </c>
      <c r="AY94" s="17" t="s">
        <v>115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22</v>
      </c>
      <c r="BK94" s="217">
        <f>ROUND(I94*H94,2)</f>
        <v>0</v>
      </c>
      <c r="BL94" s="17" t="s">
        <v>121</v>
      </c>
      <c r="BM94" s="216" t="s">
        <v>137</v>
      </c>
    </row>
    <row r="95" spans="1:65" s="2" customFormat="1" ht="12">
      <c r="A95" s="38"/>
      <c r="B95" s="39"/>
      <c r="C95" s="205" t="s">
        <v>138</v>
      </c>
      <c r="D95" s="205" t="s">
        <v>116</v>
      </c>
      <c r="E95" s="206" t="s">
        <v>139</v>
      </c>
      <c r="F95" s="207" t="s">
        <v>140</v>
      </c>
      <c r="G95" s="208" t="s">
        <v>119</v>
      </c>
      <c r="H95" s="209">
        <v>1</v>
      </c>
      <c r="I95" s="210"/>
      <c r="J95" s="211">
        <f>ROUND(I95*H95,2)</f>
        <v>0</v>
      </c>
      <c r="K95" s="207" t="s">
        <v>120</v>
      </c>
      <c r="L95" s="44"/>
      <c r="M95" s="212" t="s">
        <v>20</v>
      </c>
      <c r="N95" s="213" t="s">
        <v>45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121</v>
      </c>
      <c r="AT95" s="216" t="s">
        <v>116</v>
      </c>
      <c r="AU95" s="216" t="s">
        <v>22</v>
      </c>
      <c r="AY95" s="17" t="s">
        <v>115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22</v>
      </c>
      <c r="BK95" s="217">
        <f>ROUND(I95*H95,2)</f>
        <v>0</v>
      </c>
      <c r="BL95" s="17" t="s">
        <v>121</v>
      </c>
      <c r="BM95" s="216" t="s">
        <v>141</v>
      </c>
    </row>
    <row r="96" spans="1:65" s="2" customFormat="1" ht="12">
      <c r="A96" s="38"/>
      <c r="B96" s="39"/>
      <c r="C96" s="205" t="s">
        <v>142</v>
      </c>
      <c r="D96" s="205" t="s">
        <v>116</v>
      </c>
      <c r="E96" s="206" t="s">
        <v>143</v>
      </c>
      <c r="F96" s="207" t="s">
        <v>144</v>
      </c>
      <c r="G96" s="208" t="s">
        <v>119</v>
      </c>
      <c r="H96" s="209">
        <v>1</v>
      </c>
      <c r="I96" s="210"/>
      <c r="J96" s="211">
        <f>ROUND(I96*H96,2)</f>
        <v>0</v>
      </c>
      <c r="K96" s="207" t="s">
        <v>120</v>
      </c>
      <c r="L96" s="44"/>
      <c r="M96" s="212" t="s">
        <v>20</v>
      </c>
      <c r="N96" s="213" t="s">
        <v>45</v>
      </c>
      <c r="O96" s="84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6" t="s">
        <v>121</v>
      </c>
      <c r="AT96" s="216" t="s">
        <v>116</v>
      </c>
      <c r="AU96" s="216" t="s">
        <v>22</v>
      </c>
      <c r="AY96" s="17" t="s">
        <v>115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7" t="s">
        <v>22</v>
      </c>
      <c r="BK96" s="217">
        <f>ROUND(I96*H96,2)</f>
        <v>0</v>
      </c>
      <c r="BL96" s="17" t="s">
        <v>121</v>
      </c>
      <c r="BM96" s="216" t="s">
        <v>145</v>
      </c>
    </row>
    <row r="97" spans="1:65" s="2" customFormat="1" ht="12">
      <c r="A97" s="38"/>
      <c r="B97" s="39"/>
      <c r="C97" s="205" t="s">
        <v>146</v>
      </c>
      <c r="D97" s="205" t="s">
        <v>116</v>
      </c>
      <c r="E97" s="206" t="s">
        <v>147</v>
      </c>
      <c r="F97" s="207" t="s">
        <v>148</v>
      </c>
      <c r="G97" s="208" t="s">
        <v>119</v>
      </c>
      <c r="H97" s="209">
        <v>1</v>
      </c>
      <c r="I97" s="210"/>
      <c r="J97" s="211">
        <f>ROUND(I97*H97,2)</f>
        <v>0</v>
      </c>
      <c r="K97" s="207" t="s">
        <v>120</v>
      </c>
      <c r="L97" s="44"/>
      <c r="M97" s="212" t="s">
        <v>20</v>
      </c>
      <c r="N97" s="213" t="s">
        <v>45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121</v>
      </c>
      <c r="AT97" s="216" t="s">
        <v>116</v>
      </c>
      <c r="AU97" s="216" t="s">
        <v>22</v>
      </c>
      <c r="AY97" s="17" t="s">
        <v>115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22</v>
      </c>
      <c r="BK97" s="217">
        <f>ROUND(I97*H97,2)</f>
        <v>0</v>
      </c>
      <c r="BL97" s="17" t="s">
        <v>121</v>
      </c>
      <c r="BM97" s="216" t="s">
        <v>149</v>
      </c>
    </row>
    <row r="98" spans="1:65" s="2" customFormat="1" ht="12">
      <c r="A98" s="38"/>
      <c r="B98" s="39"/>
      <c r="C98" s="205" t="s">
        <v>150</v>
      </c>
      <c r="D98" s="205" t="s">
        <v>116</v>
      </c>
      <c r="E98" s="206" t="s">
        <v>151</v>
      </c>
      <c r="F98" s="207" t="s">
        <v>152</v>
      </c>
      <c r="G98" s="208" t="s">
        <v>119</v>
      </c>
      <c r="H98" s="209">
        <v>1</v>
      </c>
      <c r="I98" s="210"/>
      <c r="J98" s="211">
        <f>ROUND(I98*H98,2)</f>
        <v>0</v>
      </c>
      <c r="K98" s="207" t="s">
        <v>120</v>
      </c>
      <c r="L98" s="44"/>
      <c r="M98" s="212" t="s">
        <v>20</v>
      </c>
      <c r="N98" s="213" t="s">
        <v>45</v>
      </c>
      <c r="O98" s="84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121</v>
      </c>
      <c r="AT98" s="216" t="s">
        <v>116</v>
      </c>
      <c r="AU98" s="216" t="s">
        <v>22</v>
      </c>
      <c r="AY98" s="17" t="s">
        <v>115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22</v>
      </c>
      <c r="BK98" s="217">
        <f>ROUND(I98*H98,2)</f>
        <v>0</v>
      </c>
      <c r="BL98" s="17" t="s">
        <v>121</v>
      </c>
      <c r="BM98" s="216" t="s">
        <v>153</v>
      </c>
    </row>
    <row r="99" spans="1:65" s="2" customFormat="1" ht="16.5" customHeight="1">
      <c r="A99" s="38"/>
      <c r="B99" s="39"/>
      <c r="C99" s="205" t="s">
        <v>154</v>
      </c>
      <c r="D99" s="205" t="s">
        <v>116</v>
      </c>
      <c r="E99" s="206" t="s">
        <v>155</v>
      </c>
      <c r="F99" s="207" t="s">
        <v>156</v>
      </c>
      <c r="G99" s="208" t="s">
        <v>119</v>
      </c>
      <c r="H99" s="209">
        <v>1</v>
      </c>
      <c r="I99" s="210"/>
      <c r="J99" s="211">
        <f>ROUND(I99*H99,2)</f>
        <v>0</v>
      </c>
      <c r="K99" s="207" t="s">
        <v>20</v>
      </c>
      <c r="L99" s="44"/>
      <c r="M99" s="223" t="s">
        <v>20</v>
      </c>
      <c r="N99" s="224" t="s">
        <v>45</v>
      </c>
      <c r="O99" s="225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121</v>
      </c>
      <c r="AT99" s="216" t="s">
        <v>116</v>
      </c>
      <c r="AU99" s="216" t="s">
        <v>22</v>
      </c>
      <c r="AY99" s="17" t="s">
        <v>115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22</v>
      </c>
      <c r="BK99" s="217">
        <f>ROUND(I99*H99,2)</f>
        <v>0</v>
      </c>
      <c r="BL99" s="17" t="s">
        <v>121</v>
      </c>
      <c r="BM99" s="216" t="s">
        <v>157</v>
      </c>
    </row>
    <row r="100" spans="1:31" s="2" customFormat="1" ht="6.95" customHeight="1">
      <c r="A100" s="3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44"/>
      <c r="M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</sheetData>
  <sheetProtection password="CC35" sheet="1" objects="1" scenarios="1" formatColumns="0" formatRows="0" autoFilter="0"/>
  <autoFilter ref="C86:K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81</v>
      </c>
    </row>
    <row r="4" spans="2:46" s="1" customFormat="1" ht="24.95" customHeight="1">
      <c r="B4" s="20"/>
      <c r="D4" s="140" t="s">
        <v>89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II-181 Dražovice - Strašín</v>
      </c>
      <c r="F7" s="142"/>
      <c r="G7" s="142"/>
      <c r="H7" s="142"/>
      <c r="L7" s="20"/>
    </row>
    <row r="8" spans="2:12" s="1" customFormat="1" ht="12" customHeight="1">
      <c r="B8" s="20"/>
      <c r="D8" s="142" t="s">
        <v>90</v>
      </c>
      <c r="L8" s="20"/>
    </row>
    <row r="9" spans="1:31" s="2" customFormat="1" ht="16.5" customHeight="1">
      <c r="A9" s="38"/>
      <c r="B9" s="44"/>
      <c r="C9" s="38"/>
      <c r="D9" s="38"/>
      <c r="E9" s="143" t="s">
        <v>91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92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158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19</v>
      </c>
      <c r="E13" s="38"/>
      <c r="F13" s="133" t="s">
        <v>20</v>
      </c>
      <c r="G13" s="38"/>
      <c r="H13" s="38"/>
      <c r="I13" s="142" t="s">
        <v>21</v>
      </c>
      <c r="J13" s="133" t="s">
        <v>20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133" t="s">
        <v>24</v>
      </c>
      <c r="G14" s="38"/>
      <c r="H14" s="38"/>
      <c r="I14" s="142" t="s">
        <v>25</v>
      </c>
      <c r="J14" s="146" t="str">
        <f>'Rekapitulace stavby'!AN8</f>
        <v>21. 5. 2021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29</v>
      </c>
      <c r="E16" s="38"/>
      <c r="F16" s="38"/>
      <c r="G16" s="38"/>
      <c r="H16" s="38"/>
      <c r="I16" s="142" t="s">
        <v>30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>Správa a údržba silnic Plzeňského kraje</v>
      </c>
      <c r="F17" s="38"/>
      <c r="G17" s="38"/>
      <c r="H17" s="38"/>
      <c r="I17" s="142" t="s">
        <v>32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33</v>
      </c>
      <c r="E19" s="38"/>
      <c r="F19" s="38"/>
      <c r="G19" s="38"/>
      <c r="H19" s="38"/>
      <c r="I19" s="142" t="s">
        <v>30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32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35</v>
      </c>
      <c r="E22" s="38"/>
      <c r="F22" s="38"/>
      <c r="G22" s="38"/>
      <c r="H22" s="38"/>
      <c r="I22" s="142" t="s">
        <v>30</v>
      </c>
      <c r="J22" s="133" t="str">
        <f>IF('Rekapitulace stavby'!AN16="","",'Rekapitulace stavby'!AN16)</f>
        <v/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tr">
        <f>IF('Rekapitulace stavby'!E17="","",'Rekapitulace stavby'!E17)</f>
        <v>SG Geotechnika</v>
      </c>
      <c r="F23" s="38"/>
      <c r="G23" s="38"/>
      <c r="H23" s="38"/>
      <c r="I23" s="142" t="s">
        <v>32</v>
      </c>
      <c r="J23" s="133" t="str">
        <f>IF('Rekapitulace stavby'!AN17="","",'Rekapitulace stavby'!AN17)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30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32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38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20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40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42</v>
      </c>
      <c r="G34" s="38"/>
      <c r="H34" s="38"/>
      <c r="I34" s="154" t="s">
        <v>41</v>
      </c>
      <c r="J34" s="154" t="s">
        <v>43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44</v>
      </c>
      <c r="E35" s="142" t="s">
        <v>45</v>
      </c>
      <c r="F35" s="156">
        <f>ROUND((SUM(BE94:BE283)),2)</f>
        <v>0</v>
      </c>
      <c r="G35" s="38"/>
      <c r="H35" s="38"/>
      <c r="I35" s="157">
        <v>0.21</v>
      </c>
      <c r="J35" s="156">
        <f>ROUND(((SUM(BE94:BE283))*I35),2)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46</v>
      </c>
      <c r="F36" s="156">
        <f>ROUND((SUM(BF94:BF283)),2)</f>
        <v>0</v>
      </c>
      <c r="G36" s="38"/>
      <c r="H36" s="38"/>
      <c r="I36" s="157">
        <v>0.15</v>
      </c>
      <c r="J36" s="156">
        <f>ROUND(((SUM(BF94:BF283))*I36),2)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ROUND((SUM(BG94:BG283)),2)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48</v>
      </c>
      <c r="F38" s="156">
        <f>ROUND((SUM(BH94:BH283)),2)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49</v>
      </c>
      <c r="F39" s="156">
        <f>ROUND((SUM(BI94:BI283)),2)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50</v>
      </c>
      <c r="E41" s="160"/>
      <c r="F41" s="160"/>
      <c r="G41" s="161" t="s">
        <v>51</v>
      </c>
      <c r="H41" s="162" t="s">
        <v>52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94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II-181 Dražovice - Strašín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90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91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92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01 - 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23</v>
      </c>
      <c r="D56" s="40"/>
      <c r="E56" s="40"/>
      <c r="F56" s="27" t="str">
        <f>F14</f>
        <v xml:space="preserve"> </v>
      </c>
      <c r="G56" s="40"/>
      <c r="H56" s="40"/>
      <c r="I56" s="32" t="s">
        <v>25</v>
      </c>
      <c r="J56" s="72" t="str">
        <f>IF(J14="","",J14)</f>
        <v>21. 5. 2021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29</v>
      </c>
      <c r="D58" s="40"/>
      <c r="E58" s="40"/>
      <c r="F58" s="27" t="str">
        <f>E17</f>
        <v>Správa a údržba silnic Plzeňského kraje</v>
      </c>
      <c r="G58" s="40"/>
      <c r="H58" s="40"/>
      <c r="I58" s="32" t="s">
        <v>35</v>
      </c>
      <c r="J58" s="36" t="str">
        <f>E23</f>
        <v>SG Geotechnika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33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95</v>
      </c>
      <c r="D61" s="171"/>
      <c r="E61" s="171"/>
      <c r="F61" s="171"/>
      <c r="G61" s="171"/>
      <c r="H61" s="171"/>
      <c r="I61" s="171"/>
      <c r="J61" s="172" t="s">
        <v>96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72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97</v>
      </c>
    </row>
    <row r="64" spans="1:31" s="9" customFormat="1" ht="24.95" customHeight="1" hidden="1">
      <c r="A64" s="9"/>
      <c r="B64" s="174"/>
      <c r="C64" s="175"/>
      <c r="D64" s="176" t="s">
        <v>159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 hidden="1">
      <c r="A65" s="12"/>
      <c r="B65" s="228"/>
      <c r="C65" s="125"/>
      <c r="D65" s="229" t="s">
        <v>160</v>
      </c>
      <c r="E65" s="230"/>
      <c r="F65" s="230"/>
      <c r="G65" s="230"/>
      <c r="H65" s="230"/>
      <c r="I65" s="230"/>
      <c r="J65" s="231">
        <f>J96</f>
        <v>0</v>
      </c>
      <c r="K65" s="125"/>
      <c r="L65" s="23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28"/>
      <c r="C66" s="125"/>
      <c r="D66" s="229" t="s">
        <v>161</v>
      </c>
      <c r="E66" s="230"/>
      <c r="F66" s="230"/>
      <c r="G66" s="230"/>
      <c r="H66" s="230"/>
      <c r="I66" s="230"/>
      <c r="J66" s="231">
        <f>J145</f>
        <v>0</v>
      </c>
      <c r="K66" s="125"/>
      <c r="L66" s="23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28"/>
      <c r="C67" s="125"/>
      <c r="D67" s="229" t="s">
        <v>162</v>
      </c>
      <c r="E67" s="230"/>
      <c r="F67" s="230"/>
      <c r="G67" s="230"/>
      <c r="H67" s="230"/>
      <c r="I67" s="230"/>
      <c r="J67" s="231">
        <f>J153</f>
        <v>0</v>
      </c>
      <c r="K67" s="125"/>
      <c r="L67" s="23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 hidden="1">
      <c r="A68" s="12"/>
      <c r="B68" s="228"/>
      <c r="C68" s="125"/>
      <c r="D68" s="229" t="s">
        <v>163</v>
      </c>
      <c r="E68" s="230"/>
      <c r="F68" s="230"/>
      <c r="G68" s="230"/>
      <c r="H68" s="230"/>
      <c r="I68" s="230"/>
      <c r="J68" s="231">
        <f>J184</f>
        <v>0</v>
      </c>
      <c r="K68" s="125"/>
      <c r="L68" s="23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9.9" customHeight="1" hidden="1">
      <c r="A69" s="12"/>
      <c r="B69" s="228"/>
      <c r="C69" s="125"/>
      <c r="D69" s="229" t="s">
        <v>164</v>
      </c>
      <c r="E69" s="230"/>
      <c r="F69" s="230"/>
      <c r="G69" s="230"/>
      <c r="H69" s="230"/>
      <c r="I69" s="230"/>
      <c r="J69" s="231">
        <f>J239</f>
        <v>0</v>
      </c>
      <c r="K69" s="125"/>
      <c r="L69" s="23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2" customFormat="1" ht="19.9" customHeight="1" hidden="1">
      <c r="A70" s="12"/>
      <c r="B70" s="228"/>
      <c r="C70" s="125"/>
      <c r="D70" s="229" t="s">
        <v>165</v>
      </c>
      <c r="E70" s="230"/>
      <c r="F70" s="230"/>
      <c r="G70" s="230"/>
      <c r="H70" s="230"/>
      <c r="I70" s="230"/>
      <c r="J70" s="231">
        <f>J241</f>
        <v>0</v>
      </c>
      <c r="K70" s="125"/>
      <c r="L70" s="23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9" customFormat="1" ht="24.95" customHeight="1" hidden="1">
      <c r="A71" s="9"/>
      <c r="B71" s="174"/>
      <c r="C71" s="175"/>
      <c r="D71" s="176" t="s">
        <v>166</v>
      </c>
      <c r="E71" s="177"/>
      <c r="F71" s="177"/>
      <c r="G71" s="177"/>
      <c r="H71" s="177"/>
      <c r="I71" s="177"/>
      <c r="J71" s="178">
        <f>J275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2" customFormat="1" ht="19.9" customHeight="1" hidden="1">
      <c r="A72" s="12"/>
      <c r="B72" s="228"/>
      <c r="C72" s="125"/>
      <c r="D72" s="229" t="s">
        <v>167</v>
      </c>
      <c r="E72" s="230"/>
      <c r="F72" s="230"/>
      <c r="G72" s="230"/>
      <c r="H72" s="230"/>
      <c r="I72" s="230"/>
      <c r="J72" s="231">
        <f>J276</f>
        <v>0</v>
      </c>
      <c r="K72" s="125"/>
      <c r="L72" s="23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2" customFormat="1" ht="21.8" customHeight="1" hidden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 hidden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ht="12" hidden="1"/>
    <row r="76" ht="12" hidden="1"/>
    <row r="77" ht="12" hidden="1"/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100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II-181 Dražovice - Strašín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90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91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92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01 - STAVEBNÍ ČÁST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23</v>
      </c>
      <c r="D88" s="40"/>
      <c r="E88" s="40"/>
      <c r="F88" s="27" t="str">
        <f>F14</f>
        <v xml:space="preserve"> </v>
      </c>
      <c r="G88" s="40"/>
      <c r="H88" s="40"/>
      <c r="I88" s="32" t="s">
        <v>25</v>
      </c>
      <c r="J88" s="72" t="str">
        <f>IF(J14="","",J14)</f>
        <v>21. 5. 2021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29</v>
      </c>
      <c r="D90" s="40"/>
      <c r="E90" s="40"/>
      <c r="F90" s="27" t="str">
        <f>E17</f>
        <v>Správa a údržba silnic Plzeňského kraje</v>
      </c>
      <c r="G90" s="40"/>
      <c r="H90" s="40"/>
      <c r="I90" s="32" t="s">
        <v>35</v>
      </c>
      <c r="J90" s="36" t="str">
        <f>E23</f>
        <v>SG Geotechnika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33</v>
      </c>
      <c r="D91" s="40"/>
      <c r="E91" s="40"/>
      <c r="F91" s="27" t="str">
        <f>IF(E20="","",E20)</f>
        <v>Vyplň údaj</v>
      </c>
      <c r="G91" s="40"/>
      <c r="H91" s="40"/>
      <c r="I91" s="32" t="s">
        <v>37</v>
      </c>
      <c r="J91" s="36" t="str">
        <f>E26</f>
        <v xml:space="preserve"> 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0" customFormat="1" ht="29.25" customHeight="1">
      <c r="A93" s="180"/>
      <c r="B93" s="181"/>
      <c r="C93" s="182" t="s">
        <v>101</v>
      </c>
      <c r="D93" s="183" t="s">
        <v>59</v>
      </c>
      <c r="E93" s="183" t="s">
        <v>55</v>
      </c>
      <c r="F93" s="183" t="s">
        <v>56</v>
      </c>
      <c r="G93" s="183" t="s">
        <v>102</v>
      </c>
      <c r="H93" s="183" t="s">
        <v>103</v>
      </c>
      <c r="I93" s="183" t="s">
        <v>104</v>
      </c>
      <c r="J93" s="183" t="s">
        <v>96</v>
      </c>
      <c r="K93" s="184" t="s">
        <v>105</v>
      </c>
      <c r="L93" s="185"/>
      <c r="M93" s="92" t="s">
        <v>20</v>
      </c>
      <c r="N93" s="93" t="s">
        <v>44</v>
      </c>
      <c r="O93" s="93" t="s">
        <v>106</v>
      </c>
      <c r="P93" s="93" t="s">
        <v>107</v>
      </c>
      <c r="Q93" s="93" t="s">
        <v>108</v>
      </c>
      <c r="R93" s="93" t="s">
        <v>109</v>
      </c>
      <c r="S93" s="93" t="s">
        <v>110</v>
      </c>
      <c r="T93" s="94" t="s">
        <v>111</v>
      </c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</row>
    <row r="94" spans="1:63" s="2" customFormat="1" ht="22.8" customHeight="1">
      <c r="A94" s="38"/>
      <c r="B94" s="39"/>
      <c r="C94" s="99" t="s">
        <v>112</v>
      </c>
      <c r="D94" s="40"/>
      <c r="E94" s="40"/>
      <c r="F94" s="40"/>
      <c r="G94" s="40"/>
      <c r="H94" s="40"/>
      <c r="I94" s="40"/>
      <c r="J94" s="186">
        <f>BK94</f>
        <v>0</v>
      </c>
      <c r="K94" s="40"/>
      <c r="L94" s="44"/>
      <c r="M94" s="95"/>
      <c r="N94" s="187"/>
      <c r="O94" s="96"/>
      <c r="P94" s="188">
        <f>P95+P275</f>
        <v>0</v>
      </c>
      <c r="Q94" s="96"/>
      <c r="R94" s="188">
        <f>R95+R275</f>
        <v>1554.53092605</v>
      </c>
      <c r="S94" s="96"/>
      <c r="T94" s="189">
        <f>T95+T275</f>
        <v>4264.76125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73</v>
      </c>
      <c r="AU94" s="17" t="s">
        <v>97</v>
      </c>
      <c r="BK94" s="190">
        <f>BK95+BK275</f>
        <v>0</v>
      </c>
    </row>
    <row r="95" spans="1:63" s="11" customFormat="1" ht="25.9" customHeight="1">
      <c r="A95" s="11"/>
      <c r="B95" s="191"/>
      <c r="C95" s="192"/>
      <c r="D95" s="193" t="s">
        <v>73</v>
      </c>
      <c r="E95" s="194" t="s">
        <v>168</v>
      </c>
      <c r="F95" s="194" t="s">
        <v>169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P96+P145+P153+P184+P239+P241</f>
        <v>0</v>
      </c>
      <c r="Q95" s="199"/>
      <c r="R95" s="200">
        <f>R96+R145+R153+R184+R239+R241</f>
        <v>1554.51948605</v>
      </c>
      <c r="S95" s="199"/>
      <c r="T95" s="201">
        <f>T96+T145+T153+T184+T239+T241</f>
        <v>4264.76125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2" t="s">
        <v>22</v>
      </c>
      <c r="AT95" s="203" t="s">
        <v>73</v>
      </c>
      <c r="AU95" s="203" t="s">
        <v>74</v>
      </c>
      <c r="AY95" s="202" t="s">
        <v>115</v>
      </c>
      <c r="BK95" s="204">
        <f>BK96+BK145+BK153+BK184+BK239+BK241</f>
        <v>0</v>
      </c>
    </row>
    <row r="96" spans="1:63" s="11" customFormat="1" ht="22.8" customHeight="1">
      <c r="A96" s="11"/>
      <c r="B96" s="191"/>
      <c r="C96" s="192"/>
      <c r="D96" s="193" t="s">
        <v>73</v>
      </c>
      <c r="E96" s="233" t="s">
        <v>22</v>
      </c>
      <c r="F96" s="233" t="s">
        <v>170</v>
      </c>
      <c r="G96" s="192"/>
      <c r="H96" s="192"/>
      <c r="I96" s="195"/>
      <c r="J96" s="234">
        <f>BK96</f>
        <v>0</v>
      </c>
      <c r="K96" s="192"/>
      <c r="L96" s="197"/>
      <c r="M96" s="198"/>
      <c r="N96" s="199"/>
      <c r="O96" s="199"/>
      <c r="P96" s="200">
        <f>SUM(P97:P144)</f>
        <v>0</v>
      </c>
      <c r="Q96" s="199"/>
      <c r="R96" s="200">
        <f>SUM(R97:R144)</f>
        <v>936.6958</v>
      </c>
      <c r="S96" s="199"/>
      <c r="T96" s="201">
        <f>SUM(T97:T144)</f>
        <v>3168.21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R96" s="202" t="s">
        <v>22</v>
      </c>
      <c r="AT96" s="203" t="s">
        <v>73</v>
      </c>
      <c r="AU96" s="203" t="s">
        <v>22</v>
      </c>
      <c r="AY96" s="202" t="s">
        <v>115</v>
      </c>
      <c r="BK96" s="204">
        <f>SUM(BK97:BK144)</f>
        <v>0</v>
      </c>
    </row>
    <row r="97" spans="1:65" s="2" customFormat="1" ht="12">
      <c r="A97" s="38"/>
      <c r="B97" s="39"/>
      <c r="C97" s="205" t="s">
        <v>22</v>
      </c>
      <c r="D97" s="205" t="s">
        <v>116</v>
      </c>
      <c r="E97" s="206" t="s">
        <v>171</v>
      </c>
      <c r="F97" s="207" t="s">
        <v>172</v>
      </c>
      <c r="G97" s="208" t="s">
        <v>173</v>
      </c>
      <c r="H97" s="209">
        <v>25</v>
      </c>
      <c r="I97" s="210"/>
      <c r="J97" s="211">
        <f>ROUND(I97*H97,2)</f>
        <v>0</v>
      </c>
      <c r="K97" s="207" t="s">
        <v>174</v>
      </c>
      <c r="L97" s="44"/>
      <c r="M97" s="212" t="s">
        <v>20</v>
      </c>
      <c r="N97" s="213" t="s">
        <v>45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0.586</v>
      </c>
      <c r="T97" s="215">
        <f>S97*H97</f>
        <v>14.649999999999999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134</v>
      </c>
      <c r="AT97" s="216" t="s">
        <v>116</v>
      </c>
      <c r="AU97" s="216" t="s">
        <v>81</v>
      </c>
      <c r="AY97" s="17" t="s">
        <v>115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22</v>
      </c>
      <c r="BK97" s="217">
        <f>ROUND(I97*H97,2)</f>
        <v>0</v>
      </c>
      <c r="BL97" s="17" t="s">
        <v>134</v>
      </c>
      <c r="BM97" s="216" t="s">
        <v>175</v>
      </c>
    </row>
    <row r="98" spans="1:51" s="13" customFormat="1" ht="12">
      <c r="A98" s="13"/>
      <c r="B98" s="235"/>
      <c r="C98" s="236"/>
      <c r="D98" s="218" t="s">
        <v>176</v>
      </c>
      <c r="E98" s="237" t="s">
        <v>20</v>
      </c>
      <c r="F98" s="238" t="s">
        <v>177</v>
      </c>
      <c r="G98" s="236"/>
      <c r="H98" s="237" t="s">
        <v>20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4" t="s">
        <v>176</v>
      </c>
      <c r="AU98" s="244" t="s">
        <v>81</v>
      </c>
      <c r="AV98" s="13" t="s">
        <v>22</v>
      </c>
      <c r="AW98" s="13" t="s">
        <v>178</v>
      </c>
      <c r="AX98" s="13" t="s">
        <v>74</v>
      </c>
      <c r="AY98" s="244" t="s">
        <v>115</v>
      </c>
    </row>
    <row r="99" spans="1:51" s="14" customFormat="1" ht="12">
      <c r="A99" s="14"/>
      <c r="B99" s="245"/>
      <c r="C99" s="246"/>
      <c r="D99" s="218" t="s">
        <v>176</v>
      </c>
      <c r="E99" s="247" t="s">
        <v>20</v>
      </c>
      <c r="F99" s="248" t="s">
        <v>179</v>
      </c>
      <c r="G99" s="246"/>
      <c r="H99" s="249">
        <v>25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5" t="s">
        <v>176</v>
      </c>
      <c r="AU99" s="255" t="s">
        <v>81</v>
      </c>
      <c r="AV99" s="14" t="s">
        <v>81</v>
      </c>
      <c r="AW99" s="14" t="s">
        <v>178</v>
      </c>
      <c r="AX99" s="14" t="s">
        <v>74</v>
      </c>
      <c r="AY99" s="255" t="s">
        <v>115</v>
      </c>
    </row>
    <row r="100" spans="1:65" s="2" customFormat="1" ht="12">
      <c r="A100" s="38"/>
      <c r="B100" s="39"/>
      <c r="C100" s="205" t="s">
        <v>81</v>
      </c>
      <c r="D100" s="205" t="s">
        <v>116</v>
      </c>
      <c r="E100" s="206" t="s">
        <v>180</v>
      </c>
      <c r="F100" s="207" t="s">
        <v>181</v>
      </c>
      <c r="G100" s="208" t="s">
        <v>173</v>
      </c>
      <c r="H100" s="209">
        <v>140</v>
      </c>
      <c r="I100" s="210"/>
      <c r="J100" s="211">
        <f>ROUND(I100*H100,2)</f>
        <v>0</v>
      </c>
      <c r="K100" s="207" t="s">
        <v>174</v>
      </c>
      <c r="L100" s="44"/>
      <c r="M100" s="212" t="s">
        <v>20</v>
      </c>
      <c r="N100" s="213" t="s">
        <v>45</v>
      </c>
      <c r="O100" s="84"/>
      <c r="P100" s="214">
        <f>O100*H100</f>
        <v>0</v>
      </c>
      <c r="Q100" s="214">
        <v>9E-05</v>
      </c>
      <c r="R100" s="214">
        <f>Q100*H100</f>
        <v>0.0126</v>
      </c>
      <c r="S100" s="214">
        <v>0.23</v>
      </c>
      <c r="T100" s="215">
        <f>S100*H100</f>
        <v>32.2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134</v>
      </c>
      <c r="AT100" s="216" t="s">
        <v>116</v>
      </c>
      <c r="AU100" s="216" t="s">
        <v>81</v>
      </c>
      <c r="AY100" s="17" t="s">
        <v>115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22</v>
      </c>
      <c r="BK100" s="217">
        <f>ROUND(I100*H100,2)</f>
        <v>0</v>
      </c>
      <c r="BL100" s="17" t="s">
        <v>134</v>
      </c>
      <c r="BM100" s="216" t="s">
        <v>182</v>
      </c>
    </row>
    <row r="101" spans="1:47" s="2" customFormat="1" ht="12">
      <c r="A101" s="38"/>
      <c r="B101" s="39"/>
      <c r="C101" s="40"/>
      <c r="D101" s="218" t="s">
        <v>127</v>
      </c>
      <c r="E101" s="40"/>
      <c r="F101" s="219" t="s">
        <v>183</v>
      </c>
      <c r="G101" s="40"/>
      <c r="H101" s="40"/>
      <c r="I101" s="220"/>
      <c r="J101" s="40"/>
      <c r="K101" s="40"/>
      <c r="L101" s="44"/>
      <c r="M101" s="221"/>
      <c r="N101" s="222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127</v>
      </c>
      <c r="AU101" s="17" t="s">
        <v>81</v>
      </c>
    </row>
    <row r="102" spans="1:51" s="13" customFormat="1" ht="12">
      <c r="A102" s="13"/>
      <c r="B102" s="235"/>
      <c r="C102" s="236"/>
      <c r="D102" s="218" t="s">
        <v>176</v>
      </c>
      <c r="E102" s="237" t="s">
        <v>20</v>
      </c>
      <c r="F102" s="238" t="s">
        <v>184</v>
      </c>
      <c r="G102" s="236"/>
      <c r="H102" s="237" t="s">
        <v>20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176</v>
      </c>
      <c r="AU102" s="244" t="s">
        <v>81</v>
      </c>
      <c r="AV102" s="13" t="s">
        <v>22</v>
      </c>
      <c r="AW102" s="13" t="s">
        <v>178</v>
      </c>
      <c r="AX102" s="13" t="s">
        <v>74</v>
      </c>
      <c r="AY102" s="244" t="s">
        <v>115</v>
      </c>
    </row>
    <row r="103" spans="1:51" s="14" customFormat="1" ht="12">
      <c r="A103" s="14"/>
      <c r="B103" s="245"/>
      <c r="C103" s="246"/>
      <c r="D103" s="218" t="s">
        <v>176</v>
      </c>
      <c r="E103" s="247" t="s">
        <v>20</v>
      </c>
      <c r="F103" s="248" t="s">
        <v>185</v>
      </c>
      <c r="G103" s="246"/>
      <c r="H103" s="249">
        <v>140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5" t="s">
        <v>176</v>
      </c>
      <c r="AU103" s="255" t="s">
        <v>81</v>
      </c>
      <c r="AV103" s="14" t="s">
        <v>81</v>
      </c>
      <c r="AW103" s="14" t="s">
        <v>178</v>
      </c>
      <c r="AX103" s="14" t="s">
        <v>74</v>
      </c>
      <c r="AY103" s="255" t="s">
        <v>115</v>
      </c>
    </row>
    <row r="104" spans="1:65" s="2" customFormat="1" ht="55.5" customHeight="1">
      <c r="A104" s="38"/>
      <c r="B104" s="39"/>
      <c r="C104" s="205" t="s">
        <v>129</v>
      </c>
      <c r="D104" s="205" t="s">
        <v>116</v>
      </c>
      <c r="E104" s="206" t="s">
        <v>186</v>
      </c>
      <c r="F104" s="207" t="s">
        <v>187</v>
      </c>
      <c r="G104" s="208" t="s">
        <v>173</v>
      </c>
      <c r="H104" s="209">
        <v>140</v>
      </c>
      <c r="I104" s="210"/>
      <c r="J104" s="211">
        <f>ROUND(I104*H104,2)</f>
        <v>0</v>
      </c>
      <c r="K104" s="207" t="s">
        <v>174</v>
      </c>
      <c r="L104" s="44"/>
      <c r="M104" s="212" t="s">
        <v>20</v>
      </c>
      <c r="N104" s="213" t="s">
        <v>45</v>
      </c>
      <c r="O104" s="84"/>
      <c r="P104" s="214">
        <f>O104*H104</f>
        <v>0</v>
      </c>
      <c r="Q104" s="214">
        <v>0</v>
      </c>
      <c r="R104" s="214">
        <f>Q104*H104</f>
        <v>0</v>
      </c>
      <c r="S104" s="214">
        <v>0.3</v>
      </c>
      <c r="T104" s="215">
        <f>S104*H104</f>
        <v>42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134</v>
      </c>
      <c r="AT104" s="216" t="s">
        <v>116</v>
      </c>
      <c r="AU104" s="216" t="s">
        <v>81</v>
      </c>
      <c r="AY104" s="17" t="s">
        <v>115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22</v>
      </c>
      <c r="BK104" s="217">
        <f>ROUND(I104*H104,2)</f>
        <v>0</v>
      </c>
      <c r="BL104" s="17" t="s">
        <v>134</v>
      </c>
      <c r="BM104" s="216" t="s">
        <v>188</v>
      </c>
    </row>
    <row r="105" spans="1:51" s="13" customFormat="1" ht="12">
      <c r="A105" s="13"/>
      <c r="B105" s="235"/>
      <c r="C105" s="236"/>
      <c r="D105" s="218" t="s">
        <v>176</v>
      </c>
      <c r="E105" s="237" t="s">
        <v>20</v>
      </c>
      <c r="F105" s="238" t="s">
        <v>189</v>
      </c>
      <c r="G105" s="236"/>
      <c r="H105" s="237" t="s">
        <v>20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176</v>
      </c>
      <c r="AU105" s="244" t="s">
        <v>81</v>
      </c>
      <c r="AV105" s="13" t="s">
        <v>22</v>
      </c>
      <c r="AW105" s="13" t="s">
        <v>178</v>
      </c>
      <c r="AX105" s="13" t="s">
        <v>74</v>
      </c>
      <c r="AY105" s="244" t="s">
        <v>115</v>
      </c>
    </row>
    <row r="106" spans="1:51" s="14" customFormat="1" ht="12">
      <c r="A106" s="14"/>
      <c r="B106" s="245"/>
      <c r="C106" s="246"/>
      <c r="D106" s="218" t="s">
        <v>176</v>
      </c>
      <c r="E106" s="247" t="s">
        <v>20</v>
      </c>
      <c r="F106" s="248" t="s">
        <v>185</v>
      </c>
      <c r="G106" s="246"/>
      <c r="H106" s="249">
        <v>140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176</v>
      </c>
      <c r="AU106" s="255" t="s">
        <v>81</v>
      </c>
      <c r="AV106" s="14" t="s">
        <v>81</v>
      </c>
      <c r="AW106" s="14" t="s">
        <v>178</v>
      </c>
      <c r="AX106" s="14" t="s">
        <v>74</v>
      </c>
      <c r="AY106" s="255" t="s">
        <v>115</v>
      </c>
    </row>
    <row r="107" spans="1:65" s="2" customFormat="1" ht="12">
      <c r="A107" s="38"/>
      <c r="B107" s="39"/>
      <c r="C107" s="205" t="s">
        <v>134</v>
      </c>
      <c r="D107" s="205" t="s">
        <v>116</v>
      </c>
      <c r="E107" s="206" t="s">
        <v>190</v>
      </c>
      <c r="F107" s="207" t="s">
        <v>191</v>
      </c>
      <c r="G107" s="208" t="s">
        <v>173</v>
      </c>
      <c r="H107" s="209">
        <v>14480</v>
      </c>
      <c r="I107" s="210"/>
      <c r="J107" s="211">
        <f>ROUND(I107*H107,2)</f>
        <v>0</v>
      </c>
      <c r="K107" s="207" t="s">
        <v>174</v>
      </c>
      <c r="L107" s="44"/>
      <c r="M107" s="212" t="s">
        <v>20</v>
      </c>
      <c r="N107" s="213" t="s">
        <v>45</v>
      </c>
      <c r="O107" s="84"/>
      <c r="P107" s="214">
        <f>O107*H107</f>
        <v>0</v>
      </c>
      <c r="Q107" s="214">
        <v>3E-05</v>
      </c>
      <c r="R107" s="214">
        <f>Q107*H107</f>
        <v>0.4344</v>
      </c>
      <c r="S107" s="214">
        <v>0.069</v>
      </c>
      <c r="T107" s="215">
        <f>S107*H107</f>
        <v>999.1200000000001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134</v>
      </c>
      <c r="AT107" s="216" t="s">
        <v>116</v>
      </c>
      <c r="AU107" s="216" t="s">
        <v>81</v>
      </c>
      <c r="AY107" s="17" t="s">
        <v>115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22</v>
      </c>
      <c r="BK107" s="217">
        <f>ROUND(I107*H107,2)</f>
        <v>0</v>
      </c>
      <c r="BL107" s="17" t="s">
        <v>134</v>
      </c>
      <c r="BM107" s="216" t="s">
        <v>192</v>
      </c>
    </row>
    <row r="108" spans="1:47" s="2" customFormat="1" ht="12">
      <c r="A108" s="38"/>
      <c r="B108" s="39"/>
      <c r="C108" s="40"/>
      <c r="D108" s="218" t="s">
        <v>127</v>
      </c>
      <c r="E108" s="40"/>
      <c r="F108" s="219" t="s">
        <v>193</v>
      </c>
      <c r="G108" s="40"/>
      <c r="H108" s="40"/>
      <c r="I108" s="220"/>
      <c r="J108" s="40"/>
      <c r="K108" s="40"/>
      <c r="L108" s="44"/>
      <c r="M108" s="221"/>
      <c r="N108" s="22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127</v>
      </c>
      <c r="AU108" s="17" t="s">
        <v>81</v>
      </c>
    </row>
    <row r="109" spans="1:51" s="13" customFormat="1" ht="12">
      <c r="A109" s="13"/>
      <c r="B109" s="235"/>
      <c r="C109" s="236"/>
      <c r="D109" s="218" t="s">
        <v>176</v>
      </c>
      <c r="E109" s="237" t="s">
        <v>20</v>
      </c>
      <c r="F109" s="238" t="s">
        <v>194</v>
      </c>
      <c r="G109" s="236"/>
      <c r="H109" s="237" t="s">
        <v>20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176</v>
      </c>
      <c r="AU109" s="244" t="s">
        <v>81</v>
      </c>
      <c r="AV109" s="13" t="s">
        <v>22</v>
      </c>
      <c r="AW109" s="13" t="s">
        <v>178</v>
      </c>
      <c r="AX109" s="13" t="s">
        <v>74</v>
      </c>
      <c r="AY109" s="244" t="s">
        <v>115</v>
      </c>
    </row>
    <row r="110" spans="1:51" s="14" customFormat="1" ht="12">
      <c r="A110" s="14"/>
      <c r="B110" s="245"/>
      <c r="C110" s="246"/>
      <c r="D110" s="218" t="s">
        <v>176</v>
      </c>
      <c r="E110" s="247" t="s">
        <v>20</v>
      </c>
      <c r="F110" s="248" t="s">
        <v>195</v>
      </c>
      <c r="G110" s="246"/>
      <c r="H110" s="249">
        <v>14480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176</v>
      </c>
      <c r="AU110" s="255" t="s">
        <v>81</v>
      </c>
      <c r="AV110" s="14" t="s">
        <v>81</v>
      </c>
      <c r="AW110" s="14" t="s">
        <v>178</v>
      </c>
      <c r="AX110" s="14" t="s">
        <v>74</v>
      </c>
      <c r="AY110" s="255" t="s">
        <v>115</v>
      </c>
    </row>
    <row r="111" spans="1:65" s="2" customFormat="1" ht="12">
      <c r="A111" s="38"/>
      <c r="B111" s="39"/>
      <c r="C111" s="205" t="s">
        <v>138</v>
      </c>
      <c r="D111" s="205" t="s">
        <v>116</v>
      </c>
      <c r="E111" s="206" t="s">
        <v>196</v>
      </c>
      <c r="F111" s="207" t="s">
        <v>197</v>
      </c>
      <c r="G111" s="208" t="s">
        <v>173</v>
      </c>
      <c r="H111" s="209">
        <v>4976</v>
      </c>
      <c r="I111" s="210"/>
      <c r="J111" s="211">
        <f>ROUND(I111*H111,2)</f>
        <v>0</v>
      </c>
      <c r="K111" s="207" t="s">
        <v>174</v>
      </c>
      <c r="L111" s="44"/>
      <c r="M111" s="212" t="s">
        <v>20</v>
      </c>
      <c r="N111" s="213" t="s">
        <v>45</v>
      </c>
      <c r="O111" s="84"/>
      <c r="P111" s="214">
        <f>O111*H111</f>
        <v>0</v>
      </c>
      <c r="Q111" s="214">
        <v>5E-05</v>
      </c>
      <c r="R111" s="214">
        <f>Q111*H111</f>
        <v>0.24880000000000002</v>
      </c>
      <c r="S111" s="214">
        <v>0.115</v>
      </c>
      <c r="T111" s="215">
        <f>S111*H111</f>
        <v>572.24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134</v>
      </c>
      <c r="AT111" s="216" t="s">
        <v>116</v>
      </c>
      <c r="AU111" s="216" t="s">
        <v>81</v>
      </c>
      <c r="AY111" s="17" t="s">
        <v>115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22</v>
      </c>
      <c r="BK111" s="217">
        <f>ROUND(I111*H111,2)</f>
        <v>0</v>
      </c>
      <c r="BL111" s="17" t="s">
        <v>134</v>
      </c>
      <c r="BM111" s="216" t="s">
        <v>198</v>
      </c>
    </row>
    <row r="112" spans="1:47" s="2" customFormat="1" ht="12">
      <c r="A112" s="38"/>
      <c r="B112" s="39"/>
      <c r="C112" s="40"/>
      <c r="D112" s="218" t="s">
        <v>127</v>
      </c>
      <c r="E112" s="40"/>
      <c r="F112" s="219" t="s">
        <v>193</v>
      </c>
      <c r="G112" s="40"/>
      <c r="H112" s="40"/>
      <c r="I112" s="220"/>
      <c r="J112" s="40"/>
      <c r="K112" s="40"/>
      <c r="L112" s="44"/>
      <c r="M112" s="221"/>
      <c r="N112" s="222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127</v>
      </c>
      <c r="AU112" s="17" t="s">
        <v>81</v>
      </c>
    </row>
    <row r="113" spans="1:51" s="13" customFormat="1" ht="12">
      <c r="A113" s="13"/>
      <c r="B113" s="235"/>
      <c r="C113" s="236"/>
      <c r="D113" s="218" t="s">
        <v>176</v>
      </c>
      <c r="E113" s="237" t="s">
        <v>20</v>
      </c>
      <c r="F113" s="238" t="s">
        <v>199</v>
      </c>
      <c r="G113" s="236"/>
      <c r="H113" s="237" t="s">
        <v>20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176</v>
      </c>
      <c r="AU113" s="244" t="s">
        <v>81</v>
      </c>
      <c r="AV113" s="13" t="s">
        <v>22</v>
      </c>
      <c r="AW113" s="13" t="s">
        <v>178</v>
      </c>
      <c r="AX113" s="13" t="s">
        <v>74</v>
      </c>
      <c r="AY113" s="244" t="s">
        <v>115</v>
      </c>
    </row>
    <row r="114" spans="1:51" s="14" customFormat="1" ht="12">
      <c r="A114" s="14"/>
      <c r="B114" s="245"/>
      <c r="C114" s="246"/>
      <c r="D114" s="218" t="s">
        <v>176</v>
      </c>
      <c r="E114" s="247" t="s">
        <v>20</v>
      </c>
      <c r="F114" s="248" t="s">
        <v>200</v>
      </c>
      <c r="G114" s="246"/>
      <c r="H114" s="249">
        <v>2600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176</v>
      </c>
      <c r="AU114" s="255" t="s">
        <v>81</v>
      </c>
      <c r="AV114" s="14" t="s">
        <v>81</v>
      </c>
      <c r="AW114" s="14" t="s">
        <v>178</v>
      </c>
      <c r="AX114" s="14" t="s">
        <v>74</v>
      </c>
      <c r="AY114" s="255" t="s">
        <v>115</v>
      </c>
    </row>
    <row r="115" spans="1:51" s="13" customFormat="1" ht="12">
      <c r="A115" s="13"/>
      <c r="B115" s="235"/>
      <c r="C115" s="236"/>
      <c r="D115" s="218" t="s">
        <v>176</v>
      </c>
      <c r="E115" s="237" t="s">
        <v>20</v>
      </c>
      <c r="F115" s="238" t="s">
        <v>201</v>
      </c>
      <c r="G115" s="236"/>
      <c r="H115" s="237" t="s">
        <v>20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176</v>
      </c>
      <c r="AU115" s="244" t="s">
        <v>81</v>
      </c>
      <c r="AV115" s="13" t="s">
        <v>22</v>
      </c>
      <c r="AW115" s="13" t="s">
        <v>178</v>
      </c>
      <c r="AX115" s="13" t="s">
        <v>74</v>
      </c>
      <c r="AY115" s="244" t="s">
        <v>115</v>
      </c>
    </row>
    <row r="116" spans="1:51" s="14" customFormat="1" ht="12">
      <c r="A116" s="14"/>
      <c r="B116" s="245"/>
      <c r="C116" s="246"/>
      <c r="D116" s="218" t="s">
        <v>176</v>
      </c>
      <c r="E116" s="247" t="s">
        <v>20</v>
      </c>
      <c r="F116" s="248" t="s">
        <v>202</v>
      </c>
      <c r="G116" s="246"/>
      <c r="H116" s="249">
        <v>2376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176</v>
      </c>
      <c r="AU116" s="255" t="s">
        <v>81</v>
      </c>
      <c r="AV116" s="14" t="s">
        <v>81</v>
      </c>
      <c r="AW116" s="14" t="s">
        <v>178</v>
      </c>
      <c r="AX116" s="14" t="s">
        <v>74</v>
      </c>
      <c r="AY116" s="255" t="s">
        <v>115</v>
      </c>
    </row>
    <row r="117" spans="1:65" s="2" customFormat="1" ht="66.75" customHeight="1">
      <c r="A117" s="38"/>
      <c r="B117" s="39"/>
      <c r="C117" s="205" t="s">
        <v>142</v>
      </c>
      <c r="D117" s="205" t="s">
        <v>116</v>
      </c>
      <c r="E117" s="206" t="s">
        <v>203</v>
      </c>
      <c r="F117" s="207" t="s">
        <v>204</v>
      </c>
      <c r="G117" s="208" t="s">
        <v>173</v>
      </c>
      <c r="H117" s="209">
        <v>2600</v>
      </c>
      <c r="I117" s="210"/>
      <c r="J117" s="211">
        <f>ROUND(I117*H117,2)</f>
        <v>0</v>
      </c>
      <c r="K117" s="207" t="s">
        <v>174</v>
      </c>
      <c r="L117" s="44"/>
      <c r="M117" s="212" t="s">
        <v>20</v>
      </c>
      <c r="N117" s="213" t="s">
        <v>45</v>
      </c>
      <c r="O117" s="84"/>
      <c r="P117" s="214">
        <f>O117*H117</f>
        <v>0</v>
      </c>
      <c r="Q117" s="214">
        <v>0</v>
      </c>
      <c r="R117" s="214">
        <f>Q117*H117</f>
        <v>0</v>
      </c>
      <c r="S117" s="214">
        <v>0.58</v>
      </c>
      <c r="T117" s="215">
        <f>S117*H117</f>
        <v>1508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6" t="s">
        <v>134</v>
      </c>
      <c r="AT117" s="216" t="s">
        <v>116</v>
      </c>
      <c r="AU117" s="216" t="s">
        <v>81</v>
      </c>
      <c r="AY117" s="17" t="s">
        <v>115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7" t="s">
        <v>22</v>
      </c>
      <c r="BK117" s="217">
        <f>ROUND(I117*H117,2)</f>
        <v>0</v>
      </c>
      <c r="BL117" s="17" t="s">
        <v>134</v>
      </c>
      <c r="BM117" s="216" t="s">
        <v>205</v>
      </c>
    </row>
    <row r="118" spans="1:51" s="13" customFormat="1" ht="12">
      <c r="A118" s="13"/>
      <c r="B118" s="235"/>
      <c r="C118" s="236"/>
      <c r="D118" s="218" t="s">
        <v>176</v>
      </c>
      <c r="E118" s="237" t="s">
        <v>20</v>
      </c>
      <c r="F118" s="238" t="s">
        <v>199</v>
      </c>
      <c r="G118" s="236"/>
      <c r="H118" s="237" t="s">
        <v>20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176</v>
      </c>
      <c r="AU118" s="244" t="s">
        <v>81</v>
      </c>
      <c r="AV118" s="13" t="s">
        <v>22</v>
      </c>
      <c r="AW118" s="13" t="s">
        <v>178</v>
      </c>
      <c r="AX118" s="13" t="s">
        <v>74</v>
      </c>
      <c r="AY118" s="244" t="s">
        <v>115</v>
      </c>
    </row>
    <row r="119" spans="1:51" s="14" customFormat="1" ht="12">
      <c r="A119" s="14"/>
      <c r="B119" s="245"/>
      <c r="C119" s="246"/>
      <c r="D119" s="218" t="s">
        <v>176</v>
      </c>
      <c r="E119" s="247" t="s">
        <v>20</v>
      </c>
      <c r="F119" s="248" t="s">
        <v>200</v>
      </c>
      <c r="G119" s="246"/>
      <c r="H119" s="249">
        <v>2600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176</v>
      </c>
      <c r="AU119" s="255" t="s">
        <v>81</v>
      </c>
      <c r="AV119" s="14" t="s">
        <v>81</v>
      </c>
      <c r="AW119" s="14" t="s">
        <v>178</v>
      </c>
      <c r="AX119" s="14" t="s">
        <v>74</v>
      </c>
      <c r="AY119" s="255" t="s">
        <v>115</v>
      </c>
    </row>
    <row r="120" spans="1:65" s="2" customFormat="1" ht="33" customHeight="1">
      <c r="A120" s="38"/>
      <c r="B120" s="39"/>
      <c r="C120" s="205" t="s">
        <v>146</v>
      </c>
      <c r="D120" s="205" t="s">
        <v>116</v>
      </c>
      <c r="E120" s="206" t="s">
        <v>206</v>
      </c>
      <c r="F120" s="207" t="s">
        <v>207</v>
      </c>
      <c r="G120" s="208" t="s">
        <v>208</v>
      </c>
      <c r="H120" s="209">
        <v>520</v>
      </c>
      <c r="I120" s="210"/>
      <c r="J120" s="211">
        <f>ROUND(I120*H120,2)</f>
        <v>0</v>
      </c>
      <c r="K120" s="207" t="s">
        <v>174</v>
      </c>
      <c r="L120" s="44"/>
      <c r="M120" s="212" t="s">
        <v>20</v>
      </c>
      <c r="N120" s="213" t="s">
        <v>45</v>
      </c>
      <c r="O120" s="84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6" t="s">
        <v>134</v>
      </c>
      <c r="AT120" s="216" t="s">
        <v>116</v>
      </c>
      <c r="AU120" s="216" t="s">
        <v>81</v>
      </c>
      <c r="AY120" s="17" t="s">
        <v>115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22</v>
      </c>
      <c r="BK120" s="217">
        <f>ROUND(I120*H120,2)</f>
        <v>0</v>
      </c>
      <c r="BL120" s="17" t="s">
        <v>134</v>
      </c>
      <c r="BM120" s="216" t="s">
        <v>209</v>
      </c>
    </row>
    <row r="121" spans="1:51" s="13" customFormat="1" ht="12">
      <c r="A121" s="13"/>
      <c r="B121" s="235"/>
      <c r="C121" s="236"/>
      <c r="D121" s="218" t="s">
        <v>176</v>
      </c>
      <c r="E121" s="237" t="s">
        <v>20</v>
      </c>
      <c r="F121" s="238" t="s">
        <v>199</v>
      </c>
      <c r="G121" s="236"/>
      <c r="H121" s="237" t="s">
        <v>20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176</v>
      </c>
      <c r="AU121" s="244" t="s">
        <v>81</v>
      </c>
      <c r="AV121" s="13" t="s">
        <v>22</v>
      </c>
      <c r="AW121" s="13" t="s">
        <v>178</v>
      </c>
      <c r="AX121" s="13" t="s">
        <v>74</v>
      </c>
      <c r="AY121" s="244" t="s">
        <v>115</v>
      </c>
    </row>
    <row r="122" spans="1:51" s="14" customFormat="1" ht="12">
      <c r="A122" s="14"/>
      <c r="B122" s="245"/>
      <c r="C122" s="246"/>
      <c r="D122" s="218" t="s">
        <v>176</v>
      </c>
      <c r="E122" s="247" t="s">
        <v>20</v>
      </c>
      <c r="F122" s="248" t="s">
        <v>210</v>
      </c>
      <c r="G122" s="246"/>
      <c r="H122" s="249">
        <v>520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176</v>
      </c>
      <c r="AU122" s="255" t="s">
        <v>81</v>
      </c>
      <c r="AV122" s="14" t="s">
        <v>81</v>
      </c>
      <c r="AW122" s="14" t="s">
        <v>178</v>
      </c>
      <c r="AX122" s="14" t="s">
        <v>74</v>
      </c>
      <c r="AY122" s="255" t="s">
        <v>115</v>
      </c>
    </row>
    <row r="123" spans="1:65" s="2" customFormat="1" ht="12">
      <c r="A123" s="38"/>
      <c r="B123" s="39"/>
      <c r="C123" s="205" t="s">
        <v>150</v>
      </c>
      <c r="D123" s="205" t="s">
        <v>116</v>
      </c>
      <c r="E123" s="206" t="s">
        <v>211</v>
      </c>
      <c r="F123" s="207" t="s">
        <v>212</v>
      </c>
      <c r="G123" s="208" t="s">
        <v>208</v>
      </c>
      <c r="H123" s="209">
        <v>520</v>
      </c>
      <c r="I123" s="210"/>
      <c r="J123" s="211">
        <f>ROUND(I123*H123,2)</f>
        <v>0</v>
      </c>
      <c r="K123" s="207" t="s">
        <v>174</v>
      </c>
      <c r="L123" s="44"/>
      <c r="M123" s="212" t="s">
        <v>20</v>
      </c>
      <c r="N123" s="213" t="s">
        <v>45</v>
      </c>
      <c r="O123" s="84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6" t="s">
        <v>134</v>
      </c>
      <c r="AT123" s="216" t="s">
        <v>116</v>
      </c>
      <c r="AU123" s="216" t="s">
        <v>81</v>
      </c>
      <c r="AY123" s="17" t="s">
        <v>115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22</v>
      </c>
      <c r="BK123" s="217">
        <f>ROUND(I123*H123,2)</f>
        <v>0</v>
      </c>
      <c r="BL123" s="17" t="s">
        <v>134</v>
      </c>
      <c r="BM123" s="216" t="s">
        <v>213</v>
      </c>
    </row>
    <row r="124" spans="1:65" s="2" customFormat="1" ht="66.75" customHeight="1">
      <c r="A124" s="38"/>
      <c r="B124" s="39"/>
      <c r="C124" s="205" t="s">
        <v>154</v>
      </c>
      <c r="D124" s="205" t="s">
        <v>116</v>
      </c>
      <c r="E124" s="206" t="s">
        <v>214</v>
      </c>
      <c r="F124" s="207" t="s">
        <v>215</v>
      </c>
      <c r="G124" s="208" t="s">
        <v>208</v>
      </c>
      <c r="H124" s="209">
        <v>10400</v>
      </c>
      <c r="I124" s="210"/>
      <c r="J124" s="211">
        <f>ROUND(I124*H124,2)</f>
        <v>0</v>
      </c>
      <c r="K124" s="207" t="s">
        <v>174</v>
      </c>
      <c r="L124" s="44"/>
      <c r="M124" s="212" t="s">
        <v>20</v>
      </c>
      <c r="N124" s="213" t="s">
        <v>45</v>
      </c>
      <c r="O124" s="84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134</v>
      </c>
      <c r="AT124" s="216" t="s">
        <v>116</v>
      </c>
      <c r="AU124" s="216" t="s">
        <v>81</v>
      </c>
      <c r="AY124" s="17" t="s">
        <v>115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22</v>
      </c>
      <c r="BK124" s="217">
        <f>ROUND(I124*H124,2)</f>
        <v>0</v>
      </c>
      <c r="BL124" s="17" t="s">
        <v>134</v>
      </c>
      <c r="BM124" s="216" t="s">
        <v>216</v>
      </c>
    </row>
    <row r="125" spans="1:51" s="14" customFormat="1" ht="12">
      <c r="A125" s="14"/>
      <c r="B125" s="245"/>
      <c r="C125" s="246"/>
      <c r="D125" s="218" t="s">
        <v>176</v>
      </c>
      <c r="E125" s="247" t="s">
        <v>20</v>
      </c>
      <c r="F125" s="248" t="s">
        <v>217</v>
      </c>
      <c r="G125" s="246"/>
      <c r="H125" s="249">
        <v>10400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176</v>
      </c>
      <c r="AU125" s="255" t="s">
        <v>81</v>
      </c>
      <c r="AV125" s="14" t="s">
        <v>81</v>
      </c>
      <c r="AW125" s="14" t="s">
        <v>178</v>
      </c>
      <c r="AX125" s="14" t="s">
        <v>74</v>
      </c>
      <c r="AY125" s="255" t="s">
        <v>115</v>
      </c>
    </row>
    <row r="126" spans="1:65" s="2" customFormat="1" ht="44.25" customHeight="1">
      <c r="A126" s="38"/>
      <c r="B126" s="39"/>
      <c r="C126" s="205" t="s">
        <v>27</v>
      </c>
      <c r="D126" s="205" t="s">
        <v>116</v>
      </c>
      <c r="E126" s="206" t="s">
        <v>218</v>
      </c>
      <c r="F126" s="207" t="s">
        <v>219</v>
      </c>
      <c r="G126" s="208" t="s">
        <v>220</v>
      </c>
      <c r="H126" s="209">
        <v>988</v>
      </c>
      <c r="I126" s="210"/>
      <c r="J126" s="211">
        <f>ROUND(I126*H126,2)</f>
        <v>0</v>
      </c>
      <c r="K126" s="207" t="s">
        <v>174</v>
      </c>
      <c r="L126" s="44"/>
      <c r="M126" s="212" t="s">
        <v>20</v>
      </c>
      <c r="N126" s="213" t="s">
        <v>45</v>
      </c>
      <c r="O126" s="84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134</v>
      </c>
      <c r="AT126" s="216" t="s">
        <v>116</v>
      </c>
      <c r="AU126" s="216" t="s">
        <v>81</v>
      </c>
      <c r="AY126" s="17" t="s">
        <v>115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22</v>
      </c>
      <c r="BK126" s="217">
        <f>ROUND(I126*H126,2)</f>
        <v>0</v>
      </c>
      <c r="BL126" s="17" t="s">
        <v>134</v>
      </c>
      <c r="BM126" s="216" t="s">
        <v>221</v>
      </c>
    </row>
    <row r="127" spans="1:51" s="13" customFormat="1" ht="12">
      <c r="A127" s="13"/>
      <c r="B127" s="235"/>
      <c r="C127" s="236"/>
      <c r="D127" s="218" t="s">
        <v>176</v>
      </c>
      <c r="E127" s="237" t="s">
        <v>20</v>
      </c>
      <c r="F127" s="238" t="s">
        <v>199</v>
      </c>
      <c r="G127" s="236"/>
      <c r="H127" s="237" t="s">
        <v>20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176</v>
      </c>
      <c r="AU127" s="244" t="s">
        <v>81</v>
      </c>
      <c r="AV127" s="13" t="s">
        <v>22</v>
      </c>
      <c r="AW127" s="13" t="s">
        <v>178</v>
      </c>
      <c r="AX127" s="13" t="s">
        <v>74</v>
      </c>
      <c r="AY127" s="244" t="s">
        <v>115</v>
      </c>
    </row>
    <row r="128" spans="1:51" s="14" customFormat="1" ht="12">
      <c r="A128" s="14"/>
      <c r="B128" s="245"/>
      <c r="C128" s="246"/>
      <c r="D128" s="218" t="s">
        <v>176</v>
      </c>
      <c r="E128" s="247" t="s">
        <v>20</v>
      </c>
      <c r="F128" s="248" t="s">
        <v>222</v>
      </c>
      <c r="G128" s="246"/>
      <c r="H128" s="249">
        <v>988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176</v>
      </c>
      <c r="AU128" s="255" t="s">
        <v>81</v>
      </c>
      <c r="AV128" s="14" t="s">
        <v>81</v>
      </c>
      <c r="AW128" s="14" t="s">
        <v>178</v>
      </c>
      <c r="AX128" s="14" t="s">
        <v>74</v>
      </c>
      <c r="AY128" s="255" t="s">
        <v>115</v>
      </c>
    </row>
    <row r="129" spans="1:65" s="2" customFormat="1" ht="12">
      <c r="A129" s="38"/>
      <c r="B129" s="39"/>
      <c r="C129" s="205" t="s">
        <v>223</v>
      </c>
      <c r="D129" s="205" t="s">
        <v>116</v>
      </c>
      <c r="E129" s="206" t="s">
        <v>224</v>
      </c>
      <c r="F129" s="207" t="s">
        <v>225</v>
      </c>
      <c r="G129" s="208" t="s">
        <v>208</v>
      </c>
      <c r="H129" s="209">
        <v>520</v>
      </c>
      <c r="I129" s="210"/>
      <c r="J129" s="211">
        <f>ROUND(I129*H129,2)</f>
        <v>0</v>
      </c>
      <c r="K129" s="207" t="s">
        <v>174</v>
      </c>
      <c r="L129" s="44"/>
      <c r="M129" s="212" t="s">
        <v>20</v>
      </c>
      <c r="N129" s="213" t="s">
        <v>45</v>
      </c>
      <c r="O129" s="84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6" t="s">
        <v>134</v>
      </c>
      <c r="AT129" s="216" t="s">
        <v>116</v>
      </c>
      <c r="AU129" s="216" t="s">
        <v>81</v>
      </c>
      <c r="AY129" s="17" t="s">
        <v>115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22</v>
      </c>
      <c r="BK129" s="217">
        <f>ROUND(I129*H129,2)</f>
        <v>0</v>
      </c>
      <c r="BL129" s="17" t="s">
        <v>134</v>
      </c>
      <c r="BM129" s="216" t="s">
        <v>226</v>
      </c>
    </row>
    <row r="130" spans="1:51" s="13" customFormat="1" ht="12">
      <c r="A130" s="13"/>
      <c r="B130" s="235"/>
      <c r="C130" s="236"/>
      <c r="D130" s="218" t="s">
        <v>176</v>
      </c>
      <c r="E130" s="237" t="s">
        <v>20</v>
      </c>
      <c r="F130" s="238" t="s">
        <v>199</v>
      </c>
      <c r="G130" s="236"/>
      <c r="H130" s="237" t="s">
        <v>20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176</v>
      </c>
      <c r="AU130" s="244" t="s">
        <v>81</v>
      </c>
      <c r="AV130" s="13" t="s">
        <v>22</v>
      </c>
      <c r="AW130" s="13" t="s">
        <v>178</v>
      </c>
      <c r="AX130" s="13" t="s">
        <v>74</v>
      </c>
      <c r="AY130" s="244" t="s">
        <v>115</v>
      </c>
    </row>
    <row r="131" spans="1:51" s="14" customFormat="1" ht="12">
      <c r="A131" s="14"/>
      <c r="B131" s="245"/>
      <c r="C131" s="246"/>
      <c r="D131" s="218" t="s">
        <v>176</v>
      </c>
      <c r="E131" s="247" t="s">
        <v>20</v>
      </c>
      <c r="F131" s="248" t="s">
        <v>210</v>
      </c>
      <c r="G131" s="246"/>
      <c r="H131" s="249">
        <v>520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176</v>
      </c>
      <c r="AU131" s="255" t="s">
        <v>81</v>
      </c>
      <c r="AV131" s="14" t="s">
        <v>81</v>
      </c>
      <c r="AW131" s="14" t="s">
        <v>178</v>
      </c>
      <c r="AX131" s="14" t="s">
        <v>74</v>
      </c>
      <c r="AY131" s="255" t="s">
        <v>115</v>
      </c>
    </row>
    <row r="132" spans="1:65" s="2" customFormat="1" ht="16.5" customHeight="1">
      <c r="A132" s="38"/>
      <c r="B132" s="39"/>
      <c r="C132" s="256" t="s">
        <v>227</v>
      </c>
      <c r="D132" s="256" t="s">
        <v>228</v>
      </c>
      <c r="E132" s="257" t="s">
        <v>229</v>
      </c>
      <c r="F132" s="258" t="s">
        <v>230</v>
      </c>
      <c r="G132" s="259" t="s">
        <v>220</v>
      </c>
      <c r="H132" s="260">
        <v>936</v>
      </c>
      <c r="I132" s="261"/>
      <c r="J132" s="262">
        <f>ROUND(I132*H132,2)</f>
        <v>0</v>
      </c>
      <c r="K132" s="258" t="s">
        <v>120</v>
      </c>
      <c r="L132" s="263"/>
      <c r="M132" s="264" t="s">
        <v>20</v>
      </c>
      <c r="N132" s="265" t="s">
        <v>45</v>
      </c>
      <c r="O132" s="84"/>
      <c r="P132" s="214">
        <f>O132*H132</f>
        <v>0</v>
      </c>
      <c r="Q132" s="214">
        <v>1</v>
      </c>
      <c r="R132" s="214">
        <f>Q132*H132</f>
        <v>936</v>
      </c>
      <c r="S132" s="214">
        <v>0</v>
      </c>
      <c r="T132" s="21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6" t="s">
        <v>150</v>
      </c>
      <c r="AT132" s="216" t="s">
        <v>228</v>
      </c>
      <c r="AU132" s="216" t="s">
        <v>81</v>
      </c>
      <c r="AY132" s="17" t="s">
        <v>115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22</v>
      </c>
      <c r="BK132" s="217">
        <f>ROUND(I132*H132,2)</f>
        <v>0</v>
      </c>
      <c r="BL132" s="17" t="s">
        <v>134</v>
      </c>
      <c r="BM132" s="216" t="s">
        <v>231</v>
      </c>
    </row>
    <row r="133" spans="1:51" s="14" customFormat="1" ht="12">
      <c r="A133" s="14"/>
      <c r="B133" s="245"/>
      <c r="C133" s="246"/>
      <c r="D133" s="218" t="s">
        <v>176</v>
      </c>
      <c r="E133" s="247" t="s">
        <v>20</v>
      </c>
      <c r="F133" s="248" t="s">
        <v>232</v>
      </c>
      <c r="G133" s="246"/>
      <c r="H133" s="249">
        <v>936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176</v>
      </c>
      <c r="AU133" s="255" t="s">
        <v>81</v>
      </c>
      <c r="AV133" s="14" t="s">
        <v>81</v>
      </c>
      <c r="AW133" s="14" t="s">
        <v>178</v>
      </c>
      <c r="AX133" s="14" t="s">
        <v>74</v>
      </c>
      <c r="AY133" s="255" t="s">
        <v>115</v>
      </c>
    </row>
    <row r="134" spans="1:65" s="2" customFormat="1" ht="16.5" customHeight="1">
      <c r="A134" s="38"/>
      <c r="B134" s="39"/>
      <c r="C134" s="205" t="s">
        <v>233</v>
      </c>
      <c r="D134" s="205" t="s">
        <v>116</v>
      </c>
      <c r="E134" s="206" t="s">
        <v>234</v>
      </c>
      <c r="F134" s="207" t="s">
        <v>235</v>
      </c>
      <c r="G134" s="208" t="s">
        <v>173</v>
      </c>
      <c r="H134" s="209">
        <v>2993.8</v>
      </c>
      <c r="I134" s="210"/>
      <c r="J134" s="211">
        <f>ROUND(I134*H134,2)</f>
        <v>0</v>
      </c>
      <c r="K134" s="207" t="s">
        <v>174</v>
      </c>
      <c r="L134" s="44"/>
      <c r="M134" s="212" t="s">
        <v>20</v>
      </c>
      <c r="N134" s="213" t="s">
        <v>45</v>
      </c>
      <c r="O134" s="84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6" t="s">
        <v>134</v>
      </c>
      <c r="AT134" s="216" t="s">
        <v>116</v>
      </c>
      <c r="AU134" s="216" t="s">
        <v>81</v>
      </c>
      <c r="AY134" s="17" t="s">
        <v>115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22</v>
      </c>
      <c r="BK134" s="217">
        <f>ROUND(I134*H134,2)</f>
        <v>0</v>
      </c>
      <c r="BL134" s="17" t="s">
        <v>134</v>
      </c>
      <c r="BM134" s="216" t="s">
        <v>236</v>
      </c>
    </row>
    <row r="135" spans="1:51" s="13" customFormat="1" ht="12">
      <c r="A135" s="13"/>
      <c r="B135" s="235"/>
      <c r="C135" s="236"/>
      <c r="D135" s="218" t="s">
        <v>176</v>
      </c>
      <c r="E135" s="237" t="s">
        <v>20</v>
      </c>
      <c r="F135" s="238" t="s">
        <v>199</v>
      </c>
      <c r="G135" s="236"/>
      <c r="H135" s="237" t="s">
        <v>20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176</v>
      </c>
      <c r="AU135" s="244" t="s">
        <v>81</v>
      </c>
      <c r="AV135" s="13" t="s">
        <v>22</v>
      </c>
      <c r="AW135" s="13" t="s">
        <v>178</v>
      </c>
      <c r="AX135" s="13" t="s">
        <v>74</v>
      </c>
      <c r="AY135" s="244" t="s">
        <v>115</v>
      </c>
    </row>
    <row r="136" spans="1:51" s="14" customFormat="1" ht="12">
      <c r="A136" s="14"/>
      <c r="B136" s="245"/>
      <c r="C136" s="246"/>
      <c r="D136" s="218" t="s">
        <v>176</v>
      </c>
      <c r="E136" s="247" t="s">
        <v>20</v>
      </c>
      <c r="F136" s="248" t="s">
        <v>200</v>
      </c>
      <c r="G136" s="246"/>
      <c r="H136" s="249">
        <v>2600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176</v>
      </c>
      <c r="AU136" s="255" t="s">
        <v>81</v>
      </c>
      <c r="AV136" s="14" t="s">
        <v>81</v>
      </c>
      <c r="AW136" s="14" t="s">
        <v>178</v>
      </c>
      <c r="AX136" s="14" t="s">
        <v>74</v>
      </c>
      <c r="AY136" s="255" t="s">
        <v>115</v>
      </c>
    </row>
    <row r="137" spans="1:51" s="13" customFormat="1" ht="12">
      <c r="A137" s="13"/>
      <c r="B137" s="235"/>
      <c r="C137" s="236"/>
      <c r="D137" s="218" t="s">
        <v>176</v>
      </c>
      <c r="E137" s="237" t="s">
        <v>20</v>
      </c>
      <c r="F137" s="238" t="s">
        <v>184</v>
      </c>
      <c r="G137" s="236"/>
      <c r="H137" s="237" t="s">
        <v>20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176</v>
      </c>
      <c r="AU137" s="244" t="s">
        <v>81</v>
      </c>
      <c r="AV137" s="13" t="s">
        <v>22</v>
      </c>
      <c r="AW137" s="13" t="s">
        <v>178</v>
      </c>
      <c r="AX137" s="13" t="s">
        <v>74</v>
      </c>
      <c r="AY137" s="244" t="s">
        <v>115</v>
      </c>
    </row>
    <row r="138" spans="1:51" s="14" customFormat="1" ht="12">
      <c r="A138" s="14"/>
      <c r="B138" s="245"/>
      <c r="C138" s="246"/>
      <c r="D138" s="218" t="s">
        <v>176</v>
      </c>
      <c r="E138" s="247" t="s">
        <v>20</v>
      </c>
      <c r="F138" s="248" t="s">
        <v>185</v>
      </c>
      <c r="G138" s="246"/>
      <c r="H138" s="249">
        <v>140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176</v>
      </c>
      <c r="AU138" s="255" t="s">
        <v>81</v>
      </c>
      <c r="AV138" s="14" t="s">
        <v>81</v>
      </c>
      <c r="AW138" s="14" t="s">
        <v>178</v>
      </c>
      <c r="AX138" s="14" t="s">
        <v>74</v>
      </c>
      <c r="AY138" s="255" t="s">
        <v>115</v>
      </c>
    </row>
    <row r="139" spans="1:51" s="13" customFormat="1" ht="12">
      <c r="A139" s="13"/>
      <c r="B139" s="235"/>
      <c r="C139" s="236"/>
      <c r="D139" s="218" t="s">
        <v>176</v>
      </c>
      <c r="E139" s="237" t="s">
        <v>20</v>
      </c>
      <c r="F139" s="238" t="s">
        <v>237</v>
      </c>
      <c r="G139" s="236"/>
      <c r="H139" s="237" t="s">
        <v>20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176</v>
      </c>
      <c r="AU139" s="244" t="s">
        <v>81</v>
      </c>
      <c r="AV139" s="13" t="s">
        <v>22</v>
      </c>
      <c r="AW139" s="13" t="s">
        <v>178</v>
      </c>
      <c r="AX139" s="13" t="s">
        <v>74</v>
      </c>
      <c r="AY139" s="244" t="s">
        <v>115</v>
      </c>
    </row>
    <row r="140" spans="1:51" s="14" customFormat="1" ht="12">
      <c r="A140" s="14"/>
      <c r="B140" s="245"/>
      <c r="C140" s="246"/>
      <c r="D140" s="218" t="s">
        <v>176</v>
      </c>
      <c r="E140" s="247" t="s">
        <v>20</v>
      </c>
      <c r="F140" s="248" t="s">
        <v>238</v>
      </c>
      <c r="G140" s="246"/>
      <c r="H140" s="249">
        <v>8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176</v>
      </c>
      <c r="AU140" s="255" t="s">
        <v>81</v>
      </c>
      <c r="AV140" s="14" t="s">
        <v>81</v>
      </c>
      <c r="AW140" s="14" t="s">
        <v>178</v>
      </c>
      <c r="AX140" s="14" t="s">
        <v>74</v>
      </c>
      <c r="AY140" s="255" t="s">
        <v>115</v>
      </c>
    </row>
    <row r="141" spans="1:51" s="13" customFormat="1" ht="12">
      <c r="A141" s="13"/>
      <c r="B141" s="235"/>
      <c r="C141" s="236"/>
      <c r="D141" s="218" t="s">
        <v>176</v>
      </c>
      <c r="E141" s="237" t="s">
        <v>20</v>
      </c>
      <c r="F141" s="238" t="s">
        <v>239</v>
      </c>
      <c r="G141" s="236"/>
      <c r="H141" s="237" t="s">
        <v>20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176</v>
      </c>
      <c r="AU141" s="244" t="s">
        <v>81</v>
      </c>
      <c r="AV141" s="13" t="s">
        <v>22</v>
      </c>
      <c r="AW141" s="13" t="s">
        <v>178</v>
      </c>
      <c r="AX141" s="13" t="s">
        <v>74</v>
      </c>
      <c r="AY141" s="244" t="s">
        <v>115</v>
      </c>
    </row>
    <row r="142" spans="1:51" s="14" customFormat="1" ht="12">
      <c r="A142" s="14"/>
      <c r="B142" s="245"/>
      <c r="C142" s="246"/>
      <c r="D142" s="218" t="s">
        <v>176</v>
      </c>
      <c r="E142" s="247" t="s">
        <v>20</v>
      </c>
      <c r="F142" s="248" t="s">
        <v>240</v>
      </c>
      <c r="G142" s="246"/>
      <c r="H142" s="249">
        <v>25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176</v>
      </c>
      <c r="AU142" s="255" t="s">
        <v>81</v>
      </c>
      <c r="AV142" s="14" t="s">
        <v>81</v>
      </c>
      <c r="AW142" s="14" t="s">
        <v>178</v>
      </c>
      <c r="AX142" s="14" t="s">
        <v>74</v>
      </c>
      <c r="AY142" s="255" t="s">
        <v>115</v>
      </c>
    </row>
    <row r="143" spans="1:51" s="13" customFormat="1" ht="12">
      <c r="A143" s="13"/>
      <c r="B143" s="235"/>
      <c r="C143" s="236"/>
      <c r="D143" s="218" t="s">
        <v>176</v>
      </c>
      <c r="E143" s="237" t="s">
        <v>20</v>
      </c>
      <c r="F143" s="238" t="s">
        <v>241</v>
      </c>
      <c r="G143" s="236"/>
      <c r="H143" s="237" t="s">
        <v>20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176</v>
      </c>
      <c r="AU143" s="244" t="s">
        <v>81</v>
      </c>
      <c r="AV143" s="13" t="s">
        <v>22</v>
      </c>
      <c r="AW143" s="13" t="s">
        <v>178</v>
      </c>
      <c r="AX143" s="13" t="s">
        <v>74</v>
      </c>
      <c r="AY143" s="244" t="s">
        <v>115</v>
      </c>
    </row>
    <row r="144" spans="1:51" s="14" customFormat="1" ht="12">
      <c r="A144" s="14"/>
      <c r="B144" s="245"/>
      <c r="C144" s="246"/>
      <c r="D144" s="218" t="s">
        <v>176</v>
      </c>
      <c r="E144" s="247" t="s">
        <v>20</v>
      </c>
      <c r="F144" s="248" t="s">
        <v>242</v>
      </c>
      <c r="G144" s="246"/>
      <c r="H144" s="249">
        <v>220.79999999999998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176</v>
      </c>
      <c r="AU144" s="255" t="s">
        <v>81</v>
      </c>
      <c r="AV144" s="14" t="s">
        <v>81</v>
      </c>
      <c r="AW144" s="14" t="s">
        <v>178</v>
      </c>
      <c r="AX144" s="14" t="s">
        <v>74</v>
      </c>
      <c r="AY144" s="255" t="s">
        <v>115</v>
      </c>
    </row>
    <row r="145" spans="1:63" s="11" customFormat="1" ht="22.8" customHeight="1">
      <c r="A145" s="11"/>
      <c r="B145" s="191"/>
      <c r="C145" s="192"/>
      <c r="D145" s="193" t="s">
        <v>73</v>
      </c>
      <c r="E145" s="233" t="s">
        <v>134</v>
      </c>
      <c r="F145" s="233" t="s">
        <v>243</v>
      </c>
      <c r="G145" s="192"/>
      <c r="H145" s="192"/>
      <c r="I145" s="195"/>
      <c r="J145" s="234">
        <f>BK145</f>
        <v>0</v>
      </c>
      <c r="K145" s="192"/>
      <c r="L145" s="197"/>
      <c r="M145" s="198"/>
      <c r="N145" s="199"/>
      <c r="O145" s="199"/>
      <c r="P145" s="200">
        <f>SUM(P146:P152)</f>
        <v>0</v>
      </c>
      <c r="Q145" s="199"/>
      <c r="R145" s="200">
        <f>SUM(R146:R152)</f>
        <v>20.58175</v>
      </c>
      <c r="S145" s="199"/>
      <c r="T145" s="201">
        <f>SUM(T146:T152)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2" t="s">
        <v>22</v>
      </c>
      <c r="AT145" s="203" t="s">
        <v>73</v>
      </c>
      <c r="AU145" s="203" t="s">
        <v>22</v>
      </c>
      <c r="AY145" s="202" t="s">
        <v>115</v>
      </c>
      <c r="BK145" s="204">
        <f>SUM(BK146:BK152)</f>
        <v>0</v>
      </c>
    </row>
    <row r="146" spans="1:65" s="2" customFormat="1" ht="33" customHeight="1">
      <c r="A146" s="38"/>
      <c r="B146" s="39"/>
      <c r="C146" s="205" t="s">
        <v>244</v>
      </c>
      <c r="D146" s="205" t="s">
        <v>116</v>
      </c>
      <c r="E146" s="206" t="s">
        <v>245</v>
      </c>
      <c r="F146" s="207" t="s">
        <v>246</v>
      </c>
      <c r="G146" s="208" t="s">
        <v>173</v>
      </c>
      <c r="H146" s="209">
        <v>25</v>
      </c>
      <c r="I146" s="210"/>
      <c r="J146" s="211">
        <f>ROUND(I146*H146,2)</f>
        <v>0</v>
      </c>
      <c r="K146" s="207" t="s">
        <v>174</v>
      </c>
      <c r="L146" s="44"/>
      <c r="M146" s="212" t="s">
        <v>20</v>
      </c>
      <c r="N146" s="213" t="s">
        <v>45</v>
      </c>
      <c r="O146" s="84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6" t="s">
        <v>134</v>
      </c>
      <c r="AT146" s="216" t="s">
        <v>116</v>
      </c>
      <c r="AU146" s="216" t="s">
        <v>81</v>
      </c>
      <c r="AY146" s="17" t="s">
        <v>115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22</v>
      </c>
      <c r="BK146" s="217">
        <f>ROUND(I146*H146,2)</f>
        <v>0</v>
      </c>
      <c r="BL146" s="17" t="s">
        <v>134</v>
      </c>
      <c r="BM146" s="216" t="s">
        <v>247</v>
      </c>
    </row>
    <row r="147" spans="1:51" s="13" customFormat="1" ht="12">
      <c r="A147" s="13"/>
      <c r="B147" s="235"/>
      <c r="C147" s="236"/>
      <c r="D147" s="218" t="s">
        <v>176</v>
      </c>
      <c r="E147" s="237" t="s">
        <v>20</v>
      </c>
      <c r="F147" s="238" t="s">
        <v>177</v>
      </c>
      <c r="G147" s="236"/>
      <c r="H147" s="237" t="s">
        <v>20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176</v>
      </c>
      <c r="AU147" s="244" t="s">
        <v>81</v>
      </c>
      <c r="AV147" s="13" t="s">
        <v>22</v>
      </c>
      <c r="AW147" s="13" t="s">
        <v>178</v>
      </c>
      <c r="AX147" s="13" t="s">
        <v>74</v>
      </c>
      <c r="AY147" s="244" t="s">
        <v>115</v>
      </c>
    </row>
    <row r="148" spans="1:51" s="14" customFormat="1" ht="12">
      <c r="A148" s="14"/>
      <c r="B148" s="245"/>
      <c r="C148" s="246"/>
      <c r="D148" s="218" t="s">
        <v>176</v>
      </c>
      <c r="E148" s="247" t="s">
        <v>20</v>
      </c>
      <c r="F148" s="248" t="s">
        <v>179</v>
      </c>
      <c r="G148" s="246"/>
      <c r="H148" s="249">
        <v>25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176</v>
      </c>
      <c r="AU148" s="255" t="s">
        <v>81</v>
      </c>
      <c r="AV148" s="14" t="s">
        <v>81</v>
      </c>
      <c r="AW148" s="14" t="s">
        <v>178</v>
      </c>
      <c r="AX148" s="14" t="s">
        <v>74</v>
      </c>
      <c r="AY148" s="255" t="s">
        <v>115</v>
      </c>
    </row>
    <row r="149" spans="1:65" s="2" customFormat="1" ht="44.25" customHeight="1">
      <c r="A149" s="38"/>
      <c r="B149" s="39"/>
      <c r="C149" s="205" t="s">
        <v>8</v>
      </c>
      <c r="D149" s="205" t="s">
        <v>116</v>
      </c>
      <c r="E149" s="206" t="s">
        <v>248</v>
      </c>
      <c r="F149" s="207" t="s">
        <v>249</v>
      </c>
      <c r="G149" s="208" t="s">
        <v>208</v>
      </c>
      <c r="H149" s="209">
        <v>1.2</v>
      </c>
      <c r="I149" s="210"/>
      <c r="J149" s="211">
        <f>ROUND(I149*H149,2)</f>
        <v>0</v>
      </c>
      <c r="K149" s="207" t="s">
        <v>174</v>
      </c>
      <c r="L149" s="44"/>
      <c r="M149" s="212" t="s">
        <v>20</v>
      </c>
      <c r="N149" s="213" t="s">
        <v>45</v>
      </c>
      <c r="O149" s="84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134</v>
      </c>
      <c r="AT149" s="216" t="s">
        <v>116</v>
      </c>
      <c r="AU149" s="216" t="s">
        <v>81</v>
      </c>
      <c r="AY149" s="17" t="s">
        <v>115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22</v>
      </c>
      <c r="BK149" s="217">
        <f>ROUND(I149*H149,2)</f>
        <v>0</v>
      </c>
      <c r="BL149" s="17" t="s">
        <v>134</v>
      </c>
      <c r="BM149" s="216" t="s">
        <v>250</v>
      </c>
    </row>
    <row r="150" spans="1:51" s="13" customFormat="1" ht="12">
      <c r="A150" s="13"/>
      <c r="B150" s="235"/>
      <c r="C150" s="236"/>
      <c r="D150" s="218" t="s">
        <v>176</v>
      </c>
      <c r="E150" s="237" t="s">
        <v>20</v>
      </c>
      <c r="F150" s="238" t="s">
        <v>237</v>
      </c>
      <c r="G150" s="236"/>
      <c r="H150" s="237" t="s">
        <v>20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176</v>
      </c>
      <c r="AU150" s="244" t="s">
        <v>81</v>
      </c>
      <c r="AV150" s="13" t="s">
        <v>22</v>
      </c>
      <c r="AW150" s="13" t="s">
        <v>178</v>
      </c>
      <c r="AX150" s="13" t="s">
        <v>74</v>
      </c>
      <c r="AY150" s="244" t="s">
        <v>115</v>
      </c>
    </row>
    <row r="151" spans="1:51" s="14" customFormat="1" ht="12">
      <c r="A151" s="14"/>
      <c r="B151" s="245"/>
      <c r="C151" s="246"/>
      <c r="D151" s="218" t="s">
        <v>176</v>
      </c>
      <c r="E151" s="247" t="s">
        <v>20</v>
      </c>
      <c r="F151" s="248" t="s">
        <v>251</v>
      </c>
      <c r="G151" s="246"/>
      <c r="H151" s="249">
        <v>1.2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176</v>
      </c>
      <c r="AU151" s="255" t="s">
        <v>81</v>
      </c>
      <c r="AV151" s="14" t="s">
        <v>81</v>
      </c>
      <c r="AW151" s="14" t="s">
        <v>178</v>
      </c>
      <c r="AX151" s="14" t="s">
        <v>74</v>
      </c>
      <c r="AY151" s="255" t="s">
        <v>115</v>
      </c>
    </row>
    <row r="152" spans="1:65" s="2" customFormat="1" ht="44.25" customHeight="1">
      <c r="A152" s="38"/>
      <c r="B152" s="39"/>
      <c r="C152" s="205" t="s">
        <v>252</v>
      </c>
      <c r="D152" s="205" t="s">
        <v>116</v>
      </c>
      <c r="E152" s="206" t="s">
        <v>253</v>
      </c>
      <c r="F152" s="207" t="s">
        <v>254</v>
      </c>
      <c r="G152" s="208" t="s">
        <v>173</v>
      </c>
      <c r="H152" s="209">
        <v>25</v>
      </c>
      <c r="I152" s="210"/>
      <c r="J152" s="211">
        <f>ROUND(I152*H152,2)</f>
        <v>0</v>
      </c>
      <c r="K152" s="207" t="s">
        <v>174</v>
      </c>
      <c r="L152" s="44"/>
      <c r="M152" s="212" t="s">
        <v>20</v>
      </c>
      <c r="N152" s="213" t="s">
        <v>45</v>
      </c>
      <c r="O152" s="84"/>
      <c r="P152" s="214">
        <f>O152*H152</f>
        <v>0</v>
      </c>
      <c r="Q152" s="214">
        <v>0.82327</v>
      </c>
      <c r="R152" s="214">
        <f>Q152*H152</f>
        <v>20.58175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134</v>
      </c>
      <c r="AT152" s="216" t="s">
        <v>116</v>
      </c>
      <c r="AU152" s="216" t="s">
        <v>81</v>
      </c>
      <c r="AY152" s="17" t="s">
        <v>115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22</v>
      </c>
      <c r="BK152" s="217">
        <f>ROUND(I152*H152,2)</f>
        <v>0</v>
      </c>
      <c r="BL152" s="17" t="s">
        <v>134</v>
      </c>
      <c r="BM152" s="216" t="s">
        <v>255</v>
      </c>
    </row>
    <row r="153" spans="1:63" s="11" customFormat="1" ht="22.8" customHeight="1">
      <c r="A153" s="11"/>
      <c r="B153" s="191"/>
      <c r="C153" s="192"/>
      <c r="D153" s="193" t="s">
        <v>73</v>
      </c>
      <c r="E153" s="233" t="s">
        <v>138</v>
      </c>
      <c r="F153" s="233" t="s">
        <v>256</v>
      </c>
      <c r="G153" s="192"/>
      <c r="H153" s="192"/>
      <c r="I153" s="195"/>
      <c r="J153" s="234">
        <f>BK153</f>
        <v>0</v>
      </c>
      <c r="K153" s="192"/>
      <c r="L153" s="197"/>
      <c r="M153" s="198"/>
      <c r="N153" s="199"/>
      <c r="O153" s="199"/>
      <c r="P153" s="200">
        <f>SUM(P154:P183)</f>
        <v>0</v>
      </c>
      <c r="Q153" s="199"/>
      <c r="R153" s="200">
        <f>SUM(R154:R183)</f>
        <v>495.7056</v>
      </c>
      <c r="S153" s="199"/>
      <c r="T153" s="201">
        <f>SUM(T154:T183)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202" t="s">
        <v>22</v>
      </c>
      <c r="AT153" s="203" t="s">
        <v>73</v>
      </c>
      <c r="AU153" s="203" t="s">
        <v>22</v>
      </c>
      <c r="AY153" s="202" t="s">
        <v>115</v>
      </c>
      <c r="BK153" s="204">
        <f>SUM(BK154:BK183)</f>
        <v>0</v>
      </c>
    </row>
    <row r="154" spans="1:65" s="2" customFormat="1" ht="12">
      <c r="A154" s="38"/>
      <c r="B154" s="39"/>
      <c r="C154" s="205" t="s">
        <v>257</v>
      </c>
      <c r="D154" s="205" t="s">
        <v>116</v>
      </c>
      <c r="E154" s="206" t="s">
        <v>258</v>
      </c>
      <c r="F154" s="207" t="s">
        <v>259</v>
      </c>
      <c r="G154" s="208" t="s">
        <v>173</v>
      </c>
      <c r="H154" s="209">
        <v>5200</v>
      </c>
      <c r="I154" s="210"/>
      <c r="J154" s="211">
        <f>ROUND(I154*H154,2)</f>
        <v>0</v>
      </c>
      <c r="K154" s="207" t="s">
        <v>174</v>
      </c>
      <c r="L154" s="44"/>
      <c r="M154" s="212" t="s">
        <v>20</v>
      </c>
      <c r="N154" s="213" t="s">
        <v>45</v>
      </c>
      <c r="O154" s="84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6" t="s">
        <v>134</v>
      </c>
      <c r="AT154" s="216" t="s">
        <v>116</v>
      </c>
      <c r="AU154" s="216" t="s">
        <v>81</v>
      </c>
      <c r="AY154" s="17" t="s">
        <v>115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22</v>
      </c>
      <c r="BK154" s="217">
        <f>ROUND(I154*H154,2)</f>
        <v>0</v>
      </c>
      <c r="BL154" s="17" t="s">
        <v>134</v>
      </c>
      <c r="BM154" s="216" t="s">
        <v>260</v>
      </c>
    </row>
    <row r="155" spans="1:47" s="2" customFormat="1" ht="12">
      <c r="A155" s="38"/>
      <c r="B155" s="39"/>
      <c r="C155" s="40"/>
      <c r="D155" s="218" t="s">
        <v>127</v>
      </c>
      <c r="E155" s="40"/>
      <c r="F155" s="219" t="s">
        <v>261</v>
      </c>
      <c r="G155" s="40"/>
      <c r="H155" s="40"/>
      <c r="I155" s="220"/>
      <c r="J155" s="40"/>
      <c r="K155" s="40"/>
      <c r="L155" s="44"/>
      <c r="M155" s="221"/>
      <c r="N155" s="222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127</v>
      </c>
      <c r="AU155" s="17" t="s">
        <v>81</v>
      </c>
    </row>
    <row r="156" spans="1:51" s="13" customFormat="1" ht="12">
      <c r="A156" s="13"/>
      <c r="B156" s="235"/>
      <c r="C156" s="236"/>
      <c r="D156" s="218" t="s">
        <v>176</v>
      </c>
      <c r="E156" s="237" t="s">
        <v>20</v>
      </c>
      <c r="F156" s="238" t="s">
        <v>199</v>
      </c>
      <c r="G156" s="236"/>
      <c r="H156" s="237" t="s">
        <v>20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176</v>
      </c>
      <c r="AU156" s="244" t="s">
        <v>81</v>
      </c>
      <c r="AV156" s="13" t="s">
        <v>22</v>
      </c>
      <c r="AW156" s="13" t="s">
        <v>178</v>
      </c>
      <c r="AX156" s="13" t="s">
        <v>74</v>
      </c>
      <c r="AY156" s="244" t="s">
        <v>115</v>
      </c>
    </row>
    <row r="157" spans="1:51" s="14" customFormat="1" ht="12">
      <c r="A157" s="14"/>
      <c r="B157" s="245"/>
      <c r="C157" s="246"/>
      <c r="D157" s="218" t="s">
        <v>176</v>
      </c>
      <c r="E157" s="247" t="s">
        <v>20</v>
      </c>
      <c r="F157" s="248" t="s">
        <v>262</v>
      </c>
      <c r="G157" s="246"/>
      <c r="H157" s="249">
        <v>5200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176</v>
      </c>
      <c r="AU157" s="255" t="s">
        <v>81</v>
      </c>
      <c r="AV157" s="14" t="s">
        <v>81</v>
      </c>
      <c r="AW157" s="14" t="s">
        <v>178</v>
      </c>
      <c r="AX157" s="14" t="s">
        <v>74</v>
      </c>
      <c r="AY157" s="255" t="s">
        <v>115</v>
      </c>
    </row>
    <row r="158" spans="1:65" s="2" customFormat="1" ht="44.25" customHeight="1">
      <c r="A158" s="38"/>
      <c r="B158" s="39"/>
      <c r="C158" s="205" t="s">
        <v>263</v>
      </c>
      <c r="D158" s="205" t="s">
        <v>116</v>
      </c>
      <c r="E158" s="206" t="s">
        <v>264</v>
      </c>
      <c r="F158" s="207" t="s">
        <v>265</v>
      </c>
      <c r="G158" s="208" t="s">
        <v>173</v>
      </c>
      <c r="H158" s="209">
        <v>4976</v>
      </c>
      <c r="I158" s="210"/>
      <c r="J158" s="211">
        <f>ROUND(I158*H158,2)</f>
        <v>0</v>
      </c>
      <c r="K158" s="207" t="s">
        <v>174</v>
      </c>
      <c r="L158" s="44"/>
      <c r="M158" s="212" t="s">
        <v>20</v>
      </c>
      <c r="N158" s="213" t="s">
        <v>45</v>
      </c>
      <c r="O158" s="84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6" t="s">
        <v>134</v>
      </c>
      <c r="AT158" s="216" t="s">
        <v>116</v>
      </c>
      <c r="AU158" s="216" t="s">
        <v>81</v>
      </c>
      <c r="AY158" s="17" t="s">
        <v>115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22</v>
      </c>
      <c r="BK158" s="217">
        <f>ROUND(I158*H158,2)</f>
        <v>0</v>
      </c>
      <c r="BL158" s="17" t="s">
        <v>134</v>
      </c>
      <c r="BM158" s="216" t="s">
        <v>266</v>
      </c>
    </row>
    <row r="159" spans="1:51" s="13" customFormat="1" ht="12">
      <c r="A159" s="13"/>
      <c r="B159" s="235"/>
      <c r="C159" s="236"/>
      <c r="D159" s="218" t="s">
        <v>176</v>
      </c>
      <c r="E159" s="237" t="s">
        <v>20</v>
      </c>
      <c r="F159" s="238" t="s">
        <v>199</v>
      </c>
      <c r="G159" s="236"/>
      <c r="H159" s="237" t="s">
        <v>20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176</v>
      </c>
      <c r="AU159" s="244" t="s">
        <v>81</v>
      </c>
      <c r="AV159" s="13" t="s">
        <v>22</v>
      </c>
      <c r="AW159" s="13" t="s">
        <v>178</v>
      </c>
      <c r="AX159" s="13" t="s">
        <v>74</v>
      </c>
      <c r="AY159" s="244" t="s">
        <v>115</v>
      </c>
    </row>
    <row r="160" spans="1:51" s="14" customFormat="1" ht="12">
      <c r="A160" s="14"/>
      <c r="B160" s="245"/>
      <c r="C160" s="246"/>
      <c r="D160" s="218" t="s">
        <v>176</v>
      </c>
      <c r="E160" s="247" t="s">
        <v>20</v>
      </c>
      <c r="F160" s="248" t="s">
        <v>200</v>
      </c>
      <c r="G160" s="246"/>
      <c r="H160" s="249">
        <v>2600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176</v>
      </c>
      <c r="AU160" s="255" t="s">
        <v>81</v>
      </c>
      <c r="AV160" s="14" t="s">
        <v>81</v>
      </c>
      <c r="AW160" s="14" t="s">
        <v>178</v>
      </c>
      <c r="AX160" s="14" t="s">
        <v>74</v>
      </c>
      <c r="AY160" s="255" t="s">
        <v>115</v>
      </c>
    </row>
    <row r="161" spans="1:51" s="13" customFormat="1" ht="12">
      <c r="A161" s="13"/>
      <c r="B161" s="235"/>
      <c r="C161" s="236"/>
      <c r="D161" s="218" t="s">
        <v>176</v>
      </c>
      <c r="E161" s="237" t="s">
        <v>20</v>
      </c>
      <c r="F161" s="238" t="s">
        <v>201</v>
      </c>
      <c r="G161" s="236"/>
      <c r="H161" s="237" t="s">
        <v>20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81</v>
      </c>
      <c r="AV161" s="13" t="s">
        <v>22</v>
      </c>
      <c r="AW161" s="13" t="s">
        <v>178</v>
      </c>
      <c r="AX161" s="13" t="s">
        <v>74</v>
      </c>
      <c r="AY161" s="244" t="s">
        <v>115</v>
      </c>
    </row>
    <row r="162" spans="1:51" s="14" customFormat="1" ht="12">
      <c r="A162" s="14"/>
      <c r="B162" s="245"/>
      <c r="C162" s="246"/>
      <c r="D162" s="218" t="s">
        <v>176</v>
      </c>
      <c r="E162" s="247" t="s">
        <v>20</v>
      </c>
      <c r="F162" s="248" t="s">
        <v>202</v>
      </c>
      <c r="G162" s="246"/>
      <c r="H162" s="249">
        <v>2376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176</v>
      </c>
      <c r="AU162" s="255" t="s">
        <v>81</v>
      </c>
      <c r="AV162" s="14" t="s">
        <v>81</v>
      </c>
      <c r="AW162" s="14" t="s">
        <v>178</v>
      </c>
      <c r="AX162" s="14" t="s">
        <v>74</v>
      </c>
      <c r="AY162" s="255" t="s">
        <v>115</v>
      </c>
    </row>
    <row r="163" spans="1:65" s="2" customFormat="1" ht="12">
      <c r="A163" s="38"/>
      <c r="B163" s="39"/>
      <c r="C163" s="205" t="s">
        <v>267</v>
      </c>
      <c r="D163" s="205" t="s">
        <v>116</v>
      </c>
      <c r="E163" s="206" t="s">
        <v>268</v>
      </c>
      <c r="F163" s="207" t="s">
        <v>269</v>
      </c>
      <c r="G163" s="208" t="s">
        <v>173</v>
      </c>
      <c r="H163" s="209">
        <v>2234.6</v>
      </c>
      <c r="I163" s="210"/>
      <c r="J163" s="211">
        <f>ROUND(I163*H163,2)</f>
        <v>0</v>
      </c>
      <c r="K163" s="207" t="s">
        <v>174</v>
      </c>
      <c r="L163" s="44"/>
      <c r="M163" s="212" t="s">
        <v>20</v>
      </c>
      <c r="N163" s="213" t="s">
        <v>45</v>
      </c>
      <c r="O163" s="84"/>
      <c r="P163" s="214">
        <f>O163*H163</f>
        <v>0</v>
      </c>
      <c r="Q163" s="214">
        <v>0.216</v>
      </c>
      <c r="R163" s="214">
        <f>Q163*H163</f>
        <v>482.67359999999996</v>
      </c>
      <c r="S163" s="214">
        <v>0</v>
      </c>
      <c r="T163" s="21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6" t="s">
        <v>134</v>
      </c>
      <c r="AT163" s="216" t="s">
        <v>116</v>
      </c>
      <c r="AU163" s="216" t="s">
        <v>81</v>
      </c>
      <c r="AY163" s="17" t="s">
        <v>115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7" t="s">
        <v>22</v>
      </c>
      <c r="BK163" s="217">
        <f>ROUND(I163*H163,2)</f>
        <v>0</v>
      </c>
      <c r="BL163" s="17" t="s">
        <v>134</v>
      </c>
      <c r="BM163" s="216" t="s">
        <v>270</v>
      </c>
    </row>
    <row r="164" spans="1:47" s="2" customFormat="1" ht="12">
      <c r="A164" s="38"/>
      <c r="B164" s="39"/>
      <c r="C164" s="40"/>
      <c r="D164" s="218" t="s">
        <v>127</v>
      </c>
      <c r="E164" s="40"/>
      <c r="F164" s="219" t="s">
        <v>271</v>
      </c>
      <c r="G164" s="40"/>
      <c r="H164" s="40"/>
      <c r="I164" s="220"/>
      <c r="J164" s="40"/>
      <c r="K164" s="40"/>
      <c r="L164" s="44"/>
      <c r="M164" s="221"/>
      <c r="N164" s="222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127</v>
      </c>
      <c r="AU164" s="17" t="s">
        <v>81</v>
      </c>
    </row>
    <row r="165" spans="1:65" s="2" customFormat="1" ht="21.75" customHeight="1">
      <c r="A165" s="38"/>
      <c r="B165" s="39"/>
      <c r="C165" s="205" t="s">
        <v>272</v>
      </c>
      <c r="D165" s="205" t="s">
        <v>116</v>
      </c>
      <c r="E165" s="206" t="s">
        <v>273</v>
      </c>
      <c r="F165" s="207" t="s">
        <v>274</v>
      </c>
      <c r="G165" s="208" t="s">
        <v>173</v>
      </c>
      <c r="H165" s="209">
        <v>14480</v>
      </c>
      <c r="I165" s="210"/>
      <c r="J165" s="211">
        <f>ROUND(I165*H165,2)</f>
        <v>0</v>
      </c>
      <c r="K165" s="207" t="s">
        <v>174</v>
      </c>
      <c r="L165" s="44"/>
      <c r="M165" s="212" t="s">
        <v>20</v>
      </c>
      <c r="N165" s="213" t="s">
        <v>45</v>
      </c>
      <c r="O165" s="84"/>
      <c r="P165" s="214">
        <f>O165*H165</f>
        <v>0</v>
      </c>
      <c r="Q165" s="214">
        <v>0.00045</v>
      </c>
      <c r="R165" s="214">
        <f>Q165*H165</f>
        <v>6.516</v>
      </c>
      <c r="S165" s="214">
        <v>0</v>
      </c>
      <c r="T165" s="21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6" t="s">
        <v>134</v>
      </c>
      <c r="AT165" s="216" t="s">
        <v>116</v>
      </c>
      <c r="AU165" s="216" t="s">
        <v>81</v>
      </c>
      <c r="AY165" s="17" t="s">
        <v>115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22</v>
      </c>
      <c r="BK165" s="217">
        <f>ROUND(I165*H165,2)</f>
        <v>0</v>
      </c>
      <c r="BL165" s="17" t="s">
        <v>134</v>
      </c>
      <c r="BM165" s="216" t="s">
        <v>275</v>
      </c>
    </row>
    <row r="166" spans="1:51" s="13" customFormat="1" ht="12">
      <c r="A166" s="13"/>
      <c r="B166" s="235"/>
      <c r="C166" s="236"/>
      <c r="D166" s="218" t="s">
        <v>176</v>
      </c>
      <c r="E166" s="237" t="s">
        <v>20</v>
      </c>
      <c r="F166" s="238" t="s">
        <v>276</v>
      </c>
      <c r="G166" s="236"/>
      <c r="H166" s="237" t="s">
        <v>20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176</v>
      </c>
      <c r="AU166" s="244" t="s">
        <v>81</v>
      </c>
      <c r="AV166" s="13" t="s">
        <v>22</v>
      </c>
      <c r="AW166" s="13" t="s">
        <v>178</v>
      </c>
      <c r="AX166" s="13" t="s">
        <v>74</v>
      </c>
      <c r="AY166" s="244" t="s">
        <v>115</v>
      </c>
    </row>
    <row r="167" spans="1:51" s="14" customFormat="1" ht="12">
      <c r="A167" s="14"/>
      <c r="B167" s="245"/>
      <c r="C167" s="246"/>
      <c r="D167" s="218" t="s">
        <v>176</v>
      </c>
      <c r="E167" s="247" t="s">
        <v>20</v>
      </c>
      <c r="F167" s="248" t="s">
        <v>195</v>
      </c>
      <c r="G167" s="246"/>
      <c r="H167" s="249">
        <v>14480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176</v>
      </c>
      <c r="AU167" s="255" t="s">
        <v>81</v>
      </c>
      <c r="AV167" s="14" t="s">
        <v>81</v>
      </c>
      <c r="AW167" s="14" t="s">
        <v>178</v>
      </c>
      <c r="AX167" s="14" t="s">
        <v>74</v>
      </c>
      <c r="AY167" s="255" t="s">
        <v>115</v>
      </c>
    </row>
    <row r="168" spans="1:51" s="15" customFormat="1" ht="12">
      <c r="A168" s="15"/>
      <c r="B168" s="266"/>
      <c r="C168" s="267"/>
      <c r="D168" s="218" t="s">
        <v>176</v>
      </c>
      <c r="E168" s="268" t="s">
        <v>20</v>
      </c>
      <c r="F168" s="269" t="s">
        <v>277</v>
      </c>
      <c r="G168" s="267"/>
      <c r="H168" s="270">
        <v>14480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6" t="s">
        <v>176</v>
      </c>
      <c r="AU168" s="276" t="s">
        <v>81</v>
      </c>
      <c r="AV168" s="15" t="s">
        <v>134</v>
      </c>
      <c r="AW168" s="15" t="s">
        <v>178</v>
      </c>
      <c r="AX168" s="15" t="s">
        <v>22</v>
      </c>
      <c r="AY168" s="276" t="s">
        <v>115</v>
      </c>
    </row>
    <row r="169" spans="1:65" s="2" customFormat="1" ht="21.75" customHeight="1">
      <c r="A169" s="38"/>
      <c r="B169" s="39"/>
      <c r="C169" s="205" t="s">
        <v>7</v>
      </c>
      <c r="D169" s="205" t="s">
        <v>116</v>
      </c>
      <c r="E169" s="206" t="s">
        <v>278</v>
      </c>
      <c r="F169" s="207" t="s">
        <v>279</v>
      </c>
      <c r="G169" s="208" t="s">
        <v>173</v>
      </c>
      <c r="H169" s="209">
        <v>14480</v>
      </c>
      <c r="I169" s="210"/>
      <c r="J169" s="211">
        <f>ROUND(I169*H169,2)</f>
        <v>0</v>
      </c>
      <c r="K169" s="207" t="s">
        <v>174</v>
      </c>
      <c r="L169" s="44"/>
      <c r="M169" s="212" t="s">
        <v>20</v>
      </c>
      <c r="N169" s="213" t="s">
        <v>45</v>
      </c>
      <c r="O169" s="84"/>
      <c r="P169" s="214">
        <f>O169*H169</f>
        <v>0</v>
      </c>
      <c r="Q169" s="214">
        <v>0.00045</v>
      </c>
      <c r="R169" s="214">
        <f>Q169*H169</f>
        <v>6.516</v>
      </c>
      <c r="S169" s="214">
        <v>0</v>
      </c>
      <c r="T169" s="21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6" t="s">
        <v>134</v>
      </c>
      <c r="AT169" s="216" t="s">
        <v>116</v>
      </c>
      <c r="AU169" s="216" t="s">
        <v>81</v>
      </c>
      <c r="AY169" s="17" t="s">
        <v>115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22</v>
      </c>
      <c r="BK169" s="217">
        <f>ROUND(I169*H169,2)</f>
        <v>0</v>
      </c>
      <c r="BL169" s="17" t="s">
        <v>134</v>
      </c>
      <c r="BM169" s="216" t="s">
        <v>280</v>
      </c>
    </row>
    <row r="170" spans="1:51" s="13" customFormat="1" ht="12">
      <c r="A170" s="13"/>
      <c r="B170" s="235"/>
      <c r="C170" s="236"/>
      <c r="D170" s="218" t="s">
        <v>176</v>
      </c>
      <c r="E170" s="237" t="s">
        <v>20</v>
      </c>
      <c r="F170" s="238" t="s">
        <v>281</v>
      </c>
      <c r="G170" s="236"/>
      <c r="H170" s="237" t="s">
        <v>20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176</v>
      </c>
      <c r="AU170" s="244" t="s">
        <v>81</v>
      </c>
      <c r="AV170" s="13" t="s">
        <v>22</v>
      </c>
      <c r="AW170" s="13" t="s">
        <v>178</v>
      </c>
      <c r="AX170" s="13" t="s">
        <v>74</v>
      </c>
      <c r="AY170" s="244" t="s">
        <v>115</v>
      </c>
    </row>
    <row r="171" spans="1:51" s="14" customFormat="1" ht="12">
      <c r="A171" s="14"/>
      <c r="B171" s="245"/>
      <c r="C171" s="246"/>
      <c r="D171" s="218" t="s">
        <v>176</v>
      </c>
      <c r="E171" s="247" t="s">
        <v>20</v>
      </c>
      <c r="F171" s="248" t="s">
        <v>195</v>
      </c>
      <c r="G171" s="246"/>
      <c r="H171" s="249">
        <v>14480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176</v>
      </c>
      <c r="AU171" s="255" t="s">
        <v>81</v>
      </c>
      <c r="AV171" s="14" t="s">
        <v>81</v>
      </c>
      <c r="AW171" s="14" t="s">
        <v>178</v>
      </c>
      <c r="AX171" s="14" t="s">
        <v>22</v>
      </c>
      <c r="AY171" s="255" t="s">
        <v>115</v>
      </c>
    </row>
    <row r="172" spans="1:65" s="2" customFormat="1" ht="12">
      <c r="A172" s="38"/>
      <c r="B172" s="39"/>
      <c r="C172" s="205" t="s">
        <v>282</v>
      </c>
      <c r="D172" s="205" t="s">
        <v>116</v>
      </c>
      <c r="E172" s="206" t="s">
        <v>283</v>
      </c>
      <c r="F172" s="207" t="s">
        <v>284</v>
      </c>
      <c r="G172" s="208" t="s">
        <v>173</v>
      </c>
      <c r="H172" s="209">
        <v>7240</v>
      </c>
      <c r="I172" s="210"/>
      <c r="J172" s="211">
        <f>ROUND(I172*H172,2)</f>
        <v>0</v>
      </c>
      <c r="K172" s="207" t="s">
        <v>174</v>
      </c>
      <c r="L172" s="44"/>
      <c r="M172" s="212" t="s">
        <v>20</v>
      </c>
      <c r="N172" s="213" t="s">
        <v>45</v>
      </c>
      <c r="O172" s="84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6" t="s">
        <v>134</v>
      </c>
      <c r="AT172" s="216" t="s">
        <v>116</v>
      </c>
      <c r="AU172" s="216" t="s">
        <v>81</v>
      </c>
      <c r="AY172" s="17" t="s">
        <v>115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7" t="s">
        <v>22</v>
      </c>
      <c r="BK172" s="217">
        <f>ROUND(I172*H172,2)</f>
        <v>0</v>
      </c>
      <c r="BL172" s="17" t="s">
        <v>134</v>
      </c>
      <c r="BM172" s="216" t="s">
        <v>285</v>
      </c>
    </row>
    <row r="173" spans="1:47" s="2" customFormat="1" ht="12">
      <c r="A173" s="38"/>
      <c r="B173" s="39"/>
      <c r="C173" s="40"/>
      <c r="D173" s="218" t="s">
        <v>127</v>
      </c>
      <c r="E173" s="40"/>
      <c r="F173" s="219" t="s">
        <v>286</v>
      </c>
      <c r="G173" s="40"/>
      <c r="H173" s="40"/>
      <c r="I173" s="220"/>
      <c r="J173" s="40"/>
      <c r="K173" s="40"/>
      <c r="L173" s="44"/>
      <c r="M173" s="221"/>
      <c r="N173" s="222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127</v>
      </c>
      <c r="AU173" s="17" t="s">
        <v>81</v>
      </c>
    </row>
    <row r="174" spans="1:51" s="13" customFormat="1" ht="12">
      <c r="A174" s="13"/>
      <c r="B174" s="235"/>
      <c r="C174" s="236"/>
      <c r="D174" s="218" t="s">
        <v>176</v>
      </c>
      <c r="E174" s="237" t="s">
        <v>20</v>
      </c>
      <c r="F174" s="238" t="s">
        <v>287</v>
      </c>
      <c r="G174" s="236"/>
      <c r="H174" s="237" t="s">
        <v>20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176</v>
      </c>
      <c r="AU174" s="244" t="s">
        <v>81</v>
      </c>
      <c r="AV174" s="13" t="s">
        <v>22</v>
      </c>
      <c r="AW174" s="13" t="s">
        <v>178</v>
      </c>
      <c r="AX174" s="13" t="s">
        <v>74</v>
      </c>
      <c r="AY174" s="244" t="s">
        <v>115</v>
      </c>
    </row>
    <row r="175" spans="1:51" s="14" customFormat="1" ht="12">
      <c r="A175" s="14"/>
      <c r="B175" s="245"/>
      <c r="C175" s="246"/>
      <c r="D175" s="218" t="s">
        <v>176</v>
      </c>
      <c r="E175" s="247" t="s">
        <v>20</v>
      </c>
      <c r="F175" s="248" t="s">
        <v>288</v>
      </c>
      <c r="G175" s="246"/>
      <c r="H175" s="249">
        <v>7240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176</v>
      </c>
      <c r="AU175" s="255" t="s">
        <v>81</v>
      </c>
      <c r="AV175" s="14" t="s">
        <v>81</v>
      </c>
      <c r="AW175" s="14" t="s">
        <v>178</v>
      </c>
      <c r="AX175" s="14" t="s">
        <v>74</v>
      </c>
      <c r="AY175" s="255" t="s">
        <v>115</v>
      </c>
    </row>
    <row r="176" spans="1:65" s="2" customFormat="1" ht="12">
      <c r="A176" s="38"/>
      <c r="B176" s="39"/>
      <c r="C176" s="205" t="s">
        <v>289</v>
      </c>
      <c r="D176" s="205" t="s">
        <v>116</v>
      </c>
      <c r="E176" s="206" t="s">
        <v>290</v>
      </c>
      <c r="F176" s="207" t="s">
        <v>291</v>
      </c>
      <c r="G176" s="208" t="s">
        <v>173</v>
      </c>
      <c r="H176" s="209">
        <v>7240</v>
      </c>
      <c r="I176" s="210"/>
      <c r="J176" s="211">
        <f>ROUND(I176*H176,2)</f>
        <v>0</v>
      </c>
      <c r="K176" s="207" t="s">
        <v>174</v>
      </c>
      <c r="L176" s="44"/>
      <c r="M176" s="212" t="s">
        <v>20</v>
      </c>
      <c r="N176" s="213" t="s">
        <v>45</v>
      </c>
      <c r="O176" s="84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6" t="s">
        <v>134</v>
      </c>
      <c r="AT176" s="216" t="s">
        <v>116</v>
      </c>
      <c r="AU176" s="216" t="s">
        <v>81</v>
      </c>
      <c r="AY176" s="17" t="s">
        <v>115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22</v>
      </c>
      <c r="BK176" s="217">
        <f>ROUND(I176*H176,2)</f>
        <v>0</v>
      </c>
      <c r="BL176" s="17" t="s">
        <v>134</v>
      </c>
      <c r="BM176" s="216" t="s">
        <v>292</v>
      </c>
    </row>
    <row r="177" spans="1:47" s="2" customFormat="1" ht="12">
      <c r="A177" s="38"/>
      <c r="B177" s="39"/>
      <c r="C177" s="40"/>
      <c r="D177" s="218" t="s">
        <v>127</v>
      </c>
      <c r="E177" s="40"/>
      <c r="F177" s="219" t="s">
        <v>286</v>
      </c>
      <c r="G177" s="40"/>
      <c r="H177" s="40"/>
      <c r="I177" s="220"/>
      <c r="J177" s="40"/>
      <c r="K177" s="40"/>
      <c r="L177" s="44"/>
      <c r="M177" s="221"/>
      <c r="N177" s="22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127</v>
      </c>
      <c r="AU177" s="17" t="s">
        <v>81</v>
      </c>
    </row>
    <row r="178" spans="1:65" s="2" customFormat="1" ht="44.25" customHeight="1">
      <c r="A178" s="38"/>
      <c r="B178" s="39"/>
      <c r="C178" s="205" t="s">
        <v>293</v>
      </c>
      <c r="D178" s="205" t="s">
        <v>116</v>
      </c>
      <c r="E178" s="206" t="s">
        <v>294</v>
      </c>
      <c r="F178" s="207" t="s">
        <v>295</v>
      </c>
      <c r="G178" s="208" t="s">
        <v>173</v>
      </c>
      <c r="H178" s="209">
        <v>7240</v>
      </c>
      <c r="I178" s="210"/>
      <c r="J178" s="211">
        <f>ROUND(I178*H178,2)</f>
        <v>0</v>
      </c>
      <c r="K178" s="207" t="s">
        <v>174</v>
      </c>
      <c r="L178" s="44"/>
      <c r="M178" s="212" t="s">
        <v>20</v>
      </c>
      <c r="N178" s="213" t="s">
        <v>45</v>
      </c>
      <c r="O178" s="84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6" t="s">
        <v>134</v>
      </c>
      <c r="AT178" s="216" t="s">
        <v>116</v>
      </c>
      <c r="AU178" s="216" t="s">
        <v>81</v>
      </c>
      <c r="AY178" s="17" t="s">
        <v>115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22</v>
      </c>
      <c r="BK178" s="217">
        <f>ROUND(I178*H178,2)</f>
        <v>0</v>
      </c>
      <c r="BL178" s="17" t="s">
        <v>134</v>
      </c>
      <c r="BM178" s="216" t="s">
        <v>296</v>
      </c>
    </row>
    <row r="179" spans="1:51" s="14" customFormat="1" ht="12">
      <c r="A179" s="14"/>
      <c r="B179" s="245"/>
      <c r="C179" s="246"/>
      <c r="D179" s="218" t="s">
        <v>176</v>
      </c>
      <c r="E179" s="247" t="s">
        <v>20</v>
      </c>
      <c r="F179" s="248" t="s">
        <v>288</v>
      </c>
      <c r="G179" s="246"/>
      <c r="H179" s="249">
        <v>7240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176</v>
      </c>
      <c r="AU179" s="255" t="s">
        <v>81</v>
      </c>
      <c r="AV179" s="14" t="s">
        <v>81</v>
      </c>
      <c r="AW179" s="14" t="s">
        <v>178</v>
      </c>
      <c r="AX179" s="14" t="s">
        <v>74</v>
      </c>
      <c r="AY179" s="255" t="s">
        <v>115</v>
      </c>
    </row>
    <row r="180" spans="1:65" s="2" customFormat="1" ht="44.25" customHeight="1">
      <c r="A180" s="38"/>
      <c r="B180" s="39"/>
      <c r="C180" s="205" t="s">
        <v>240</v>
      </c>
      <c r="D180" s="205" t="s">
        <v>116</v>
      </c>
      <c r="E180" s="206" t="s">
        <v>297</v>
      </c>
      <c r="F180" s="207" t="s">
        <v>298</v>
      </c>
      <c r="G180" s="208" t="s">
        <v>173</v>
      </c>
      <c r="H180" s="209">
        <v>7240</v>
      </c>
      <c r="I180" s="210"/>
      <c r="J180" s="211">
        <f>ROUND(I180*H180,2)</f>
        <v>0</v>
      </c>
      <c r="K180" s="207" t="s">
        <v>174</v>
      </c>
      <c r="L180" s="44"/>
      <c r="M180" s="212" t="s">
        <v>20</v>
      </c>
      <c r="N180" s="213" t="s">
        <v>45</v>
      </c>
      <c r="O180" s="84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6" t="s">
        <v>134</v>
      </c>
      <c r="AT180" s="216" t="s">
        <v>116</v>
      </c>
      <c r="AU180" s="216" t="s">
        <v>81</v>
      </c>
      <c r="AY180" s="17" t="s">
        <v>115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7" t="s">
        <v>22</v>
      </c>
      <c r="BK180" s="217">
        <f>ROUND(I180*H180,2)</f>
        <v>0</v>
      </c>
      <c r="BL180" s="17" t="s">
        <v>134</v>
      </c>
      <c r="BM180" s="216" t="s">
        <v>299</v>
      </c>
    </row>
    <row r="181" spans="1:65" s="2" customFormat="1" ht="33" customHeight="1">
      <c r="A181" s="38"/>
      <c r="B181" s="39"/>
      <c r="C181" s="205" t="s">
        <v>300</v>
      </c>
      <c r="D181" s="205" t="s">
        <v>116</v>
      </c>
      <c r="E181" s="206" t="s">
        <v>301</v>
      </c>
      <c r="F181" s="207" t="s">
        <v>302</v>
      </c>
      <c r="G181" s="208" t="s">
        <v>173</v>
      </c>
      <c r="H181" s="209">
        <v>140</v>
      </c>
      <c r="I181" s="210"/>
      <c r="J181" s="211">
        <f>ROUND(I181*H181,2)</f>
        <v>0</v>
      </c>
      <c r="K181" s="207" t="s">
        <v>174</v>
      </c>
      <c r="L181" s="44"/>
      <c r="M181" s="212" t="s">
        <v>20</v>
      </c>
      <c r="N181" s="213" t="s">
        <v>45</v>
      </c>
      <c r="O181" s="84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6" t="s">
        <v>134</v>
      </c>
      <c r="AT181" s="216" t="s">
        <v>116</v>
      </c>
      <c r="AU181" s="216" t="s">
        <v>81</v>
      </c>
      <c r="AY181" s="17" t="s">
        <v>115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22</v>
      </c>
      <c r="BK181" s="217">
        <f>ROUND(I181*H181,2)</f>
        <v>0</v>
      </c>
      <c r="BL181" s="17" t="s">
        <v>134</v>
      </c>
      <c r="BM181" s="216" t="s">
        <v>303</v>
      </c>
    </row>
    <row r="182" spans="1:51" s="13" customFormat="1" ht="12">
      <c r="A182" s="13"/>
      <c r="B182" s="235"/>
      <c r="C182" s="236"/>
      <c r="D182" s="218" t="s">
        <v>176</v>
      </c>
      <c r="E182" s="237" t="s">
        <v>20</v>
      </c>
      <c r="F182" s="238" t="s">
        <v>184</v>
      </c>
      <c r="G182" s="236"/>
      <c r="H182" s="237" t="s">
        <v>20</v>
      </c>
      <c r="I182" s="239"/>
      <c r="J182" s="236"/>
      <c r="K182" s="236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176</v>
      </c>
      <c r="AU182" s="244" t="s">
        <v>81</v>
      </c>
      <c r="AV182" s="13" t="s">
        <v>22</v>
      </c>
      <c r="AW182" s="13" t="s">
        <v>178</v>
      </c>
      <c r="AX182" s="13" t="s">
        <v>74</v>
      </c>
      <c r="AY182" s="244" t="s">
        <v>115</v>
      </c>
    </row>
    <row r="183" spans="1:51" s="14" customFormat="1" ht="12">
      <c r="A183" s="14"/>
      <c r="B183" s="245"/>
      <c r="C183" s="246"/>
      <c r="D183" s="218" t="s">
        <v>176</v>
      </c>
      <c r="E183" s="247" t="s">
        <v>20</v>
      </c>
      <c r="F183" s="248" t="s">
        <v>185</v>
      </c>
      <c r="G183" s="246"/>
      <c r="H183" s="249">
        <v>140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176</v>
      </c>
      <c r="AU183" s="255" t="s">
        <v>81</v>
      </c>
      <c r="AV183" s="14" t="s">
        <v>81</v>
      </c>
      <c r="AW183" s="14" t="s">
        <v>178</v>
      </c>
      <c r="AX183" s="14" t="s">
        <v>74</v>
      </c>
      <c r="AY183" s="255" t="s">
        <v>115</v>
      </c>
    </row>
    <row r="184" spans="1:63" s="11" customFormat="1" ht="22.8" customHeight="1">
      <c r="A184" s="11"/>
      <c r="B184" s="191"/>
      <c r="C184" s="192"/>
      <c r="D184" s="193" t="s">
        <v>73</v>
      </c>
      <c r="E184" s="233" t="s">
        <v>154</v>
      </c>
      <c r="F184" s="233" t="s">
        <v>304</v>
      </c>
      <c r="G184" s="192"/>
      <c r="H184" s="192"/>
      <c r="I184" s="195"/>
      <c r="J184" s="234">
        <f>BK184</f>
        <v>0</v>
      </c>
      <c r="K184" s="192"/>
      <c r="L184" s="197"/>
      <c r="M184" s="198"/>
      <c r="N184" s="199"/>
      <c r="O184" s="199"/>
      <c r="P184" s="200">
        <f>SUM(P185:P238)</f>
        <v>0</v>
      </c>
      <c r="Q184" s="199"/>
      <c r="R184" s="200">
        <f>SUM(R185:R238)</f>
        <v>101.53633605</v>
      </c>
      <c r="S184" s="199"/>
      <c r="T184" s="201">
        <f>SUM(T185:T238)</f>
        <v>1096.55125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02" t="s">
        <v>22</v>
      </c>
      <c r="AT184" s="203" t="s">
        <v>73</v>
      </c>
      <c r="AU184" s="203" t="s">
        <v>22</v>
      </c>
      <c r="AY184" s="202" t="s">
        <v>115</v>
      </c>
      <c r="BK184" s="204">
        <f>SUM(BK185:BK238)</f>
        <v>0</v>
      </c>
    </row>
    <row r="185" spans="1:65" s="2" customFormat="1" ht="12">
      <c r="A185" s="38"/>
      <c r="B185" s="39"/>
      <c r="C185" s="205" t="s">
        <v>305</v>
      </c>
      <c r="D185" s="205" t="s">
        <v>116</v>
      </c>
      <c r="E185" s="206" t="s">
        <v>306</v>
      </c>
      <c r="F185" s="207" t="s">
        <v>307</v>
      </c>
      <c r="G185" s="208" t="s">
        <v>173</v>
      </c>
      <c r="H185" s="209">
        <v>14480</v>
      </c>
      <c r="I185" s="210"/>
      <c r="J185" s="211">
        <f>ROUND(I185*H185,2)</f>
        <v>0</v>
      </c>
      <c r="K185" s="207" t="s">
        <v>174</v>
      </c>
      <c r="L185" s="44"/>
      <c r="M185" s="212" t="s">
        <v>20</v>
      </c>
      <c r="N185" s="213" t="s">
        <v>45</v>
      </c>
      <c r="O185" s="84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6" t="s">
        <v>134</v>
      </c>
      <c r="AT185" s="216" t="s">
        <v>116</v>
      </c>
      <c r="AU185" s="216" t="s">
        <v>81</v>
      </c>
      <c r="AY185" s="17" t="s">
        <v>115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22</v>
      </c>
      <c r="BK185" s="217">
        <f>ROUND(I185*H185,2)</f>
        <v>0</v>
      </c>
      <c r="BL185" s="17" t="s">
        <v>134</v>
      </c>
      <c r="BM185" s="216" t="s">
        <v>308</v>
      </c>
    </row>
    <row r="186" spans="1:51" s="14" customFormat="1" ht="12">
      <c r="A186" s="14"/>
      <c r="B186" s="245"/>
      <c r="C186" s="246"/>
      <c r="D186" s="218" t="s">
        <v>176</v>
      </c>
      <c r="E186" s="247" t="s">
        <v>20</v>
      </c>
      <c r="F186" s="248" t="s">
        <v>309</v>
      </c>
      <c r="G186" s="246"/>
      <c r="H186" s="249">
        <v>14480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176</v>
      </c>
      <c r="AU186" s="255" t="s">
        <v>81</v>
      </c>
      <c r="AV186" s="14" t="s">
        <v>81</v>
      </c>
      <c r="AW186" s="14" t="s">
        <v>178</v>
      </c>
      <c r="AX186" s="14" t="s">
        <v>74</v>
      </c>
      <c r="AY186" s="255" t="s">
        <v>115</v>
      </c>
    </row>
    <row r="187" spans="1:65" s="2" customFormat="1" ht="16.5" customHeight="1">
      <c r="A187" s="38"/>
      <c r="B187" s="39"/>
      <c r="C187" s="205" t="s">
        <v>310</v>
      </c>
      <c r="D187" s="205" t="s">
        <v>116</v>
      </c>
      <c r="E187" s="206" t="s">
        <v>155</v>
      </c>
      <c r="F187" s="207" t="s">
        <v>311</v>
      </c>
      <c r="G187" s="208" t="s">
        <v>312</v>
      </c>
      <c r="H187" s="209">
        <v>27.2</v>
      </c>
      <c r="I187" s="210"/>
      <c r="J187" s="211">
        <f>ROUND(I187*H187,2)</f>
        <v>0</v>
      </c>
      <c r="K187" s="207" t="s">
        <v>174</v>
      </c>
      <c r="L187" s="44"/>
      <c r="M187" s="212" t="s">
        <v>20</v>
      </c>
      <c r="N187" s="213" t="s">
        <v>45</v>
      </c>
      <c r="O187" s="84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6" t="s">
        <v>134</v>
      </c>
      <c r="AT187" s="216" t="s">
        <v>116</v>
      </c>
      <c r="AU187" s="216" t="s">
        <v>81</v>
      </c>
      <c r="AY187" s="17" t="s">
        <v>115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7" t="s">
        <v>22</v>
      </c>
      <c r="BK187" s="217">
        <f>ROUND(I187*H187,2)</f>
        <v>0</v>
      </c>
      <c r="BL187" s="17" t="s">
        <v>134</v>
      </c>
      <c r="BM187" s="216" t="s">
        <v>313</v>
      </c>
    </row>
    <row r="188" spans="1:51" s="14" customFormat="1" ht="12">
      <c r="A188" s="14"/>
      <c r="B188" s="245"/>
      <c r="C188" s="246"/>
      <c r="D188" s="218" t="s">
        <v>176</v>
      </c>
      <c r="E188" s="247" t="s">
        <v>20</v>
      </c>
      <c r="F188" s="248" t="s">
        <v>314</v>
      </c>
      <c r="G188" s="246"/>
      <c r="H188" s="249">
        <v>27.2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176</v>
      </c>
      <c r="AU188" s="255" t="s">
        <v>81</v>
      </c>
      <c r="AV188" s="14" t="s">
        <v>81</v>
      </c>
      <c r="AW188" s="14" t="s">
        <v>178</v>
      </c>
      <c r="AX188" s="14" t="s">
        <v>74</v>
      </c>
      <c r="AY188" s="255" t="s">
        <v>115</v>
      </c>
    </row>
    <row r="189" spans="1:65" s="2" customFormat="1" ht="12">
      <c r="A189" s="38"/>
      <c r="B189" s="39"/>
      <c r="C189" s="205" t="s">
        <v>315</v>
      </c>
      <c r="D189" s="205" t="s">
        <v>116</v>
      </c>
      <c r="E189" s="206" t="s">
        <v>316</v>
      </c>
      <c r="F189" s="207" t="s">
        <v>317</v>
      </c>
      <c r="G189" s="208" t="s">
        <v>312</v>
      </c>
      <c r="H189" s="209">
        <v>27.6</v>
      </c>
      <c r="I189" s="210"/>
      <c r="J189" s="211">
        <f>ROUND(I189*H189,2)</f>
        <v>0</v>
      </c>
      <c r="K189" s="207" t="s">
        <v>174</v>
      </c>
      <c r="L189" s="44"/>
      <c r="M189" s="212" t="s">
        <v>20</v>
      </c>
      <c r="N189" s="213" t="s">
        <v>45</v>
      </c>
      <c r="O189" s="84"/>
      <c r="P189" s="214">
        <f>O189*H189</f>
        <v>0</v>
      </c>
      <c r="Q189" s="214">
        <v>0.00074</v>
      </c>
      <c r="R189" s="214">
        <f>Q189*H189</f>
        <v>0.020424</v>
      </c>
      <c r="S189" s="214">
        <v>0</v>
      </c>
      <c r="T189" s="21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6" t="s">
        <v>134</v>
      </c>
      <c r="AT189" s="216" t="s">
        <v>116</v>
      </c>
      <c r="AU189" s="216" t="s">
        <v>81</v>
      </c>
      <c r="AY189" s="17" t="s">
        <v>115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22</v>
      </c>
      <c r="BK189" s="217">
        <f>ROUND(I189*H189,2)</f>
        <v>0</v>
      </c>
      <c r="BL189" s="17" t="s">
        <v>134</v>
      </c>
      <c r="BM189" s="216" t="s">
        <v>318</v>
      </c>
    </row>
    <row r="190" spans="1:51" s="14" customFormat="1" ht="12">
      <c r="A190" s="14"/>
      <c r="B190" s="245"/>
      <c r="C190" s="246"/>
      <c r="D190" s="218" t="s">
        <v>176</v>
      </c>
      <c r="E190" s="247" t="s">
        <v>20</v>
      </c>
      <c r="F190" s="248" t="s">
        <v>319</v>
      </c>
      <c r="G190" s="246"/>
      <c r="H190" s="249">
        <v>27.6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176</v>
      </c>
      <c r="AU190" s="255" t="s">
        <v>81</v>
      </c>
      <c r="AV190" s="14" t="s">
        <v>81</v>
      </c>
      <c r="AW190" s="14" t="s">
        <v>178</v>
      </c>
      <c r="AX190" s="14" t="s">
        <v>74</v>
      </c>
      <c r="AY190" s="255" t="s">
        <v>115</v>
      </c>
    </row>
    <row r="191" spans="1:65" s="2" customFormat="1" ht="16.5" customHeight="1">
      <c r="A191" s="38"/>
      <c r="B191" s="39"/>
      <c r="C191" s="256" t="s">
        <v>320</v>
      </c>
      <c r="D191" s="256" t="s">
        <v>228</v>
      </c>
      <c r="E191" s="257" t="s">
        <v>321</v>
      </c>
      <c r="F191" s="258" t="s">
        <v>322</v>
      </c>
      <c r="G191" s="259" t="s">
        <v>312</v>
      </c>
      <c r="H191" s="260">
        <v>27.6</v>
      </c>
      <c r="I191" s="261"/>
      <c r="J191" s="262">
        <f>ROUND(I191*H191,2)</f>
        <v>0</v>
      </c>
      <c r="K191" s="258" t="s">
        <v>174</v>
      </c>
      <c r="L191" s="263"/>
      <c r="M191" s="264" t="s">
        <v>20</v>
      </c>
      <c r="N191" s="265" t="s">
        <v>45</v>
      </c>
      <c r="O191" s="84"/>
      <c r="P191" s="214">
        <f>O191*H191</f>
        <v>0</v>
      </c>
      <c r="Q191" s="214">
        <v>0.051</v>
      </c>
      <c r="R191" s="214">
        <f>Q191*H191</f>
        <v>1.4076</v>
      </c>
      <c r="S191" s="214">
        <v>0</v>
      </c>
      <c r="T191" s="21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6" t="s">
        <v>150</v>
      </c>
      <c r="AT191" s="216" t="s">
        <v>228</v>
      </c>
      <c r="AU191" s="216" t="s">
        <v>81</v>
      </c>
      <c r="AY191" s="17" t="s">
        <v>115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22</v>
      </c>
      <c r="BK191" s="217">
        <f>ROUND(I191*H191,2)</f>
        <v>0</v>
      </c>
      <c r="BL191" s="17" t="s">
        <v>134</v>
      </c>
      <c r="BM191" s="216" t="s">
        <v>323</v>
      </c>
    </row>
    <row r="192" spans="1:65" s="2" customFormat="1" ht="44.25" customHeight="1">
      <c r="A192" s="38"/>
      <c r="B192" s="39"/>
      <c r="C192" s="205" t="s">
        <v>324</v>
      </c>
      <c r="D192" s="205" t="s">
        <v>116</v>
      </c>
      <c r="E192" s="206" t="s">
        <v>325</v>
      </c>
      <c r="F192" s="207" t="s">
        <v>326</v>
      </c>
      <c r="G192" s="208" t="s">
        <v>312</v>
      </c>
      <c r="H192" s="209">
        <v>419</v>
      </c>
      <c r="I192" s="210"/>
      <c r="J192" s="211">
        <f>ROUND(I192*H192,2)</f>
        <v>0</v>
      </c>
      <c r="K192" s="207" t="s">
        <v>174</v>
      </c>
      <c r="L192" s="44"/>
      <c r="M192" s="212" t="s">
        <v>20</v>
      </c>
      <c r="N192" s="213" t="s">
        <v>45</v>
      </c>
      <c r="O192" s="84"/>
      <c r="P192" s="214">
        <f>O192*H192</f>
        <v>0</v>
      </c>
      <c r="Q192" s="214">
        <v>0.0231</v>
      </c>
      <c r="R192" s="214">
        <f>Q192*H192</f>
        <v>9.678899999999999</v>
      </c>
      <c r="S192" s="214">
        <v>0</v>
      </c>
      <c r="T192" s="21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6" t="s">
        <v>134</v>
      </c>
      <c r="AT192" s="216" t="s">
        <v>116</v>
      </c>
      <c r="AU192" s="216" t="s">
        <v>81</v>
      </c>
      <c r="AY192" s="17" t="s">
        <v>115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22</v>
      </c>
      <c r="BK192" s="217">
        <f>ROUND(I192*H192,2)</f>
        <v>0</v>
      </c>
      <c r="BL192" s="17" t="s">
        <v>134</v>
      </c>
      <c r="BM192" s="216" t="s">
        <v>327</v>
      </c>
    </row>
    <row r="193" spans="1:51" s="14" customFormat="1" ht="12">
      <c r="A193" s="14"/>
      <c r="B193" s="245"/>
      <c r="C193" s="246"/>
      <c r="D193" s="218" t="s">
        <v>176</v>
      </c>
      <c r="E193" s="247" t="s">
        <v>20</v>
      </c>
      <c r="F193" s="248" t="s">
        <v>328</v>
      </c>
      <c r="G193" s="246"/>
      <c r="H193" s="249">
        <v>419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176</v>
      </c>
      <c r="AU193" s="255" t="s">
        <v>81</v>
      </c>
      <c r="AV193" s="14" t="s">
        <v>81</v>
      </c>
      <c r="AW193" s="14" t="s">
        <v>178</v>
      </c>
      <c r="AX193" s="14" t="s">
        <v>74</v>
      </c>
      <c r="AY193" s="255" t="s">
        <v>115</v>
      </c>
    </row>
    <row r="194" spans="1:65" s="2" customFormat="1" ht="33" customHeight="1">
      <c r="A194" s="38"/>
      <c r="B194" s="39"/>
      <c r="C194" s="205" t="s">
        <v>329</v>
      </c>
      <c r="D194" s="205" t="s">
        <v>116</v>
      </c>
      <c r="E194" s="206" t="s">
        <v>330</v>
      </c>
      <c r="F194" s="207" t="s">
        <v>331</v>
      </c>
      <c r="G194" s="208" t="s">
        <v>312</v>
      </c>
      <c r="H194" s="209">
        <v>16</v>
      </c>
      <c r="I194" s="210"/>
      <c r="J194" s="211">
        <f>ROUND(I194*H194,2)</f>
        <v>0</v>
      </c>
      <c r="K194" s="207" t="s">
        <v>174</v>
      </c>
      <c r="L194" s="44"/>
      <c r="M194" s="212" t="s">
        <v>20</v>
      </c>
      <c r="N194" s="213" t="s">
        <v>45</v>
      </c>
      <c r="O194" s="84"/>
      <c r="P194" s="214">
        <f>O194*H194</f>
        <v>0</v>
      </c>
      <c r="Q194" s="214">
        <v>0.0278</v>
      </c>
      <c r="R194" s="214">
        <f>Q194*H194</f>
        <v>0.4448</v>
      </c>
      <c r="S194" s="214">
        <v>0</v>
      </c>
      <c r="T194" s="21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6" t="s">
        <v>134</v>
      </c>
      <c r="AT194" s="216" t="s">
        <v>116</v>
      </c>
      <c r="AU194" s="216" t="s">
        <v>81</v>
      </c>
      <c r="AY194" s="17" t="s">
        <v>115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22</v>
      </c>
      <c r="BK194" s="217">
        <f>ROUND(I194*H194,2)</f>
        <v>0</v>
      </c>
      <c r="BL194" s="17" t="s">
        <v>134</v>
      </c>
      <c r="BM194" s="216" t="s">
        <v>332</v>
      </c>
    </row>
    <row r="195" spans="1:51" s="14" customFormat="1" ht="12">
      <c r="A195" s="14"/>
      <c r="B195" s="245"/>
      <c r="C195" s="246"/>
      <c r="D195" s="218" t="s">
        <v>176</v>
      </c>
      <c r="E195" s="247" t="s">
        <v>20</v>
      </c>
      <c r="F195" s="248" t="s">
        <v>333</v>
      </c>
      <c r="G195" s="246"/>
      <c r="H195" s="249">
        <v>16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176</v>
      </c>
      <c r="AU195" s="255" t="s">
        <v>81</v>
      </c>
      <c r="AV195" s="14" t="s">
        <v>81</v>
      </c>
      <c r="AW195" s="14" t="s">
        <v>178</v>
      </c>
      <c r="AX195" s="14" t="s">
        <v>74</v>
      </c>
      <c r="AY195" s="255" t="s">
        <v>115</v>
      </c>
    </row>
    <row r="196" spans="1:65" s="2" customFormat="1" ht="12">
      <c r="A196" s="38"/>
      <c r="B196" s="39"/>
      <c r="C196" s="205" t="s">
        <v>334</v>
      </c>
      <c r="D196" s="205" t="s">
        <v>116</v>
      </c>
      <c r="E196" s="206" t="s">
        <v>335</v>
      </c>
      <c r="F196" s="207" t="s">
        <v>336</v>
      </c>
      <c r="G196" s="208" t="s">
        <v>125</v>
      </c>
      <c r="H196" s="209">
        <v>90</v>
      </c>
      <c r="I196" s="210"/>
      <c r="J196" s="211">
        <f>ROUND(I196*H196,2)</f>
        <v>0</v>
      </c>
      <c r="K196" s="207" t="s">
        <v>174</v>
      </c>
      <c r="L196" s="44"/>
      <c r="M196" s="212" t="s">
        <v>20</v>
      </c>
      <c r="N196" s="213" t="s">
        <v>45</v>
      </c>
      <c r="O196" s="84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6" t="s">
        <v>134</v>
      </c>
      <c r="AT196" s="216" t="s">
        <v>116</v>
      </c>
      <c r="AU196" s="216" t="s">
        <v>81</v>
      </c>
      <c r="AY196" s="17" t="s">
        <v>115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22</v>
      </c>
      <c r="BK196" s="217">
        <f>ROUND(I196*H196,2)</f>
        <v>0</v>
      </c>
      <c r="BL196" s="17" t="s">
        <v>134</v>
      </c>
      <c r="BM196" s="216" t="s">
        <v>337</v>
      </c>
    </row>
    <row r="197" spans="1:65" s="2" customFormat="1" ht="12">
      <c r="A197" s="38"/>
      <c r="B197" s="39"/>
      <c r="C197" s="256" t="s">
        <v>338</v>
      </c>
      <c r="D197" s="256" t="s">
        <v>228</v>
      </c>
      <c r="E197" s="257" t="s">
        <v>339</v>
      </c>
      <c r="F197" s="258" t="s">
        <v>340</v>
      </c>
      <c r="G197" s="259" t="s">
        <v>125</v>
      </c>
      <c r="H197" s="260">
        <v>90</v>
      </c>
      <c r="I197" s="261"/>
      <c r="J197" s="262">
        <f>ROUND(I197*H197,2)</f>
        <v>0</v>
      </c>
      <c r="K197" s="258" t="s">
        <v>174</v>
      </c>
      <c r="L197" s="263"/>
      <c r="M197" s="264" t="s">
        <v>20</v>
      </c>
      <c r="N197" s="265" t="s">
        <v>45</v>
      </c>
      <c r="O197" s="84"/>
      <c r="P197" s="214">
        <f>O197*H197</f>
        <v>0</v>
      </c>
      <c r="Q197" s="214">
        <v>0.00145</v>
      </c>
      <c r="R197" s="214">
        <f>Q197*H197</f>
        <v>0.1305</v>
      </c>
      <c r="S197" s="214">
        <v>0</v>
      </c>
      <c r="T197" s="21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6" t="s">
        <v>150</v>
      </c>
      <c r="AT197" s="216" t="s">
        <v>228</v>
      </c>
      <c r="AU197" s="216" t="s">
        <v>81</v>
      </c>
      <c r="AY197" s="17" t="s">
        <v>115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22</v>
      </c>
      <c r="BK197" s="217">
        <f>ROUND(I197*H197,2)</f>
        <v>0</v>
      </c>
      <c r="BL197" s="17" t="s">
        <v>134</v>
      </c>
      <c r="BM197" s="216" t="s">
        <v>341</v>
      </c>
    </row>
    <row r="198" spans="1:65" s="2" customFormat="1" ht="16.5" customHeight="1">
      <c r="A198" s="38"/>
      <c r="B198" s="39"/>
      <c r="C198" s="205" t="s">
        <v>342</v>
      </c>
      <c r="D198" s="205" t="s">
        <v>116</v>
      </c>
      <c r="E198" s="206" t="s">
        <v>343</v>
      </c>
      <c r="F198" s="207" t="s">
        <v>344</v>
      </c>
      <c r="G198" s="208" t="s">
        <v>125</v>
      </c>
      <c r="H198" s="209">
        <v>12</v>
      </c>
      <c r="I198" s="210"/>
      <c r="J198" s="211">
        <f>ROUND(I198*H198,2)</f>
        <v>0</v>
      </c>
      <c r="K198" s="207" t="s">
        <v>174</v>
      </c>
      <c r="L198" s="44"/>
      <c r="M198" s="212" t="s">
        <v>20</v>
      </c>
      <c r="N198" s="213" t="s">
        <v>45</v>
      </c>
      <c r="O198" s="84"/>
      <c r="P198" s="214">
        <f>O198*H198</f>
        <v>0</v>
      </c>
      <c r="Q198" s="214">
        <v>0.00018</v>
      </c>
      <c r="R198" s="214">
        <f>Q198*H198</f>
        <v>0.00216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134</v>
      </c>
      <c r="AT198" s="216" t="s">
        <v>116</v>
      </c>
      <c r="AU198" s="216" t="s">
        <v>81</v>
      </c>
      <c r="AY198" s="17" t="s">
        <v>115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22</v>
      </c>
      <c r="BK198" s="217">
        <f>ROUND(I198*H198,2)</f>
        <v>0</v>
      </c>
      <c r="BL198" s="17" t="s">
        <v>134</v>
      </c>
      <c r="BM198" s="216" t="s">
        <v>345</v>
      </c>
    </row>
    <row r="199" spans="1:65" s="2" customFormat="1" ht="16.5" customHeight="1">
      <c r="A199" s="38"/>
      <c r="B199" s="39"/>
      <c r="C199" s="256" t="s">
        <v>346</v>
      </c>
      <c r="D199" s="256" t="s">
        <v>228</v>
      </c>
      <c r="E199" s="257" t="s">
        <v>347</v>
      </c>
      <c r="F199" s="258" t="s">
        <v>348</v>
      </c>
      <c r="G199" s="259" t="s">
        <v>125</v>
      </c>
      <c r="H199" s="260">
        <v>12</v>
      </c>
      <c r="I199" s="261"/>
      <c r="J199" s="262">
        <f>ROUND(I199*H199,2)</f>
        <v>0</v>
      </c>
      <c r="K199" s="258" t="s">
        <v>174</v>
      </c>
      <c r="L199" s="263"/>
      <c r="M199" s="264" t="s">
        <v>20</v>
      </c>
      <c r="N199" s="265" t="s">
        <v>45</v>
      </c>
      <c r="O199" s="84"/>
      <c r="P199" s="214">
        <f>O199*H199</f>
        <v>0</v>
      </c>
      <c r="Q199" s="214">
        <v>0.0004</v>
      </c>
      <c r="R199" s="214">
        <f>Q199*H199</f>
        <v>0.0048000000000000004</v>
      </c>
      <c r="S199" s="214">
        <v>0</v>
      </c>
      <c r="T199" s="21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6" t="s">
        <v>150</v>
      </c>
      <c r="AT199" s="216" t="s">
        <v>228</v>
      </c>
      <c r="AU199" s="216" t="s">
        <v>81</v>
      </c>
      <c r="AY199" s="17" t="s">
        <v>115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7" t="s">
        <v>22</v>
      </c>
      <c r="BK199" s="217">
        <f>ROUND(I199*H199,2)</f>
        <v>0</v>
      </c>
      <c r="BL199" s="17" t="s">
        <v>134</v>
      </c>
      <c r="BM199" s="216" t="s">
        <v>349</v>
      </c>
    </row>
    <row r="200" spans="1:65" s="2" customFormat="1" ht="33" customHeight="1">
      <c r="A200" s="38"/>
      <c r="B200" s="39"/>
      <c r="C200" s="205" t="s">
        <v>350</v>
      </c>
      <c r="D200" s="205" t="s">
        <v>116</v>
      </c>
      <c r="E200" s="206" t="s">
        <v>351</v>
      </c>
      <c r="F200" s="207" t="s">
        <v>352</v>
      </c>
      <c r="G200" s="208" t="s">
        <v>312</v>
      </c>
      <c r="H200" s="209">
        <v>4469.2</v>
      </c>
      <c r="I200" s="210"/>
      <c r="J200" s="211">
        <f>ROUND(I200*H200,2)</f>
        <v>0</v>
      </c>
      <c r="K200" s="207" t="s">
        <v>174</v>
      </c>
      <c r="L200" s="44"/>
      <c r="M200" s="212" t="s">
        <v>20</v>
      </c>
      <c r="N200" s="213" t="s">
        <v>45</v>
      </c>
      <c r="O200" s="84"/>
      <c r="P200" s="214">
        <f>O200*H200</f>
        <v>0</v>
      </c>
      <c r="Q200" s="214">
        <v>0.00033</v>
      </c>
      <c r="R200" s="214">
        <f>Q200*H200</f>
        <v>1.474836</v>
      </c>
      <c r="S200" s="214">
        <v>0</v>
      </c>
      <c r="T200" s="21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6" t="s">
        <v>134</v>
      </c>
      <c r="AT200" s="216" t="s">
        <v>116</v>
      </c>
      <c r="AU200" s="216" t="s">
        <v>81</v>
      </c>
      <c r="AY200" s="17" t="s">
        <v>115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7" t="s">
        <v>22</v>
      </c>
      <c r="BK200" s="217">
        <f>ROUND(I200*H200,2)</f>
        <v>0</v>
      </c>
      <c r="BL200" s="17" t="s">
        <v>134</v>
      </c>
      <c r="BM200" s="216" t="s">
        <v>353</v>
      </c>
    </row>
    <row r="201" spans="1:51" s="14" customFormat="1" ht="12">
      <c r="A201" s="14"/>
      <c r="B201" s="245"/>
      <c r="C201" s="246"/>
      <c r="D201" s="218" t="s">
        <v>176</v>
      </c>
      <c r="E201" s="247" t="s">
        <v>20</v>
      </c>
      <c r="F201" s="248" t="s">
        <v>354</v>
      </c>
      <c r="G201" s="246"/>
      <c r="H201" s="249">
        <v>4469.2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176</v>
      </c>
      <c r="AU201" s="255" t="s">
        <v>81</v>
      </c>
      <c r="AV201" s="14" t="s">
        <v>81</v>
      </c>
      <c r="AW201" s="14" t="s">
        <v>178</v>
      </c>
      <c r="AX201" s="14" t="s">
        <v>74</v>
      </c>
      <c r="AY201" s="255" t="s">
        <v>115</v>
      </c>
    </row>
    <row r="202" spans="1:65" s="2" customFormat="1" ht="55.5" customHeight="1">
      <c r="A202" s="38"/>
      <c r="B202" s="39"/>
      <c r="C202" s="205" t="s">
        <v>355</v>
      </c>
      <c r="D202" s="205" t="s">
        <v>116</v>
      </c>
      <c r="E202" s="206" t="s">
        <v>356</v>
      </c>
      <c r="F202" s="207" t="s">
        <v>357</v>
      </c>
      <c r="G202" s="208" t="s">
        <v>312</v>
      </c>
      <c r="H202" s="209">
        <v>2290.6</v>
      </c>
      <c r="I202" s="210"/>
      <c r="J202" s="211">
        <f>ROUND(I202*H202,2)</f>
        <v>0</v>
      </c>
      <c r="K202" s="207" t="s">
        <v>174</v>
      </c>
      <c r="L202" s="44"/>
      <c r="M202" s="212" t="s">
        <v>20</v>
      </c>
      <c r="N202" s="213" t="s">
        <v>45</v>
      </c>
      <c r="O202" s="84"/>
      <c r="P202" s="214">
        <f>O202*H202</f>
        <v>0</v>
      </c>
      <c r="Q202" s="214">
        <v>0.00028</v>
      </c>
      <c r="R202" s="214">
        <f>Q202*H202</f>
        <v>0.6413679999999999</v>
      </c>
      <c r="S202" s="214">
        <v>0</v>
      </c>
      <c r="T202" s="21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6" t="s">
        <v>134</v>
      </c>
      <c r="AT202" s="216" t="s">
        <v>116</v>
      </c>
      <c r="AU202" s="216" t="s">
        <v>81</v>
      </c>
      <c r="AY202" s="17" t="s">
        <v>115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22</v>
      </c>
      <c r="BK202" s="217">
        <f>ROUND(I202*H202,2)</f>
        <v>0</v>
      </c>
      <c r="BL202" s="17" t="s">
        <v>134</v>
      </c>
      <c r="BM202" s="216" t="s">
        <v>358</v>
      </c>
    </row>
    <row r="203" spans="1:51" s="14" customFormat="1" ht="12">
      <c r="A203" s="14"/>
      <c r="B203" s="245"/>
      <c r="C203" s="246"/>
      <c r="D203" s="218" t="s">
        <v>176</v>
      </c>
      <c r="E203" s="247" t="s">
        <v>20</v>
      </c>
      <c r="F203" s="248" t="s">
        <v>359</v>
      </c>
      <c r="G203" s="246"/>
      <c r="H203" s="249">
        <v>2234.6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176</v>
      </c>
      <c r="AU203" s="255" t="s">
        <v>81</v>
      </c>
      <c r="AV203" s="14" t="s">
        <v>81</v>
      </c>
      <c r="AW203" s="14" t="s">
        <v>178</v>
      </c>
      <c r="AX203" s="14" t="s">
        <v>74</v>
      </c>
      <c r="AY203" s="255" t="s">
        <v>115</v>
      </c>
    </row>
    <row r="204" spans="1:51" s="14" customFormat="1" ht="12">
      <c r="A204" s="14"/>
      <c r="B204" s="245"/>
      <c r="C204" s="246"/>
      <c r="D204" s="218" t="s">
        <v>176</v>
      </c>
      <c r="E204" s="247" t="s">
        <v>20</v>
      </c>
      <c r="F204" s="248" t="s">
        <v>360</v>
      </c>
      <c r="G204" s="246"/>
      <c r="H204" s="249">
        <v>56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176</v>
      </c>
      <c r="AU204" s="255" t="s">
        <v>81</v>
      </c>
      <c r="AV204" s="14" t="s">
        <v>81</v>
      </c>
      <c r="AW204" s="14" t="s">
        <v>178</v>
      </c>
      <c r="AX204" s="14" t="s">
        <v>74</v>
      </c>
      <c r="AY204" s="255" t="s">
        <v>115</v>
      </c>
    </row>
    <row r="205" spans="1:65" s="2" customFormat="1" ht="12">
      <c r="A205" s="38"/>
      <c r="B205" s="39"/>
      <c r="C205" s="205" t="s">
        <v>361</v>
      </c>
      <c r="D205" s="205" t="s">
        <v>116</v>
      </c>
      <c r="E205" s="206" t="s">
        <v>362</v>
      </c>
      <c r="F205" s="207" t="s">
        <v>363</v>
      </c>
      <c r="G205" s="208" t="s">
        <v>173</v>
      </c>
      <c r="H205" s="209">
        <v>594</v>
      </c>
      <c r="I205" s="210"/>
      <c r="J205" s="211">
        <f>ROUND(I205*H205,2)</f>
        <v>0</v>
      </c>
      <c r="K205" s="207" t="s">
        <v>174</v>
      </c>
      <c r="L205" s="44"/>
      <c r="M205" s="212" t="s">
        <v>20</v>
      </c>
      <c r="N205" s="213" t="s">
        <v>45</v>
      </c>
      <c r="O205" s="84"/>
      <c r="P205" s="214">
        <f>O205*H205</f>
        <v>0</v>
      </c>
      <c r="Q205" s="214">
        <v>0.01386</v>
      </c>
      <c r="R205" s="214">
        <f>Q205*H205</f>
        <v>8.232840000000001</v>
      </c>
      <c r="S205" s="214">
        <v>0</v>
      </c>
      <c r="T205" s="21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6" t="s">
        <v>134</v>
      </c>
      <c r="AT205" s="216" t="s">
        <v>116</v>
      </c>
      <c r="AU205" s="216" t="s">
        <v>81</v>
      </c>
      <c r="AY205" s="17" t="s">
        <v>115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7" t="s">
        <v>22</v>
      </c>
      <c r="BK205" s="217">
        <f>ROUND(I205*H205,2)</f>
        <v>0</v>
      </c>
      <c r="BL205" s="17" t="s">
        <v>134</v>
      </c>
      <c r="BM205" s="216" t="s">
        <v>364</v>
      </c>
    </row>
    <row r="206" spans="1:51" s="13" customFormat="1" ht="12">
      <c r="A206" s="13"/>
      <c r="B206" s="235"/>
      <c r="C206" s="236"/>
      <c r="D206" s="218" t="s">
        <v>176</v>
      </c>
      <c r="E206" s="237" t="s">
        <v>20</v>
      </c>
      <c r="F206" s="238" t="s">
        <v>365</v>
      </c>
      <c r="G206" s="236"/>
      <c r="H206" s="237" t="s">
        <v>20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176</v>
      </c>
      <c r="AU206" s="244" t="s">
        <v>81</v>
      </c>
      <c r="AV206" s="13" t="s">
        <v>22</v>
      </c>
      <c r="AW206" s="13" t="s">
        <v>178</v>
      </c>
      <c r="AX206" s="13" t="s">
        <v>74</v>
      </c>
      <c r="AY206" s="244" t="s">
        <v>115</v>
      </c>
    </row>
    <row r="207" spans="1:51" s="14" customFormat="1" ht="12">
      <c r="A207" s="14"/>
      <c r="B207" s="245"/>
      <c r="C207" s="246"/>
      <c r="D207" s="218" t="s">
        <v>176</v>
      </c>
      <c r="E207" s="247" t="s">
        <v>20</v>
      </c>
      <c r="F207" s="248" t="s">
        <v>366</v>
      </c>
      <c r="G207" s="246"/>
      <c r="H207" s="249">
        <v>594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176</v>
      </c>
      <c r="AU207" s="255" t="s">
        <v>81</v>
      </c>
      <c r="AV207" s="14" t="s">
        <v>81</v>
      </c>
      <c r="AW207" s="14" t="s">
        <v>178</v>
      </c>
      <c r="AX207" s="14" t="s">
        <v>74</v>
      </c>
      <c r="AY207" s="255" t="s">
        <v>115</v>
      </c>
    </row>
    <row r="208" spans="1:65" s="2" customFormat="1" ht="12">
      <c r="A208" s="38"/>
      <c r="B208" s="39"/>
      <c r="C208" s="205" t="s">
        <v>367</v>
      </c>
      <c r="D208" s="205" t="s">
        <v>116</v>
      </c>
      <c r="E208" s="206" t="s">
        <v>368</v>
      </c>
      <c r="F208" s="207" t="s">
        <v>369</v>
      </c>
      <c r="G208" s="208" t="s">
        <v>312</v>
      </c>
      <c r="H208" s="209">
        <v>56</v>
      </c>
      <c r="I208" s="210"/>
      <c r="J208" s="211">
        <f>ROUND(I208*H208,2)</f>
        <v>0</v>
      </c>
      <c r="K208" s="207" t="s">
        <v>174</v>
      </c>
      <c r="L208" s="44"/>
      <c r="M208" s="212" t="s">
        <v>20</v>
      </c>
      <c r="N208" s="213" t="s">
        <v>45</v>
      </c>
      <c r="O208" s="84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6" t="s">
        <v>134</v>
      </c>
      <c r="AT208" s="216" t="s">
        <v>116</v>
      </c>
      <c r="AU208" s="216" t="s">
        <v>81</v>
      </c>
      <c r="AY208" s="17" t="s">
        <v>115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7" t="s">
        <v>22</v>
      </c>
      <c r="BK208" s="217">
        <f>ROUND(I208*H208,2)</f>
        <v>0</v>
      </c>
      <c r="BL208" s="17" t="s">
        <v>134</v>
      </c>
      <c r="BM208" s="216" t="s">
        <v>370</v>
      </c>
    </row>
    <row r="209" spans="1:51" s="13" customFormat="1" ht="12">
      <c r="A209" s="13"/>
      <c r="B209" s="235"/>
      <c r="C209" s="236"/>
      <c r="D209" s="218" t="s">
        <v>176</v>
      </c>
      <c r="E209" s="237" t="s">
        <v>20</v>
      </c>
      <c r="F209" s="238" t="s">
        <v>371</v>
      </c>
      <c r="G209" s="236"/>
      <c r="H209" s="237" t="s">
        <v>20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176</v>
      </c>
      <c r="AU209" s="244" t="s">
        <v>81</v>
      </c>
      <c r="AV209" s="13" t="s">
        <v>22</v>
      </c>
      <c r="AW209" s="13" t="s">
        <v>178</v>
      </c>
      <c r="AX209" s="13" t="s">
        <v>74</v>
      </c>
      <c r="AY209" s="244" t="s">
        <v>115</v>
      </c>
    </row>
    <row r="210" spans="1:51" s="14" customFormat="1" ht="12">
      <c r="A210" s="14"/>
      <c r="B210" s="245"/>
      <c r="C210" s="246"/>
      <c r="D210" s="218" t="s">
        <v>176</v>
      </c>
      <c r="E210" s="247" t="s">
        <v>20</v>
      </c>
      <c r="F210" s="248" t="s">
        <v>360</v>
      </c>
      <c r="G210" s="246"/>
      <c r="H210" s="249">
        <v>56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176</v>
      </c>
      <c r="AU210" s="255" t="s">
        <v>81</v>
      </c>
      <c r="AV210" s="14" t="s">
        <v>81</v>
      </c>
      <c r="AW210" s="14" t="s">
        <v>178</v>
      </c>
      <c r="AX210" s="14" t="s">
        <v>74</v>
      </c>
      <c r="AY210" s="255" t="s">
        <v>115</v>
      </c>
    </row>
    <row r="211" spans="1:65" s="2" customFormat="1" ht="33" customHeight="1">
      <c r="A211" s="38"/>
      <c r="B211" s="39"/>
      <c r="C211" s="205" t="s">
        <v>372</v>
      </c>
      <c r="D211" s="205" t="s">
        <v>116</v>
      </c>
      <c r="E211" s="206" t="s">
        <v>373</v>
      </c>
      <c r="F211" s="207" t="s">
        <v>374</v>
      </c>
      <c r="G211" s="208" t="s">
        <v>125</v>
      </c>
      <c r="H211" s="209">
        <v>2</v>
      </c>
      <c r="I211" s="210"/>
      <c r="J211" s="211">
        <f>ROUND(I211*H211,2)</f>
        <v>0</v>
      </c>
      <c r="K211" s="207" t="s">
        <v>174</v>
      </c>
      <c r="L211" s="44"/>
      <c r="M211" s="212" t="s">
        <v>20</v>
      </c>
      <c r="N211" s="213" t="s">
        <v>45</v>
      </c>
      <c r="O211" s="84"/>
      <c r="P211" s="214">
        <f>O211*H211</f>
        <v>0</v>
      </c>
      <c r="Q211" s="214">
        <v>16.75142</v>
      </c>
      <c r="R211" s="214">
        <f>Q211*H211</f>
        <v>33.50284</v>
      </c>
      <c r="S211" s="214">
        <v>0</v>
      </c>
      <c r="T211" s="21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6" t="s">
        <v>134</v>
      </c>
      <c r="AT211" s="216" t="s">
        <v>116</v>
      </c>
      <c r="AU211" s="216" t="s">
        <v>81</v>
      </c>
      <c r="AY211" s="17" t="s">
        <v>115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22</v>
      </c>
      <c r="BK211" s="217">
        <f>ROUND(I211*H211,2)</f>
        <v>0</v>
      </c>
      <c r="BL211" s="17" t="s">
        <v>134</v>
      </c>
      <c r="BM211" s="216" t="s">
        <v>375</v>
      </c>
    </row>
    <row r="212" spans="1:51" s="13" customFormat="1" ht="12">
      <c r="A212" s="13"/>
      <c r="B212" s="235"/>
      <c r="C212" s="236"/>
      <c r="D212" s="218" t="s">
        <v>176</v>
      </c>
      <c r="E212" s="237" t="s">
        <v>20</v>
      </c>
      <c r="F212" s="238" t="s">
        <v>237</v>
      </c>
      <c r="G212" s="236"/>
      <c r="H212" s="237" t="s">
        <v>20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176</v>
      </c>
      <c r="AU212" s="244" t="s">
        <v>81</v>
      </c>
      <c r="AV212" s="13" t="s">
        <v>22</v>
      </c>
      <c r="AW212" s="13" t="s">
        <v>178</v>
      </c>
      <c r="AX212" s="13" t="s">
        <v>74</v>
      </c>
      <c r="AY212" s="244" t="s">
        <v>115</v>
      </c>
    </row>
    <row r="213" spans="1:51" s="14" customFormat="1" ht="12">
      <c r="A213" s="14"/>
      <c r="B213" s="245"/>
      <c r="C213" s="246"/>
      <c r="D213" s="218" t="s">
        <v>176</v>
      </c>
      <c r="E213" s="247" t="s">
        <v>20</v>
      </c>
      <c r="F213" s="248" t="s">
        <v>81</v>
      </c>
      <c r="G213" s="246"/>
      <c r="H213" s="249">
        <v>2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176</v>
      </c>
      <c r="AU213" s="255" t="s">
        <v>81</v>
      </c>
      <c r="AV213" s="14" t="s">
        <v>81</v>
      </c>
      <c r="AW213" s="14" t="s">
        <v>178</v>
      </c>
      <c r="AX213" s="14" t="s">
        <v>74</v>
      </c>
      <c r="AY213" s="255" t="s">
        <v>115</v>
      </c>
    </row>
    <row r="214" spans="1:65" s="2" customFormat="1" ht="12">
      <c r="A214" s="38"/>
      <c r="B214" s="39"/>
      <c r="C214" s="205" t="s">
        <v>376</v>
      </c>
      <c r="D214" s="205" t="s">
        <v>116</v>
      </c>
      <c r="E214" s="206" t="s">
        <v>377</v>
      </c>
      <c r="F214" s="207" t="s">
        <v>378</v>
      </c>
      <c r="G214" s="208" t="s">
        <v>208</v>
      </c>
      <c r="H214" s="209">
        <v>2.915</v>
      </c>
      <c r="I214" s="210"/>
      <c r="J214" s="211">
        <f>ROUND(I214*H214,2)</f>
        <v>0</v>
      </c>
      <c r="K214" s="207" t="s">
        <v>174</v>
      </c>
      <c r="L214" s="44"/>
      <c r="M214" s="212" t="s">
        <v>20</v>
      </c>
      <c r="N214" s="213" t="s">
        <v>45</v>
      </c>
      <c r="O214" s="84"/>
      <c r="P214" s="214">
        <f>O214*H214</f>
        <v>0</v>
      </c>
      <c r="Q214" s="214">
        <v>2.46367</v>
      </c>
      <c r="R214" s="214">
        <f>Q214*H214</f>
        <v>7.18159805</v>
      </c>
      <c r="S214" s="214">
        <v>0</v>
      </c>
      <c r="T214" s="21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6" t="s">
        <v>134</v>
      </c>
      <c r="AT214" s="216" t="s">
        <v>116</v>
      </c>
      <c r="AU214" s="216" t="s">
        <v>81</v>
      </c>
      <c r="AY214" s="17" t="s">
        <v>115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22</v>
      </c>
      <c r="BK214" s="217">
        <f>ROUND(I214*H214,2)</f>
        <v>0</v>
      </c>
      <c r="BL214" s="17" t="s">
        <v>134</v>
      </c>
      <c r="BM214" s="216" t="s">
        <v>379</v>
      </c>
    </row>
    <row r="215" spans="1:51" s="14" customFormat="1" ht="12">
      <c r="A215" s="14"/>
      <c r="B215" s="245"/>
      <c r="C215" s="246"/>
      <c r="D215" s="218" t="s">
        <v>176</v>
      </c>
      <c r="E215" s="247" t="s">
        <v>20</v>
      </c>
      <c r="F215" s="248" t="s">
        <v>380</v>
      </c>
      <c r="G215" s="246"/>
      <c r="H215" s="249">
        <v>2.9146903508512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176</v>
      </c>
      <c r="AU215" s="255" t="s">
        <v>81</v>
      </c>
      <c r="AV215" s="14" t="s">
        <v>81</v>
      </c>
      <c r="AW215" s="14" t="s">
        <v>178</v>
      </c>
      <c r="AX215" s="14" t="s">
        <v>74</v>
      </c>
      <c r="AY215" s="255" t="s">
        <v>115</v>
      </c>
    </row>
    <row r="216" spans="1:65" s="2" customFormat="1" ht="12">
      <c r="A216" s="38"/>
      <c r="B216" s="39"/>
      <c r="C216" s="205" t="s">
        <v>381</v>
      </c>
      <c r="D216" s="205" t="s">
        <v>116</v>
      </c>
      <c r="E216" s="206" t="s">
        <v>382</v>
      </c>
      <c r="F216" s="207" t="s">
        <v>383</v>
      </c>
      <c r="G216" s="208" t="s">
        <v>312</v>
      </c>
      <c r="H216" s="209">
        <v>8</v>
      </c>
      <c r="I216" s="210"/>
      <c r="J216" s="211">
        <f>ROUND(I216*H216,2)</f>
        <v>0</v>
      </c>
      <c r="K216" s="207" t="s">
        <v>174</v>
      </c>
      <c r="L216" s="44"/>
      <c r="M216" s="212" t="s">
        <v>20</v>
      </c>
      <c r="N216" s="213" t="s">
        <v>45</v>
      </c>
      <c r="O216" s="84"/>
      <c r="P216" s="214">
        <f>O216*H216</f>
        <v>0</v>
      </c>
      <c r="Q216" s="214">
        <v>1.22469</v>
      </c>
      <c r="R216" s="214">
        <f>Q216*H216</f>
        <v>9.79752</v>
      </c>
      <c r="S216" s="214">
        <v>0</v>
      </c>
      <c r="T216" s="21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6" t="s">
        <v>134</v>
      </c>
      <c r="AT216" s="216" t="s">
        <v>116</v>
      </c>
      <c r="AU216" s="216" t="s">
        <v>81</v>
      </c>
      <c r="AY216" s="17" t="s">
        <v>115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7" t="s">
        <v>22</v>
      </c>
      <c r="BK216" s="217">
        <f>ROUND(I216*H216,2)</f>
        <v>0</v>
      </c>
      <c r="BL216" s="17" t="s">
        <v>134</v>
      </c>
      <c r="BM216" s="216" t="s">
        <v>384</v>
      </c>
    </row>
    <row r="217" spans="1:65" s="2" customFormat="1" ht="33" customHeight="1">
      <c r="A217" s="38"/>
      <c r="B217" s="39"/>
      <c r="C217" s="256" t="s">
        <v>385</v>
      </c>
      <c r="D217" s="256" t="s">
        <v>228</v>
      </c>
      <c r="E217" s="257" t="s">
        <v>386</v>
      </c>
      <c r="F217" s="258" t="s">
        <v>387</v>
      </c>
      <c r="G217" s="259" t="s">
        <v>125</v>
      </c>
      <c r="H217" s="260">
        <v>4</v>
      </c>
      <c r="I217" s="261"/>
      <c r="J217" s="262">
        <f>ROUND(I217*H217,2)</f>
        <v>0</v>
      </c>
      <c r="K217" s="258" t="s">
        <v>174</v>
      </c>
      <c r="L217" s="263"/>
      <c r="M217" s="264" t="s">
        <v>20</v>
      </c>
      <c r="N217" s="265" t="s">
        <v>45</v>
      </c>
      <c r="O217" s="84"/>
      <c r="P217" s="214">
        <f>O217*H217</f>
        <v>0</v>
      </c>
      <c r="Q217" s="214">
        <v>1.747</v>
      </c>
      <c r="R217" s="214">
        <f>Q217*H217</f>
        <v>6.988</v>
      </c>
      <c r="S217" s="214">
        <v>0</v>
      </c>
      <c r="T217" s="21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6" t="s">
        <v>150</v>
      </c>
      <c r="AT217" s="216" t="s">
        <v>228</v>
      </c>
      <c r="AU217" s="216" t="s">
        <v>81</v>
      </c>
      <c r="AY217" s="17" t="s">
        <v>115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22</v>
      </c>
      <c r="BK217" s="217">
        <f>ROUND(I217*H217,2)</f>
        <v>0</v>
      </c>
      <c r="BL217" s="17" t="s">
        <v>134</v>
      </c>
      <c r="BM217" s="216" t="s">
        <v>388</v>
      </c>
    </row>
    <row r="218" spans="1:65" s="2" customFormat="1" ht="16.5" customHeight="1">
      <c r="A218" s="38"/>
      <c r="B218" s="39"/>
      <c r="C218" s="205" t="s">
        <v>389</v>
      </c>
      <c r="D218" s="205" t="s">
        <v>116</v>
      </c>
      <c r="E218" s="206" t="s">
        <v>390</v>
      </c>
      <c r="F218" s="207" t="s">
        <v>391</v>
      </c>
      <c r="G218" s="208" t="s">
        <v>125</v>
      </c>
      <c r="H218" s="209">
        <v>2</v>
      </c>
      <c r="I218" s="210"/>
      <c r="J218" s="211">
        <f>ROUND(I218*H218,2)</f>
        <v>0</v>
      </c>
      <c r="K218" s="207" t="s">
        <v>174</v>
      </c>
      <c r="L218" s="44"/>
      <c r="M218" s="212" t="s">
        <v>20</v>
      </c>
      <c r="N218" s="213" t="s">
        <v>45</v>
      </c>
      <c r="O218" s="84"/>
      <c r="P218" s="214">
        <f>O218*H218</f>
        <v>0</v>
      </c>
      <c r="Q218" s="214">
        <v>0.007</v>
      </c>
      <c r="R218" s="214">
        <f>Q218*H218</f>
        <v>0.014</v>
      </c>
      <c r="S218" s="214">
        <v>0</v>
      </c>
      <c r="T218" s="21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6" t="s">
        <v>134</v>
      </c>
      <c r="AT218" s="216" t="s">
        <v>116</v>
      </c>
      <c r="AU218" s="216" t="s">
        <v>81</v>
      </c>
      <c r="AY218" s="17" t="s">
        <v>115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22</v>
      </c>
      <c r="BK218" s="217">
        <f>ROUND(I218*H218,2)</f>
        <v>0</v>
      </c>
      <c r="BL218" s="17" t="s">
        <v>134</v>
      </c>
      <c r="BM218" s="216" t="s">
        <v>392</v>
      </c>
    </row>
    <row r="219" spans="1:51" s="13" customFormat="1" ht="12">
      <c r="A219" s="13"/>
      <c r="B219" s="235"/>
      <c r="C219" s="236"/>
      <c r="D219" s="218" t="s">
        <v>176</v>
      </c>
      <c r="E219" s="237" t="s">
        <v>20</v>
      </c>
      <c r="F219" s="238" t="s">
        <v>237</v>
      </c>
      <c r="G219" s="236"/>
      <c r="H219" s="237" t="s">
        <v>20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176</v>
      </c>
      <c r="AU219" s="244" t="s">
        <v>81</v>
      </c>
      <c r="AV219" s="13" t="s">
        <v>22</v>
      </c>
      <c r="AW219" s="13" t="s">
        <v>178</v>
      </c>
      <c r="AX219" s="13" t="s">
        <v>74</v>
      </c>
      <c r="AY219" s="244" t="s">
        <v>115</v>
      </c>
    </row>
    <row r="220" spans="1:51" s="14" customFormat="1" ht="12">
      <c r="A220" s="14"/>
      <c r="B220" s="245"/>
      <c r="C220" s="246"/>
      <c r="D220" s="218" t="s">
        <v>176</v>
      </c>
      <c r="E220" s="247" t="s">
        <v>20</v>
      </c>
      <c r="F220" s="248" t="s">
        <v>81</v>
      </c>
      <c r="G220" s="246"/>
      <c r="H220" s="249">
        <v>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176</v>
      </c>
      <c r="AU220" s="255" t="s">
        <v>81</v>
      </c>
      <c r="AV220" s="14" t="s">
        <v>81</v>
      </c>
      <c r="AW220" s="14" t="s">
        <v>178</v>
      </c>
      <c r="AX220" s="14" t="s">
        <v>74</v>
      </c>
      <c r="AY220" s="255" t="s">
        <v>115</v>
      </c>
    </row>
    <row r="221" spans="1:65" s="2" customFormat="1" ht="16.5" customHeight="1">
      <c r="A221" s="38"/>
      <c r="B221" s="39"/>
      <c r="C221" s="205" t="s">
        <v>393</v>
      </c>
      <c r="D221" s="205" t="s">
        <v>116</v>
      </c>
      <c r="E221" s="206" t="s">
        <v>394</v>
      </c>
      <c r="F221" s="207" t="s">
        <v>395</v>
      </c>
      <c r="G221" s="208" t="s">
        <v>125</v>
      </c>
      <c r="H221" s="209">
        <v>8</v>
      </c>
      <c r="I221" s="210"/>
      <c r="J221" s="211">
        <f>ROUND(I221*H221,2)</f>
        <v>0</v>
      </c>
      <c r="K221" s="207" t="s">
        <v>174</v>
      </c>
      <c r="L221" s="44"/>
      <c r="M221" s="212" t="s">
        <v>20</v>
      </c>
      <c r="N221" s="213" t="s">
        <v>45</v>
      </c>
      <c r="O221" s="84"/>
      <c r="P221" s="214">
        <f>O221*H221</f>
        <v>0</v>
      </c>
      <c r="Q221" s="214">
        <v>1.8</v>
      </c>
      <c r="R221" s="214">
        <f>Q221*H221</f>
        <v>14.4</v>
      </c>
      <c r="S221" s="214">
        <v>0</v>
      </c>
      <c r="T221" s="21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6" t="s">
        <v>134</v>
      </c>
      <c r="AT221" s="216" t="s">
        <v>116</v>
      </c>
      <c r="AU221" s="216" t="s">
        <v>81</v>
      </c>
      <c r="AY221" s="17" t="s">
        <v>115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7" t="s">
        <v>22</v>
      </c>
      <c r="BK221" s="217">
        <f>ROUND(I221*H221,2)</f>
        <v>0</v>
      </c>
      <c r="BL221" s="17" t="s">
        <v>134</v>
      </c>
      <c r="BM221" s="216" t="s">
        <v>396</v>
      </c>
    </row>
    <row r="222" spans="1:65" s="2" customFormat="1" ht="12">
      <c r="A222" s="38"/>
      <c r="B222" s="39"/>
      <c r="C222" s="205" t="s">
        <v>397</v>
      </c>
      <c r="D222" s="205" t="s">
        <v>116</v>
      </c>
      <c r="E222" s="206" t="s">
        <v>398</v>
      </c>
      <c r="F222" s="207" t="s">
        <v>399</v>
      </c>
      <c r="G222" s="208" t="s">
        <v>125</v>
      </c>
      <c r="H222" s="209">
        <v>4</v>
      </c>
      <c r="I222" s="210"/>
      <c r="J222" s="211">
        <f>ROUND(I222*H222,2)</f>
        <v>0</v>
      </c>
      <c r="K222" s="207" t="s">
        <v>174</v>
      </c>
      <c r="L222" s="44"/>
      <c r="M222" s="212" t="s">
        <v>20</v>
      </c>
      <c r="N222" s="213" t="s">
        <v>45</v>
      </c>
      <c r="O222" s="84"/>
      <c r="P222" s="214">
        <f>O222*H222</f>
        <v>0</v>
      </c>
      <c r="Q222" s="214">
        <v>1.8</v>
      </c>
      <c r="R222" s="214">
        <f>Q222*H222</f>
        <v>7.2</v>
      </c>
      <c r="S222" s="214">
        <v>0</v>
      </c>
      <c r="T222" s="21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6" t="s">
        <v>134</v>
      </c>
      <c r="AT222" s="216" t="s">
        <v>116</v>
      </c>
      <c r="AU222" s="216" t="s">
        <v>81</v>
      </c>
      <c r="AY222" s="17" t="s">
        <v>115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22</v>
      </c>
      <c r="BK222" s="217">
        <f>ROUND(I222*H222,2)</f>
        <v>0</v>
      </c>
      <c r="BL222" s="17" t="s">
        <v>134</v>
      </c>
      <c r="BM222" s="216" t="s">
        <v>400</v>
      </c>
    </row>
    <row r="223" spans="1:65" s="2" customFormat="1" ht="12">
      <c r="A223" s="38"/>
      <c r="B223" s="39"/>
      <c r="C223" s="205" t="s">
        <v>401</v>
      </c>
      <c r="D223" s="205" t="s">
        <v>116</v>
      </c>
      <c r="E223" s="206" t="s">
        <v>402</v>
      </c>
      <c r="F223" s="207" t="s">
        <v>403</v>
      </c>
      <c r="G223" s="208" t="s">
        <v>312</v>
      </c>
      <c r="H223" s="209">
        <v>4469.2</v>
      </c>
      <c r="I223" s="210"/>
      <c r="J223" s="211">
        <f>ROUND(I223*H223,2)</f>
        <v>0</v>
      </c>
      <c r="K223" s="207" t="s">
        <v>174</v>
      </c>
      <c r="L223" s="44"/>
      <c r="M223" s="212" t="s">
        <v>20</v>
      </c>
      <c r="N223" s="213" t="s">
        <v>45</v>
      </c>
      <c r="O223" s="84"/>
      <c r="P223" s="214">
        <f>O223*H223</f>
        <v>0</v>
      </c>
      <c r="Q223" s="214">
        <v>0</v>
      </c>
      <c r="R223" s="214">
        <f>Q223*H223</f>
        <v>0</v>
      </c>
      <c r="S223" s="214">
        <v>0.172</v>
      </c>
      <c r="T223" s="215">
        <f>S223*H223</f>
        <v>768.7023999999999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6" t="s">
        <v>134</v>
      </c>
      <c r="AT223" s="216" t="s">
        <v>116</v>
      </c>
      <c r="AU223" s="216" t="s">
        <v>81</v>
      </c>
      <c r="AY223" s="17" t="s">
        <v>115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7" t="s">
        <v>22</v>
      </c>
      <c r="BK223" s="217">
        <f>ROUND(I223*H223,2)</f>
        <v>0</v>
      </c>
      <c r="BL223" s="17" t="s">
        <v>134</v>
      </c>
      <c r="BM223" s="216" t="s">
        <v>404</v>
      </c>
    </row>
    <row r="224" spans="1:51" s="14" customFormat="1" ht="12">
      <c r="A224" s="14"/>
      <c r="B224" s="245"/>
      <c r="C224" s="246"/>
      <c r="D224" s="218" t="s">
        <v>176</v>
      </c>
      <c r="E224" s="247" t="s">
        <v>20</v>
      </c>
      <c r="F224" s="248" t="s">
        <v>405</v>
      </c>
      <c r="G224" s="246"/>
      <c r="H224" s="249">
        <v>4469.2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176</v>
      </c>
      <c r="AU224" s="255" t="s">
        <v>81</v>
      </c>
      <c r="AV224" s="14" t="s">
        <v>81</v>
      </c>
      <c r="AW224" s="14" t="s">
        <v>178</v>
      </c>
      <c r="AX224" s="14" t="s">
        <v>74</v>
      </c>
      <c r="AY224" s="255" t="s">
        <v>115</v>
      </c>
    </row>
    <row r="225" spans="1:65" s="2" customFormat="1" ht="66.75" customHeight="1">
      <c r="A225" s="38"/>
      <c r="B225" s="39"/>
      <c r="C225" s="205" t="s">
        <v>406</v>
      </c>
      <c r="D225" s="205" t="s">
        <v>116</v>
      </c>
      <c r="E225" s="206" t="s">
        <v>407</v>
      </c>
      <c r="F225" s="207" t="s">
        <v>408</v>
      </c>
      <c r="G225" s="208" t="s">
        <v>173</v>
      </c>
      <c r="H225" s="209">
        <v>2234.6</v>
      </c>
      <c r="I225" s="210"/>
      <c r="J225" s="211">
        <f>ROUND(I225*H225,2)</f>
        <v>0</v>
      </c>
      <c r="K225" s="207" t="s">
        <v>174</v>
      </c>
      <c r="L225" s="44"/>
      <c r="M225" s="212" t="s">
        <v>20</v>
      </c>
      <c r="N225" s="213" t="s">
        <v>45</v>
      </c>
      <c r="O225" s="84"/>
      <c r="P225" s="214">
        <f>O225*H225</f>
        <v>0</v>
      </c>
      <c r="Q225" s="214">
        <v>0</v>
      </c>
      <c r="R225" s="214">
        <f>Q225*H225</f>
        <v>0</v>
      </c>
      <c r="S225" s="214">
        <v>0.126</v>
      </c>
      <c r="T225" s="215">
        <f>S225*H225</f>
        <v>281.5596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6" t="s">
        <v>134</v>
      </c>
      <c r="AT225" s="216" t="s">
        <v>116</v>
      </c>
      <c r="AU225" s="216" t="s">
        <v>81</v>
      </c>
      <c r="AY225" s="17" t="s">
        <v>115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22</v>
      </c>
      <c r="BK225" s="217">
        <f>ROUND(I225*H225,2)</f>
        <v>0</v>
      </c>
      <c r="BL225" s="17" t="s">
        <v>134</v>
      </c>
      <c r="BM225" s="216" t="s">
        <v>409</v>
      </c>
    </row>
    <row r="226" spans="1:51" s="14" customFormat="1" ht="12">
      <c r="A226" s="14"/>
      <c r="B226" s="245"/>
      <c r="C226" s="246"/>
      <c r="D226" s="218" t="s">
        <v>176</v>
      </c>
      <c r="E226" s="247" t="s">
        <v>20</v>
      </c>
      <c r="F226" s="248" t="s">
        <v>410</v>
      </c>
      <c r="G226" s="246"/>
      <c r="H226" s="249">
        <v>2234.6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176</v>
      </c>
      <c r="AU226" s="255" t="s">
        <v>81</v>
      </c>
      <c r="AV226" s="14" t="s">
        <v>81</v>
      </c>
      <c r="AW226" s="14" t="s">
        <v>178</v>
      </c>
      <c r="AX226" s="14" t="s">
        <v>74</v>
      </c>
      <c r="AY226" s="255" t="s">
        <v>115</v>
      </c>
    </row>
    <row r="227" spans="1:65" s="2" customFormat="1" ht="12">
      <c r="A227" s="38"/>
      <c r="B227" s="39"/>
      <c r="C227" s="205" t="s">
        <v>411</v>
      </c>
      <c r="D227" s="205" t="s">
        <v>116</v>
      </c>
      <c r="E227" s="206" t="s">
        <v>412</v>
      </c>
      <c r="F227" s="207" t="s">
        <v>413</v>
      </c>
      <c r="G227" s="208" t="s">
        <v>208</v>
      </c>
      <c r="H227" s="209">
        <v>0.75</v>
      </c>
      <c r="I227" s="210"/>
      <c r="J227" s="211">
        <f>ROUND(I227*H227,2)</f>
        <v>0</v>
      </c>
      <c r="K227" s="207" t="s">
        <v>174</v>
      </c>
      <c r="L227" s="44"/>
      <c r="M227" s="212" t="s">
        <v>20</v>
      </c>
      <c r="N227" s="213" t="s">
        <v>45</v>
      </c>
      <c r="O227" s="84"/>
      <c r="P227" s="214">
        <f>O227*H227</f>
        <v>0</v>
      </c>
      <c r="Q227" s="214">
        <v>0</v>
      </c>
      <c r="R227" s="214">
        <f>Q227*H227</f>
        <v>0</v>
      </c>
      <c r="S227" s="214">
        <v>2.4</v>
      </c>
      <c r="T227" s="215">
        <f>S227*H227</f>
        <v>1.7999999999999998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6" t="s">
        <v>134</v>
      </c>
      <c r="AT227" s="216" t="s">
        <v>116</v>
      </c>
      <c r="AU227" s="216" t="s">
        <v>81</v>
      </c>
      <c r="AY227" s="17" t="s">
        <v>115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7" t="s">
        <v>22</v>
      </c>
      <c r="BK227" s="217">
        <f>ROUND(I227*H227,2)</f>
        <v>0</v>
      </c>
      <c r="BL227" s="17" t="s">
        <v>134</v>
      </c>
      <c r="BM227" s="216" t="s">
        <v>414</v>
      </c>
    </row>
    <row r="228" spans="1:51" s="13" customFormat="1" ht="12">
      <c r="A228" s="13"/>
      <c r="B228" s="235"/>
      <c r="C228" s="236"/>
      <c r="D228" s="218" t="s">
        <v>176</v>
      </c>
      <c r="E228" s="237" t="s">
        <v>20</v>
      </c>
      <c r="F228" s="238" t="s">
        <v>415</v>
      </c>
      <c r="G228" s="236"/>
      <c r="H228" s="237" t="s">
        <v>20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176</v>
      </c>
      <c r="AU228" s="244" t="s">
        <v>81</v>
      </c>
      <c r="AV228" s="13" t="s">
        <v>22</v>
      </c>
      <c r="AW228" s="13" t="s">
        <v>178</v>
      </c>
      <c r="AX228" s="13" t="s">
        <v>74</v>
      </c>
      <c r="AY228" s="244" t="s">
        <v>115</v>
      </c>
    </row>
    <row r="229" spans="1:51" s="14" customFormat="1" ht="12">
      <c r="A229" s="14"/>
      <c r="B229" s="245"/>
      <c r="C229" s="246"/>
      <c r="D229" s="218" t="s">
        <v>176</v>
      </c>
      <c r="E229" s="247" t="s">
        <v>20</v>
      </c>
      <c r="F229" s="248" t="s">
        <v>416</v>
      </c>
      <c r="G229" s="246"/>
      <c r="H229" s="249">
        <v>0.75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176</v>
      </c>
      <c r="AU229" s="255" t="s">
        <v>81</v>
      </c>
      <c r="AV229" s="14" t="s">
        <v>81</v>
      </c>
      <c r="AW229" s="14" t="s">
        <v>178</v>
      </c>
      <c r="AX229" s="14" t="s">
        <v>74</v>
      </c>
      <c r="AY229" s="255" t="s">
        <v>115</v>
      </c>
    </row>
    <row r="230" spans="1:65" s="2" customFormat="1" ht="12">
      <c r="A230" s="38"/>
      <c r="B230" s="39"/>
      <c r="C230" s="205" t="s">
        <v>417</v>
      </c>
      <c r="D230" s="205" t="s">
        <v>116</v>
      </c>
      <c r="E230" s="206" t="s">
        <v>418</v>
      </c>
      <c r="F230" s="207" t="s">
        <v>419</v>
      </c>
      <c r="G230" s="208" t="s">
        <v>208</v>
      </c>
      <c r="H230" s="209">
        <v>3.125</v>
      </c>
      <c r="I230" s="210"/>
      <c r="J230" s="211">
        <f>ROUND(I230*H230,2)</f>
        <v>0</v>
      </c>
      <c r="K230" s="207" t="s">
        <v>174</v>
      </c>
      <c r="L230" s="44"/>
      <c r="M230" s="212" t="s">
        <v>20</v>
      </c>
      <c r="N230" s="213" t="s">
        <v>45</v>
      </c>
      <c r="O230" s="84"/>
      <c r="P230" s="214">
        <f>O230*H230</f>
        <v>0</v>
      </c>
      <c r="Q230" s="214">
        <v>0.12</v>
      </c>
      <c r="R230" s="214">
        <f>Q230*H230</f>
        <v>0.375</v>
      </c>
      <c r="S230" s="214">
        <v>2.49</v>
      </c>
      <c r="T230" s="215">
        <f>S230*H230</f>
        <v>7.781250000000001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6" t="s">
        <v>134</v>
      </c>
      <c r="AT230" s="216" t="s">
        <v>116</v>
      </c>
      <c r="AU230" s="216" t="s">
        <v>81</v>
      </c>
      <c r="AY230" s="17" t="s">
        <v>115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22</v>
      </c>
      <c r="BK230" s="217">
        <f>ROUND(I230*H230,2)</f>
        <v>0</v>
      </c>
      <c r="BL230" s="17" t="s">
        <v>134</v>
      </c>
      <c r="BM230" s="216" t="s">
        <v>420</v>
      </c>
    </row>
    <row r="231" spans="1:51" s="13" customFormat="1" ht="12">
      <c r="A231" s="13"/>
      <c r="B231" s="235"/>
      <c r="C231" s="236"/>
      <c r="D231" s="218" t="s">
        <v>176</v>
      </c>
      <c r="E231" s="237" t="s">
        <v>20</v>
      </c>
      <c r="F231" s="238" t="s">
        <v>421</v>
      </c>
      <c r="G231" s="236"/>
      <c r="H231" s="237" t="s">
        <v>20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176</v>
      </c>
      <c r="AU231" s="244" t="s">
        <v>81</v>
      </c>
      <c r="AV231" s="13" t="s">
        <v>22</v>
      </c>
      <c r="AW231" s="13" t="s">
        <v>178</v>
      </c>
      <c r="AX231" s="13" t="s">
        <v>74</v>
      </c>
      <c r="AY231" s="244" t="s">
        <v>115</v>
      </c>
    </row>
    <row r="232" spans="1:51" s="13" customFormat="1" ht="12">
      <c r="A232" s="13"/>
      <c r="B232" s="235"/>
      <c r="C232" s="236"/>
      <c r="D232" s="218" t="s">
        <v>176</v>
      </c>
      <c r="E232" s="237" t="s">
        <v>20</v>
      </c>
      <c r="F232" s="238" t="s">
        <v>237</v>
      </c>
      <c r="G232" s="236"/>
      <c r="H232" s="237" t="s">
        <v>20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176</v>
      </c>
      <c r="AU232" s="244" t="s">
        <v>81</v>
      </c>
      <c r="AV232" s="13" t="s">
        <v>22</v>
      </c>
      <c r="AW232" s="13" t="s">
        <v>178</v>
      </c>
      <c r="AX232" s="13" t="s">
        <v>74</v>
      </c>
      <c r="AY232" s="244" t="s">
        <v>115</v>
      </c>
    </row>
    <row r="233" spans="1:51" s="14" customFormat="1" ht="12">
      <c r="A233" s="14"/>
      <c r="B233" s="245"/>
      <c r="C233" s="246"/>
      <c r="D233" s="218" t="s">
        <v>176</v>
      </c>
      <c r="E233" s="247" t="s">
        <v>20</v>
      </c>
      <c r="F233" s="248" t="s">
        <v>422</v>
      </c>
      <c r="G233" s="246"/>
      <c r="H233" s="249">
        <v>3.125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176</v>
      </c>
      <c r="AU233" s="255" t="s">
        <v>81</v>
      </c>
      <c r="AV233" s="14" t="s">
        <v>81</v>
      </c>
      <c r="AW233" s="14" t="s">
        <v>178</v>
      </c>
      <c r="AX233" s="14" t="s">
        <v>74</v>
      </c>
      <c r="AY233" s="255" t="s">
        <v>115</v>
      </c>
    </row>
    <row r="234" spans="1:65" s="2" customFormat="1" ht="78" customHeight="1">
      <c r="A234" s="38"/>
      <c r="B234" s="39"/>
      <c r="C234" s="205" t="s">
        <v>423</v>
      </c>
      <c r="D234" s="205" t="s">
        <v>116</v>
      </c>
      <c r="E234" s="206" t="s">
        <v>424</v>
      </c>
      <c r="F234" s="207" t="s">
        <v>425</v>
      </c>
      <c r="G234" s="208" t="s">
        <v>312</v>
      </c>
      <c r="H234" s="209">
        <v>435</v>
      </c>
      <c r="I234" s="210"/>
      <c r="J234" s="211">
        <f>ROUND(I234*H234,2)</f>
        <v>0</v>
      </c>
      <c r="K234" s="207" t="s">
        <v>174</v>
      </c>
      <c r="L234" s="44"/>
      <c r="M234" s="212" t="s">
        <v>20</v>
      </c>
      <c r="N234" s="213" t="s">
        <v>45</v>
      </c>
      <c r="O234" s="84"/>
      <c r="P234" s="214">
        <f>O234*H234</f>
        <v>0</v>
      </c>
      <c r="Q234" s="214">
        <v>9E-05</v>
      </c>
      <c r="R234" s="214">
        <f>Q234*H234</f>
        <v>0.039150000000000004</v>
      </c>
      <c r="S234" s="214">
        <v>0.042</v>
      </c>
      <c r="T234" s="215">
        <f>S234*H234</f>
        <v>18.27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6" t="s">
        <v>134</v>
      </c>
      <c r="AT234" s="216" t="s">
        <v>116</v>
      </c>
      <c r="AU234" s="216" t="s">
        <v>81</v>
      </c>
      <c r="AY234" s="17" t="s">
        <v>115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22</v>
      </c>
      <c r="BK234" s="217">
        <f>ROUND(I234*H234,2)</f>
        <v>0</v>
      </c>
      <c r="BL234" s="17" t="s">
        <v>134</v>
      </c>
      <c r="BM234" s="216" t="s">
        <v>426</v>
      </c>
    </row>
    <row r="235" spans="1:65" s="2" customFormat="1" ht="66.75" customHeight="1">
      <c r="A235" s="38"/>
      <c r="B235" s="39"/>
      <c r="C235" s="205" t="s">
        <v>427</v>
      </c>
      <c r="D235" s="205" t="s">
        <v>116</v>
      </c>
      <c r="E235" s="206" t="s">
        <v>428</v>
      </c>
      <c r="F235" s="207" t="s">
        <v>429</v>
      </c>
      <c r="G235" s="208" t="s">
        <v>125</v>
      </c>
      <c r="H235" s="209">
        <v>54</v>
      </c>
      <c r="I235" s="210"/>
      <c r="J235" s="211">
        <f>ROUND(I235*H235,2)</f>
        <v>0</v>
      </c>
      <c r="K235" s="207" t="s">
        <v>174</v>
      </c>
      <c r="L235" s="44"/>
      <c r="M235" s="212" t="s">
        <v>20</v>
      </c>
      <c r="N235" s="213" t="s">
        <v>45</v>
      </c>
      <c r="O235" s="84"/>
      <c r="P235" s="214">
        <f>O235*H235</f>
        <v>0</v>
      </c>
      <c r="Q235" s="214">
        <v>0</v>
      </c>
      <c r="R235" s="214">
        <f>Q235*H235</f>
        <v>0</v>
      </c>
      <c r="S235" s="214">
        <v>0.037</v>
      </c>
      <c r="T235" s="215">
        <f>S235*H235</f>
        <v>1.998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6" t="s">
        <v>134</v>
      </c>
      <c r="AT235" s="216" t="s">
        <v>116</v>
      </c>
      <c r="AU235" s="216" t="s">
        <v>81</v>
      </c>
      <c r="AY235" s="17" t="s">
        <v>115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7" t="s">
        <v>22</v>
      </c>
      <c r="BK235" s="217">
        <f>ROUND(I235*H235,2)</f>
        <v>0</v>
      </c>
      <c r="BL235" s="17" t="s">
        <v>134</v>
      </c>
      <c r="BM235" s="216" t="s">
        <v>430</v>
      </c>
    </row>
    <row r="236" spans="1:65" s="2" customFormat="1" ht="55.5" customHeight="1">
      <c r="A236" s="38"/>
      <c r="B236" s="39"/>
      <c r="C236" s="205" t="s">
        <v>431</v>
      </c>
      <c r="D236" s="205" t="s">
        <v>116</v>
      </c>
      <c r="E236" s="206" t="s">
        <v>432</v>
      </c>
      <c r="F236" s="207" t="s">
        <v>433</v>
      </c>
      <c r="G236" s="208" t="s">
        <v>312</v>
      </c>
      <c r="H236" s="209">
        <v>8</v>
      </c>
      <c r="I236" s="210"/>
      <c r="J236" s="211">
        <f>ROUND(I236*H236,2)</f>
        <v>0</v>
      </c>
      <c r="K236" s="207" t="s">
        <v>174</v>
      </c>
      <c r="L236" s="44"/>
      <c r="M236" s="212" t="s">
        <v>20</v>
      </c>
      <c r="N236" s="213" t="s">
        <v>45</v>
      </c>
      <c r="O236" s="84"/>
      <c r="P236" s="214">
        <f>O236*H236</f>
        <v>0</v>
      </c>
      <c r="Q236" s="214">
        <v>0</v>
      </c>
      <c r="R236" s="214">
        <f>Q236*H236</f>
        <v>0</v>
      </c>
      <c r="S236" s="214">
        <v>2.055</v>
      </c>
      <c r="T236" s="215">
        <f>S236*H236</f>
        <v>16.44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6" t="s">
        <v>134</v>
      </c>
      <c r="AT236" s="216" t="s">
        <v>116</v>
      </c>
      <c r="AU236" s="216" t="s">
        <v>81</v>
      </c>
      <c r="AY236" s="17" t="s">
        <v>115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22</v>
      </c>
      <c r="BK236" s="217">
        <f>ROUND(I236*H236,2)</f>
        <v>0</v>
      </c>
      <c r="BL236" s="17" t="s">
        <v>134</v>
      </c>
      <c r="BM236" s="216" t="s">
        <v>434</v>
      </c>
    </row>
    <row r="237" spans="1:51" s="13" customFormat="1" ht="12">
      <c r="A237" s="13"/>
      <c r="B237" s="235"/>
      <c r="C237" s="236"/>
      <c r="D237" s="218" t="s">
        <v>176</v>
      </c>
      <c r="E237" s="237" t="s">
        <v>20</v>
      </c>
      <c r="F237" s="238" t="s">
        <v>237</v>
      </c>
      <c r="G237" s="236"/>
      <c r="H237" s="237" t="s">
        <v>20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176</v>
      </c>
      <c r="AU237" s="244" t="s">
        <v>81</v>
      </c>
      <c r="AV237" s="13" t="s">
        <v>22</v>
      </c>
      <c r="AW237" s="13" t="s">
        <v>178</v>
      </c>
      <c r="AX237" s="13" t="s">
        <v>74</v>
      </c>
      <c r="AY237" s="244" t="s">
        <v>115</v>
      </c>
    </row>
    <row r="238" spans="1:51" s="14" customFormat="1" ht="12">
      <c r="A238" s="14"/>
      <c r="B238" s="245"/>
      <c r="C238" s="246"/>
      <c r="D238" s="218" t="s">
        <v>176</v>
      </c>
      <c r="E238" s="247" t="s">
        <v>20</v>
      </c>
      <c r="F238" s="248" t="s">
        <v>150</v>
      </c>
      <c r="G238" s="246"/>
      <c r="H238" s="249">
        <v>8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176</v>
      </c>
      <c r="AU238" s="255" t="s">
        <v>81</v>
      </c>
      <c r="AV238" s="14" t="s">
        <v>81</v>
      </c>
      <c r="AW238" s="14" t="s">
        <v>178</v>
      </c>
      <c r="AX238" s="14" t="s">
        <v>74</v>
      </c>
      <c r="AY238" s="255" t="s">
        <v>115</v>
      </c>
    </row>
    <row r="239" spans="1:63" s="11" customFormat="1" ht="22.8" customHeight="1">
      <c r="A239" s="11"/>
      <c r="B239" s="191"/>
      <c r="C239" s="192"/>
      <c r="D239" s="193" t="s">
        <v>73</v>
      </c>
      <c r="E239" s="233" t="s">
        <v>435</v>
      </c>
      <c r="F239" s="233" t="s">
        <v>436</v>
      </c>
      <c r="G239" s="192"/>
      <c r="H239" s="192"/>
      <c r="I239" s="195"/>
      <c r="J239" s="234">
        <f>BK239</f>
        <v>0</v>
      </c>
      <c r="K239" s="192"/>
      <c r="L239" s="197"/>
      <c r="M239" s="198"/>
      <c r="N239" s="199"/>
      <c r="O239" s="199"/>
      <c r="P239" s="200">
        <f>P240</f>
        <v>0</v>
      </c>
      <c r="Q239" s="199"/>
      <c r="R239" s="200">
        <f>R240</f>
        <v>0</v>
      </c>
      <c r="S239" s="199"/>
      <c r="T239" s="201">
        <f>T240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2" t="s">
        <v>22</v>
      </c>
      <c r="AT239" s="203" t="s">
        <v>73</v>
      </c>
      <c r="AU239" s="203" t="s">
        <v>22</v>
      </c>
      <c r="AY239" s="202" t="s">
        <v>115</v>
      </c>
      <c r="BK239" s="204">
        <f>BK240</f>
        <v>0</v>
      </c>
    </row>
    <row r="240" spans="1:65" s="2" customFormat="1" ht="44.25" customHeight="1">
      <c r="A240" s="38"/>
      <c r="B240" s="39"/>
      <c r="C240" s="205" t="s">
        <v>437</v>
      </c>
      <c r="D240" s="205" t="s">
        <v>116</v>
      </c>
      <c r="E240" s="206" t="s">
        <v>438</v>
      </c>
      <c r="F240" s="207" t="s">
        <v>439</v>
      </c>
      <c r="G240" s="208" t="s">
        <v>220</v>
      </c>
      <c r="H240" s="209">
        <v>1554.519</v>
      </c>
      <c r="I240" s="210"/>
      <c r="J240" s="211">
        <f>ROUND(I240*H240,2)</f>
        <v>0</v>
      </c>
      <c r="K240" s="207" t="s">
        <v>174</v>
      </c>
      <c r="L240" s="44"/>
      <c r="M240" s="212" t="s">
        <v>20</v>
      </c>
      <c r="N240" s="213" t="s">
        <v>45</v>
      </c>
      <c r="O240" s="84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6" t="s">
        <v>134</v>
      </c>
      <c r="AT240" s="216" t="s">
        <v>116</v>
      </c>
      <c r="AU240" s="216" t="s">
        <v>81</v>
      </c>
      <c r="AY240" s="17" t="s">
        <v>115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22</v>
      </c>
      <c r="BK240" s="217">
        <f>ROUND(I240*H240,2)</f>
        <v>0</v>
      </c>
      <c r="BL240" s="17" t="s">
        <v>134</v>
      </c>
      <c r="BM240" s="216" t="s">
        <v>440</v>
      </c>
    </row>
    <row r="241" spans="1:63" s="11" customFormat="1" ht="22.8" customHeight="1">
      <c r="A241" s="11"/>
      <c r="B241" s="191"/>
      <c r="C241" s="192"/>
      <c r="D241" s="193" t="s">
        <v>73</v>
      </c>
      <c r="E241" s="233" t="s">
        <v>441</v>
      </c>
      <c r="F241" s="233" t="s">
        <v>442</v>
      </c>
      <c r="G241" s="192"/>
      <c r="H241" s="192"/>
      <c r="I241" s="195"/>
      <c r="J241" s="234">
        <f>BK241</f>
        <v>0</v>
      </c>
      <c r="K241" s="192"/>
      <c r="L241" s="197"/>
      <c r="M241" s="198"/>
      <c r="N241" s="199"/>
      <c r="O241" s="199"/>
      <c r="P241" s="200">
        <f>SUM(P242:P274)</f>
        <v>0</v>
      </c>
      <c r="Q241" s="199"/>
      <c r="R241" s="200">
        <f>SUM(R242:R274)</f>
        <v>0</v>
      </c>
      <c r="S241" s="199"/>
      <c r="T241" s="201">
        <f>SUM(T242:T274)</f>
        <v>0</v>
      </c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R241" s="202" t="s">
        <v>22</v>
      </c>
      <c r="AT241" s="203" t="s">
        <v>73</v>
      </c>
      <c r="AU241" s="203" t="s">
        <v>22</v>
      </c>
      <c r="AY241" s="202" t="s">
        <v>115</v>
      </c>
      <c r="BK241" s="204">
        <f>SUM(BK242:BK274)</f>
        <v>0</v>
      </c>
    </row>
    <row r="242" spans="1:65" s="2" customFormat="1" ht="12">
      <c r="A242" s="38"/>
      <c r="B242" s="39"/>
      <c r="C242" s="205" t="s">
        <v>360</v>
      </c>
      <c r="D242" s="205" t="s">
        <v>116</v>
      </c>
      <c r="E242" s="206" t="s">
        <v>443</v>
      </c>
      <c r="F242" s="207" t="s">
        <v>444</v>
      </c>
      <c r="G242" s="208" t="s">
        <v>220</v>
      </c>
      <c r="H242" s="209">
        <v>4161.86</v>
      </c>
      <c r="I242" s="210"/>
      <c r="J242" s="211">
        <f>ROUND(I242*H242,2)</f>
        <v>0</v>
      </c>
      <c r="K242" s="207" t="s">
        <v>174</v>
      </c>
      <c r="L242" s="44"/>
      <c r="M242" s="212" t="s">
        <v>20</v>
      </c>
      <c r="N242" s="213" t="s">
        <v>45</v>
      </c>
      <c r="O242" s="84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6" t="s">
        <v>134</v>
      </c>
      <c r="AT242" s="216" t="s">
        <v>116</v>
      </c>
      <c r="AU242" s="216" t="s">
        <v>81</v>
      </c>
      <c r="AY242" s="17" t="s">
        <v>115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22</v>
      </c>
      <c r="BK242" s="217">
        <f>ROUND(I242*H242,2)</f>
        <v>0</v>
      </c>
      <c r="BL242" s="17" t="s">
        <v>134</v>
      </c>
      <c r="BM242" s="216" t="s">
        <v>445</v>
      </c>
    </row>
    <row r="243" spans="1:51" s="13" customFormat="1" ht="12">
      <c r="A243" s="13"/>
      <c r="B243" s="235"/>
      <c r="C243" s="236"/>
      <c r="D243" s="218" t="s">
        <v>176</v>
      </c>
      <c r="E243" s="237" t="s">
        <v>20</v>
      </c>
      <c r="F243" s="238" t="s">
        <v>446</v>
      </c>
      <c r="G243" s="236"/>
      <c r="H243" s="237" t="s">
        <v>20</v>
      </c>
      <c r="I243" s="239"/>
      <c r="J243" s="236"/>
      <c r="K243" s="236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176</v>
      </c>
      <c r="AU243" s="244" t="s">
        <v>81</v>
      </c>
      <c r="AV243" s="13" t="s">
        <v>22</v>
      </c>
      <c r="AW243" s="13" t="s">
        <v>178</v>
      </c>
      <c r="AX243" s="13" t="s">
        <v>74</v>
      </c>
      <c r="AY243" s="244" t="s">
        <v>115</v>
      </c>
    </row>
    <row r="244" spans="1:51" s="14" customFormat="1" ht="12">
      <c r="A244" s="14"/>
      <c r="B244" s="245"/>
      <c r="C244" s="246"/>
      <c r="D244" s="218" t="s">
        <v>176</v>
      </c>
      <c r="E244" s="247" t="s">
        <v>20</v>
      </c>
      <c r="F244" s="248" t="s">
        <v>447</v>
      </c>
      <c r="G244" s="246"/>
      <c r="H244" s="249">
        <v>1603.56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176</v>
      </c>
      <c r="AU244" s="255" t="s">
        <v>81</v>
      </c>
      <c r="AV244" s="14" t="s">
        <v>81</v>
      </c>
      <c r="AW244" s="14" t="s">
        <v>178</v>
      </c>
      <c r="AX244" s="14" t="s">
        <v>74</v>
      </c>
      <c r="AY244" s="255" t="s">
        <v>115</v>
      </c>
    </row>
    <row r="245" spans="1:51" s="13" customFormat="1" ht="12">
      <c r="A245" s="13"/>
      <c r="B245" s="235"/>
      <c r="C245" s="236"/>
      <c r="D245" s="218" t="s">
        <v>176</v>
      </c>
      <c r="E245" s="237" t="s">
        <v>20</v>
      </c>
      <c r="F245" s="238" t="s">
        <v>448</v>
      </c>
      <c r="G245" s="236"/>
      <c r="H245" s="237" t="s">
        <v>20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176</v>
      </c>
      <c r="AU245" s="244" t="s">
        <v>81</v>
      </c>
      <c r="AV245" s="13" t="s">
        <v>22</v>
      </c>
      <c r="AW245" s="13" t="s">
        <v>178</v>
      </c>
      <c r="AX245" s="13" t="s">
        <v>74</v>
      </c>
      <c r="AY245" s="244" t="s">
        <v>115</v>
      </c>
    </row>
    <row r="246" spans="1:51" s="14" customFormat="1" ht="12">
      <c r="A246" s="14"/>
      <c r="B246" s="245"/>
      <c r="C246" s="246"/>
      <c r="D246" s="218" t="s">
        <v>176</v>
      </c>
      <c r="E246" s="247" t="s">
        <v>20</v>
      </c>
      <c r="F246" s="248" t="s">
        <v>449</v>
      </c>
      <c r="G246" s="246"/>
      <c r="H246" s="249">
        <v>1508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176</v>
      </c>
      <c r="AU246" s="255" t="s">
        <v>81</v>
      </c>
      <c r="AV246" s="14" t="s">
        <v>81</v>
      </c>
      <c r="AW246" s="14" t="s">
        <v>178</v>
      </c>
      <c r="AX246" s="14" t="s">
        <v>74</v>
      </c>
      <c r="AY246" s="255" t="s">
        <v>115</v>
      </c>
    </row>
    <row r="247" spans="1:51" s="13" customFormat="1" ht="12">
      <c r="A247" s="13"/>
      <c r="B247" s="235"/>
      <c r="C247" s="236"/>
      <c r="D247" s="218" t="s">
        <v>176</v>
      </c>
      <c r="E247" s="237" t="s">
        <v>20</v>
      </c>
      <c r="F247" s="238" t="s">
        <v>450</v>
      </c>
      <c r="G247" s="236"/>
      <c r="H247" s="237" t="s">
        <v>20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176</v>
      </c>
      <c r="AU247" s="244" t="s">
        <v>81</v>
      </c>
      <c r="AV247" s="13" t="s">
        <v>22</v>
      </c>
      <c r="AW247" s="13" t="s">
        <v>178</v>
      </c>
      <c r="AX247" s="13" t="s">
        <v>74</v>
      </c>
      <c r="AY247" s="244" t="s">
        <v>115</v>
      </c>
    </row>
    <row r="248" spans="1:51" s="14" customFormat="1" ht="12">
      <c r="A248" s="14"/>
      <c r="B248" s="245"/>
      <c r="C248" s="246"/>
      <c r="D248" s="218" t="s">
        <v>176</v>
      </c>
      <c r="E248" s="247" t="s">
        <v>20</v>
      </c>
      <c r="F248" s="248" t="s">
        <v>451</v>
      </c>
      <c r="G248" s="246"/>
      <c r="H248" s="249">
        <v>1050.3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176</v>
      </c>
      <c r="AU248" s="255" t="s">
        <v>81</v>
      </c>
      <c r="AV248" s="14" t="s">
        <v>81</v>
      </c>
      <c r="AW248" s="14" t="s">
        <v>178</v>
      </c>
      <c r="AX248" s="14" t="s">
        <v>74</v>
      </c>
      <c r="AY248" s="255" t="s">
        <v>115</v>
      </c>
    </row>
    <row r="249" spans="1:65" s="2" customFormat="1" ht="12">
      <c r="A249" s="38"/>
      <c r="B249" s="39"/>
      <c r="C249" s="205" t="s">
        <v>452</v>
      </c>
      <c r="D249" s="205" t="s">
        <v>116</v>
      </c>
      <c r="E249" s="206" t="s">
        <v>453</v>
      </c>
      <c r="F249" s="207" t="s">
        <v>454</v>
      </c>
      <c r="G249" s="208" t="s">
        <v>220</v>
      </c>
      <c r="H249" s="209">
        <v>94624.44</v>
      </c>
      <c r="I249" s="210"/>
      <c r="J249" s="211">
        <f>ROUND(I249*H249,2)</f>
        <v>0</v>
      </c>
      <c r="K249" s="207" t="s">
        <v>174</v>
      </c>
      <c r="L249" s="44"/>
      <c r="M249" s="212" t="s">
        <v>20</v>
      </c>
      <c r="N249" s="213" t="s">
        <v>45</v>
      </c>
      <c r="O249" s="84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6" t="s">
        <v>134</v>
      </c>
      <c r="AT249" s="216" t="s">
        <v>116</v>
      </c>
      <c r="AU249" s="216" t="s">
        <v>81</v>
      </c>
      <c r="AY249" s="17" t="s">
        <v>115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22</v>
      </c>
      <c r="BK249" s="217">
        <f>ROUND(I249*H249,2)</f>
        <v>0</v>
      </c>
      <c r="BL249" s="17" t="s">
        <v>134</v>
      </c>
      <c r="BM249" s="216" t="s">
        <v>455</v>
      </c>
    </row>
    <row r="250" spans="1:51" s="13" customFormat="1" ht="12">
      <c r="A250" s="13"/>
      <c r="B250" s="235"/>
      <c r="C250" s="236"/>
      <c r="D250" s="218" t="s">
        <v>176</v>
      </c>
      <c r="E250" s="237" t="s">
        <v>20</v>
      </c>
      <c r="F250" s="238" t="s">
        <v>456</v>
      </c>
      <c r="G250" s="236"/>
      <c r="H250" s="237" t="s">
        <v>20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176</v>
      </c>
      <c r="AU250" s="244" t="s">
        <v>81</v>
      </c>
      <c r="AV250" s="13" t="s">
        <v>22</v>
      </c>
      <c r="AW250" s="13" t="s">
        <v>178</v>
      </c>
      <c r="AX250" s="13" t="s">
        <v>74</v>
      </c>
      <c r="AY250" s="244" t="s">
        <v>115</v>
      </c>
    </row>
    <row r="251" spans="1:51" s="14" customFormat="1" ht="12">
      <c r="A251" s="14"/>
      <c r="B251" s="245"/>
      <c r="C251" s="246"/>
      <c r="D251" s="218" t="s">
        <v>176</v>
      </c>
      <c r="E251" s="247" t="s">
        <v>20</v>
      </c>
      <c r="F251" s="248" t="s">
        <v>457</v>
      </c>
      <c r="G251" s="246"/>
      <c r="H251" s="249">
        <v>74190.7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176</v>
      </c>
      <c r="AU251" s="255" t="s">
        <v>81</v>
      </c>
      <c r="AV251" s="14" t="s">
        <v>81</v>
      </c>
      <c r="AW251" s="14" t="s">
        <v>178</v>
      </c>
      <c r="AX251" s="14" t="s">
        <v>74</v>
      </c>
      <c r="AY251" s="255" t="s">
        <v>115</v>
      </c>
    </row>
    <row r="252" spans="1:51" s="13" customFormat="1" ht="12">
      <c r="A252" s="13"/>
      <c r="B252" s="235"/>
      <c r="C252" s="236"/>
      <c r="D252" s="218" t="s">
        <v>176</v>
      </c>
      <c r="E252" s="237" t="s">
        <v>20</v>
      </c>
      <c r="F252" s="238" t="s">
        <v>458</v>
      </c>
      <c r="G252" s="236"/>
      <c r="H252" s="237" t="s">
        <v>20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176</v>
      </c>
      <c r="AU252" s="244" t="s">
        <v>81</v>
      </c>
      <c r="AV252" s="13" t="s">
        <v>22</v>
      </c>
      <c r="AW252" s="13" t="s">
        <v>178</v>
      </c>
      <c r="AX252" s="13" t="s">
        <v>74</v>
      </c>
      <c r="AY252" s="244" t="s">
        <v>115</v>
      </c>
    </row>
    <row r="253" spans="1:51" s="14" customFormat="1" ht="12">
      <c r="A253" s="14"/>
      <c r="B253" s="245"/>
      <c r="C253" s="246"/>
      <c r="D253" s="218" t="s">
        <v>176</v>
      </c>
      <c r="E253" s="247" t="s">
        <v>20</v>
      </c>
      <c r="F253" s="248" t="s">
        <v>459</v>
      </c>
      <c r="G253" s="246"/>
      <c r="H253" s="249">
        <v>20433.74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176</v>
      </c>
      <c r="AU253" s="255" t="s">
        <v>81</v>
      </c>
      <c r="AV253" s="14" t="s">
        <v>81</v>
      </c>
      <c r="AW253" s="14" t="s">
        <v>178</v>
      </c>
      <c r="AX253" s="14" t="s">
        <v>74</v>
      </c>
      <c r="AY253" s="255" t="s">
        <v>115</v>
      </c>
    </row>
    <row r="254" spans="1:65" s="2" customFormat="1" ht="12">
      <c r="A254" s="38"/>
      <c r="B254" s="39"/>
      <c r="C254" s="205" t="s">
        <v>460</v>
      </c>
      <c r="D254" s="205" t="s">
        <v>116</v>
      </c>
      <c r="E254" s="206" t="s">
        <v>461</v>
      </c>
      <c r="F254" s="207" t="s">
        <v>462</v>
      </c>
      <c r="G254" s="208" t="s">
        <v>220</v>
      </c>
      <c r="H254" s="209">
        <v>20.3</v>
      </c>
      <c r="I254" s="210"/>
      <c r="J254" s="211">
        <f>ROUND(I254*H254,2)</f>
        <v>0</v>
      </c>
      <c r="K254" s="207" t="s">
        <v>174</v>
      </c>
      <c r="L254" s="44"/>
      <c r="M254" s="212" t="s">
        <v>20</v>
      </c>
      <c r="N254" s="213" t="s">
        <v>45</v>
      </c>
      <c r="O254" s="84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6" t="s">
        <v>134</v>
      </c>
      <c r="AT254" s="216" t="s">
        <v>116</v>
      </c>
      <c r="AU254" s="216" t="s">
        <v>81</v>
      </c>
      <c r="AY254" s="17" t="s">
        <v>115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22</v>
      </c>
      <c r="BK254" s="217">
        <f>ROUND(I254*H254,2)</f>
        <v>0</v>
      </c>
      <c r="BL254" s="17" t="s">
        <v>134</v>
      </c>
      <c r="BM254" s="216" t="s">
        <v>463</v>
      </c>
    </row>
    <row r="255" spans="1:51" s="13" customFormat="1" ht="12">
      <c r="A255" s="13"/>
      <c r="B255" s="235"/>
      <c r="C255" s="236"/>
      <c r="D255" s="218" t="s">
        <v>176</v>
      </c>
      <c r="E255" s="237" t="s">
        <v>20</v>
      </c>
      <c r="F255" s="238" t="s">
        <v>464</v>
      </c>
      <c r="G255" s="236"/>
      <c r="H255" s="237" t="s">
        <v>20</v>
      </c>
      <c r="I255" s="239"/>
      <c r="J255" s="236"/>
      <c r="K255" s="236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176</v>
      </c>
      <c r="AU255" s="244" t="s">
        <v>81</v>
      </c>
      <c r="AV255" s="13" t="s">
        <v>22</v>
      </c>
      <c r="AW255" s="13" t="s">
        <v>178</v>
      </c>
      <c r="AX255" s="13" t="s">
        <v>74</v>
      </c>
      <c r="AY255" s="244" t="s">
        <v>115</v>
      </c>
    </row>
    <row r="256" spans="1:51" s="14" customFormat="1" ht="12">
      <c r="A256" s="14"/>
      <c r="B256" s="245"/>
      <c r="C256" s="246"/>
      <c r="D256" s="218" t="s">
        <v>176</v>
      </c>
      <c r="E256" s="247" t="s">
        <v>20</v>
      </c>
      <c r="F256" s="248" t="s">
        <v>465</v>
      </c>
      <c r="G256" s="246"/>
      <c r="H256" s="249">
        <v>20.3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176</v>
      </c>
      <c r="AU256" s="255" t="s">
        <v>81</v>
      </c>
      <c r="AV256" s="14" t="s">
        <v>81</v>
      </c>
      <c r="AW256" s="14" t="s">
        <v>178</v>
      </c>
      <c r="AX256" s="14" t="s">
        <v>74</v>
      </c>
      <c r="AY256" s="255" t="s">
        <v>115</v>
      </c>
    </row>
    <row r="257" spans="1:65" s="2" customFormat="1" ht="12">
      <c r="A257" s="38"/>
      <c r="B257" s="39"/>
      <c r="C257" s="205" t="s">
        <v>466</v>
      </c>
      <c r="D257" s="205" t="s">
        <v>116</v>
      </c>
      <c r="E257" s="206" t="s">
        <v>467</v>
      </c>
      <c r="F257" s="207" t="s">
        <v>468</v>
      </c>
      <c r="G257" s="208" t="s">
        <v>220</v>
      </c>
      <c r="H257" s="209">
        <v>385.7</v>
      </c>
      <c r="I257" s="210"/>
      <c r="J257" s="211">
        <f>ROUND(I257*H257,2)</f>
        <v>0</v>
      </c>
      <c r="K257" s="207" t="s">
        <v>174</v>
      </c>
      <c r="L257" s="44"/>
      <c r="M257" s="212" t="s">
        <v>20</v>
      </c>
      <c r="N257" s="213" t="s">
        <v>45</v>
      </c>
      <c r="O257" s="84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6" t="s">
        <v>134</v>
      </c>
      <c r="AT257" s="216" t="s">
        <v>116</v>
      </c>
      <c r="AU257" s="216" t="s">
        <v>81</v>
      </c>
      <c r="AY257" s="17" t="s">
        <v>115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7" t="s">
        <v>22</v>
      </c>
      <c r="BK257" s="217">
        <f>ROUND(I257*H257,2)</f>
        <v>0</v>
      </c>
      <c r="BL257" s="17" t="s">
        <v>134</v>
      </c>
      <c r="BM257" s="216" t="s">
        <v>469</v>
      </c>
    </row>
    <row r="258" spans="1:51" s="14" customFormat="1" ht="12">
      <c r="A258" s="14"/>
      <c r="B258" s="245"/>
      <c r="C258" s="246"/>
      <c r="D258" s="218" t="s">
        <v>176</v>
      </c>
      <c r="E258" s="247" t="s">
        <v>20</v>
      </c>
      <c r="F258" s="248" t="s">
        <v>470</v>
      </c>
      <c r="G258" s="246"/>
      <c r="H258" s="249">
        <v>385.7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176</v>
      </c>
      <c r="AU258" s="255" t="s">
        <v>81</v>
      </c>
      <c r="AV258" s="14" t="s">
        <v>81</v>
      </c>
      <c r="AW258" s="14" t="s">
        <v>178</v>
      </c>
      <c r="AX258" s="14" t="s">
        <v>74</v>
      </c>
      <c r="AY258" s="255" t="s">
        <v>115</v>
      </c>
    </row>
    <row r="259" spans="1:65" s="2" customFormat="1" ht="12">
      <c r="A259" s="38"/>
      <c r="B259" s="39"/>
      <c r="C259" s="205" t="s">
        <v>471</v>
      </c>
      <c r="D259" s="205" t="s">
        <v>116</v>
      </c>
      <c r="E259" s="206" t="s">
        <v>472</v>
      </c>
      <c r="F259" s="207" t="s">
        <v>473</v>
      </c>
      <c r="G259" s="208" t="s">
        <v>220</v>
      </c>
      <c r="H259" s="209">
        <v>20.3</v>
      </c>
      <c r="I259" s="210"/>
      <c r="J259" s="211">
        <f>ROUND(I259*H259,2)</f>
        <v>0</v>
      </c>
      <c r="K259" s="207" t="s">
        <v>174</v>
      </c>
      <c r="L259" s="44"/>
      <c r="M259" s="212" t="s">
        <v>20</v>
      </c>
      <c r="N259" s="213" t="s">
        <v>45</v>
      </c>
      <c r="O259" s="84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6" t="s">
        <v>134</v>
      </c>
      <c r="AT259" s="216" t="s">
        <v>116</v>
      </c>
      <c r="AU259" s="216" t="s">
        <v>81</v>
      </c>
      <c r="AY259" s="17" t="s">
        <v>115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22</v>
      </c>
      <c r="BK259" s="217">
        <f>ROUND(I259*H259,2)</f>
        <v>0</v>
      </c>
      <c r="BL259" s="17" t="s">
        <v>134</v>
      </c>
      <c r="BM259" s="216" t="s">
        <v>474</v>
      </c>
    </row>
    <row r="260" spans="1:65" s="2" customFormat="1" ht="44.25" customHeight="1">
      <c r="A260" s="38"/>
      <c r="B260" s="39"/>
      <c r="C260" s="205" t="s">
        <v>475</v>
      </c>
      <c r="D260" s="205" t="s">
        <v>116</v>
      </c>
      <c r="E260" s="206" t="s">
        <v>476</v>
      </c>
      <c r="F260" s="207" t="s">
        <v>219</v>
      </c>
      <c r="G260" s="208" t="s">
        <v>220</v>
      </c>
      <c r="H260" s="209">
        <v>2558.3</v>
      </c>
      <c r="I260" s="210"/>
      <c r="J260" s="211">
        <f>ROUND(I260*H260,2)</f>
        <v>0</v>
      </c>
      <c r="K260" s="207" t="s">
        <v>174</v>
      </c>
      <c r="L260" s="44"/>
      <c r="M260" s="212" t="s">
        <v>20</v>
      </c>
      <c r="N260" s="213" t="s">
        <v>45</v>
      </c>
      <c r="O260" s="84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6" t="s">
        <v>134</v>
      </c>
      <c r="AT260" s="216" t="s">
        <v>116</v>
      </c>
      <c r="AU260" s="216" t="s">
        <v>81</v>
      </c>
      <c r="AY260" s="17" t="s">
        <v>115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7" t="s">
        <v>22</v>
      </c>
      <c r="BK260" s="217">
        <f>ROUND(I260*H260,2)</f>
        <v>0</v>
      </c>
      <c r="BL260" s="17" t="s">
        <v>134</v>
      </c>
      <c r="BM260" s="216" t="s">
        <v>477</v>
      </c>
    </row>
    <row r="261" spans="1:51" s="13" customFormat="1" ht="12">
      <c r="A261" s="13"/>
      <c r="B261" s="235"/>
      <c r="C261" s="236"/>
      <c r="D261" s="218" t="s">
        <v>176</v>
      </c>
      <c r="E261" s="237" t="s">
        <v>20</v>
      </c>
      <c r="F261" s="238" t="s">
        <v>448</v>
      </c>
      <c r="G261" s="236"/>
      <c r="H261" s="237" t="s">
        <v>20</v>
      </c>
      <c r="I261" s="239"/>
      <c r="J261" s="236"/>
      <c r="K261" s="236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176</v>
      </c>
      <c r="AU261" s="244" t="s">
        <v>81</v>
      </c>
      <c r="AV261" s="13" t="s">
        <v>22</v>
      </c>
      <c r="AW261" s="13" t="s">
        <v>178</v>
      </c>
      <c r="AX261" s="13" t="s">
        <v>74</v>
      </c>
      <c r="AY261" s="244" t="s">
        <v>115</v>
      </c>
    </row>
    <row r="262" spans="1:51" s="14" customFormat="1" ht="12">
      <c r="A262" s="14"/>
      <c r="B262" s="245"/>
      <c r="C262" s="246"/>
      <c r="D262" s="218" t="s">
        <v>176</v>
      </c>
      <c r="E262" s="247" t="s">
        <v>20</v>
      </c>
      <c r="F262" s="248" t="s">
        <v>449</v>
      </c>
      <c r="G262" s="246"/>
      <c r="H262" s="249">
        <v>1508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176</v>
      </c>
      <c r="AU262" s="255" t="s">
        <v>81</v>
      </c>
      <c r="AV262" s="14" t="s">
        <v>81</v>
      </c>
      <c r="AW262" s="14" t="s">
        <v>178</v>
      </c>
      <c r="AX262" s="14" t="s">
        <v>74</v>
      </c>
      <c r="AY262" s="255" t="s">
        <v>115</v>
      </c>
    </row>
    <row r="263" spans="1:51" s="13" customFormat="1" ht="12">
      <c r="A263" s="13"/>
      <c r="B263" s="235"/>
      <c r="C263" s="236"/>
      <c r="D263" s="218" t="s">
        <v>176</v>
      </c>
      <c r="E263" s="237" t="s">
        <v>20</v>
      </c>
      <c r="F263" s="238" t="s">
        <v>450</v>
      </c>
      <c r="G263" s="236"/>
      <c r="H263" s="237" t="s">
        <v>20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176</v>
      </c>
      <c r="AU263" s="244" t="s">
        <v>81</v>
      </c>
      <c r="AV263" s="13" t="s">
        <v>22</v>
      </c>
      <c r="AW263" s="13" t="s">
        <v>178</v>
      </c>
      <c r="AX263" s="13" t="s">
        <v>74</v>
      </c>
      <c r="AY263" s="244" t="s">
        <v>115</v>
      </c>
    </row>
    <row r="264" spans="1:51" s="14" customFormat="1" ht="12">
      <c r="A264" s="14"/>
      <c r="B264" s="245"/>
      <c r="C264" s="246"/>
      <c r="D264" s="218" t="s">
        <v>176</v>
      </c>
      <c r="E264" s="247" t="s">
        <v>20</v>
      </c>
      <c r="F264" s="248" t="s">
        <v>451</v>
      </c>
      <c r="G264" s="246"/>
      <c r="H264" s="249">
        <v>1050.3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176</v>
      </c>
      <c r="AU264" s="255" t="s">
        <v>81</v>
      </c>
      <c r="AV264" s="14" t="s">
        <v>81</v>
      </c>
      <c r="AW264" s="14" t="s">
        <v>178</v>
      </c>
      <c r="AX264" s="14" t="s">
        <v>74</v>
      </c>
      <c r="AY264" s="255" t="s">
        <v>115</v>
      </c>
    </row>
    <row r="265" spans="1:65" s="2" customFormat="1" ht="12">
      <c r="A265" s="38"/>
      <c r="B265" s="39"/>
      <c r="C265" s="205" t="s">
        <v>478</v>
      </c>
      <c r="D265" s="205" t="s">
        <v>116</v>
      </c>
      <c r="E265" s="206" t="s">
        <v>479</v>
      </c>
      <c r="F265" s="207" t="s">
        <v>480</v>
      </c>
      <c r="G265" s="208" t="s">
        <v>220</v>
      </c>
      <c r="H265" s="209">
        <v>40.7</v>
      </c>
      <c r="I265" s="210"/>
      <c r="J265" s="211">
        <f>ROUND(I265*H265,2)</f>
        <v>0</v>
      </c>
      <c r="K265" s="207" t="s">
        <v>174</v>
      </c>
      <c r="L265" s="44"/>
      <c r="M265" s="212" t="s">
        <v>20</v>
      </c>
      <c r="N265" s="213" t="s">
        <v>45</v>
      </c>
      <c r="O265" s="84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6" t="s">
        <v>134</v>
      </c>
      <c r="AT265" s="216" t="s">
        <v>116</v>
      </c>
      <c r="AU265" s="216" t="s">
        <v>81</v>
      </c>
      <c r="AY265" s="17" t="s">
        <v>115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7" t="s">
        <v>22</v>
      </c>
      <c r="BK265" s="217">
        <f>ROUND(I265*H265,2)</f>
        <v>0</v>
      </c>
      <c r="BL265" s="17" t="s">
        <v>134</v>
      </c>
      <c r="BM265" s="216" t="s">
        <v>481</v>
      </c>
    </row>
    <row r="266" spans="1:51" s="13" customFormat="1" ht="12">
      <c r="A266" s="13"/>
      <c r="B266" s="235"/>
      <c r="C266" s="236"/>
      <c r="D266" s="218" t="s">
        <v>176</v>
      </c>
      <c r="E266" s="237" t="s">
        <v>20</v>
      </c>
      <c r="F266" s="238" t="s">
        <v>482</v>
      </c>
      <c r="G266" s="236"/>
      <c r="H266" s="237" t="s">
        <v>20</v>
      </c>
      <c r="I266" s="239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176</v>
      </c>
      <c r="AU266" s="244" t="s">
        <v>81</v>
      </c>
      <c r="AV266" s="13" t="s">
        <v>22</v>
      </c>
      <c r="AW266" s="13" t="s">
        <v>178</v>
      </c>
      <c r="AX266" s="13" t="s">
        <v>74</v>
      </c>
      <c r="AY266" s="244" t="s">
        <v>115</v>
      </c>
    </row>
    <row r="267" spans="1:51" s="14" customFormat="1" ht="12">
      <c r="A267" s="14"/>
      <c r="B267" s="245"/>
      <c r="C267" s="246"/>
      <c r="D267" s="218" t="s">
        <v>176</v>
      </c>
      <c r="E267" s="247" t="s">
        <v>20</v>
      </c>
      <c r="F267" s="248" t="s">
        <v>483</v>
      </c>
      <c r="G267" s="246"/>
      <c r="H267" s="249">
        <v>14.7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176</v>
      </c>
      <c r="AU267" s="255" t="s">
        <v>81</v>
      </c>
      <c r="AV267" s="14" t="s">
        <v>81</v>
      </c>
      <c r="AW267" s="14" t="s">
        <v>178</v>
      </c>
      <c r="AX267" s="14" t="s">
        <v>74</v>
      </c>
      <c r="AY267" s="255" t="s">
        <v>115</v>
      </c>
    </row>
    <row r="268" spans="1:51" s="13" customFormat="1" ht="12">
      <c r="A268" s="13"/>
      <c r="B268" s="235"/>
      <c r="C268" s="236"/>
      <c r="D268" s="218" t="s">
        <v>176</v>
      </c>
      <c r="E268" s="237" t="s">
        <v>20</v>
      </c>
      <c r="F268" s="238" t="s">
        <v>484</v>
      </c>
      <c r="G268" s="236"/>
      <c r="H268" s="237" t="s">
        <v>20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176</v>
      </c>
      <c r="AU268" s="244" t="s">
        <v>81</v>
      </c>
      <c r="AV268" s="13" t="s">
        <v>22</v>
      </c>
      <c r="AW268" s="13" t="s">
        <v>178</v>
      </c>
      <c r="AX268" s="13" t="s">
        <v>74</v>
      </c>
      <c r="AY268" s="244" t="s">
        <v>115</v>
      </c>
    </row>
    <row r="269" spans="1:51" s="14" customFormat="1" ht="12">
      <c r="A269" s="14"/>
      <c r="B269" s="245"/>
      <c r="C269" s="246"/>
      <c r="D269" s="218" t="s">
        <v>176</v>
      </c>
      <c r="E269" s="247" t="s">
        <v>20</v>
      </c>
      <c r="F269" s="248" t="s">
        <v>485</v>
      </c>
      <c r="G269" s="246"/>
      <c r="H269" s="249">
        <v>24.2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176</v>
      </c>
      <c r="AU269" s="255" t="s">
        <v>81</v>
      </c>
      <c r="AV269" s="14" t="s">
        <v>81</v>
      </c>
      <c r="AW269" s="14" t="s">
        <v>178</v>
      </c>
      <c r="AX269" s="14" t="s">
        <v>74</v>
      </c>
      <c r="AY269" s="255" t="s">
        <v>115</v>
      </c>
    </row>
    <row r="270" spans="1:51" s="13" customFormat="1" ht="12">
      <c r="A270" s="13"/>
      <c r="B270" s="235"/>
      <c r="C270" s="236"/>
      <c r="D270" s="218" t="s">
        <v>176</v>
      </c>
      <c r="E270" s="237" t="s">
        <v>20</v>
      </c>
      <c r="F270" s="238" t="s">
        <v>486</v>
      </c>
      <c r="G270" s="236"/>
      <c r="H270" s="237" t="s">
        <v>20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176</v>
      </c>
      <c r="AU270" s="244" t="s">
        <v>81</v>
      </c>
      <c r="AV270" s="13" t="s">
        <v>22</v>
      </c>
      <c r="AW270" s="13" t="s">
        <v>178</v>
      </c>
      <c r="AX270" s="13" t="s">
        <v>74</v>
      </c>
      <c r="AY270" s="244" t="s">
        <v>115</v>
      </c>
    </row>
    <row r="271" spans="1:51" s="14" customFormat="1" ht="12">
      <c r="A271" s="14"/>
      <c r="B271" s="245"/>
      <c r="C271" s="246"/>
      <c r="D271" s="218" t="s">
        <v>176</v>
      </c>
      <c r="E271" s="247" t="s">
        <v>20</v>
      </c>
      <c r="F271" s="248" t="s">
        <v>487</v>
      </c>
      <c r="G271" s="246"/>
      <c r="H271" s="249">
        <v>1.8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176</v>
      </c>
      <c r="AU271" s="255" t="s">
        <v>81</v>
      </c>
      <c r="AV271" s="14" t="s">
        <v>81</v>
      </c>
      <c r="AW271" s="14" t="s">
        <v>178</v>
      </c>
      <c r="AX271" s="14" t="s">
        <v>74</v>
      </c>
      <c r="AY271" s="255" t="s">
        <v>115</v>
      </c>
    </row>
    <row r="272" spans="1:65" s="2" customFormat="1" ht="12">
      <c r="A272" s="38"/>
      <c r="B272" s="39"/>
      <c r="C272" s="205" t="s">
        <v>488</v>
      </c>
      <c r="D272" s="205" t="s">
        <v>116</v>
      </c>
      <c r="E272" s="206" t="s">
        <v>489</v>
      </c>
      <c r="F272" s="207" t="s">
        <v>454</v>
      </c>
      <c r="G272" s="208" t="s">
        <v>220</v>
      </c>
      <c r="H272" s="209">
        <v>1180.3</v>
      </c>
      <c r="I272" s="210"/>
      <c r="J272" s="211">
        <f>ROUND(I272*H272,2)</f>
        <v>0</v>
      </c>
      <c r="K272" s="207" t="s">
        <v>174</v>
      </c>
      <c r="L272" s="44"/>
      <c r="M272" s="212" t="s">
        <v>20</v>
      </c>
      <c r="N272" s="213" t="s">
        <v>45</v>
      </c>
      <c r="O272" s="84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6" t="s">
        <v>134</v>
      </c>
      <c r="AT272" s="216" t="s">
        <v>116</v>
      </c>
      <c r="AU272" s="216" t="s">
        <v>81</v>
      </c>
      <c r="AY272" s="17" t="s">
        <v>115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7" t="s">
        <v>22</v>
      </c>
      <c r="BK272" s="217">
        <f>ROUND(I272*H272,2)</f>
        <v>0</v>
      </c>
      <c r="BL272" s="17" t="s">
        <v>134</v>
      </c>
      <c r="BM272" s="216" t="s">
        <v>490</v>
      </c>
    </row>
    <row r="273" spans="1:51" s="14" customFormat="1" ht="12">
      <c r="A273" s="14"/>
      <c r="B273" s="245"/>
      <c r="C273" s="246"/>
      <c r="D273" s="218" t="s">
        <v>176</v>
      </c>
      <c r="E273" s="247" t="s">
        <v>20</v>
      </c>
      <c r="F273" s="248" t="s">
        <v>491</v>
      </c>
      <c r="G273" s="246"/>
      <c r="H273" s="249">
        <v>1180.3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176</v>
      </c>
      <c r="AU273" s="255" t="s">
        <v>81</v>
      </c>
      <c r="AV273" s="14" t="s">
        <v>81</v>
      </c>
      <c r="AW273" s="14" t="s">
        <v>178</v>
      </c>
      <c r="AX273" s="14" t="s">
        <v>74</v>
      </c>
      <c r="AY273" s="255" t="s">
        <v>115</v>
      </c>
    </row>
    <row r="274" spans="1:65" s="2" customFormat="1" ht="44.25" customHeight="1">
      <c r="A274" s="38"/>
      <c r="B274" s="39"/>
      <c r="C274" s="205" t="s">
        <v>492</v>
      </c>
      <c r="D274" s="205" t="s">
        <v>116</v>
      </c>
      <c r="E274" s="206" t="s">
        <v>493</v>
      </c>
      <c r="F274" s="207" t="s">
        <v>494</v>
      </c>
      <c r="G274" s="208" t="s">
        <v>220</v>
      </c>
      <c r="H274" s="209">
        <v>40.7</v>
      </c>
      <c r="I274" s="210"/>
      <c r="J274" s="211">
        <f>ROUND(I274*H274,2)</f>
        <v>0</v>
      </c>
      <c r="K274" s="207" t="s">
        <v>174</v>
      </c>
      <c r="L274" s="44"/>
      <c r="M274" s="212" t="s">
        <v>20</v>
      </c>
      <c r="N274" s="213" t="s">
        <v>45</v>
      </c>
      <c r="O274" s="84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6" t="s">
        <v>134</v>
      </c>
      <c r="AT274" s="216" t="s">
        <v>116</v>
      </c>
      <c r="AU274" s="216" t="s">
        <v>81</v>
      </c>
      <c r="AY274" s="17" t="s">
        <v>115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7" t="s">
        <v>22</v>
      </c>
      <c r="BK274" s="217">
        <f>ROUND(I274*H274,2)</f>
        <v>0</v>
      </c>
      <c r="BL274" s="17" t="s">
        <v>134</v>
      </c>
      <c r="BM274" s="216" t="s">
        <v>495</v>
      </c>
    </row>
    <row r="275" spans="1:63" s="11" customFormat="1" ht="25.9" customHeight="1">
      <c r="A275" s="11"/>
      <c r="B275" s="191"/>
      <c r="C275" s="192"/>
      <c r="D275" s="193" t="s">
        <v>73</v>
      </c>
      <c r="E275" s="194" t="s">
        <v>496</v>
      </c>
      <c r="F275" s="194" t="s">
        <v>497</v>
      </c>
      <c r="G275" s="192"/>
      <c r="H275" s="192"/>
      <c r="I275" s="195"/>
      <c r="J275" s="196">
        <f>BK275</f>
        <v>0</v>
      </c>
      <c r="K275" s="192"/>
      <c r="L275" s="197"/>
      <c r="M275" s="198"/>
      <c r="N275" s="199"/>
      <c r="O275" s="199"/>
      <c r="P275" s="200">
        <f>P276</f>
        <v>0</v>
      </c>
      <c r="Q275" s="199"/>
      <c r="R275" s="200">
        <f>R276</f>
        <v>0.01144</v>
      </c>
      <c r="S275" s="199"/>
      <c r="T275" s="201">
        <f>T276</f>
        <v>0</v>
      </c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R275" s="202" t="s">
        <v>81</v>
      </c>
      <c r="AT275" s="203" t="s">
        <v>73</v>
      </c>
      <c r="AU275" s="203" t="s">
        <v>74</v>
      </c>
      <c r="AY275" s="202" t="s">
        <v>115</v>
      </c>
      <c r="BK275" s="204">
        <f>BK276</f>
        <v>0</v>
      </c>
    </row>
    <row r="276" spans="1:63" s="11" customFormat="1" ht="22.8" customHeight="1">
      <c r="A276" s="11"/>
      <c r="B276" s="191"/>
      <c r="C276" s="192"/>
      <c r="D276" s="193" t="s">
        <v>73</v>
      </c>
      <c r="E276" s="233" t="s">
        <v>498</v>
      </c>
      <c r="F276" s="233" t="s">
        <v>499</v>
      </c>
      <c r="G276" s="192"/>
      <c r="H276" s="192"/>
      <c r="I276" s="195"/>
      <c r="J276" s="234">
        <f>BK276</f>
        <v>0</v>
      </c>
      <c r="K276" s="192"/>
      <c r="L276" s="197"/>
      <c r="M276" s="198"/>
      <c r="N276" s="199"/>
      <c r="O276" s="199"/>
      <c r="P276" s="200">
        <f>SUM(P277:P283)</f>
        <v>0</v>
      </c>
      <c r="Q276" s="199"/>
      <c r="R276" s="200">
        <f>SUM(R277:R283)</f>
        <v>0.01144</v>
      </c>
      <c r="S276" s="199"/>
      <c r="T276" s="201">
        <f>SUM(T277:T283)</f>
        <v>0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R276" s="202" t="s">
        <v>81</v>
      </c>
      <c r="AT276" s="203" t="s">
        <v>73</v>
      </c>
      <c r="AU276" s="203" t="s">
        <v>22</v>
      </c>
      <c r="AY276" s="202" t="s">
        <v>115</v>
      </c>
      <c r="BK276" s="204">
        <f>SUM(BK277:BK283)</f>
        <v>0</v>
      </c>
    </row>
    <row r="277" spans="1:65" s="2" customFormat="1" ht="12">
      <c r="A277" s="38"/>
      <c r="B277" s="39"/>
      <c r="C277" s="205" t="s">
        <v>500</v>
      </c>
      <c r="D277" s="205" t="s">
        <v>116</v>
      </c>
      <c r="E277" s="206" t="s">
        <v>501</v>
      </c>
      <c r="F277" s="207" t="s">
        <v>502</v>
      </c>
      <c r="G277" s="208" t="s">
        <v>173</v>
      </c>
      <c r="H277" s="209">
        <v>17.6</v>
      </c>
      <c r="I277" s="210"/>
      <c r="J277" s="211">
        <f>ROUND(I277*H277,2)</f>
        <v>0</v>
      </c>
      <c r="K277" s="207" t="s">
        <v>174</v>
      </c>
      <c r="L277" s="44"/>
      <c r="M277" s="212" t="s">
        <v>20</v>
      </c>
      <c r="N277" s="213" t="s">
        <v>45</v>
      </c>
      <c r="O277" s="84"/>
      <c r="P277" s="214">
        <f>O277*H277</f>
        <v>0</v>
      </c>
      <c r="Q277" s="214">
        <v>7E-05</v>
      </c>
      <c r="R277" s="214">
        <f>Q277*H277</f>
        <v>0.001232</v>
      </c>
      <c r="S277" s="214">
        <v>0</v>
      </c>
      <c r="T277" s="21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6" t="s">
        <v>252</v>
      </c>
      <c r="AT277" s="216" t="s">
        <v>116</v>
      </c>
      <c r="AU277" s="216" t="s">
        <v>81</v>
      </c>
      <c r="AY277" s="17" t="s">
        <v>115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22</v>
      </c>
      <c r="BK277" s="217">
        <f>ROUND(I277*H277,2)</f>
        <v>0</v>
      </c>
      <c r="BL277" s="17" t="s">
        <v>252</v>
      </c>
      <c r="BM277" s="216" t="s">
        <v>503</v>
      </c>
    </row>
    <row r="278" spans="1:51" s="13" customFormat="1" ht="12">
      <c r="A278" s="13"/>
      <c r="B278" s="235"/>
      <c r="C278" s="236"/>
      <c r="D278" s="218" t="s">
        <v>176</v>
      </c>
      <c r="E278" s="237" t="s">
        <v>20</v>
      </c>
      <c r="F278" s="238" t="s">
        <v>504</v>
      </c>
      <c r="G278" s="236"/>
      <c r="H278" s="237" t="s">
        <v>20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176</v>
      </c>
      <c r="AU278" s="244" t="s">
        <v>81</v>
      </c>
      <c r="AV278" s="13" t="s">
        <v>22</v>
      </c>
      <c r="AW278" s="13" t="s">
        <v>178</v>
      </c>
      <c r="AX278" s="13" t="s">
        <v>74</v>
      </c>
      <c r="AY278" s="244" t="s">
        <v>115</v>
      </c>
    </row>
    <row r="279" spans="1:51" s="14" customFormat="1" ht="12">
      <c r="A279" s="14"/>
      <c r="B279" s="245"/>
      <c r="C279" s="246"/>
      <c r="D279" s="218" t="s">
        <v>176</v>
      </c>
      <c r="E279" s="247" t="s">
        <v>20</v>
      </c>
      <c r="F279" s="248" t="s">
        <v>505</v>
      </c>
      <c r="G279" s="246"/>
      <c r="H279" s="249">
        <v>17.6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176</v>
      </c>
      <c r="AU279" s="255" t="s">
        <v>81</v>
      </c>
      <c r="AV279" s="14" t="s">
        <v>81</v>
      </c>
      <c r="AW279" s="14" t="s">
        <v>178</v>
      </c>
      <c r="AX279" s="14" t="s">
        <v>74</v>
      </c>
      <c r="AY279" s="255" t="s">
        <v>115</v>
      </c>
    </row>
    <row r="280" spans="1:65" s="2" customFormat="1" ht="12">
      <c r="A280" s="38"/>
      <c r="B280" s="39"/>
      <c r="C280" s="205" t="s">
        <v>506</v>
      </c>
      <c r="D280" s="205" t="s">
        <v>116</v>
      </c>
      <c r="E280" s="206" t="s">
        <v>507</v>
      </c>
      <c r="F280" s="207" t="s">
        <v>508</v>
      </c>
      <c r="G280" s="208" t="s">
        <v>173</v>
      </c>
      <c r="H280" s="209">
        <v>17.6</v>
      </c>
      <c r="I280" s="210"/>
      <c r="J280" s="211">
        <f>ROUND(I280*H280,2)</f>
        <v>0</v>
      </c>
      <c r="K280" s="207" t="s">
        <v>174</v>
      </c>
      <c r="L280" s="44"/>
      <c r="M280" s="212" t="s">
        <v>20</v>
      </c>
      <c r="N280" s="213" t="s">
        <v>45</v>
      </c>
      <c r="O280" s="84"/>
      <c r="P280" s="214">
        <f>O280*H280</f>
        <v>0</v>
      </c>
      <c r="Q280" s="214">
        <v>8E-05</v>
      </c>
      <c r="R280" s="214">
        <f>Q280*H280</f>
        <v>0.0014080000000000002</v>
      </c>
      <c r="S280" s="214">
        <v>0</v>
      </c>
      <c r="T280" s="21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6" t="s">
        <v>252</v>
      </c>
      <c r="AT280" s="216" t="s">
        <v>116</v>
      </c>
      <c r="AU280" s="216" t="s">
        <v>81</v>
      </c>
      <c r="AY280" s="17" t="s">
        <v>115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7" t="s">
        <v>22</v>
      </c>
      <c r="BK280" s="217">
        <f>ROUND(I280*H280,2)</f>
        <v>0</v>
      </c>
      <c r="BL280" s="17" t="s">
        <v>252</v>
      </c>
      <c r="BM280" s="216" t="s">
        <v>509</v>
      </c>
    </row>
    <row r="281" spans="1:65" s="2" customFormat="1" ht="12">
      <c r="A281" s="38"/>
      <c r="B281" s="39"/>
      <c r="C281" s="205" t="s">
        <v>510</v>
      </c>
      <c r="D281" s="205" t="s">
        <v>116</v>
      </c>
      <c r="E281" s="206" t="s">
        <v>511</v>
      </c>
      <c r="F281" s="207" t="s">
        <v>512</v>
      </c>
      <c r="G281" s="208" t="s">
        <v>173</v>
      </c>
      <c r="H281" s="209">
        <v>17.6</v>
      </c>
      <c r="I281" s="210"/>
      <c r="J281" s="211">
        <f>ROUND(I281*H281,2)</f>
        <v>0</v>
      </c>
      <c r="K281" s="207" t="s">
        <v>174</v>
      </c>
      <c r="L281" s="44"/>
      <c r="M281" s="212" t="s">
        <v>20</v>
      </c>
      <c r="N281" s="213" t="s">
        <v>45</v>
      </c>
      <c r="O281" s="84"/>
      <c r="P281" s="214">
        <f>O281*H281</f>
        <v>0</v>
      </c>
      <c r="Q281" s="214">
        <v>0.00016</v>
      </c>
      <c r="R281" s="214">
        <f>Q281*H281</f>
        <v>0.0028160000000000004</v>
      </c>
      <c r="S281" s="214">
        <v>0</v>
      </c>
      <c r="T281" s="21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6" t="s">
        <v>252</v>
      </c>
      <c r="AT281" s="216" t="s">
        <v>116</v>
      </c>
      <c r="AU281" s="216" t="s">
        <v>81</v>
      </c>
      <c r="AY281" s="17" t="s">
        <v>115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22</v>
      </c>
      <c r="BK281" s="217">
        <f>ROUND(I281*H281,2)</f>
        <v>0</v>
      </c>
      <c r="BL281" s="17" t="s">
        <v>252</v>
      </c>
      <c r="BM281" s="216" t="s">
        <v>513</v>
      </c>
    </row>
    <row r="282" spans="1:65" s="2" customFormat="1" ht="12">
      <c r="A282" s="38"/>
      <c r="B282" s="39"/>
      <c r="C282" s="205" t="s">
        <v>514</v>
      </c>
      <c r="D282" s="205" t="s">
        <v>116</v>
      </c>
      <c r="E282" s="206" t="s">
        <v>515</v>
      </c>
      <c r="F282" s="207" t="s">
        <v>516</v>
      </c>
      <c r="G282" s="208" t="s">
        <v>173</v>
      </c>
      <c r="H282" s="209">
        <v>17.6</v>
      </c>
      <c r="I282" s="210"/>
      <c r="J282" s="211">
        <f>ROUND(I282*H282,2)</f>
        <v>0</v>
      </c>
      <c r="K282" s="207" t="s">
        <v>174</v>
      </c>
      <c r="L282" s="44"/>
      <c r="M282" s="212" t="s">
        <v>20</v>
      </c>
      <c r="N282" s="213" t="s">
        <v>45</v>
      </c>
      <c r="O282" s="84"/>
      <c r="P282" s="214">
        <f>O282*H282</f>
        <v>0</v>
      </c>
      <c r="Q282" s="214">
        <v>0.00017</v>
      </c>
      <c r="R282" s="214">
        <f>Q282*H282</f>
        <v>0.0029920000000000003</v>
      </c>
      <c r="S282" s="214">
        <v>0</v>
      </c>
      <c r="T282" s="21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6" t="s">
        <v>252</v>
      </c>
      <c r="AT282" s="216" t="s">
        <v>116</v>
      </c>
      <c r="AU282" s="216" t="s">
        <v>81</v>
      </c>
      <c r="AY282" s="17" t="s">
        <v>115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7" t="s">
        <v>22</v>
      </c>
      <c r="BK282" s="217">
        <f>ROUND(I282*H282,2)</f>
        <v>0</v>
      </c>
      <c r="BL282" s="17" t="s">
        <v>252</v>
      </c>
      <c r="BM282" s="216" t="s">
        <v>517</v>
      </c>
    </row>
    <row r="283" spans="1:65" s="2" customFormat="1" ht="12">
      <c r="A283" s="38"/>
      <c r="B283" s="39"/>
      <c r="C283" s="205" t="s">
        <v>518</v>
      </c>
      <c r="D283" s="205" t="s">
        <v>116</v>
      </c>
      <c r="E283" s="206" t="s">
        <v>519</v>
      </c>
      <c r="F283" s="207" t="s">
        <v>520</v>
      </c>
      <c r="G283" s="208" t="s">
        <v>173</v>
      </c>
      <c r="H283" s="209">
        <v>17.6</v>
      </c>
      <c r="I283" s="210"/>
      <c r="J283" s="211">
        <f>ROUND(I283*H283,2)</f>
        <v>0</v>
      </c>
      <c r="K283" s="207" t="s">
        <v>174</v>
      </c>
      <c r="L283" s="44"/>
      <c r="M283" s="223" t="s">
        <v>20</v>
      </c>
      <c r="N283" s="224" t="s">
        <v>45</v>
      </c>
      <c r="O283" s="225"/>
      <c r="P283" s="226">
        <f>O283*H283</f>
        <v>0</v>
      </c>
      <c r="Q283" s="226">
        <v>0.00017</v>
      </c>
      <c r="R283" s="226">
        <f>Q283*H283</f>
        <v>0.0029920000000000003</v>
      </c>
      <c r="S283" s="226">
        <v>0</v>
      </c>
      <c r="T283" s="22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6" t="s">
        <v>252</v>
      </c>
      <c r="AT283" s="216" t="s">
        <v>116</v>
      </c>
      <c r="AU283" s="216" t="s">
        <v>81</v>
      </c>
      <c r="AY283" s="17" t="s">
        <v>115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7" t="s">
        <v>22</v>
      </c>
      <c r="BK283" s="217">
        <f>ROUND(I283*H283,2)</f>
        <v>0</v>
      </c>
      <c r="BL283" s="17" t="s">
        <v>252</v>
      </c>
      <c r="BM283" s="216" t="s">
        <v>521</v>
      </c>
    </row>
    <row r="284" spans="1:31" s="2" customFormat="1" ht="6.95" customHeight="1">
      <c r="A284" s="38"/>
      <c r="B284" s="59"/>
      <c r="C284" s="60"/>
      <c r="D284" s="60"/>
      <c r="E284" s="60"/>
      <c r="F284" s="60"/>
      <c r="G284" s="60"/>
      <c r="H284" s="60"/>
      <c r="I284" s="60"/>
      <c r="J284" s="60"/>
      <c r="K284" s="60"/>
      <c r="L284" s="44"/>
      <c r="M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</sheetData>
  <sheetProtection password="CC35" sheet="1" objects="1" scenarios="1" formatColumns="0" formatRows="0" autoFilter="0"/>
  <autoFilter ref="C93:K2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AMD\Roman</dc:creator>
  <cp:keywords/>
  <dc:description/>
  <cp:lastModifiedBy>AMD\Roman</cp:lastModifiedBy>
  <dcterms:created xsi:type="dcterms:W3CDTF">2021-05-26T15:14:49Z</dcterms:created>
  <dcterms:modified xsi:type="dcterms:W3CDTF">2021-05-26T15:14:52Z</dcterms:modified>
  <cp:category/>
  <cp:version/>
  <cp:contentType/>
  <cp:contentStatus/>
</cp:coreProperties>
</file>