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2021\4. Gymnázium Klatovy - oprava dlažeb na chodbách (1. etapa)\PD\"/>
    </mc:Choice>
  </mc:AlternateContent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2 0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_xlnm.Print_Titles" localSheetId="4">'2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Pol'!$A$1:$X$153</definedName>
    <definedName name="_xlnm.Print_Area" localSheetId="4">'2 02 Pol'!$A$1:$X$130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" l="1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K12" i="13"/>
  <c r="V12" i="13"/>
  <c r="G13" i="13"/>
  <c r="G12" i="13" s="1"/>
  <c r="I13" i="13"/>
  <c r="I12" i="13" s="1"/>
  <c r="K13" i="13"/>
  <c r="M13" i="13"/>
  <c r="M12" i="13" s="1"/>
  <c r="O13" i="13"/>
  <c r="O12" i="13" s="1"/>
  <c r="Q13" i="13"/>
  <c r="Q12" i="13" s="1"/>
  <c r="V13" i="13"/>
  <c r="G26" i="13"/>
  <c r="M26" i="13" s="1"/>
  <c r="I26" i="13"/>
  <c r="K26" i="13"/>
  <c r="O26" i="13"/>
  <c r="Q26" i="13"/>
  <c r="V2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K52" i="13"/>
  <c r="V52" i="13"/>
  <c r="G53" i="13"/>
  <c r="G52" i="13" s="1"/>
  <c r="I53" i="13"/>
  <c r="I52" i="13" s="1"/>
  <c r="K53" i="13"/>
  <c r="M53" i="13"/>
  <c r="M52" i="13" s="1"/>
  <c r="O53" i="13"/>
  <c r="O52" i="13" s="1"/>
  <c r="Q53" i="13"/>
  <c r="Q52" i="13" s="1"/>
  <c r="V53" i="13"/>
  <c r="G59" i="13"/>
  <c r="I59" i="13"/>
  <c r="K59" i="13"/>
  <c r="M59" i="13"/>
  <c r="O59" i="13"/>
  <c r="Q59" i="13"/>
  <c r="V59" i="13"/>
  <c r="G70" i="13"/>
  <c r="M70" i="13" s="1"/>
  <c r="I70" i="13"/>
  <c r="K70" i="13"/>
  <c r="O70" i="13"/>
  <c r="Q70" i="13"/>
  <c r="V70" i="13"/>
  <c r="G73" i="13"/>
  <c r="M73" i="13" s="1"/>
  <c r="I73" i="13"/>
  <c r="K73" i="13"/>
  <c r="O73" i="13"/>
  <c r="Q73" i="13"/>
  <c r="V73" i="13"/>
  <c r="G78" i="13"/>
  <c r="M78" i="13" s="1"/>
  <c r="I78" i="13"/>
  <c r="K78" i="13"/>
  <c r="O78" i="13"/>
  <c r="Q78" i="13"/>
  <c r="V78" i="13"/>
  <c r="G87" i="13"/>
  <c r="I87" i="13"/>
  <c r="K87" i="13"/>
  <c r="M87" i="13"/>
  <c r="O87" i="13"/>
  <c r="Q87" i="13"/>
  <c r="V87" i="13"/>
  <c r="G89" i="13"/>
  <c r="M89" i="13" s="1"/>
  <c r="I89" i="13"/>
  <c r="K89" i="13"/>
  <c r="O89" i="13"/>
  <c r="Q89" i="13"/>
  <c r="V89" i="13"/>
  <c r="G91" i="13"/>
  <c r="M91" i="13" s="1"/>
  <c r="I91" i="13"/>
  <c r="K91" i="13"/>
  <c r="O91" i="13"/>
  <c r="Q91" i="13"/>
  <c r="V91" i="13"/>
  <c r="K96" i="13"/>
  <c r="O96" i="13"/>
  <c r="V96" i="13"/>
  <c r="G97" i="13"/>
  <c r="G96" i="13" s="1"/>
  <c r="I97" i="13"/>
  <c r="I96" i="13" s="1"/>
  <c r="K97" i="13"/>
  <c r="M97" i="13"/>
  <c r="M96" i="13" s="1"/>
  <c r="O97" i="13"/>
  <c r="Q97" i="13"/>
  <c r="Q96" i="13" s="1"/>
  <c r="V97" i="13"/>
  <c r="G114" i="13"/>
  <c r="M114" i="13" s="1"/>
  <c r="I114" i="13"/>
  <c r="K114" i="13"/>
  <c r="O114" i="13"/>
  <c r="Q114" i="13"/>
  <c r="V114" i="13"/>
  <c r="G118" i="13"/>
  <c r="M118" i="13" s="1"/>
  <c r="I118" i="13"/>
  <c r="K118" i="13"/>
  <c r="O118" i="13"/>
  <c r="O113" i="13" s="1"/>
  <c r="Q118" i="13"/>
  <c r="V118" i="13"/>
  <c r="G122" i="13"/>
  <c r="I122" i="13"/>
  <c r="K122" i="13"/>
  <c r="M122" i="13"/>
  <c r="O122" i="13"/>
  <c r="Q122" i="13"/>
  <c r="V122" i="13"/>
  <c r="O126" i="13"/>
  <c r="G127" i="13"/>
  <c r="M127" i="13" s="1"/>
  <c r="M126" i="13" s="1"/>
  <c r="I127" i="13"/>
  <c r="I126" i="13" s="1"/>
  <c r="K127" i="13"/>
  <c r="K126" i="13" s="1"/>
  <c r="O127" i="13"/>
  <c r="Q127" i="13"/>
  <c r="Q126" i="13" s="1"/>
  <c r="V127" i="13"/>
  <c r="V126" i="13" s="1"/>
  <c r="AE129" i="13"/>
  <c r="F43" i="1" s="1"/>
  <c r="G9" i="12"/>
  <c r="M9" i="12" s="1"/>
  <c r="I9" i="12"/>
  <c r="K9" i="12"/>
  <c r="O9" i="12"/>
  <c r="Q9" i="12"/>
  <c r="Q8" i="12" s="1"/>
  <c r="V9" i="12"/>
  <c r="G11" i="12"/>
  <c r="M11" i="12" s="1"/>
  <c r="I11" i="12"/>
  <c r="K11" i="12"/>
  <c r="O11" i="12"/>
  <c r="O8" i="12" s="1"/>
  <c r="Q11" i="12"/>
  <c r="V11" i="12"/>
  <c r="G14" i="12"/>
  <c r="I14" i="12"/>
  <c r="K14" i="12"/>
  <c r="O14" i="12"/>
  <c r="Q14" i="12"/>
  <c r="Q13" i="12" s="1"/>
  <c r="V14" i="12"/>
  <c r="G27" i="12"/>
  <c r="I27" i="12"/>
  <c r="K27" i="12"/>
  <c r="K13" i="12" s="1"/>
  <c r="O27" i="12"/>
  <c r="Q27" i="12"/>
  <c r="V27" i="12"/>
  <c r="G30" i="12"/>
  <c r="I30" i="12"/>
  <c r="K30" i="12"/>
  <c r="O30" i="12"/>
  <c r="Q30" i="12"/>
  <c r="V30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59" i="12"/>
  <c r="M59" i="12" s="1"/>
  <c r="I59" i="12"/>
  <c r="K59" i="12"/>
  <c r="O59" i="12"/>
  <c r="Q59" i="12"/>
  <c r="V59" i="12"/>
  <c r="G62" i="12"/>
  <c r="M62" i="12" s="1"/>
  <c r="M61" i="12" s="1"/>
  <c r="I62" i="12"/>
  <c r="I61" i="12" s="1"/>
  <c r="K62" i="12"/>
  <c r="K61" i="12" s="1"/>
  <c r="O62" i="12"/>
  <c r="O61" i="12" s="1"/>
  <c r="Q62" i="12"/>
  <c r="Q61" i="12" s="1"/>
  <c r="V62" i="12"/>
  <c r="V61" i="12" s="1"/>
  <c r="G68" i="12"/>
  <c r="G67" i="12" s="1"/>
  <c r="I56" i="1" s="1"/>
  <c r="I68" i="12"/>
  <c r="I67" i="12" s="1"/>
  <c r="K68" i="12"/>
  <c r="K67" i="12" s="1"/>
  <c r="O68" i="12"/>
  <c r="O67" i="12" s="1"/>
  <c r="Q68" i="12"/>
  <c r="Q67" i="12" s="1"/>
  <c r="V68" i="12"/>
  <c r="V67" i="12" s="1"/>
  <c r="G72" i="12"/>
  <c r="M72" i="12" s="1"/>
  <c r="I72" i="12"/>
  <c r="K72" i="12"/>
  <c r="O72" i="12"/>
  <c r="Q72" i="12"/>
  <c r="V72" i="12"/>
  <c r="G84" i="12"/>
  <c r="I84" i="12"/>
  <c r="K84" i="12"/>
  <c r="O84" i="12"/>
  <c r="Q84" i="12"/>
  <c r="V84" i="12"/>
  <c r="G87" i="12"/>
  <c r="M87" i="12" s="1"/>
  <c r="I87" i="12"/>
  <c r="K87" i="12"/>
  <c r="O87" i="12"/>
  <c r="Q87" i="12"/>
  <c r="V87" i="12"/>
  <c r="G92" i="12"/>
  <c r="M92" i="12" s="1"/>
  <c r="I92" i="12"/>
  <c r="K92" i="12"/>
  <c r="O92" i="12"/>
  <c r="Q92" i="12"/>
  <c r="V92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12" i="12"/>
  <c r="I58" i="1" s="1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8" i="12"/>
  <c r="M118" i="12" s="1"/>
  <c r="I118" i="12"/>
  <c r="K118" i="12"/>
  <c r="O118" i="12"/>
  <c r="Q118" i="12"/>
  <c r="V118" i="12"/>
  <c r="G121" i="12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8" i="12"/>
  <c r="G127" i="12" s="1"/>
  <c r="I128" i="12"/>
  <c r="I127" i="12" s="1"/>
  <c r="K128" i="12"/>
  <c r="K127" i="12" s="1"/>
  <c r="O128" i="12"/>
  <c r="O127" i="12" s="1"/>
  <c r="Q128" i="12"/>
  <c r="Q127" i="12" s="1"/>
  <c r="V128" i="12"/>
  <c r="V127" i="12" s="1"/>
  <c r="G137" i="12"/>
  <c r="I137" i="12"/>
  <c r="K137" i="12"/>
  <c r="O137" i="12"/>
  <c r="Q137" i="12"/>
  <c r="V137" i="12"/>
  <c r="G141" i="12"/>
  <c r="I141" i="12"/>
  <c r="K141" i="12"/>
  <c r="M141" i="12"/>
  <c r="O141" i="12"/>
  <c r="Q141" i="12"/>
  <c r="V141" i="12"/>
  <c r="G145" i="12"/>
  <c r="M145" i="12" s="1"/>
  <c r="I145" i="12"/>
  <c r="K145" i="12"/>
  <c r="O145" i="12"/>
  <c r="Q145" i="12"/>
  <c r="V145" i="12"/>
  <c r="G150" i="12"/>
  <c r="G149" i="12" s="1"/>
  <c r="I150" i="12"/>
  <c r="I149" i="12" s="1"/>
  <c r="K150" i="12"/>
  <c r="K149" i="12" s="1"/>
  <c r="O150" i="12"/>
  <c r="O149" i="12" s="1"/>
  <c r="Q150" i="12"/>
  <c r="Q149" i="12" s="1"/>
  <c r="V150" i="12"/>
  <c r="V149" i="12" s="1"/>
  <c r="AE152" i="12"/>
  <c r="F41" i="1" s="1"/>
  <c r="I20" i="1"/>
  <c r="I18" i="1"/>
  <c r="H40" i="1"/>
  <c r="I8" i="12" l="1"/>
  <c r="K117" i="12"/>
  <c r="Q117" i="12"/>
  <c r="Q136" i="12"/>
  <c r="I136" i="12"/>
  <c r="O136" i="12"/>
  <c r="M68" i="12"/>
  <c r="M67" i="12" s="1"/>
  <c r="Q29" i="12"/>
  <c r="V13" i="12"/>
  <c r="G136" i="12"/>
  <c r="AF152" i="12"/>
  <c r="G39" i="1" s="1"/>
  <c r="G45" i="1" s="1"/>
  <c r="G25" i="1" s="1"/>
  <c r="A25" i="1" s="1"/>
  <c r="A26" i="1" s="1"/>
  <c r="G26" i="1" s="1"/>
  <c r="K8" i="12"/>
  <c r="G61" i="12"/>
  <c r="I60" i="1"/>
  <c r="I55" i="1"/>
  <c r="I117" i="12"/>
  <c r="I29" i="12"/>
  <c r="O29" i="12"/>
  <c r="G58" i="13"/>
  <c r="V25" i="13"/>
  <c r="F39" i="1"/>
  <c r="F42" i="1"/>
  <c r="K136" i="12"/>
  <c r="V117" i="12"/>
  <c r="K71" i="12"/>
  <c r="Q71" i="12"/>
  <c r="I71" i="12"/>
  <c r="K29" i="12"/>
  <c r="G13" i="12"/>
  <c r="I53" i="1" s="1"/>
  <c r="M14" i="12"/>
  <c r="V8" i="12"/>
  <c r="K113" i="13"/>
  <c r="Q113" i="13"/>
  <c r="I113" i="13"/>
  <c r="O58" i="13"/>
  <c r="V136" i="12"/>
  <c r="G117" i="12"/>
  <c r="I59" i="1" s="1"/>
  <c r="V71" i="12"/>
  <c r="V29" i="12"/>
  <c r="O13" i="12"/>
  <c r="G126" i="13"/>
  <c r="I62" i="1" s="1"/>
  <c r="I19" i="1" s="1"/>
  <c r="V113" i="13"/>
  <c r="K58" i="13"/>
  <c r="Q58" i="13"/>
  <c r="I58" i="13"/>
  <c r="O25" i="13"/>
  <c r="G8" i="13"/>
  <c r="O71" i="12"/>
  <c r="O117" i="12"/>
  <c r="G71" i="12"/>
  <c r="I57" i="1" s="1"/>
  <c r="I17" i="1" s="1"/>
  <c r="G29" i="12"/>
  <c r="I13" i="12"/>
  <c r="V58" i="13"/>
  <c r="K25" i="13"/>
  <c r="Q25" i="13"/>
  <c r="I25" i="13"/>
  <c r="M58" i="13"/>
  <c r="M113" i="13"/>
  <c r="M25" i="13"/>
  <c r="G113" i="13"/>
  <c r="G25" i="13"/>
  <c r="AF129" i="13"/>
  <c r="M8" i="12"/>
  <c r="M150" i="12"/>
  <c r="M149" i="12" s="1"/>
  <c r="M137" i="12"/>
  <c r="M136" i="12" s="1"/>
  <c r="M128" i="12"/>
  <c r="M127" i="12" s="1"/>
  <c r="M121" i="12"/>
  <c r="M117" i="12" s="1"/>
  <c r="M84" i="12"/>
  <c r="M71" i="12" s="1"/>
  <c r="M30" i="12"/>
  <c r="M29" i="12" s="1"/>
  <c r="M27" i="12"/>
  <c r="M13" i="12" s="1"/>
  <c r="G8" i="12"/>
  <c r="J28" i="1"/>
  <c r="J26" i="1"/>
  <c r="G38" i="1"/>
  <c r="F38" i="1"/>
  <c r="J23" i="1"/>
  <c r="J24" i="1"/>
  <c r="J25" i="1"/>
  <c r="J27" i="1"/>
  <c r="E24" i="1"/>
  <c r="E26" i="1"/>
  <c r="G42" i="1" l="1"/>
  <c r="G41" i="1"/>
  <c r="H41" i="1" s="1"/>
  <c r="I41" i="1" s="1"/>
  <c r="I61" i="1"/>
  <c r="H39" i="1"/>
  <c r="F45" i="1"/>
  <c r="I52" i="1"/>
  <c r="G152" i="12"/>
  <c r="I54" i="1"/>
  <c r="G129" i="13"/>
  <c r="G43" i="1"/>
  <c r="H43" i="1" s="1"/>
  <c r="I43" i="1" s="1"/>
  <c r="G44" i="1"/>
  <c r="H44" i="1" s="1"/>
  <c r="I44" i="1" s="1"/>
  <c r="H42" i="1"/>
  <c r="I42" i="1" s="1"/>
  <c r="G23" i="1" l="1"/>
  <c r="A23" i="1" s="1"/>
  <c r="A24" i="1" s="1"/>
  <c r="G24" i="1" s="1"/>
  <c r="A27" i="1" s="1"/>
  <c r="A29" i="1" s="1"/>
  <c r="G29" i="1" s="1"/>
  <c r="G27" i="1" s="1"/>
  <c r="G28" i="1"/>
  <c r="I16" i="1"/>
  <c r="I21" i="1" s="1"/>
  <c r="I63" i="1"/>
  <c r="I39" i="1"/>
  <c r="I45" i="1" s="1"/>
  <c r="H45" i="1"/>
  <c r="J62" i="1" l="1"/>
  <c r="J56" i="1"/>
  <c r="J60" i="1"/>
  <c r="J53" i="1"/>
  <c r="J58" i="1"/>
  <c r="J52" i="1"/>
  <c r="J55" i="1"/>
  <c r="J57" i="1"/>
  <c r="J61" i="1"/>
  <c r="J54" i="1"/>
  <c r="J59" i="1"/>
  <c r="J42" i="1"/>
  <c r="J43" i="1"/>
  <c r="J41" i="1"/>
  <c r="J44" i="1"/>
  <c r="J39" i="1"/>
  <c r="J45" i="1" s="1"/>
  <c r="J6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Vladimir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Vladimir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<sst xmlns="http://schemas.openxmlformats.org/spreadsheetml/2006/main" count="1042" uniqueCount="291">
  <si>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</si>
  <si>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</si>
  <si>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</si>
  <si>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</si>
  <si>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</si>
  <si>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</si>
  <si>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</si>
  <si>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</si>
  <si>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</si>
  <si>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</si>
  <si>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</si>
  <si>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</si>
  <si>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</si>
  <si>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</si>
  <si>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</si>
  <si>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</si>
  <si>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</si>
  <si>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</si>
  <si>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</si>
  <si>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</si>
  <si>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</si>
  <si>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</si>
  <si>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</si>
  <si>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</si>
  <si>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</si>
  <si>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</si>
  <si>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</si>
  <si>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</si>
  <si>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</si>
  <si>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</si>
  <si>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</si>
  <si>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</si>
  <si>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</si>
  <si>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</si>
  <si>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</si>
  <si>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</si>
  <si>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</si>
  <si>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</si>
  <si>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</si>
  <si>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</si>
  <si>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</si>
  <si>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</si>
  <si>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</si>
  <si>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</si>
  <si>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26a/2021</t>
  </si>
  <si>
    <t>Gymnázium Klatovy - stavební úpravy na chodbách -  1.etapa</t>
  </si>
  <si>
    <t>Gymnázium Jaroslava Vrchlického, Klatovy, Národních mučedníků 347</t>
  </si>
  <si>
    <t>Národních mučedníků 347</t>
  </si>
  <si>
    <t>Klatovy-Klatovy IV</t>
  </si>
  <si>
    <t>33901</t>
  </si>
  <si>
    <t>61750972</t>
  </si>
  <si>
    <t>Stavba</t>
  </si>
  <si>
    <t>Stavební objekt</t>
  </si>
  <si>
    <t>1</t>
  </si>
  <si>
    <t>Stavební úpravy 2.NP</t>
  </si>
  <si>
    <t>01</t>
  </si>
  <si>
    <t>2</t>
  </si>
  <si>
    <t>Stavební úpravy 3. NP</t>
  </si>
  <si>
    <t>02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</si>
  <si>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</si>
  <si>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</si>
  <si>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</si>
  <si>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</si>
  <si>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</si>
  <si>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</si>
  <si>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</si>
  <si>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</si>
  <si>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</t>
  </si>
  <si>
    <t>Ostatní konstrukce, bourání</t>
  </si>
  <si>
    <t>99</t>
  </si>
  <si>
    <t>Staveništní přesun hmot</t>
  </si>
  <si>
    <t>766</t>
  </si>
  <si>
    <t>Konstrukce truhlářské</t>
  </si>
  <si>
    <t>771</t>
  </si>
  <si>
    <t>Podlahy z dlaždic a obklady</t>
  </si>
  <si>
    <t>776</t>
  </si>
  <si>
    <t>Podlahy povlakové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</si>
  <si>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</si>
  <si>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</si>
  <si>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</si>
  <si>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</si>
  <si>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</si>
  <si>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</si>
  <si>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</si>
  <si>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</si>
  <si>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</si>
  <si>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</si>
  <si>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</si>
  <si>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</si>
  <si>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</si>
  <si>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</si>
  <si>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</si>
  <si>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</si>
  <si>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</si>
  <si>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</si>
  <si>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</si>
  <si>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</si>
  <si>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</si>
  <si>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</si>
  <si>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</si>
  <si>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</si>
  <si>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</si>
  <si>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</si>
  <si>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</si>
  <si>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</si>
  <si>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</si>
  <si>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</si>
  <si>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</si>
  <si>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</si>
  <si>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</si>
  <si>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</si>
  <si>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</si>
  <si>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</si>
  <si>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</si>
  <si>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612423531RT2</t>
  </si>
  <si>
    <t xml:space="preserve">Omítka rýh ve stěnách maltou vápennou štuková, o šířce rýhy do 150 mm,  </t>
  </si>
  <si>
    <t>m2</t>
  </si>
  <si>
    <t>801-4</t>
  </si>
  <si>
    <t>RTS 21/ I</t>
  </si>
  <si>
    <t>Práce</t>
  </si>
  <si>
    <t>POL1_</t>
  </si>
  <si>
    <t>z pomocného pracovního lešení o výšce podlahy do 1900 mm a pro zatížení do 1,5 kPa,</t>
  </si>
  <si>
    <t>SPI</t>
  </si>
  <si>
    <t>150,7*0,1</t>
  </si>
  <si>
    <t>VV</t>
  </si>
  <si>
    <t>612423631RT2</t>
  </si>
  <si>
    <t xml:space="preserve">Omítka rýh ve stěnách maltou vápennou štuková, šířky rýhy přes 150 do 300 mm,  </t>
  </si>
  <si>
    <t>632415102RT2</t>
  </si>
  <si>
    <t>Potěr ze suchých směsí cementový samonivelační vyrovnávací, tloušťky 2 mm, včetně penetrace</t>
  </si>
  <si>
    <t>801-1</t>
  </si>
  <si>
    <t>s rozprostřením a uhlazením</t>
  </si>
  <si>
    <t>2,01 : 13,0*5,4*2</t>
  </si>
  <si>
    <t>3,9*0,45*2</t>
  </si>
  <si>
    <t>42,5*2,4</t>
  </si>
  <si>
    <t>2,0*0,35*8</t>
  </si>
  <si>
    <t>3,6*0,35</t>
  </si>
  <si>
    <t>1,2*0,35</t>
  </si>
  <si>
    <t>1,2*0,45</t>
  </si>
  <si>
    <t>0,9*0,15*11</t>
  </si>
  <si>
    <t>0,8*0,15*4</t>
  </si>
  <si>
    <t>0,8*0,1*3</t>
  </si>
  <si>
    <t>podesty : 3,9*1,5*2</t>
  </si>
  <si>
    <t>622902110 R00</t>
  </si>
  <si>
    <t>Vlastní</t>
  </si>
  <si>
    <t>Indiv</t>
  </si>
  <si>
    <t>965048250R00</t>
  </si>
  <si>
    <t>Dočištění povrchu po vybourání dlažeb do cementové malty, plochy do 50%</t>
  </si>
  <si>
    <t>801-3</t>
  </si>
  <si>
    <t>965048515R00</t>
  </si>
  <si>
    <t>Broušení betonového povrchu do tloušťky 5 mm</t>
  </si>
  <si>
    <t>965081713RT2</t>
  </si>
  <si>
    <t>Bourání podlah z keramických dlaždic, tloušťky do 10 mm, plochy přes 1 m2</t>
  </si>
  <si>
    <t>bez podkladního lože, s jakoukoliv výplní spár</t>
  </si>
  <si>
    <t>965081702R00</t>
  </si>
  <si>
    <t>Soklíků z dlažeb keramických tloušťky do 10 mm, výšky do 100 mm</t>
  </si>
  <si>
    <t>m</t>
  </si>
  <si>
    <t>952901111 R00</t>
  </si>
  <si>
    <t>Vyčištění budov o výšce podlaží do 4 m</t>
  </si>
  <si>
    <t>4,2*1,8*4</t>
  </si>
  <si>
    <t>9650818 R</t>
  </si>
  <si>
    <t>Bourání soklíků šikmých z dlažeb keramických</t>
  </si>
  <si>
    <t>4,2*2*2</t>
  </si>
  <si>
    <t>999281148R00</t>
  </si>
  <si>
    <t>Přesun hmot pro opravy a údržbu objektů pro opravy a údržbu dosavadních objektů včetně vnějších plášťů_x000D_
 výšky do 12 m, nošením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</si>
  <si>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</si>
  <si>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</si>
  <si>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</si>
  <si>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</si>
  <si>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</si>
  <si>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1,2,3,9, : </t>
  </si>
  <si>
    <t>Součet: : 1,66024</t>
  </si>
  <si>
    <t>76601 R</t>
  </si>
  <si>
    <t>Oprava a doplnění dřevěného madla</t>
  </si>
  <si>
    <t>Agregovaná položka</t>
  </si>
  <si>
    <t>POL2_</t>
  </si>
  <si>
    <t>33,6*2</t>
  </si>
  <si>
    <t>4,2</t>
  </si>
  <si>
    <t>771575109RT1</t>
  </si>
  <si>
    <t>Montáž podlah z dlaždic keramických 300 x 300 mm, režných nebo glazovaných, hladkých, kladených do flexibilního tmele</t>
  </si>
  <si>
    <t>800-771</t>
  </si>
  <si>
    <t>RTS 20/ II</t>
  </si>
  <si>
    <t>771577842R00</t>
  </si>
  <si>
    <t>Hrany schodů, dilatační, koutové, ukončovací a přechodové profily profily dilatační s bočními díly z tvrdého PVC, horní dilatační zóna je z měkké plastické hmoty a tvoří 10 mm širokou pohledovou plochu, výšky 8 mm</t>
  </si>
  <si>
    <t>5,4*2</t>
  </si>
  <si>
    <t>2,4*2</t>
  </si>
  <si>
    <t>771577133RS7</t>
  </si>
  <si>
    <t>Hrany schodů, dilatační, koutové, ukončovací a přechodové profily profily přechodové nerez, dekorativní spojení dvou podlah stejné výšky, uložení do tmele, výška profilu 7 mm, šířka profilu 26 mm</t>
  </si>
  <si>
    <t>0,9*11</t>
  </si>
  <si>
    <t>0,8*7</t>
  </si>
  <si>
    <t>0,7</t>
  </si>
  <si>
    <t>1,2</t>
  </si>
  <si>
    <t>77147 R</t>
  </si>
  <si>
    <t>Montáž soklíků hliníkových samolepících</t>
  </si>
  <si>
    <t>2,01 : (68,5+5,4+3,0)*2</t>
  </si>
  <si>
    <t>0,45*6</t>
  </si>
  <si>
    <t>-3,9*2</t>
  </si>
  <si>
    <t>0,35*2*8</t>
  </si>
  <si>
    <t>-0,9*11</t>
  </si>
  <si>
    <t>-0,8*7</t>
  </si>
  <si>
    <t>-0,7</t>
  </si>
  <si>
    <t>-1,2</t>
  </si>
  <si>
    <t>553 R</t>
  </si>
  <si>
    <t>Soklík hliníkový samolepící včetně koutů a rohů, dle výběru investora</t>
  </si>
  <si>
    <t>kus</t>
  </si>
  <si>
    <t>Specifikace</t>
  </si>
  <si>
    <t>POL3_</t>
  </si>
  <si>
    <t>597642031 R</t>
  </si>
  <si>
    <t>Dlažba  protiskluz. SB 300x300x9 mm, dle výběru investora</t>
  </si>
  <si>
    <t>16,8*0,3*1,05</t>
  </si>
  <si>
    <t>998771102R00</t>
  </si>
  <si>
    <t>Přesun hmot pro podlahy z dlaždic v objektech výšky do 12 m</t>
  </si>
  <si>
    <t>50 m vodorovně</t>
  </si>
  <si>
    <t xml:space="preserve">13,14,15,16,17,18, : </t>
  </si>
  <si>
    <t>Součet: : 7,00184</t>
  </si>
  <si>
    <t>7766 R</t>
  </si>
  <si>
    <t>Soklík šikmý a obložení schodnice lepeným Marmolitem D+M</t>
  </si>
  <si>
    <t>4,2*2*2*2*(0,1+0,3)/2</t>
  </si>
  <si>
    <t>4,2*2*2*2*0,15</t>
  </si>
  <si>
    <t>783201811R00</t>
  </si>
  <si>
    <t>Odstranění nátěrů z kovových doplňk.konstrukcí oškrabáním</t>
  </si>
  <si>
    <t>800-783</t>
  </si>
  <si>
    <t>zábradlí : 4,2*2*2*2*1,0</t>
  </si>
  <si>
    <t>2,1*2*1,0</t>
  </si>
  <si>
    <t>783224900R00</t>
  </si>
  <si>
    <t xml:space="preserve">Údržba nátěrů doplňkových konstrukcí, syntetické jednonásobné s 1x emailováním,  </t>
  </si>
  <si>
    <t>na vzduchu schnoucích</t>
  </si>
  <si>
    <t>783626300R00</t>
  </si>
  <si>
    <t>Nátěry truhlářských výrobků syntetické lazurovací, 3x lakování</t>
  </si>
  <si>
    <t>33,6*2*0,2</t>
  </si>
  <si>
    <t>4,2*0,2</t>
  </si>
  <si>
    <t>783601831 RT1</t>
  </si>
  <si>
    <t>Odstr. nátěrů z dřev.madel chemickými odstraňovači</t>
  </si>
  <si>
    <t>784450077RA0</t>
  </si>
  <si>
    <t>Malby z malířských směsí disperzní, penetrace jednonásobná, malba dvojnásobná, v barvě</t>
  </si>
  <si>
    <t>AP-PSV</t>
  </si>
  <si>
    <t>(68,5+5,4+3,0)*2*3,6</t>
  </si>
  <si>
    <t>6,2*2*2*3,6</t>
  </si>
  <si>
    <t>979082111R00</t>
  </si>
  <si>
    <t>Vnitrostaveništní doprava suti a vybouraných hmot do 10 m</t>
  </si>
  <si>
    <t>Přesun suti</t>
  </si>
  <si>
    <t>POL8_</t>
  </si>
  <si>
    <t xml:space="preserve">Demontážní hmotnosti z položek s pořadovými čísly: : </t>
  </si>
  <si>
    <t xml:space="preserve">5,6,7,8,10, : </t>
  </si>
  <si>
    <t>Součet: : 15,81924</t>
  </si>
  <si>
    <t>979082121R00</t>
  </si>
  <si>
    <t>Vnitrostaveništní doprava suti a vybouraných hmot příplatek k ceně za každých dalších 5 m</t>
  </si>
  <si>
    <t>Součet: : 94,91544</t>
  </si>
  <si>
    <t>9790822</t>
  </si>
  <si>
    <t>Odvoz suti na skládku včetně poplatku za skládu (keramika,beton) dle zákona o odpadech, dle možností dodavatele</t>
  </si>
  <si>
    <t>005121 R</t>
  </si>
  <si>
    <t>Zařízení staveniště</t>
  </si>
  <si>
    <t>Soubor</t>
  </si>
  <si>
    <t>VRN</t>
  </si>
  <si>
    <t>POL99_8</t>
  </si>
  <si>
    <t>SUM</t>
  </si>
  <si>
    <t>END</t>
  </si>
  <si>
    <t>137,1*0,1</t>
  </si>
  <si>
    <t>2,0*0,35*7</t>
  </si>
  <si>
    <t>1,6*0,45</t>
  </si>
  <si>
    <t>1,2*0,45*2</t>
  </si>
  <si>
    <t>0,8*0,15*5</t>
  </si>
  <si>
    <t>0,7*0,15*2</t>
  </si>
  <si>
    <t>-3,8*2,6</t>
  </si>
  <si>
    <t xml:space="preserve">1,2,7, : </t>
  </si>
  <si>
    <t>Součet: : 1,40460</t>
  </si>
  <si>
    <t>0,8*5</t>
  </si>
  <si>
    <t>0,7*2</t>
  </si>
  <si>
    <t>0,35*2*7</t>
  </si>
  <si>
    <t>-0,8*5</t>
  </si>
  <si>
    <t>-0,7*2</t>
  </si>
  <si>
    <t>137,1*1,05</t>
  </si>
  <si>
    <t>245,025*1,05</t>
  </si>
  <si>
    <t xml:space="preserve">9,10,11,12,13,14, : </t>
  </si>
  <si>
    <t>Součet: : 6,31688</t>
  </si>
  <si>
    <t>6,0*3,9</t>
  </si>
  <si>
    <t>4,2*1,8*2</t>
  </si>
  <si>
    <t>3,9*1,5</t>
  </si>
  <si>
    <t>(38,5+5,4+3,0)*2*3,6</t>
  </si>
  <si>
    <t>6,0*3,6*2*2</t>
  </si>
  <si>
    <t xml:space="preserve">3,4,5,6, : </t>
  </si>
  <si>
    <t>Součet: : 14,29324</t>
  </si>
  <si>
    <t>Součet: : 85,75946</t>
  </si>
  <si>
    <t>16,8*(0,1+0,3)</t>
  </si>
  <si>
    <t>podesty : 3,9*1,7*2*2</t>
  </si>
  <si>
    <t>Očištění stupňu a stěn z přírodního kamene kartáči s chemickým roztokem</t>
  </si>
  <si>
    <t>60,0*0,45*1,8*2</t>
  </si>
  <si>
    <t>podesty : 3,9*1,5*2*2</t>
  </si>
  <si>
    <t>Montáž soklíků hliníkových samolepících v. 70 mm, alox., k dlažbám, barva dle výběru investora</t>
  </si>
  <si>
    <t>podesty : (3,9+1,5*2)*2*2</t>
  </si>
  <si>
    <t>164,5*1,05</t>
  </si>
  <si>
    <t>282,455*1,05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</si>
</sst>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quotePrefix="1" applyNumberFormat="1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password="E7C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6" t="s">
        <v>22</v>
      </c>
      <c r="C2" s="77"/>
      <c r="D2" s="78" t="s">
        <v>44</v>
      </c>
      <c r="E2" s="203" t="s">
        <v>45</v>
      </c>
      <c r="F2" s="204"/>
      <c r="G2" s="204"/>
      <c r="H2" s="204"/>
      <c r="I2" s="204"/>
      <c r="J2" s="205"/>
      <c r="O2" s="1"/>
    </row>
    <row r="3" spans="1:15" ht="27" hidden="1" customHeight="1" x14ac:dyDescent="0.2">
      <c r="A3" s="2"/>
      <c r="B3" s="79"/>
      <c r="C3" s="77"/>
      <c r="D3" s="80"/>
      <c r="E3" s="206"/>
      <c r="F3" s="207"/>
      <c r="G3" s="207"/>
      <c r="H3" s="207"/>
      <c r="I3" s="207"/>
      <c r="J3" s="208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 t="s">
        <v>46</v>
      </c>
      <c r="E5" s="221"/>
      <c r="F5" s="221"/>
      <c r="G5" s="221"/>
      <c r="H5" s="18" t="s">
        <v>40</v>
      </c>
      <c r="I5" s="85" t="s">
        <v>50</v>
      </c>
      <c r="J5" s="8"/>
    </row>
    <row r="6" spans="1:15" ht="15.75" customHeight="1" x14ac:dyDescent="0.2">
      <c r="A6" s="2"/>
      <c r="B6" s="28"/>
      <c r="C6" s="55"/>
      <c r="D6" s="222" t="s">
        <v>47</v>
      </c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84" t="s">
        <v>49</v>
      </c>
      <c r="E7" s="224" t="s">
        <v>48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0"/>
      <c r="E11" s="210"/>
      <c r="F11" s="210"/>
      <c r="G11" s="210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9"/>
      <c r="F15" s="209"/>
      <c r="G15" s="211"/>
      <c r="H15" s="211"/>
      <c r="I15" s="211" t="s">
        <v>29</v>
      </c>
      <c r="J15" s="212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SUMIF(F52:F62,A16,I52:I62)+SUMIF(F52:F62,"PSU",I52:I62)</f>
        <v>0</v>
      </c>
      <c r="J16" s="202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SUMIF(F52:F62,A17,I52:I62)</f>
        <v>0</v>
      </c>
      <c r="J17" s="202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SUMIF(F52:F62,A18,I52:I62)</f>
        <v>0</v>
      </c>
      <c r="J18" s="202"/>
    </row>
    <row r="19" spans="1:10" ht="23.25" customHeight="1" x14ac:dyDescent="0.2">
      <c r="A19" s="140" t="s">
        <v>84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SUMIF(F52:F62,A19,I52:I62)</f>
        <v>0</v>
      </c>
      <c r="J19" s="202"/>
    </row>
    <row r="20" spans="1:10" ht="23.25" customHeight="1" x14ac:dyDescent="0.2">
      <c r="A20" s="140" t="s">
        <v>85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SUMIF(F52:F62,A20,I52:I62)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14"/>
      <c r="G21" s="213"/>
      <c r="H21" s="214"/>
      <c r="I21" s="213">
        <f>SUM(I16:J20)</f>
        <v>0</v>
      </c>
      <c r="J21" s="23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7">
        <f>IF(A24&gt;50, ROUNDUP(A23, 0), ROUNDDOWN(A23, 0))</f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7">
        <f>IF(A26&gt;50, ROUNDUP(A25, 0), ROUNDDOWN(A25, 0))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9">
        <f>CenaCelkem-(ZakladDPHSni+DPHSni+ZakladDPHZakl+DPHZakl)</f>
        <v>0</v>
      </c>
      <c r="H27" s="199"/>
      <c r="I27" s="199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33">
        <f>ZakladDPHSniVypocet+ZakladDPHZaklVypocet</f>
        <v>0</v>
      </c>
      <c r="H28" s="233"/>
      <c r="I28" s="233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32">
        <f>IF(A29&gt;50, ROUNDUP(A27, 0), ROUNDDOWN(A27, 0))</f>
        <v>0</v>
      </c>
      <c r="H29" s="232"/>
      <c r="I29" s="232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4" t="s">
        <v>43</v>
      </c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238"/>
      <c r="D39" s="238"/>
      <c r="E39" s="238"/>
      <c r="F39" s="101">
        <f>'1 01 Pol'!AE152+'2 02 Pol'!AE129</f>
        <v>0</v>
      </c>
      <c r="G39" s="102">
        <f>'1 01 Pol'!AF152+'2 02 Pol'!AF129</f>
        <v>0</v>
      </c>
      <c r="H39" s="103">
        <f t="shared" ref="H39:H44" si="1"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90">
        <v>2</v>
      </c>
      <c r="B40" s="105"/>
      <c r="C40" s="239" t="s">
        <v>52</v>
      </c>
      <c r="D40" s="239"/>
      <c r="E40" s="239"/>
      <c r="F40" s="106"/>
      <c r="G40" s="107"/>
      <c r="H40" s="107">
        <f t="shared" si="1"/>
        <v>0</v>
      </c>
      <c r="I40" s="107"/>
      <c r="J40" s="108"/>
    </row>
    <row r="41" spans="1:10" ht="25.5" customHeight="1" x14ac:dyDescent="0.2">
      <c r="A41" s="90">
        <v>2</v>
      </c>
      <c r="B41" s="105" t="s">
        <v>53</v>
      </c>
      <c r="C41" s="239" t="s">
        <v>54</v>
      </c>
      <c r="D41" s="239"/>
      <c r="E41" s="239"/>
      <c r="F41" s="106">
        <f>'1 01 Pol'!AE152</f>
        <v>0</v>
      </c>
      <c r="G41" s="107">
        <f>'1 01 Pol'!AF152</f>
        <v>0</v>
      </c>
      <c r="H41" s="107">
        <f t="shared" si="1"/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90">
        <v>3</v>
      </c>
      <c r="B42" s="109" t="s">
        <v>55</v>
      </c>
      <c r="C42" s="238" t="s">
        <v>54</v>
      </c>
      <c r="D42" s="238"/>
      <c r="E42" s="238"/>
      <c r="F42" s="110">
        <f>'1 01 Pol'!AE152</f>
        <v>0</v>
      </c>
      <c r="G42" s="103">
        <f>'1 01 Pol'!AF152</f>
        <v>0</v>
      </c>
      <c r="H42" s="103">
        <f t="shared" si="1"/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90">
        <v>2</v>
      </c>
      <c r="B43" s="105" t="s">
        <v>56</v>
      </c>
      <c r="C43" s="239" t="s">
        <v>57</v>
      </c>
      <c r="D43" s="239"/>
      <c r="E43" s="239"/>
      <c r="F43" s="106">
        <f>'2 02 Pol'!AE129</f>
        <v>0</v>
      </c>
      <c r="G43" s="107">
        <f>'2 02 Pol'!AF129</f>
        <v>0</v>
      </c>
      <c r="H43" s="107">
        <f t="shared" si="1"/>
        <v>0</v>
      </c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90">
        <v>3</v>
      </c>
      <c r="B44" s="109" t="s">
        <v>58</v>
      </c>
      <c r="C44" s="238" t="s">
        <v>57</v>
      </c>
      <c r="D44" s="238"/>
      <c r="E44" s="238"/>
      <c r="F44" s="110">
        <f>'2 02 Pol'!AE129</f>
        <v>0</v>
      </c>
      <c r="G44" s="103">
        <f>'2 02 Pol'!AF129</f>
        <v>0</v>
      </c>
      <c r="H44" s="103">
        <f t="shared" si="1"/>
        <v>0</v>
      </c>
      <c r="I44" s="103">
        <f>F44+G44+H44</f>
        <v>0</v>
      </c>
      <c r="J44" s="104" t="str">
        <f>IF(CenaCelkemVypocet=0,"",I44/CenaCelkemVypocet*100)</f>
        <v/>
      </c>
    </row>
    <row r="45" spans="1:10" ht="25.5" customHeight="1" x14ac:dyDescent="0.2">
      <c r="A45" s="90"/>
      <c r="B45" s="240" t="s">
        <v>59</v>
      </c>
      <c r="C45" s="241"/>
      <c r="D45" s="241"/>
      <c r="E45" s="242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2">
        <f>SUMIF(A39:A44,"=1",I39:I44)</f>
        <v>0</v>
      </c>
      <c r="J45" s="113">
        <f>SUMIF(A39:A44,"=1",J39:J44)</f>
        <v>0</v>
      </c>
    </row>
    <row r="49" spans="1:10" ht="15.75" x14ac:dyDescent="0.25">
      <c r="B49" s="122" t="s">
        <v>61</v>
      </c>
    </row>
    <row r="51" spans="1:10" ht="25.5" customHeight="1" x14ac:dyDescent="0.2">
      <c r="A51" s="124"/>
      <c r="B51" s="127" t="s">
        <v>17</v>
      </c>
      <c r="C51" s="127" t="s">
        <v>5</v>
      </c>
      <c r="D51" s="128"/>
      <c r="E51" s="128"/>
      <c r="F51" s="129" t="s">
        <v>62</v>
      </c>
      <c r="G51" s="129"/>
      <c r="H51" s="129"/>
      <c r="I51" s="129" t="s">
        <v>29</v>
      </c>
      <c r="J51" s="129" t="s">
        <v>0</v>
      </c>
    </row>
    <row r="52" spans="1:10" ht="36.75" customHeight="1" x14ac:dyDescent="0.2">
      <c r="A52" s="125"/>
      <c r="B52" s="130" t="s">
        <v>63</v>
      </c>
      <c r="C52" s="243" t="s">
        <v>64</v>
      </c>
      <c r="D52" s="244"/>
      <c r="E52" s="244"/>
      <c r="F52" s="136" t="s">
        <v>24</v>
      </c>
      <c r="G52" s="137"/>
      <c r="H52" s="137"/>
      <c r="I52" s="137">
        <f>'1 01 Pol'!G8+'2 02 Pol'!G8</f>
        <v>0</v>
      </c>
      <c r="J52" s="134" t="str">
        <f>IF(I63=0,"",I52/I63*100)</f>
        <v/>
      </c>
    </row>
    <row r="53" spans="1:10" ht="36.75" customHeight="1" x14ac:dyDescent="0.2">
      <c r="A53" s="125"/>
      <c r="B53" s="130" t="s">
        <v>65</v>
      </c>
      <c r="C53" s="243" t="s">
        <v>66</v>
      </c>
      <c r="D53" s="244"/>
      <c r="E53" s="244"/>
      <c r="F53" s="136" t="s">
        <v>24</v>
      </c>
      <c r="G53" s="137"/>
      <c r="H53" s="137"/>
      <c r="I53" s="137">
        <f>'1 01 Pol'!G13+'2 02 Pol'!G12</f>
        <v>0</v>
      </c>
      <c r="J53" s="134" t="str">
        <f>IF(I63=0,"",I53/I63*100)</f>
        <v/>
      </c>
    </row>
    <row r="54" spans="1:10" ht="36.75" customHeight="1" x14ac:dyDescent="0.2">
      <c r="A54" s="125"/>
      <c r="B54" s="130" t="s">
        <v>67</v>
      </c>
      <c r="C54" s="243" t="s">
        <v>68</v>
      </c>
      <c r="D54" s="244"/>
      <c r="E54" s="244"/>
      <c r="F54" s="136" t="s">
        <v>24</v>
      </c>
      <c r="G54" s="137"/>
      <c r="H54" s="137"/>
      <c r="I54" s="137">
        <f>'1 01 Pol'!G29+'2 02 Pol'!G25</f>
        <v>0</v>
      </c>
      <c r="J54" s="134" t="str">
        <f>IF(I63=0,"",I54/I63*100)</f>
        <v/>
      </c>
    </row>
    <row r="55" spans="1:10" ht="36.75" customHeight="1" x14ac:dyDescent="0.2">
      <c r="A55" s="125"/>
      <c r="B55" s="130" t="s">
        <v>69</v>
      </c>
      <c r="C55" s="243" t="s">
        <v>70</v>
      </c>
      <c r="D55" s="244"/>
      <c r="E55" s="244"/>
      <c r="F55" s="136" t="s">
        <v>24</v>
      </c>
      <c r="G55" s="137"/>
      <c r="H55" s="137"/>
      <c r="I55" s="137">
        <f>'1 01 Pol'!G61+'2 02 Pol'!G52</f>
        <v>0</v>
      </c>
      <c r="J55" s="134" t="str">
        <f>IF(I63=0,"",I55/I63*100)</f>
        <v/>
      </c>
    </row>
    <row r="56" spans="1:10" ht="36.75" customHeight="1" x14ac:dyDescent="0.2">
      <c r="A56" s="125"/>
      <c r="B56" s="130" t="s">
        <v>71</v>
      </c>
      <c r="C56" s="243" t="s">
        <v>72</v>
      </c>
      <c r="D56" s="244"/>
      <c r="E56" s="244"/>
      <c r="F56" s="136" t="s">
        <v>25</v>
      </c>
      <c r="G56" s="137"/>
      <c r="H56" s="137"/>
      <c r="I56" s="137">
        <f>'1 01 Pol'!G67</f>
        <v>0</v>
      </c>
      <c r="J56" s="134" t="str">
        <f>IF(I63=0,"",I56/I63*100)</f>
        <v/>
      </c>
    </row>
    <row r="57" spans="1:10" ht="36.75" customHeight="1" x14ac:dyDescent="0.2">
      <c r="A57" s="125"/>
      <c r="B57" s="130" t="s">
        <v>73</v>
      </c>
      <c r="C57" s="243" t="s">
        <v>74</v>
      </c>
      <c r="D57" s="244"/>
      <c r="E57" s="244"/>
      <c r="F57" s="136" t="s">
        <v>25</v>
      </c>
      <c r="G57" s="137"/>
      <c r="H57" s="137"/>
      <c r="I57" s="137">
        <f>'1 01 Pol'!G71+'2 02 Pol'!G58</f>
        <v>0</v>
      </c>
      <c r="J57" s="134" t="str">
        <f>IF(I63=0,"",I57/I63*100)</f>
        <v/>
      </c>
    </row>
    <row r="58" spans="1:10" ht="36.75" customHeight="1" x14ac:dyDescent="0.2">
      <c r="A58" s="125"/>
      <c r="B58" s="130" t="s">
        <v>75</v>
      </c>
      <c r="C58" s="243" t="s">
        <v>76</v>
      </c>
      <c r="D58" s="244"/>
      <c r="E58" s="244"/>
      <c r="F58" s="136" t="s">
        <v>25</v>
      </c>
      <c r="G58" s="137"/>
      <c r="H58" s="137"/>
      <c r="I58" s="137">
        <f>'1 01 Pol'!G112</f>
        <v>0</v>
      </c>
      <c r="J58" s="134" t="str">
        <f>IF(I63=0,"",I58/I63*100)</f>
        <v/>
      </c>
    </row>
    <row r="59" spans="1:10" ht="36.75" customHeight="1" x14ac:dyDescent="0.2">
      <c r="A59" s="125"/>
      <c r="B59" s="130" t="s">
        <v>77</v>
      </c>
      <c r="C59" s="243" t="s">
        <v>78</v>
      </c>
      <c r="D59" s="244"/>
      <c r="E59" s="244"/>
      <c r="F59" s="136" t="s">
        <v>25</v>
      </c>
      <c r="G59" s="137"/>
      <c r="H59" s="137"/>
      <c r="I59" s="137">
        <f>'1 01 Pol'!G117</f>
        <v>0</v>
      </c>
      <c r="J59" s="134" t="str">
        <f>IF(I63=0,"",I59/I63*100)</f>
        <v/>
      </c>
    </row>
    <row r="60" spans="1:10" ht="36.75" customHeight="1" x14ac:dyDescent="0.2">
      <c r="A60" s="125"/>
      <c r="B60" s="130" t="s">
        <v>79</v>
      </c>
      <c r="C60" s="243" t="s">
        <v>80</v>
      </c>
      <c r="D60" s="244"/>
      <c r="E60" s="244"/>
      <c r="F60" s="136" t="s">
        <v>25</v>
      </c>
      <c r="G60" s="137"/>
      <c r="H60" s="137"/>
      <c r="I60" s="137">
        <f>'1 01 Pol'!G127+'2 02 Pol'!G96</f>
        <v>0</v>
      </c>
      <c r="J60" s="134" t="str">
        <f>IF(I63=0,"",I60/I63*100)</f>
        <v/>
      </c>
    </row>
    <row r="61" spans="1:10" ht="36.75" customHeight="1" x14ac:dyDescent="0.2">
      <c r="A61" s="125"/>
      <c r="B61" s="130" t="s">
        <v>81</v>
      </c>
      <c r="C61" s="243" t="s">
        <v>82</v>
      </c>
      <c r="D61" s="244"/>
      <c r="E61" s="244"/>
      <c r="F61" s="136" t="s">
        <v>83</v>
      </c>
      <c r="G61" s="137"/>
      <c r="H61" s="137"/>
      <c r="I61" s="137">
        <f>'1 01 Pol'!G136+'2 02 Pol'!G113</f>
        <v>0</v>
      </c>
      <c r="J61" s="134" t="str">
        <f>IF(I63=0,"",I61/I63*100)</f>
        <v/>
      </c>
    </row>
    <row r="62" spans="1:10" ht="36.75" customHeight="1" x14ac:dyDescent="0.2">
      <c r="A62" s="125"/>
      <c r="B62" s="130" t="s">
        <v>84</v>
      </c>
      <c r="C62" s="243" t="s">
        <v>27</v>
      </c>
      <c r="D62" s="244"/>
      <c r="E62" s="244"/>
      <c r="F62" s="136" t="s">
        <v>84</v>
      </c>
      <c r="G62" s="137"/>
      <c r="H62" s="137"/>
      <c r="I62" s="137">
        <f>'1 01 Pol'!G149+'2 02 Pol'!G126</f>
        <v>0</v>
      </c>
      <c r="J62" s="134" t="str">
        <f>IF(I63=0,"",I62/I63*100)</f>
        <v/>
      </c>
    </row>
    <row r="63" spans="1:10" ht="25.5" customHeight="1" x14ac:dyDescent="0.2">
      <c r="A63" s="126"/>
      <c r="B63" s="131" t="s">
        <v>1</v>
      </c>
      <c r="C63" s="132"/>
      <c r="D63" s="133"/>
      <c r="E63" s="133"/>
      <c r="F63" s="138"/>
      <c r="G63" s="139"/>
      <c r="H63" s="139"/>
      <c r="I63" s="139">
        <f>SUM(I52:I62)</f>
        <v>0</v>
      </c>
      <c r="J63" s="135">
        <f>SUM(J52:J62)</f>
        <v>0</v>
      </c>
    </row>
    <row r="64" spans="1:10" x14ac:dyDescent="0.2">
      <c r="F64" s="88"/>
      <c r="G64" s="88"/>
      <c r="H64" s="88"/>
      <c r="I64" s="88"/>
      <c r="J64" s="89"/>
    </row>
    <row r="65" spans="6:10" x14ac:dyDescent="0.2">
      <c r="F65" s="88"/>
      <c r="G65" s="88"/>
      <c r="H65" s="88"/>
      <c r="I65" s="88"/>
      <c r="J65" s="89"/>
    </row>
    <row r="66" spans="6:10" x14ac:dyDescent="0.2">
      <c r="F66" s="88"/>
      <c r="G66" s="88"/>
      <c r="H66" s="88"/>
      <c r="I66" s="88"/>
      <c r="J66" s="89"/>
    </row>
  </sheetData>
  <sheetProtection password="E7C2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password="E7C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7"/>
  <sheetViews>
    <sheetView workbookViewId="0">
      <pane ySplit="7" topLeftCell="A128" activePane="bottomLeft" state="frozen"/>
      <selection pane="bottomLeft" activeCell="C111" sqref="C11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86</v>
      </c>
      <c r="B1" s="249"/>
      <c r="C1" s="249"/>
      <c r="D1" s="249"/>
      <c r="E1" s="249"/>
      <c r="F1" s="249"/>
      <c r="G1" s="249"/>
      <c r="AG1" t="s">
        <v>87</v>
      </c>
    </row>
    <row r="2" spans="1:60" ht="24.95" customHeight="1" x14ac:dyDescent="0.2">
      <c r="A2" s="141" t="s">
        <v>7</v>
      </c>
      <c r="B2" s="49" t="s">
        <v>44</v>
      </c>
      <c r="C2" s="250" t="s">
        <v>45</v>
      </c>
      <c r="D2" s="251"/>
      <c r="E2" s="251"/>
      <c r="F2" s="251"/>
      <c r="G2" s="252"/>
      <c r="AG2" t="s">
        <v>88</v>
      </c>
    </row>
    <row r="3" spans="1:60" ht="24.95" customHeight="1" x14ac:dyDescent="0.2">
      <c r="A3" s="141" t="s">
        <v>8</v>
      </c>
      <c r="B3" s="49" t="s">
        <v>53</v>
      </c>
      <c r="C3" s="250" t="s">
        <v>54</v>
      </c>
      <c r="D3" s="251"/>
      <c r="E3" s="251"/>
      <c r="F3" s="251"/>
      <c r="G3" s="252"/>
      <c r="AC3" s="123" t="s">
        <v>88</v>
      </c>
      <c r="AG3" t="s">
        <v>89</v>
      </c>
    </row>
    <row r="4" spans="1:60" ht="24.95" customHeight="1" x14ac:dyDescent="0.2">
      <c r="A4" s="142" t="s">
        <v>9</v>
      </c>
      <c r="B4" s="143" t="s">
        <v>55</v>
      </c>
      <c r="C4" s="253" t="s">
        <v>54</v>
      </c>
      <c r="D4" s="254"/>
      <c r="E4" s="254"/>
      <c r="F4" s="254"/>
      <c r="G4" s="255"/>
      <c r="AG4" t="s">
        <v>90</v>
      </c>
    </row>
    <row r="5" spans="1:60" x14ac:dyDescent="0.2">
      <c r="D5" s="10"/>
    </row>
    <row r="6" spans="1:60" ht="38.25" x14ac:dyDescent="0.2">
      <c r="A6" s="145" t="s">
        <v>91</v>
      </c>
      <c r="B6" s="147" t="s">
        <v>92</v>
      </c>
      <c r="C6" s="147" t="s">
        <v>93</v>
      </c>
      <c r="D6" s="146" t="s">
        <v>94</v>
      </c>
      <c r="E6" s="145" t="s">
        <v>95</v>
      </c>
      <c r="F6" s="144" t="s">
        <v>96</v>
      </c>
      <c r="G6" s="145" t="s">
        <v>29</v>
      </c>
      <c r="H6" s="148" t="s">
        <v>30</v>
      </c>
      <c r="I6" s="148" t="s">
        <v>97</v>
      </c>
      <c r="J6" s="148" t="s">
        <v>31</v>
      </c>
      <c r="K6" s="148" t="s">
        <v>98</v>
      </c>
      <c r="L6" s="148" t="s">
        <v>99</v>
      </c>
      <c r="M6" s="148" t="s">
        <v>100</v>
      </c>
      <c r="N6" s="148" t="s">
        <v>101</v>
      </c>
      <c r="O6" s="148" t="s">
        <v>102</v>
      </c>
      <c r="P6" s="148" t="s">
        <v>103</v>
      </c>
      <c r="Q6" s="148" t="s">
        <v>104</v>
      </c>
      <c r="R6" s="148" t="s">
        <v>105</v>
      </c>
      <c r="S6" s="148" t="s">
        <v>106</v>
      </c>
      <c r="T6" s="148" t="s">
        <v>107</v>
      </c>
      <c r="U6" s="148" t="s">
        <v>108</v>
      </c>
      <c r="V6" s="148" t="s">
        <v>109</v>
      </c>
      <c r="W6" s="148" t="s">
        <v>110</v>
      </c>
      <c r="X6" s="148" t="s">
        <v>111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2" t="s">
        <v>112</v>
      </c>
      <c r="B8" s="163" t="s">
        <v>63</v>
      </c>
      <c r="C8" s="183" t="s">
        <v>64</v>
      </c>
      <c r="D8" s="164"/>
      <c r="E8" s="165"/>
      <c r="F8" s="166"/>
      <c r="G8" s="166">
        <f>SUMIF(AG9:AG12,"&lt;&gt;NOR",G9:G12)</f>
        <v>0</v>
      </c>
      <c r="H8" s="166"/>
      <c r="I8" s="166">
        <f>SUM(I9:I12)</f>
        <v>0</v>
      </c>
      <c r="J8" s="166"/>
      <c r="K8" s="166">
        <f>SUM(K9:K12)</f>
        <v>0</v>
      </c>
      <c r="L8" s="166"/>
      <c r="M8" s="166">
        <f>SUM(M9:M12)</f>
        <v>0</v>
      </c>
      <c r="N8" s="166"/>
      <c r="O8" s="166">
        <f>SUM(O9:O12)</f>
        <v>0.82</v>
      </c>
      <c r="P8" s="166"/>
      <c r="Q8" s="166">
        <f>SUM(Q9:Q12)</f>
        <v>0</v>
      </c>
      <c r="R8" s="166"/>
      <c r="S8" s="166"/>
      <c r="T8" s="167"/>
      <c r="U8" s="161"/>
      <c r="V8" s="161">
        <f>SUM(V9:V12)</f>
        <v>38.9</v>
      </c>
      <c r="W8" s="161"/>
      <c r="X8" s="161"/>
      <c r="AG8" t="s">
        <v>113</v>
      </c>
    </row>
    <row r="9" spans="1:60" outlineLevel="1" x14ac:dyDescent="0.2">
      <c r="A9" s="168">
        <v>1</v>
      </c>
      <c r="B9" s="169" t="s">
        <v>114</v>
      </c>
      <c r="C9" s="184" t="s">
        <v>115</v>
      </c>
      <c r="D9" s="170" t="s">
        <v>116</v>
      </c>
      <c r="E9" s="171">
        <v>15.07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3.8289999999999998E-2</v>
      </c>
      <c r="O9" s="173">
        <f>ROUND(E9*N9,2)</f>
        <v>0.57999999999999996</v>
      </c>
      <c r="P9" s="173">
        <v>0</v>
      </c>
      <c r="Q9" s="173">
        <f>ROUND(E9*P9,2)</f>
        <v>0</v>
      </c>
      <c r="R9" s="173" t="s">
        <v>117</v>
      </c>
      <c r="S9" s="173" t="s">
        <v>118</v>
      </c>
      <c r="T9" s="174" t="s">
        <v>118</v>
      </c>
      <c r="U9" s="158">
        <v>1.8764099999999999</v>
      </c>
      <c r="V9" s="158">
        <f>ROUND(E9*U9,2)</f>
        <v>28.28</v>
      </c>
      <c r="W9" s="158"/>
      <c r="X9" s="158" t="s">
        <v>119</v>
      </c>
      <c r="Y9" s="149"/>
      <c r="Z9" s="149"/>
      <c r="AA9" s="149"/>
      <c r="AB9" s="149"/>
      <c r="AC9" s="149"/>
      <c r="AD9" s="149"/>
      <c r="AE9" s="149"/>
      <c r="AF9" s="149"/>
      <c r="AG9" s="149" t="s">
        <v>120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85" t="s">
        <v>123</v>
      </c>
      <c r="D10" s="159"/>
      <c r="E10" s="160">
        <v>15.07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124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68">
        <v>2</v>
      </c>
      <c r="B11" s="169" t="s">
        <v>125</v>
      </c>
      <c r="C11" s="184" t="s">
        <v>126</v>
      </c>
      <c r="D11" s="170" t="s">
        <v>116</v>
      </c>
      <c r="E11" s="171">
        <v>6.72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3">
        <v>3.6069999999999998E-2</v>
      </c>
      <c r="O11" s="173">
        <f>ROUND(E11*N11,2)</f>
        <v>0.24</v>
      </c>
      <c r="P11" s="173">
        <v>0</v>
      </c>
      <c r="Q11" s="173">
        <f>ROUND(E11*P11,2)</f>
        <v>0</v>
      </c>
      <c r="R11" s="173" t="s">
        <v>117</v>
      </c>
      <c r="S11" s="173" t="s">
        <v>118</v>
      </c>
      <c r="T11" s="174" t="s">
        <v>118</v>
      </c>
      <c r="U11" s="158">
        <v>1.58036</v>
      </c>
      <c r="V11" s="158">
        <f>ROUND(E11*U11,2)</f>
        <v>10.62</v>
      </c>
      <c r="W11" s="158"/>
      <c r="X11" s="158" t="s">
        <v>119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120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90" t="s">
        <v>282</v>
      </c>
      <c r="D12" s="191"/>
      <c r="E12" s="192">
        <v>6.72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124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162" t="s">
        <v>112</v>
      </c>
      <c r="B13" s="163" t="s">
        <v>65</v>
      </c>
      <c r="C13" s="183" t="s">
        <v>66</v>
      </c>
      <c r="D13" s="164"/>
      <c r="E13" s="165"/>
      <c r="F13" s="166"/>
      <c r="G13" s="166">
        <f>SUMIF(AG14:AG28,"&lt;&gt;NOR",G14:G28)</f>
        <v>0</v>
      </c>
      <c r="H13" s="166"/>
      <c r="I13" s="166">
        <f>SUM(I14:I28)</f>
        <v>0</v>
      </c>
      <c r="J13" s="166"/>
      <c r="K13" s="166">
        <f>SUM(K14:K28)</f>
        <v>0</v>
      </c>
      <c r="L13" s="166"/>
      <c r="M13" s="166">
        <f>SUM(M14:M28)</f>
        <v>0</v>
      </c>
      <c r="N13" s="166"/>
      <c r="O13" s="166">
        <f>SUM(O14:O28)</f>
        <v>1</v>
      </c>
      <c r="P13" s="166"/>
      <c r="Q13" s="166">
        <f>SUM(Q14:Q28)</f>
        <v>0</v>
      </c>
      <c r="R13" s="166"/>
      <c r="S13" s="166"/>
      <c r="T13" s="167"/>
      <c r="U13" s="161"/>
      <c r="V13" s="161">
        <f>SUM(V14:V28)</f>
        <v>121.3</v>
      </c>
      <c r="W13" s="161"/>
      <c r="X13" s="161"/>
      <c r="AG13" t="s">
        <v>113</v>
      </c>
    </row>
    <row r="14" spans="1:60" ht="22.5" outlineLevel="1" x14ac:dyDescent="0.2">
      <c r="A14" s="168">
        <v>3</v>
      </c>
      <c r="B14" s="169" t="s">
        <v>127</v>
      </c>
      <c r="C14" s="184" t="s">
        <v>128</v>
      </c>
      <c r="D14" s="170" t="s">
        <v>116</v>
      </c>
      <c r="E14" s="171">
        <v>282.45499999999998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3">
        <v>3.5500000000000002E-3</v>
      </c>
      <c r="O14" s="173">
        <f>ROUND(E14*N14,2)</f>
        <v>1</v>
      </c>
      <c r="P14" s="173">
        <v>0</v>
      </c>
      <c r="Q14" s="173">
        <f>ROUND(E14*P14,2)</f>
        <v>0</v>
      </c>
      <c r="R14" s="173" t="s">
        <v>129</v>
      </c>
      <c r="S14" s="173" t="s">
        <v>118</v>
      </c>
      <c r="T14" s="174" t="s">
        <v>118</v>
      </c>
      <c r="U14" s="158">
        <v>0.34</v>
      </c>
      <c r="V14" s="158">
        <f>ROUND(E14*U14,2)</f>
        <v>96.03</v>
      </c>
      <c r="W14" s="158"/>
      <c r="X14" s="158" t="s">
        <v>119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120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256" t="s">
        <v>130</v>
      </c>
      <c r="D15" s="257"/>
      <c r="E15" s="257"/>
      <c r="F15" s="257"/>
      <c r="G15" s="257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122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5" t="s">
        <v>131</v>
      </c>
      <c r="D16" s="159"/>
      <c r="E16" s="160">
        <v>140.4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124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85" t="s">
        <v>132</v>
      </c>
      <c r="D17" s="159"/>
      <c r="E17" s="160">
        <v>3.51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124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5" t="s">
        <v>133</v>
      </c>
      <c r="D18" s="159"/>
      <c r="E18" s="160">
        <v>102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124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5" t="s">
        <v>134</v>
      </c>
      <c r="D19" s="159"/>
      <c r="E19" s="160">
        <v>5.6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124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85" t="s">
        <v>135</v>
      </c>
      <c r="D20" s="159"/>
      <c r="E20" s="160">
        <v>1.26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124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85" t="s">
        <v>136</v>
      </c>
      <c r="D21" s="159"/>
      <c r="E21" s="160">
        <v>0.42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124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5" t="s">
        <v>137</v>
      </c>
      <c r="D22" s="159"/>
      <c r="E22" s="160">
        <v>0.54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124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85" t="s">
        <v>138</v>
      </c>
      <c r="D23" s="159"/>
      <c r="E23" s="160">
        <v>1.4850000000000001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124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85" t="s">
        <v>139</v>
      </c>
      <c r="D24" s="159"/>
      <c r="E24" s="160">
        <v>0.48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124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5" t="s">
        <v>140</v>
      </c>
      <c r="D25" s="159"/>
      <c r="E25" s="160">
        <v>0.24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124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90" t="s">
        <v>283</v>
      </c>
      <c r="D26" s="191"/>
      <c r="E26" s="192">
        <v>26.52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124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68">
        <v>4</v>
      </c>
      <c r="B27" s="169" t="s">
        <v>142</v>
      </c>
      <c r="C27" s="184" t="s">
        <v>284</v>
      </c>
      <c r="D27" s="170" t="s">
        <v>116</v>
      </c>
      <c r="E27" s="171">
        <v>97.2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3">
        <v>0</v>
      </c>
      <c r="O27" s="173">
        <f>ROUND(E27*N27,2)</f>
        <v>0</v>
      </c>
      <c r="P27" s="173">
        <v>0</v>
      </c>
      <c r="Q27" s="173">
        <f>ROUND(E27*P27,2)</f>
        <v>0</v>
      </c>
      <c r="R27" s="173"/>
      <c r="S27" s="173" t="s">
        <v>143</v>
      </c>
      <c r="T27" s="174" t="s">
        <v>144</v>
      </c>
      <c r="U27" s="158">
        <v>0.26</v>
      </c>
      <c r="V27" s="158">
        <f>ROUND(E27*U27,2)</f>
        <v>25.27</v>
      </c>
      <c r="W27" s="158"/>
      <c r="X27" s="158" t="s">
        <v>119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120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90" t="s">
        <v>285</v>
      </c>
      <c r="D28" s="191"/>
      <c r="E28" s="192">
        <v>97.2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124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x14ac:dyDescent="0.2">
      <c r="A29" s="162" t="s">
        <v>112</v>
      </c>
      <c r="B29" s="163" t="s">
        <v>67</v>
      </c>
      <c r="C29" s="183" t="s">
        <v>68</v>
      </c>
      <c r="D29" s="164"/>
      <c r="E29" s="165"/>
      <c r="F29" s="166"/>
      <c r="G29" s="166">
        <f>SUMIF(AG30:AG60,"&lt;&gt;NOR",G30:G60)</f>
        <v>0</v>
      </c>
      <c r="H29" s="166"/>
      <c r="I29" s="166">
        <f>SUM(I30:I60)</f>
        <v>0</v>
      </c>
      <c r="J29" s="166"/>
      <c r="K29" s="166">
        <f>SUM(K30:K60)</f>
        <v>0</v>
      </c>
      <c r="L29" s="166"/>
      <c r="M29" s="166">
        <f>SUM(M30:M60)</f>
        <v>0</v>
      </c>
      <c r="N29" s="166"/>
      <c r="O29" s="166">
        <f>SUM(O30:O60)</f>
        <v>0.01</v>
      </c>
      <c r="P29" s="166"/>
      <c r="Q29" s="166">
        <f>SUM(Q30:Q60)</f>
        <v>16.690000000000001</v>
      </c>
      <c r="R29" s="166"/>
      <c r="S29" s="166"/>
      <c r="T29" s="167"/>
      <c r="U29" s="161"/>
      <c r="V29" s="161">
        <f>SUM(V30:V60)</f>
        <v>269.66999999999996</v>
      </c>
      <c r="W29" s="161"/>
      <c r="X29" s="161"/>
      <c r="AG29" t="s">
        <v>113</v>
      </c>
    </row>
    <row r="30" spans="1:60" outlineLevel="1" x14ac:dyDescent="0.2">
      <c r="A30" s="168">
        <v>5</v>
      </c>
      <c r="B30" s="169" t="s">
        <v>145</v>
      </c>
      <c r="C30" s="184" t="s">
        <v>146</v>
      </c>
      <c r="D30" s="170" t="s">
        <v>116</v>
      </c>
      <c r="E30" s="171">
        <v>282.45499999999998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3">
        <v>0</v>
      </c>
      <c r="O30" s="173">
        <f>ROUND(E30*N30,2)</f>
        <v>0</v>
      </c>
      <c r="P30" s="173">
        <v>2.5510000000000001E-2</v>
      </c>
      <c r="Q30" s="173">
        <f>ROUND(E30*P30,2)</f>
        <v>7.21</v>
      </c>
      <c r="R30" s="173" t="s">
        <v>147</v>
      </c>
      <c r="S30" s="173" t="s">
        <v>118</v>
      </c>
      <c r="T30" s="174" t="s">
        <v>118</v>
      </c>
      <c r="U30" s="158">
        <v>0.12</v>
      </c>
      <c r="V30" s="158">
        <f>ROUND(E30*U30,2)</f>
        <v>33.89</v>
      </c>
      <c r="W30" s="158"/>
      <c r="X30" s="158" t="s">
        <v>119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120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90" t="s">
        <v>131</v>
      </c>
      <c r="D31" s="191"/>
      <c r="E31" s="192">
        <v>140.4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124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90" t="s">
        <v>132</v>
      </c>
      <c r="D32" s="191"/>
      <c r="E32" s="192">
        <v>3.51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124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90" t="s">
        <v>133</v>
      </c>
      <c r="D33" s="191"/>
      <c r="E33" s="192">
        <v>102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124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90" t="s">
        <v>134</v>
      </c>
      <c r="D34" s="191"/>
      <c r="E34" s="192">
        <v>5.6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124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90" t="s">
        <v>135</v>
      </c>
      <c r="D35" s="191"/>
      <c r="E35" s="192">
        <v>1.26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124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90" t="s">
        <v>136</v>
      </c>
      <c r="D36" s="191"/>
      <c r="E36" s="192">
        <v>0.42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124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90" t="s">
        <v>137</v>
      </c>
      <c r="D37" s="191"/>
      <c r="E37" s="192">
        <v>0.54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124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90" t="s">
        <v>138</v>
      </c>
      <c r="D38" s="191"/>
      <c r="E38" s="192">
        <v>1.4850000000000001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124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90" t="s">
        <v>139</v>
      </c>
      <c r="D39" s="191"/>
      <c r="E39" s="192">
        <v>0.48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124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190" t="s">
        <v>140</v>
      </c>
      <c r="D40" s="191"/>
      <c r="E40" s="192">
        <v>0.24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124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90" t="s">
        <v>286</v>
      </c>
      <c r="D41" s="191"/>
      <c r="E41" s="192">
        <v>26.52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124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5">
        <v>6</v>
      </c>
      <c r="B42" s="176" t="s">
        <v>148</v>
      </c>
      <c r="C42" s="186" t="s">
        <v>149</v>
      </c>
      <c r="D42" s="177" t="s">
        <v>116</v>
      </c>
      <c r="E42" s="178">
        <v>282.45499999999998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80">
        <v>0</v>
      </c>
      <c r="O42" s="180">
        <f>ROUND(E42*N42,2)</f>
        <v>0</v>
      </c>
      <c r="P42" s="180">
        <v>1.26E-2</v>
      </c>
      <c r="Q42" s="180">
        <f>ROUND(E42*P42,2)</f>
        <v>3.56</v>
      </c>
      <c r="R42" s="180" t="s">
        <v>147</v>
      </c>
      <c r="S42" s="180" t="s">
        <v>118</v>
      </c>
      <c r="T42" s="181" t="s">
        <v>118</v>
      </c>
      <c r="U42" s="158">
        <v>0.33</v>
      </c>
      <c r="V42" s="158">
        <f>ROUND(E42*U42,2)</f>
        <v>93.21</v>
      </c>
      <c r="W42" s="158"/>
      <c r="X42" s="158" t="s">
        <v>119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120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68">
        <v>7</v>
      </c>
      <c r="B43" s="169" t="s">
        <v>150</v>
      </c>
      <c r="C43" s="184" t="s">
        <v>151</v>
      </c>
      <c r="D43" s="170" t="s">
        <v>116</v>
      </c>
      <c r="E43" s="178">
        <v>282.45499999999998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3">
        <v>0</v>
      </c>
      <c r="O43" s="173">
        <f>ROUND(E43*N43,2)</f>
        <v>0</v>
      </c>
      <c r="P43" s="173">
        <v>0.02</v>
      </c>
      <c r="Q43" s="173">
        <f>ROUND(E43*P43,2)</f>
        <v>5.65</v>
      </c>
      <c r="R43" s="173" t="s">
        <v>147</v>
      </c>
      <c r="S43" s="173" t="s">
        <v>118</v>
      </c>
      <c r="T43" s="174" t="s">
        <v>118</v>
      </c>
      <c r="U43" s="158">
        <v>0.08</v>
      </c>
      <c r="V43" s="158">
        <f>ROUND(E43*U43,2)</f>
        <v>22.6</v>
      </c>
      <c r="W43" s="158"/>
      <c r="X43" s="158" t="s">
        <v>119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120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256" t="s">
        <v>152</v>
      </c>
      <c r="D44" s="257"/>
      <c r="E44" s="257"/>
      <c r="F44" s="257"/>
      <c r="G44" s="257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122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75">
        <v>8</v>
      </c>
      <c r="B45" s="176" t="s">
        <v>153</v>
      </c>
      <c r="C45" s="186" t="s">
        <v>154</v>
      </c>
      <c r="D45" s="177" t="s">
        <v>155</v>
      </c>
      <c r="E45" s="178">
        <v>321.34500000000003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4.0000000000000002E-4</v>
      </c>
      <c r="Q45" s="180">
        <f>ROUND(E45*P45,2)</f>
        <v>0.13</v>
      </c>
      <c r="R45" s="180" t="s">
        <v>147</v>
      </c>
      <c r="S45" s="180" t="s">
        <v>118</v>
      </c>
      <c r="T45" s="181" t="s">
        <v>118</v>
      </c>
      <c r="U45" s="158">
        <v>7.0000000000000007E-2</v>
      </c>
      <c r="V45" s="158">
        <f>ROUND(E45*U45,2)</f>
        <v>22.49</v>
      </c>
      <c r="W45" s="158"/>
      <c r="X45" s="158" t="s">
        <v>119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120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68">
        <v>9</v>
      </c>
      <c r="B46" s="169" t="s">
        <v>156</v>
      </c>
      <c r="C46" s="184" t="s">
        <v>157</v>
      </c>
      <c r="D46" s="170" t="s">
        <v>116</v>
      </c>
      <c r="E46" s="171">
        <v>309.57499999999999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3">
        <v>4.0000000000000003E-5</v>
      </c>
      <c r="O46" s="173">
        <f>ROUND(E46*N46,2)</f>
        <v>0.01</v>
      </c>
      <c r="P46" s="173">
        <v>0</v>
      </c>
      <c r="Q46" s="173">
        <f>ROUND(E46*P46,2)</f>
        <v>0</v>
      </c>
      <c r="R46" s="173"/>
      <c r="S46" s="173" t="s">
        <v>143</v>
      </c>
      <c r="T46" s="174" t="s">
        <v>118</v>
      </c>
      <c r="U46" s="158">
        <v>0.31</v>
      </c>
      <c r="V46" s="158">
        <f>ROUND(E46*U46,2)</f>
        <v>95.97</v>
      </c>
      <c r="W46" s="158"/>
      <c r="X46" s="158" t="s">
        <v>119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120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90" t="s">
        <v>131</v>
      </c>
      <c r="D47" s="191"/>
      <c r="E47" s="192">
        <v>140.4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124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90" t="s">
        <v>132</v>
      </c>
      <c r="D48" s="191"/>
      <c r="E48" s="192">
        <v>3.51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124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90" t="s">
        <v>133</v>
      </c>
      <c r="D49" s="191"/>
      <c r="E49" s="192">
        <v>102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124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90" t="s">
        <v>134</v>
      </c>
      <c r="D50" s="191"/>
      <c r="E50" s="192">
        <v>5.6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124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90" t="s">
        <v>135</v>
      </c>
      <c r="D51" s="191"/>
      <c r="E51" s="192">
        <v>1.26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124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90" t="s">
        <v>136</v>
      </c>
      <c r="D52" s="191"/>
      <c r="E52" s="192">
        <v>0.42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124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90" t="s">
        <v>137</v>
      </c>
      <c r="D53" s="191"/>
      <c r="E53" s="192">
        <v>0.54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124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90" t="s">
        <v>138</v>
      </c>
      <c r="D54" s="191"/>
      <c r="E54" s="192">
        <v>1.4850000000000001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124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90" t="s">
        <v>139</v>
      </c>
      <c r="D55" s="191"/>
      <c r="E55" s="192">
        <v>0.48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124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90" t="s">
        <v>140</v>
      </c>
      <c r="D56" s="191"/>
      <c r="E56" s="192">
        <v>0.24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124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0" t="s">
        <v>286</v>
      </c>
      <c r="D57" s="191"/>
      <c r="E57" s="192">
        <v>23.4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124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0" t="s">
        <v>158</v>
      </c>
      <c r="D58" s="191"/>
      <c r="E58" s="192">
        <v>30.24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124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68">
        <v>10</v>
      </c>
      <c r="B59" s="169" t="s">
        <v>159</v>
      </c>
      <c r="C59" s="184" t="s">
        <v>160</v>
      </c>
      <c r="D59" s="170" t="s">
        <v>155</v>
      </c>
      <c r="E59" s="171">
        <v>16.8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3">
        <v>0</v>
      </c>
      <c r="O59" s="173">
        <f>ROUND(E59*N59,2)</f>
        <v>0</v>
      </c>
      <c r="P59" s="173">
        <v>8.2400000000000008E-3</v>
      </c>
      <c r="Q59" s="173">
        <f>ROUND(E59*P59,2)</f>
        <v>0.14000000000000001</v>
      </c>
      <c r="R59" s="173"/>
      <c r="S59" s="173" t="s">
        <v>143</v>
      </c>
      <c r="T59" s="174" t="s">
        <v>118</v>
      </c>
      <c r="U59" s="158">
        <v>0.09</v>
      </c>
      <c r="V59" s="158">
        <f>ROUND(E59*U59,2)</f>
        <v>1.51</v>
      </c>
      <c r="W59" s="158"/>
      <c r="X59" s="158" t="s">
        <v>119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120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85" t="s">
        <v>161</v>
      </c>
      <c r="D60" s="159"/>
      <c r="E60" s="160">
        <v>16.8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124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62" t="s">
        <v>112</v>
      </c>
      <c r="B61" s="163" t="s">
        <v>69</v>
      </c>
      <c r="C61" s="183" t="s">
        <v>70</v>
      </c>
      <c r="D61" s="164"/>
      <c r="E61" s="165"/>
      <c r="F61" s="166"/>
      <c r="G61" s="166">
        <f>SUMIF(AG62:AG66,"&lt;&gt;NOR",G62:G66)</f>
        <v>0</v>
      </c>
      <c r="H61" s="166"/>
      <c r="I61" s="166">
        <f>SUM(I62:I66)</f>
        <v>0</v>
      </c>
      <c r="J61" s="166"/>
      <c r="K61" s="166">
        <f>SUM(K62:K66)</f>
        <v>0</v>
      </c>
      <c r="L61" s="166"/>
      <c r="M61" s="166">
        <f>SUM(M62:M66)</f>
        <v>0</v>
      </c>
      <c r="N61" s="166"/>
      <c r="O61" s="166">
        <f>SUM(O62:O66)</f>
        <v>0</v>
      </c>
      <c r="P61" s="166"/>
      <c r="Q61" s="166">
        <f>SUM(Q62:Q66)</f>
        <v>0</v>
      </c>
      <c r="R61" s="166"/>
      <c r="S61" s="166"/>
      <c r="T61" s="167"/>
      <c r="U61" s="161"/>
      <c r="V61" s="161">
        <f>SUM(V62:V66)</f>
        <v>5.23</v>
      </c>
      <c r="W61" s="161"/>
      <c r="X61" s="161"/>
      <c r="AG61" t="s">
        <v>113</v>
      </c>
    </row>
    <row r="62" spans="1:60" ht="33.75" outlineLevel="1" x14ac:dyDescent="0.2">
      <c r="A62" s="168">
        <v>11</v>
      </c>
      <c r="B62" s="169" t="s">
        <v>162</v>
      </c>
      <c r="C62" s="184" t="s">
        <v>163</v>
      </c>
      <c r="D62" s="170" t="s">
        <v>164</v>
      </c>
      <c r="E62" s="171">
        <v>1.6602399999999999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73">
        <v>0</v>
      </c>
      <c r="O62" s="173">
        <f>ROUND(E62*N62,2)</f>
        <v>0</v>
      </c>
      <c r="P62" s="173">
        <v>0</v>
      </c>
      <c r="Q62" s="173">
        <f>ROUND(E62*P62,2)</f>
        <v>0</v>
      </c>
      <c r="R62" s="173" t="s">
        <v>117</v>
      </c>
      <c r="S62" s="173" t="s">
        <v>118</v>
      </c>
      <c r="T62" s="174" t="s">
        <v>118</v>
      </c>
      <c r="U62" s="158">
        <v>3.15</v>
      </c>
      <c r="V62" s="158">
        <f>ROUND(E62*U62,2)</f>
        <v>5.23</v>
      </c>
      <c r="W62" s="158"/>
      <c r="X62" s="158" t="s">
        <v>165</v>
      </c>
      <c r="Y62" s="149"/>
      <c r="Z62" s="149"/>
      <c r="AA62" s="149"/>
      <c r="AB62" s="149"/>
      <c r="AC62" s="149"/>
      <c r="AD62" s="149"/>
      <c r="AE62" s="149"/>
      <c r="AF62" s="149"/>
      <c r="AG62" s="149" t="s">
        <v>166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256" t="s">
        <v>167</v>
      </c>
      <c r="D63" s="257"/>
      <c r="E63" s="257"/>
      <c r="F63" s="257"/>
      <c r="G63" s="257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122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5" t="s">
        <v>168</v>
      </c>
      <c r="D64" s="159"/>
      <c r="E64" s="160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124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85" t="s">
        <v>169</v>
      </c>
      <c r="D65" s="159"/>
      <c r="E65" s="160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124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85" t="s">
        <v>170</v>
      </c>
      <c r="D66" s="159"/>
      <c r="E66" s="160">
        <v>1.6602399999999999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124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x14ac:dyDescent="0.2">
      <c r="A67" s="162" t="s">
        <v>112</v>
      </c>
      <c r="B67" s="163" t="s">
        <v>71</v>
      </c>
      <c r="C67" s="183" t="s">
        <v>72</v>
      </c>
      <c r="D67" s="164"/>
      <c r="E67" s="165"/>
      <c r="F67" s="166"/>
      <c r="G67" s="166">
        <f>SUMIF(AG68:AG70,"&lt;&gt;NOR",G68:G70)</f>
        <v>0</v>
      </c>
      <c r="H67" s="166"/>
      <c r="I67" s="166">
        <f>SUM(I68:I70)</f>
        <v>0</v>
      </c>
      <c r="J67" s="166"/>
      <c r="K67" s="166">
        <f>SUM(K68:K70)</f>
        <v>0</v>
      </c>
      <c r="L67" s="166"/>
      <c r="M67" s="166">
        <f>SUM(M68:M70)</f>
        <v>0</v>
      </c>
      <c r="N67" s="166"/>
      <c r="O67" s="166">
        <f>SUM(O68:O70)</f>
        <v>0</v>
      </c>
      <c r="P67" s="166"/>
      <c r="Q67" s="166">
        <f>SUM(Q68:Q70)</f>
        <v>0</v>
      </c>
      <c r="R67" s="166"/>
      <c r="S67" s="166"/>
      <c r="T67" s="167"/>
      <c r="U67" s="161"/>
      <c r="V67" s="161">
        <f>SUM(V68:V70)</f>
        <v>0</v>
      </c>
      <c r="W67" s="161"/>
      <c r="X67" s="161"/>
      <c r="AG67" t="s">
        <v>113</v>
      </c>
    </row>
    <row r="68" spans="1:60" outlineLevel="1" x14ac:dyDescent="0.2">
      <c r="A68" s="168">
        <v>12</v>
      </c>
      <c r="B68" s="169" t="s">
        <v>171</v>
      </c>
      <c r="C68" s="184" t="s">
        <v>172</v>
      </c>
      <c r="D68" s="170" t="s">
        <v>155</v>
      </c>
      <c r="E68" s="171">
        <v>71.400000000000006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21</v>
      </c>
      <c r="M68" s="173">
        <f>G68*(1+L68/100)</f>
        <v>0</v>
      </c>
      <c r="N68" s="173">
        <v>0</v>
      </c>
      <c r="O68" s="173">
        <f>ROUND(E68*N68,2)</f>
        <v>0</v>
      </c>
      <c r="P68" s="173">
        <v>0</v>
      </c>
      <c r="Q68" s="173">
        <f>ROUND(E68*P68,2)</f>
        <v>0</v>
      </c>
      <c r="R68" s="173"/>
      <c r="S68" s="173" t="s">
        <v>143</v>
      </c>
      <c r="T68" s="174" t="s">
        <v>144</v>
      </c>
      <c r="U68" s="158">
        <v>0</v>
      </c>
      <c r="V68" s="158">
        <f>ROUND(E68*U68,2)</f>
        <v>0</v>
      </c>
      <c r="W68" s="158"/>
      <c r="X68" s="158" t="s">
        <v>173</v>
      </c>
      <c r="Y68" s="149"/>
      <c r="Z68" s="149"/>
      <c r="AA68" s="149"/>
      <c r="AB68" s="149"/>
      <c r="AC68" s="149"/>
      <c r="AD68" s="149"/>
      <c r="AE68" s="149"/>
      <c r="AF68" s="149"/>
      <c r="AG68" s="149" t="s">
        <v>174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85" t="s">
        <v>175</v>
      </c>
      <c r="D69" s="159"/>
      <c r="E69" s="160">
        <v>67.2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124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85" t="s">
        <v>176</v>
      </c>
      <c r="D70" s="159"/>
      <c r="E70" s="160">
        <v>4.2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124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x14ac:dyDescent="0.2">
      <c r="A71" s="162" t="s">
        <v>112</v>
      </c>
      <c r="B71" s="163" t="s">
        <v>73</v>
      </c>
      <c r="C71" s="183" t="s">
        <v>74</v>
      </c>
      <c r="D71" s="164"/>
      <c r="E71" s="165"/>
      <c r="F71" s="166"/>
      <c r="G71" s="166">
        <f>SUMIF(AG72:AG111,"&lt;&gt;NOR",G72:G111)</f>
        <v>0</v>
      </c>
      <c r="H71" s="166"/>
      <c r="I71" s="166">
        <f>SUM(I72:I111)</f>
        <v>0</v>
      </c>
      <c r="J71" s="166"/>
      <c r="K71" s="166">
        <f>SUM(K72:K111)</f>
        <v>0</v>
      </c>
      <c r="L71" s="166"/>
      <c r="M71" s="166">
        <f>SUM(M72:M111)</f>
        <v>0</v>
      </c>
      <c r="N71" s="166"/>
      <c r="O71" s="166">
        <f>SUM(O72:O111)</f>
        <v>7.38</v>
      </c>
      <c r="P71" s="166"/>
      <c r="Q71" s="166">
        <f>SUM(Q72:Q111)</f>
        <v>0</v>
      </c>
      <c r="R71" s="166"/>
      <c r="S71" s="166"/>
      <c r="T71" s="167"/>
      <c r="U71" s="161"/>
      <c r="V71" s="161">
        <f>SUM(V72:V111)</f>
        <v>331.04</v>
      </c>
      <c r="W71" s="161"/>
      <c r="X71" s="161"/>
      <c r="AG71" t="s">
        <v>113</v>
      </c>
    </row>
    <row r="72" spans="1:60" ht="22.5" outlineLevel="1" x14ac:dyDescent="0.2">
      <c r="A72" s="168">
        <v>13</v>
      </c>
      <c r="B72" s="169" t="s">
        <v>177</v>
      </c>
      <c r="C72" s="184" t="s">
        <v>178</v>
      </c>
      <c r="D72" s="170" t="s">
        <v>116</v>
      </c>
      <c r="E72" s="171">
        <v>282.45499999999998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3">
        <v>5.0400000000000002E-3</v>
      </c>
      <c r="O72" s="173">
        <f>ROUND(E72*N72,2)</f>
        <v>1.42</v>
      </c>
      <c r="P72" s="173">
        <v>0</v>
      </c>
      <c r="Q72" s="173">
        <f>ROUND(E72*P72,2)</f>
        <v>0</v>
      </c>
      <c r="R72" s="173" t="s">
        <v>179</v>
      </c>
      <c r="S72" s="173" t="s">
        <v>180</v>
      </c>
      <c r="T72" s="174" t="s">
        <v>180</v>
      </c>
      <c r="U72" s="158">
        <v>0.98</v>
      </c>
      <c r="V72" s="158">
        <f>ROUND(E72*U72,2)</f>
        <v>276.81</v>
      </c>
      <c r="W72" s="158"/>
      <c r="X72" s="158" t="s">
        <v>119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120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190" t="s">
        <v>131</v>
      </c>
      <c r="D73" s="191"/>
      <c r="E73" s="192">
        <v>140.4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124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90" t="s">
        <v>132</v>
      </c>
      <c r="D74" s="191"/>
      <c r="E74" s="192">
        <v>3.51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124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90" t="s">
        <v>133</v>
      </c>
      <c r="D75" s="191"/>
      <c r="E75" s="192">
        <v>102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124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90" t="s">
        <v>134</v>
      </c>
      <c r="D76" s="191"/>
      <c r="E76" s="192">
        <v>5.6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124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90" t="s">
        <v>135</v>
      </c>
      <c r="D77" s="191"/>
      <c r="E77" s="192">
        <v>1.26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9"/>
      <c r="Z77" s="149"/>
      <c r="AA77" s="149"/>
      <c r="AB77" s="149"/>
      <c r="AC77" s="149"/>
      <c r="AD77" s="149"/>
      <c r="AE77" s="149"/>
      <c r="AF77" s="149"/>
      <c r="AG77" s="149" t="s">
        <v>124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90" t="s">
        <v>136</v>
      </c>
      <c r="D78" s="191"/>
      <c r="E78" s="192">
        <v>0.42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124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90" t="s">
        <v>137</v>
      </c>
      <c r="D79" s="191"/>
      <c r="E79" s="192">
        <v>0.54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124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90" t="s">
        <v>138</v>
      </c>
      <c r="D80" s="191"/>
      <c r="E80" s="192">
        <v>1.4850000000000001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124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90" t="s">
        <v>139</v>
      </c>
      <c r="D81" s="191"/>
      <c r="E81" s="192">
        <v>0.48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124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90" t="s">
        <v>140</v>
      </c>
      <c r="D82" s="191"/>
      <c r="E82" s="192">
        <v>0.24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124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90" t="s">
        <v>286</v>
      </c>
      <c r="D83" s="191"/>
      <c r="E83" s="192">
        <v>26.52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124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ht="33.75" outlineLevel="1" x14ac:dyDescent="0.2">
      <c r="A84" s="168">
        <v>14</v>
      </c>
      <c r="B84" s="169" t="s">
        <v>181</v>
      </c>
      <c r="C84" s="184" t="s">
        <v>182</v>
      </c>
      <c r="D84" s="170" t="s">
        <v>155</v>
      </c>
      <c r="E84" s="171">
        <v>15.6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73">
        <v>2.3000000000000001E-4</v>
      </c>
      <c r="O84" s="173">
        <f>ROUND(E84*N84,2)</f>
        <v>0</v>
      </c>
      <c r="P84" s="173">
        <v>0</v>
      </c>
      <c r="Q84" s="173">
        <f>ROUND(E84*P84,2)</f>
        <v>0</v>
      </c>
      <c r="R84" s="173" t="s">
        <v>179</v>
      </c>
      <c r="S84" s="173" t="s">
        <v>118</v>
      </c>
      <c r="T84" s="174" t="s">
        <v>118</v>
      </c>
      <c r="U84" s="158">
        <v>0.21</v>
      </c>
      <c r="V84" s="158">
        <f>ROUND(E84*U84,2)</f>
        <v>3.28</v>
      </c>
      <c r="W84" s="158"/>
      <c r="X84" s="158" t="s">
        <v>119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120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85" t="s">
        <v>183</v>
      </c>
      <c r="D85" s="159"/>
      <c r="E85" s="160">
        <v>10.8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 t="s">
        <v>124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85" t="s">
        <v>184</v>
      </c>
      <c r="D86" s="159"/>
      <c r="E86" s="160">
        <v>4.8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124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33.75" outlineLevel="1" x14ac:dyDescent="0.2">
      <c r="A87" s="168">
        <v>15</v>
      </c>
      <c r="B87" s="169" t="s">
        <v>185</v>
      </c>
      <c r="C87" s="184" t="s">
        <v>186</v>
      </c>
      <c r="D87" s="170" t="s">
        <v>155</v>
      </c>
      <c r="E87" s="171">
        <v>17.399999999999999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73">
        <v>2.4000000000000001E-4</v>
      </c>
      <c r="O87" s="173">
        <f>ROUND(E87*N87,2)</f>
        <v>0</v>
      </c>
      <c r="P87" s="173">
        <v>0</v>
      </c>
      <c r="Q87" s="173">
        <f>ROUND(E87*P87,2)</f>
        <v>0</v>
      </c>
      <c r="R87" s="173" t="s">
        <v>179</v>
      </c>
      <c r="S87" s="173" t="s">
        <v>118</v>
      </c>
      <c r="T87" s="174" t="s">
        <v>118</v>
      </c>
      <c r="U87" s="158">
        <v>0.15</v>
      </c>
      <c r="V87" s="158">
        <f>ROUND(E87*U87,2)</f>
        <v>2.61</v>
      </c>
      <c r="W87" s="158"/>
      <c r="X87" s="158" t="s">
        <v>119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120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85" t="s">
        <v>187</v>
      </c>
      <c r="D88" s="159"/>
      <c r="E88" s="160">
        <v>9.9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124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5" t="s">
        <v>188</v>
      </c>
      <c r="D89" s="159"/>
      <c r="E89" s="160">
        <v>5.6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9"/>
      <c r="Z89" s="149"/>
      <c r="AA89" s="149"/>
      <c r="AB89" s="149"/>
      <c r="AC89" s="149"/>
      <c r="AD89" s="149"/>
      <c r="AE89" s="149"/>
      <c r="AF89" s="149"/>
      <c r="AG89" s="149" t="s">
        <v>124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5" t="s">
        <v>189</v>
      </c>
      <c r="D90" s="159"/>
      <c r="E90" s="160">
        <v>0.7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124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85" t="s">
        <v>190</v>
      </c>
      <c r="D91" s="159"/>
      <c r="E91" s="160">
        <v>1.2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124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22.5" outlineLevel="1" x14ac:dyDescent="0.2">
      <c r="A92" s="168">
        <v>16</v>
      </c>
      <c r="B92" s="169" t="s">
        <v>191</v>
      </c>
      <c r="C92" s="184" t="s">
        <v>287</v>
      </c>
      <c r="D92" s="170" t="s">
        <v>155</v>
      </c>
      <c r="E92" s="171">
        <v>164.5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21</v>
      </c>
      <c r="M92" s="173">
        <f>G92*(1+L92/100)</f>
        <v>0</v>
      </c>
      <c r="N92" s="173">
        <v>5.1000000000000004E-4</v>
      </c>
      <c r="O92" s="173">
        <f>ROUND(E92*N92,2)</f>
        <v>0.08</v>
      </c>
      <c r="P92" s="173">
        <v>0</v>
      </c>
      <c r="Q92" s="173">
        <f>ROUND(E92*P92,2)</f>
        <v>0</v>
      </c>
      <c r="R92" s="173"/>
      <c r="S92" s="173" t="s">
        <v>143</v>
      </c>
      <c r="T92" s="174" t="s">
        <v>118</v>
      </c>
      <c r="U92" s="158">
        <v>0.24</v>
      </c>
      <c r="V92" s="158">
        <f>ROUND(E92*U92,2)</f>
        <v>39.479999999999997</v>
      </c>
      <c r="W92" s="158"/>
      <c r="X92" s="158" t="s">
        <v>119</v>
      </c>
      <c r="Y92" s="149"/>
      <c r="Z92" s="149"/>
      <c r="AA92" s="149"/>
      <c r="AB92" s="149"/>
      <c r="AC92" s="149"/>
      <c r="AD92" s="149"/>
      <c r="AE92" s="149"/>
      <c r="AF92" s="149"/>
      <c r="AG92" s="149" t="s">
        <v>120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90" t="s">
        <v>193</v>
      </c>
      <c r="D93" s="191"/>
      <c r="E93" s="192">
        <v>153.80000000000001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124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190" t="s">
        <v>194</v>
      </c>
      <c r="D94" s="191"/>
      <c r="E94" s="192">
        <v>2.7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124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90" t="s">
        <v>195</v>
      </c>
      <c r="D95" s="191"/>
      <c r="E95" s="192">
        <v>-7.8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124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90" t="s">
        <v>196</v>
      </c>
      <c r="D96" s="191"/>
      <c r="E96" s="192">
        <v>5.6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9"/>
      <c r="Z96" s="149"/>
      <c r="AA96" s="149"/>
      <c r="AB96" s="149"/>
      <c r="AC96" s="149"/>
      <c r="AD96" s="149"/>
      <c r="AE96" s="149"/>
      <c r="AF96" s="149"/>
      <c r="AG96" s="149" t="s">
        <v>124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90" t="s">
        <v>197</v>
      </c>
      <c r="D97" s="191"/>
      <c r="E97" s="192">
        <v>-9.9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9"/>
      <c r="Z97" s="149"/>
      <c r="AA97" s="149"/>
      <c r="AB97" s="149"/>
      <c r="AC97" s="149"/>
      <c r="AD97" s="149"/>
      <c r="AE97" s="149"/>
      <c r="AF97" s="149"/>
      <c r="AG97" s="149" t="s">
        <v>124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90" t="s">
        <v>198</v>
      </c>
      <c r="D98" s="191"/>
      <c r="E98" s="192">
        <v>-5.6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124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90" t="s">
        <v>199</v>
      </c>
      <c r="D99" s="191"/>
      <c r="E99" s="192">
        <v>-0.7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124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90" t="s">
        <v>200</v>
      </c>
      <c r="D100" s="191"/>
      <c r="E100" s="192">
        <v>-1.2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124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90" t="s">
        <v>288</v>
      </c>
      <c r="D101" s="191"/>
      <c r="E101" s="192">
        <v>27.6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124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68">
        <v>17</v>
      </c>
      <c r="B102" s="169" t="s">
        <v>201</v>
      </c>
      <c r="C102" s="184" t="s">
        <v>202</v>
      </c>
      <c r="D102" s="170" t="s">
        <v>203</v>
      </c>
      <c r="E102" s="171">
        <v>172.72499999999999</v>
      </c>
      <c r="F102" s="172"/>
      <c r="G102" s="173">
        <f>ROUND(E102*F102,2)</f>
        <v>0</v>
      </c>
      <c r="H102" s="172"/>
      <c r="I102" s="173">
        <f>ROUND(E102*H102,2)</f>
        <v>0</v>
      </c>
      <c r="J102" s="172"/>
      <c r="K102" s="173">
        <f>ROUND(E102*J102,2)</f>
        <v>0</v>
      </c>
      <c r="L102" s="173">
        <v>21</v>
      </c>
      <c r="M102" s="173">
        <f>G102*(1+L102/100)</f>
        <v>0</v>
      </c>
      <c r="N102" s="173">
        <v>4.4999999999999999E-4</v>
      </c>
      <c r="O102" s="173">
        <f>ROUND(E102*N102,2)</f>
        <v>0.08</v>
      </c>
      <c r="P102" s="173">
        <v>0</v>
      </c>
      <c r="Q102" s="173">
        <f>ROUND(E102*P102,2)</f>
        <v>0</v>
      </c>
      <c r="R102" s="173"/>
      <c r="S102" s="173" t="s">
        <v>143</v>
      </c>
      <c r="T102" s="174" t="s">
        <v>144</v>
      </c>
      <c r="U102" s="158">
        <v>0</v>
      </c>
      <c r="V102" s="158">
        <f>ROUND(E102*U102,2)</f>
        <v>0</v>
      </c>
      <c r="W102" s="158"/>
      <c r="X102" s="158" t="s">
        <v>204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205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85" t="s">
        <v>289</v>
      </c>
      <c r="D103" s="159"/>
      <c r="E103" s="160">
        <v>158.23500000000001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124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68">
        <v>18</v>
      </c>
      <c r="B104" s="169" t="s">
        <v>206</v>
      </c>
      <c r="C104" s="184" t="s">
        <v>207</v>
      </c>
      <c r="D104" s="170" t="s">
        <v>116</v>
      </c>
      <c r="E104" s="171">
        <v>301.86975000000001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21</v>
      </c>
      <c r="M104" s="173">
        <f>G104*(1+L104/100)</f>
        <v>0</v>
      </c>
      <c r="N104" s="173">
        <v>1.9199999999999998E-2</v>
      </c>
      <c r="O104" s="173">
        <f>ROUND(E104*N104,2)</f>
        <v>5.8</v>
      </c>
      <c r="P104" s="173">
        <v>0</v>
      </c>
      <c r="Q104" s="173">
        <f>ROUND(E104*P104,2)</f>
        <v>0</v>
      </c>
      <c r="R104" s="173"/>
      <c r="S104" s="173" t="s">
        <v>143</v>
      </c>
      <c r="T104" s="174" t="s">
        <v>118</v>
      </c>
      <c r="U104" s="158">
        <v>0</v>
      </c>
      <c r="V104" s="158">
        <f>ROUND(E104*U104,2)</f>
        <v>0</v>
      </c>
      <c r="W104" s="158"/>
      <c r="X104" s="158" t="s">
        <v>204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205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90" t="s">
        <v>290</v>
      </c>
      <c r="D105" s="191"/>
      <c r="E105" s="192">
        <v>296.57774999999998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124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90" t="s">
        <v>208</v>
      </c>
      <c r="D106" s="191"/>
      <c r="E106" s="192">
        <v>5.2919999999999998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124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68">
        <v>19</v>
      </c>
      <c r="B107" s="169" t="s">
        <v>209</v>
      </c>
      <c r="C107" s="184" t="s">
        <v>210</v>
      </c>
      <c r="D107" s="170" t="s">
        <v>164</v>
      </c>
      <c r="E107" s="171">
        <v>7.0018399999999996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21</v>
      </c>
      <c r="M107" s="173">
        <f>G107*(1+L107/100)</f>
        <v>0</v>
      </c>
      <c r="N107" s="173">
        <v>0</v>
      </c>
      <c r="O107" s="173">
        <f>ROUND(E107*N107,2)</f>
        <v>0</v>
      </c>
      <c r="P107" s="173">
        <v>0</v>
      </c>
      <c r="Q107" s="173">
        <f>ROUND(E107*P107,2)</f>
        <v>0</v>
      </c>
      <c r="R107" s="173" t="s">
        <v>179</v>
      </c>
      <c r="S107" s="173" t="s">
        <v>118</v>
      </c>
      <c r="T107" s="174" t="s">
        <v>118</v>
      </c>
      <c r="U107" s="158">
        <v>1.2649999999999999</v>
      </c>
      <c r="V107" s="158">
        <f>ROUND(E107*U107,2)</f>
        <v>8.86</v>
      </c>
      <c r="W107" s="158"/>
      <c r="X107" s="158" t="s">
        <v>165</v>
      </c>
      <c r="Y107" s="149"/>
      <c r="Z107" s="149"/>
      <c r="AA107" s="149"/>
      <c r="AB107" s="149"/>
      <c r="AC107" s="149"/>
      <c r="AD107" s="149"/>
      <c r="AE107" s="149"/>
      <c r="AF107" s="149"/>
      <c r="AG107" s="149" t="s">
        <v>166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256" t="s">
        <v>211</v>
      </c>
      <c r="D108" s="257"/>
      <c r="E108" s="257"/>
      <c r="F108" s="257"/>
      <c r="G108" s="257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122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5" t="s">
        <v>168</v>
      </c>
      <c r="D109" s="159"/>
      <c r="E109" s="160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124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5" t="s">
        <v>212</v>
      </c>
      <c r="D110" s="159"/>
      <c r="E110" s="160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124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85" t="s">
        <v>213</v>
      </c>
      <c r="D111" s="159"/>
      <c r="E111" s="160">
        <v>7.0018399999999996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124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x14ac:dyDescent="0.2">
      <c r="A112" s="162" t="s">
        <v>112</v>
      </c>
      <c r="B112" s="163" t="s">
        <v>75</v>
      </c>
      <c r="C112" s="183" t="s">
        <v>76</v>
      </c>
      <c r="D112" s="164"/>
      <c r="E112" s="165"/>
      <c r="F112" s="166"/>
      <c r="G112" s="166">
        <f>SUMIF(AG113:AG116,"&lt;&gt;NOR",G113:G116)</f>
        <v>0</v>
      </c>
      <c r="H112" s="166"/>
      <c r="I112" s="166">
        <f>SUM(I113:I116)</f>
        <v>0</v>
      </c>
      <c r="J112" s="166"/>
      <c r="K112" s="166">
        <f>SUM(K113:K116)</f>
        <v>0</v>
      </c>
      <c r="L112" s="166"/>
      <c r="M112" s="166">
        <f>SUM(M113:M116)</f>
        <v>0</v>
      </c>
      <c r="N112" s="166"/>
      <c r="O112" s="166">
        <f>SUM(O113:O116)</f>
        <v>0</v>
      </c>
      <c r="P112" s="166"/>
      <c r="Q112" s="166">
        <f>SUM(Q113:Q116)</f>
        <v>0</v>
      </c>
      <c r="R112" s="166"/>
      <c r="S112" s="166"/>
      <c r="T112" s="167"/>
      <c r="U112" s="161"/>
      <c r="V112" s="161">
        <f>SUM(V113:V116)</f>
        <v>0</v>
      </c>
      <c r="W112" s="161"/>
      <c r="X112" s="161"/>
      <c r="AG112" t="s">
        <v>113</v>
      </c>
    </row>
    <row r="113" spans="1:60" outlineLevel="1" x14ac:dyDescent="0.2">
      <c r="A113" s="168">
        <v>20</v>
      </c>
      <c r="B113" s="169" t="s">
        <v>214</v>
      </c>
      <c r="C113" s="184" t="s">
        <v>215</v>
      </c>
      <c r="D113" s="170" t="s">
        <v>116</v>
      </c>
      <c r="E113" s="171">
        <v>18.48</v>
      </c>
      <c r="F113" s="172"/>
      <c r="G113" s="173">
        <f>ROUND(E113*F113,2)</f>
        <v>0</v>
      </c>
      <c r="H113" s="172"/>
      <c r="I113" s="173">
        <f>ROUND(E113*H113,2)</f>
        <v>0</v>
      </c>
      <c r="J113" s="172"/>
      <c r="K113" s="173">
        <f>ROUND(E113*J113,2)</f>
        <v>0</v>
      </c>
      <c r="L113" s="173">
        <v>21</v>
      </c>
      <c r="M113" s="173">
        <f>G113*(1+L113/100)</f>
        <v>0</v>
      </c>
      <c r="N113" s="173">
        <v>0</v>
      </c>
      <c r="O113" s="173">
        <f>ROUND(E113*N113,2)</f>
        <v>0</v>
      </c>
      <c r="P113" s="173">
        <v>0</v>
      </c>
      <c r="Q113" s="173">
        <f>ROUND(E113*P113,2)</f>
        <v>0</v>
      </c>
      <c r="R113" s="173"/>
      <c r="S113" s="173" t="s">
        <v>143</v>
      </c>
      <c r="T113" s="174" t="s">
        <v>144</v>
      </c>
      <c r="U113" s="158">
        <v>0</v>
      </c>
      <c r="V113" s="158">
        <f>ROUND(E113*U113,2)</f>
        <v>0</v>
      </c>
      <c r="W113" s="158"/>
      <c r="X113" s="158" t="s">
        <v>173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174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85" t="s">
        <v>216</v>
      </c>
      <c r="D114" s="159"/>
      <c r="E114" s="160">
        <v>6.72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124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5" t="s">
        <v>216</v>
      </c>
      <c r="D115" s="159"/>
      <c r="E115" s="160">
        <v>6.72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124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185" t="s">
        <v>217</v>
      </c>
      <c r="D116" s="159"/>
      <c r="E116" s="160">
        <v>5.04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124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x14ac:dyDescent="0.2">
      <c r="A117" s="162" t="s">
        <v>112</v>
      </c>
      <c r="B117" s="163" t="s">
        <v>77</v>
      </c>
      <c r="C117" s="183" t="s">
        <v>78</v>
      </c>
      <c r="D117" s="164"/>
      <c r="E117" s="165"/>
      <c r="F117" s="166"/>
      <c r="G117" s="166">
        <f>SUMIF(AG118:AG126,"&lt;&gt;NOR",G118:G126)</f>
        <v>0</v>
      </c>
      <c r="H117" s="166"/>
      <c r="I117" s="166">
        <f>SUM(I118:I126)</f>
        <v>0</v>
      </c>
      <c r="J117" s="166"/>
      <c r="K117" s="166">
        <f>SUM(K118:K126)</f>
        <v>0</v>
      </c>
      <c r="L117" s="166"/>
      <c r="M117" s="166">
        <f>SUM(M118:M126)</f>
        <v>0</v>
      </c>
      <c r="N117" s="166"/>
      <c r="O117" s="166">
        <f>SUM(O118:O126)</f>
        <v>0.02</v>
      </c>
      <c r="P117" s="166"/>
      <c r="Q117" s="166">
        <f>SUM(Q118:Q126)</f>
        <v>0</v>
      </c>
      <c r="R117" s="166"/>
      <c r="S117" s="166"/>
      <c r="T117" s="167"/>
      <c r="U117" s="161"/>
      <c r="V117" s="161">
        <f>SUM(V118:V126)</f>
        <v>23.94</v>
      </c>
      <c r="W117" s="161"/>
      <c r="X117" s="161"/>
      <c r="AG117" t="s">
        <v>113</v>
      </c>
    </row>
    <row r="118" spans="1:60" outlineLevel="1" x14ac:dyDescent="0.2">
      <c r="A118" s="168">
        <v>21</v>
      </c>
      <c r="B118" s="169" t="s">
        <v>218</v>
      </c>
      <c r="C118" s="184" t="s">
        <v>219</v>
      </c>
      <c r="D118" s="170" t="s">
        <v>116</v>
      </c>
      <c r="E118" s="171">
        <v>37.799999999999997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73">
        <v>1.0000000000000001E-5</v>
      </c>
      <c r="O118" s="173">
        <f>ROUND(E118*N118,2)</f>
        <v>0</v>
      </c>
      <c r="P118" s="173">
        <v>0</v>
      </c>
      <c r="Q118" s="173">
        <f>ROUND(E118*P118,2)</f>
        <v>0</v>
      </c>
      <c r="R118" s="173" t="s">
        <v>220</v>
      </c>
      <c r="S118" s="173" t="s">
        <v>118</v>
      </c>
      <c r="T118" s="174" t="s">
        <v>118</v>
      </c>
      <c r="U118" s="158">
        <v>7.0000000000000007E-2</v>
      </c>
      <c r="V118" s="158">
        <f>ROUND(E118*U118,2)</f>
        <v>2.65</v>
      </c>
      <c r="W118" s="158"/>
      <c r="X118" s="158" t="s">
        <v>119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120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85" t="s">
        <v>221</v>
      </c>
      <c r="D119" s="159"/>
      <c r="E119" s="160">
        <v>33.6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124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85" t="s">
        <v>222</v>
      </c>
      <c r="D120" s="159"/>
      <c r="E120" s="160">
        <v>4.2</v>
      </c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124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68">
        <v>22</v>
      </c>
      <c r="B121" s="169" t="s">
        <v>223</v>
      </c>
      <c r="C121" s="184" t="s">
        <v>224</v>
      </c>
      <c r="D121" s="170" t="s">
        <v>116</v>
      </c>
      <c r="E121" s="171">
        <v>37.799999999999997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73">
        <v>2.5000000000000001E-4</v>
      </c>
      <c r="O121" s="173">
        <f>ROUND(E121*N121,2)</f>
        <v>0.01</v>
      </c>
      <c r="P121" s="173">
        <v>0</v>
      </c>
      <c r="Q121" s="173">
        <f>ROUND(E121*P121,2)</f>
        <v>0</v>
      </c>
      <c r="R121" s="173" t="s">
        <v>220</v>
      </c>
      <c r="S121" s="173" t="s">
        <v>118</v>
      </c>
      <c r="T121" s="174" t="s">
        <v>118</v>
      </c>
      <c r="U121" s="158">
        <v>0.31</v>
      </c>
      <c r="V121" s="158">
        <f>ROUND(E121*U121,2)</f>
        <v>11.72</v>
      </c>
      <c r="W121" s="158"/>
      <c r="X121" s="158" t="s">
        <v>119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120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256" t="s">
        <v>225</v>
      </c>
      <c r="D122" s="257"/>
      <c r="E122" s="257"/>
      <c r="F122" s="257"/>
      <c r="G122" s="257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122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68">
        <v>23</v>
      </c>
      <c r="B123" s="169" t="s">
        <v>226</v>
      </c>
      <c r="C123" s="184" t="s">
        <v>227</v>
      </c>
      <c r="D123" s="170" t="s">
        <v>116</v>
      </c>
      <c r="E123" s="171">
        <v>14.28</v>
      </c>
      <c r="F123" s="172"/>
      <c r="G123" s="173">
        <f>ROUND(E123*F123,2)</f>
        <v>0</v>
      </c>
      <c r="H123" s="172"/>
      <c r="I123" s="173">
        <f>ROUND(E123*H123,2)</f>
        <v>0</v>
      </c>
      <c r="J123" s="172"/>
      <c r="K123" s="173">
        <f>ROUND(E123*J123,2)</f>
        <v>0</v>
      </c>
      <c r="L123" s="173">
        <v>21</v>
      </c>
      <c r="M123" s="173">
        <f>G123*(1+L123/100)</f>
        <v>0</v>
      </c>
      <c r="N123" s="173">
        <v>4.2000000000000002E-4</v>
      </c>
      <c r="O123" s="173">
        <f>ROUND(E123*N123,2)</f>
        <v>0.01</v>
      </c>
      <c r="P123" s="173">
        <v>0</v>
      </c>
      <c r="Q123" s="173">
        <f>ROUND(E123*P123,2)</f>
        <v>0</v>
      </c>
      <c r="R123" s="173" t="s">
        <v>220</v>
      </c>
      <c r="S123" s="173" t="s">
        <v>118</v>
      </c>
      <c r="T123" s="174" t="s">
        <v>118</v>
      </c>
      <c r="U123" s="158">
        <v>0.38</v>
      </c>
      <c r="V123" s="158">
        <f>ROUND(E123*U123,2)</f>
        <v>5.43</v>
      </c>
      <c r="W123" s="158"/>
      <c r="X123" s="158" t="s">
        <v>119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120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85" t="s">
        <v>228</v>
      </c>
      <c r="D124" s="159"/>
      <c r="E124" s="160">
        <v>13.44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124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185" t="s">
        <v>229</v>
      </c>
      <c r="D125" s="159"/>
      <c r="E125" s="160">
        <v>0.84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124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75">
        <v>24</v>
      </c>
      <c r="B126" s="176" t="s">
        <v>230</v>
      </c>
      <c r="C126" s="186" t="s">
        <v>231</v>
      </c>
      <c r="D126" s="177" t="s">
        <v>116</v>
      </c>
      <c r="E126" s="178">
        <v>14.28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2.0000000000000001E-4</v>
      </c>
      <c r="O126" s="180">
        <f>ROUND(E126*N126,2)</f>
        <v>0</v>
      </c>
      <c r="P126" s="180">
        <v>0</v>
      </c>
      <c r="Q126" s="180">
        <f>ROUND(E126*P126,2)</f>
        <v>0</v>
      </c>
      <c r="R126" s="180"/>
      <c r="S126" s="180" t="s">
        <v>143</v>
      </c>
      <c r="T126" s="181" t="s">
        <v>118</v>
      </c>
      <c r="U126" s="158">
        <v>0.28999999999999998</v>
      </c>
      <c r="V126" s="158">
        <f>ROUND(E126*U126,2)</f>
        <v>4.1399999999999997</v>
      </c>
      <c r="W126" s="158"/>
      <c r="X126" s="158" t="s">
        <v>119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120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x14ac:dyDescent="0.2">
      <c r="A127" s="162" t="s">
        <v>112</v>
      </c>
      <c r="B127" s="163" t="s">
        <v>79</v>
      </c>
      <c r="C127" s="183" t="s">
        <v>80</v>
      </c>
      <c r="D127" s="164"/>
      <c r="E127" s="165"/>
      <c r="F127" s="166"/>
      <c r="G127" s="166">
        <f>SUMIF(AG128:AG135,"&lt;&gt;NOR",G128:G135)</f>
        <v>0</v>
      </c>
      <c r="H127" s="166"/>
      <c r="I127" s="166">
        <f>SUM(I128:I135)</f>
        <v>0</v>
      </c>
      <c r="J127" s="166"/>
      <c r="K127" s="166">
        <f>SUM(K128:K135)</f>
        <v>0</v>
      </c>
      <c r="L127" s="166"/>
      <c r="M127" s="166">
        <f>SUM(M128:M135)</f>
        <v>0</v>
      </c>
      <c r="N127" s="166"/>
      <c r="O127" s="166">
        <f>SUM(O128:O135)</f>
        <v>0.61</v>
      </c>
      <c r="P127" s="166"/>
      <c r="Q127" s="166">
        <f>SUM(Q128:Q135)</f>
        <v>0</v>
      </c>
      <c r="R127" s="166"/>
      <c r="S127" s="166"/>
      <c r="T127" s="167"/>
      <c r="U127" s="161"/>
      <c r="V127" s="161">
        <f>SUM(V128:V135)</f>
        <v>0</v>
      </c>
      <c r="W127" s="161"/>
      <c r="X127" s="161"/>
      <c r="AG127" t="s">
        <v>113</v>
      </c>
    </row>
    <row r="128" spans="1:60" ht="22.5" outlineLevel="1" x14ac:dyDescent="0.2">
      <c r="A128" s="168">
        <v>25</v>
      </c>
      <c r="B128" s="169" t="s">
        <v>232</v>
      </c>
      <c r="C128" s="184" t="s">
        <v>233</v>
      </c>
      <c r="D128" s="170" t="s">
        <v>116</v>
      </c>
      <c r="E128" s="171">
        <v>930.81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73">
        <v>6.4999999999999997E-4</v>
      </c>
      <c r="O128" s="173">
        <f>ROUND(E128*N128,2)</f>
        <v>0.61</v>
      </c>
      <c r="P128" s="173">
        <v>0</v>
      </c>
      <c r="Q128" s="173">
        <f>ROUND(E128*P128,2)</f>
        <v>0</v>
      </c>
      <c r="R128" s="173" t="s">
        <v>234</v>
      </c>
      <c r="S128" s="173" t="s">
        <v>118</v>
      </c>
      <c r="T128" s="174" t="s">
        <v>118</v>
      </c>
      <c r="U128" s="158">
        <v>0</v>
      </c>
      <c r="V128" s="158">
        <f>ROUND(E128*U128,2)</f>
        <v>0</v>
      </c>
      <c r="W128" s="158"/>
      <c r="X128" s="158" t="s">
        <v>173</v>
      </c>
      <c r="Y128" s="149"/>
      <c r="Z128" s="149"/>
      <c r="AA128" s="149"/>
      <c r="AB128" s="149"/>
      <c r="AC128" s="149"/>
      <c r="AD128" s="149"/>
      <c r="AE128" s="149"/>
      <c r="AF128" s="149"/>
      <c r="AG128" s="149" t="s">
        <v>174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185" t="s">
        <v>131</v>
      </c>
      <c r="D129" s="159"/>
      <c r="E129" s="160">
        <v>140.4</v>
      </c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124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185" t="s">
        <v>132</v>
      </c>
      <c r="D130" s="159"/>
      <c r="E130" s="160">
        <v>3.51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124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185" t="s">
        <v>133</v>
      </c>
      <c r="D131" s="159"/>
      <c r="E131" s="160">
        <v>102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124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185" t="s">
        <v>141</v>
      </c>
      <c r="D132" s="159"/>
      <c r="E132" s="160">
        <v>11.7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124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185" t="s">
        <v>158</v>
      </c>
      <c r="D133" s="159"/>
      <c r="E133" s="160">
        <v>30.24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124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185" t="s">
        <v>235</v>
      </c>
      <c r="D134" s="159"/>
      <c r="E134" s="160">
        <v>553.67999999999995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124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185" t="s">
        <v>236</v>
      </c>
      <c r="D135" s="159"/>
      <c r="E135" s="160">
        <v>89.28</v>
      </c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124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x14ac:dyDescent="0.2">
      <c r="A136" s="162" t="s">
        <v>112</v>
      </c>
      <c r="B136" s="163" t="s">
        <v>81</v>
      </c>
      <c r="C136" s="183" t="s">
        <v>82</v>
      </c>
      <c r="D136" s="164"/>
      <c r="E136" s="165"/>
      <c r="F136" s="166"/>
      <c r="G136" s="166">
        <f>SUMIF(AG137:AG148,"&lt;&gt;NOR",G137:G148)</f>
        <v>0</v>
      </c>
      <c r="H136" s="166"/>
      <c r="I136" s="166">
        <f>SUM(I137:I148)</f>
        <v>0</v>
      </c>
      <c r="J136" s="166"/>
      <c r="K136" s="166">
        <f>SUM(K137:K148)</f>
        <v>0</v>
      </c>
      <c r="L136" s="166"/>
      <c r="M136" s="166">
        <f>SUM(M137:M148)</f>
        <v>0</v>
      </c>
      <c r="N136" s="166"/>
      <c r="O136" s="166">
        <f>SUM(O137:O148)</f>
        <v>0</v>
      </c>
      <c r="P136" s="166"/>
      <c r="Q136" s="166">
        <f>SUM(Q137:Q148)</f>
        <v>0</v>
      </c>
      <c r="R136" s="166"/>
      <c r="S136" s="166"/>
      <c r="T136" s="167"/>
      <c r="U136" s="161"/>
      <c r="V136" s="161">
        <f>SUM(V137:V148)</f>
        <v>25.03</v>
      </c>
      <c r="W136" s="161"/>
      <c r="X136" s="161"/>
      <c r="AG136" t="s">
        <v>113</v>
      </c>
    </row>
    <row r="137" spans="1:60" outlineLevel="1" x14ac:dyDescent="0.2">
      <c r="A137" s="168">
        <v>26</v>
      </c>
      <c r="B137" s="169" t="s">
        <v>237</v>
      </c>
      <c r="C137" s="184" t="s">
        <v>238</v>
      </c>
      <c r="D137" s="170" t="s">
        <v>164</v>
      </c>
      <c r="E137" s="171">
        <v>15.819240000000001</v>
      </c>
      <c r="F137" s="172"/>
      <c r="G137" s="173">
        <f>ROUND(E137*F137,2)</f>
        <v>0</v>
      </c>
      <c r="H137" s="172"/>
      <c r="I137" s="173">
        <f>ROUND(E137*H137,2)</f>
        <v>0</v>
      </c>
      <c r="J137" s="172"/>
      <c r="K137" s="173">
        <f>ROUND(E137*J137,2)</f>
        <v>0</v>
      </c>
      <c r="L137" s="173">
        <v>21</v>
      </c>
      <c r="M137" s="173">
        <f>G137*(1+L137/100)</f>
        <v>0</v>
      </c>
      <c r="N137" s="173">
        <v>0</v>
      </c>
      <c r="O137" s="173">
        <f>ROUND(E137*N137,2)</f>
        <v>0</v>
      </c>
      <c r="P137" s="173">
        <v>0</v>
      </c>
      <c r="Q137" s="173">
        <f>ROUND(E137*P137,2)</f>
        <v>0</v>
      </c>
      <c r="R137" s="173" t="s">
        <v>147</v>
      </c>
      <c r="S137" s="173" t="s">
        <v>118</v>
      </c>
      <c r="T137" s="174" t="s">
        <v>118</v>
      </c>
      <c r="U137" s="158">
        <v>0.94199999999999995</v>
      </c>
      <c r="V137" s="158">
        <f>ROUND(E137*U137,2)</f>
        <v>14.9</v>
      </c>
      <c r="W137" s="158"/>
      <c r="X137" s="158" t="s">
        <v>239</v>
      </c>
      <c r="Y137" s="149"/>
      <c r="Z137" s="149"/>
      <c r="AA137" s="149"/>
      <c r="AB137" s="149"/>
      <c r="AC137" s="149"/>
      <c r="AD137" s="149"/>
      <c r="AE137" s="149"/>
      <c r="AF137" s="149"/>
      <c r="AG137" s="149" t="s">
        <v>240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185" t="s">
        <v>241</v>
      </c>
      <c r="D138" s="159"/>
      <c r="E138" s="160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124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185" t="s">
        <v>242</v>
      </c>
      <c r="D139" s="159"/>
      <c r="E139" s="160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124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6"/>
      <c r="B140" s="157"/>
      <c r="C140" s="185" t="s">
        <v>243</v>
      </c>
      <c r="D140" s="159"/>
      <c r="E140" s="160">
        <v>15.819240000000001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124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ht="22.5" outlineLevel="1" x14ac:dyDescent="0.2">
      <c r="A141" s="168">
        <v>27</v>
      </c>
      <c r="B141" s="169" t="s">
        <v>244</v>
      </c>
      <c r="C141" s="184" t="s">
        <v>245</v>
      </c>
      <c r="D141" s="170" t="s">
        <v>164</v>
      </c>
      <c r="E141" s="171">
        <v>94.915440000000004</v>
      </c>
      <c r="F141" s="172"/>
      <c r="G141" s="173">
        <f>ROUND(E141*F141,2)</f>
        <v>0</v>
      </c>
      <c r="H141" s="172"/>
      <c r="I141" s="173">
        <f>ROUND(E141*H141,2)</f>
        <v>0</v>
      </c>
      <c r="J141" s="172"/>
      <c r="K141" s="173">
        <f>ROUND(E141*J141,2)</f>
        <v>0</v>
      </c>
      <c r="L141" s="173">
        <v>21</v>
      </c>
      <c r="M141" s="173">
        <f>G141*(1+L141/100)</f>
        <v>0</v>
      </c>
      <c r="N141" s="173">
        <v>0</v>
      </c>
      <c r="O141" s="173">
        <f>ROUND(E141*N141,2)</f>
        <v>0</v>
      </c>
      <c r="P141" s="173">
        <v>0</v>
      </c>
      <c r="Q141" s="173">
        <f>ROUND(E141*P141,2)</f>
        <v>0</v>
      </c>
      <c r="R141" s="173" t="s">
        <v>147</v>
      </c>
      <c r="S141" s="173" t="s">
        <v>118</v>
      </c>
      <c r="T141" s="174" t="s">
        <v>118</v>
      </c>
      <c r="U141" s="158">
        <v>0.105</v>
      </c>
      <c r="V141" s="158">
        <f>ROUND(E141*U141,2)</f>
        <v>9.9700000000000006</v>
      </c>
      <c r="W141" s="158"/>
      <c r="X141" s="158" t="s">
        <v>239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240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185" t="s">
        <v>241</v>
      </c>
      <c r="D142" s="159"/>
      <c r="E142" s="160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124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185" t="s">
        <v>242</v>
      </c>
      <c r="D143" s="159"/>
      <c r="E143" s="160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124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185" t="s">
        <v>246</v>
      </c>
      <c r="D144" s="159"/>
      <c r="E144" s="160">
        <v>94.915440000000004</v>
      </c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124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ht="22.5" outlineLevel="1" x14ac:dyDescent="0.2">
      <c r="A145" s="168">
        <v>28</v>
      </c>
      <c r="B145" s="169" t="s">
        <v>247</v>
      </c>
      <c r="C145" s="184" t="s">
        <v>248</v>
      </c>
      <c r="D145" s="170" t="s">
        <v>164</v>
      </c>
      <c r="E145" s="171">
        <v>15.819240000000001</v>
      </c>
      <c r="F145" s="172"/>
      <c r="G145" s="173">
        <f>ROUND(E145*F145,2)</f>
        <v>0</v>
      </c>
      <c r="H145" s="172"/>
      <c r="I145" s="173">
        <f>ROUND(E145*H145,2)</f>
        <v>0</v>
      </c>
      <c r="J145" s="172"/>
      <c r="K145" s="173">
        <f>ROUND(E145*J145,2)</f>
        <v>0</v>
      </c>
      <c r="L145" s="173">
        <v>21</v>
      </c>
      <c r="M145" s="173">
        <f>G145*(1+L145/100)</f>
        <v>0</v>
      </c>
      <c r="N145" s="173">
        <v>0</v>
      </c>
      <c r="O145" s="173">
        <f>ROUND(E145*N145,2)</f>
        <v>0</v>
      </c>
      <c r="P145" s="173">
        <v>0</v>
      </c>
      <c r="Q145" s="173">
        <f>ROUND(E145*P145,2)</f>
        <v>0</v>
      </c>
      <c r="R145" s="173"/>
      <c r="S145" s="173" t="s">
        <v>143</v>
      </c>
      <c r="T145" s="174" t="s">
        <v>144</v>
      </c>
      <c r="U145" s="158">
        <v>0.01</v>
      </c>
      <c r="V145" s="158">
        <f>ROUND(E145*U145,2)</f>
        <v>0.16</v>
      </c>
      <c r="W145" s="158"/>
      <c r="X145" s="158" t="s">
        <v>239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240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185" t="s">
        <v>241</v>
      </c>
      <c r="D146" s="159"/>
      <c r="E146" s="160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124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/>
      <c r="B147" s="157"/>
      <c r="C147" s="185" t="s">
        <v>242</v>
      </c>
      <c r="D147" s="159"/>
      <c r="E147" s="160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124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185" t="s">
        <v>243</v>
      </c>
      <c r="D148" s="159"/>
      <c r="E148" s="160">
        <v>15.819240000000001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124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62" t="s">
        <v>112</v>
      </c>
      <c r="B149" s="163" t="s">
        <v>84</v>
      </c>
      <c r="C149" s="183" t="s">
        <v>27</v>
      </c>
      <c r="D149" s="164"/>
      <c r="E149" s="165"/>
      <c r="F149" s="166"/>
      <c r="G149" s="166">
        <f>SUMIF(AG150:AG150,"&lt;&gt;NOR",G150:G150)</f>
        <v>0</v>
      </c>
      <c r="H149" s="166"/>
      <c r="I149" s="166">
        <f>SUM(I150:I150)</f>
        <v>0</v>
      </c>
      <c r="J149" s="166"/>
      <c r="K149" s="166">
        <f>SUM(K150:K150)</f>
        <v>0</v>
      </c>
      <c r="L149" s="166"/>
      <c r="M149" s="166">
        <f>SUM(M150:M150)</f>
        <v>0</v>
      </c>
      <c r="N149" s="166"/>
      <c r="O149" s="166">
        <f>SUM(O150:O150)</f>
        <v>0</v>
      </c>
      <c r="P149" s="166"/>
      <c r="Q149" s="166">
        <f>SUM(Q150:Q150)</f>
        <v>0</v>
      </c>
      <c r="R149" s="166"/>
      <c r="S149" s="166"/>
      <c r="T149" s="167"/>
      <c r="U149" s="161"/>
      <c r="V149" s="161">
        <f>SUM(V150:V150)</f>
        <v>0</v>
      </c>
      <c r="W149" s="161"/>
      <c r="X149" s="161"/>
      <c r="AG149" t="s">
        <v>113</v>
      </c>
    </row>
    <row r="150" spans="1:60" outlineLevel="1" x14ac:dyDescent="0.2">
      <c r="A150" s="168">
        <v>29</v>
      </c>
      <c r="B150" s="169" t="s">
        <v>249</v>
      </c>
      <c r="C150" s="184" t="s">
        <v>250</v>
      </c>
      <c r="D150" s="170" t="s">
        <v>251</v>
      </c>
      <c r="E150" s="171">
        <v>1</v>
      </c>
      <c r="F150" s="172"/>
      <c r="G150" s="173">
        <f>ROUND(E150*F150,2)</f>
        <v>0</v>
      </c>
      <c r="H150" s="172"/>
      <c r="I150" s="173">
        <f>ROUND(E150*H150,2)</f>
        <v>0</v>
      </c>
      <c r="J150" s="172"/>
      <c r="K150" s="173">
        <f>ROUND(E150*J150,2)</f>
        <v>0</v>
      </c>
      <c r="L150" s="173">
        <v>21</v>
      </c>
      <c r="M150" s="173">
        <f>G150*(1+L150/100)</f>
        <v>0</v>
      </c>
      <c r="N150" s="173">
        <v>0</v>
      </c>
      <c r="O150" s="173">
        <f>ROUND(E150*N150,2)</f>
        <v>0</v>
      </c>
      <c r="P150" s="173">
        <v>0</v>
      </c>
      <c r="Q150" s="173">
        <f>ROUND(E150*P150,2)</f>
        <v>0</v>
      </c>
      <c r="R150" s="173"/>
      <c r="S150" s="173" t="s">
        <v>118</v>
      </c>
      <c r="T150" s="174" t="s">
        <v>144</v>
      </c>
      <c r="U150" s="158">
        <v>0</v>
      </c>
      <c r="V150" s="158">
        <f>ROUND(E150*U150,2)</f>
        <v>0</v>
      </c>
      <c r="W150" s="158"/>
      <c r="X150" s="158" t="s">
        <v>252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253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x14ac:dyDescent="0.2">
      <c r="A151" s="3"/>
      <c r="B151" s="4"/>
      <c r="C151" s="187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E151">
        <v>15</v>
      </c>
      <c r="AF151">
        <v>21</v>
      </c>
      <c r="AG151" t="s">
        <v>99</v>
      </c>
    </row>
    <row r="152" spans="1:60" x14ac:dyDescent="0.2">
      <c r="A152" s="152"/>
      <c r="B152" s="153" t="s">
        <v>29</v>
      </c>
      <c r="C152" s="188"/>
      <c r="D152" s="154"/>
      <c r="E152" s="155"/>
      <c r="F152" s="155"/>
      <c r="G152" s="182">
        <f>G8+G13+G29+G61+G67+G71+G112+G117+G127+G136+G149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>
        <f>SUMIF(L7:L150,AE151,G7:G150)</f>
        <v>0</v>
      </c>
      <c r="AF152">
        <f>SUMIF(L7:L150,AF151,G7:G150)</f>
        <v>0</v>
      </c>
      <c r="AG152" t="s">
        <v>254</v>
      </c>
    </row>
    <row r="153" spans="1:60" x14ac:dyDescent="0.2">
      <c r="C153" s="189"/>
      <c r="D153" s="10"/>
      <c r="AG153" t="s">
        <v>255</v>
      </c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algorithmName="SHA-512" hashValue="ltHDWcq2gjLTBpfS+vmM52NS2iMADoiw6JQtmiq+S+UsUmJx3mdTv4hv999JbIUf1M+vi4AesCWB4aZED/N/2Q==" saltValue="ElAx5Ths8TlHQi2cZr9SrQ==" spinCount="100000" sheet="1"/>
  <mergeCells count="9">
    <mergeCell ref="C44:G44"/>
    <mergeCell ref="C63:G63"/>
    <mergeCell ref="C108:G108"/>
    <mergeCell ref="C122:G122"/>
    <mergeCell ref="A1:G1"/>
    <mergeCell ref="C2:G2"/>
    <mergeCell ref="C3:G3"/>
    <mergeCell ref="C4:G4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86</v>
      </c>
      <c r="B1" s="249"/>
      <c r="C1" s="249"/>
      <c r="D1" s="249"/>
      <c r="E1" s="249"/>
      <c r="F1" s="249"/>
      <c r="G1" s="249"/>
      <c r="AG1" t="s">
        <v>87</v>
      </c>
    </row>
    <row r="2" spans="1:60" ht="24.95" customHeight="1" x14ac:dyDescent="0.2">
      <c r="A2" s="141" t="s">
        <v>7</v>
      </c>
      <c r="B2" s="49" t="s">
        <v>44</v>
      </c>
      <c r="C2" s="250" t="s">
        <v>45</v>
      </c>
      <c r="D2" s="251"/>
      <c r="E2" s="251"/>
      <c r="F2" s="251"/>
      <c r="G2" s="252"/>
      <c r="AG2" t="s">
        <v>88</v>
      </c>
    </row>
    <row r="3" spans="1:60" ht="24.95" customHeight="1" x14ac:dyDescent="0.2">
      <c r="A3" s="141" t="s">
        <v>8</v>
      </c>
      <c r="B3" s="49" t="s">
        <v>56</v>
      </c>
      <c r="C3" s="250" t="s">
        <v>57</v>
      </c>
      <c r="D3" s="251"/>
      <c r="E3" s="251"/>
      <c r="F3" s="251"/>
      <c r="G3" s="252"/>
      <c r="AC3" s="123" t="s">
        <v>88</v>
      </c>
      <c r="AG3" t="s">
        <v>89</v>
      </c>
    </row>
    <row r="4" spans="1:60" ht="24.95" customHeight="1" x14ac:dyDescent="0.2">
      <c r="A4" s="142" t="s">
        <v>9</v>
      </c>
      <c r="B4" s="143" t="s">
        <v>58</v>
      </c>
      <c r="C4" s="253" t="s">
        <v>57</v>
      </c>
      <c r="D4" s="254"/>
      <c r="E4" s="254"/>
      <c r="F4" s="254"/>
      <c r="G4" s="255"/>
      <c r="AG4" t="s">
        <v>90</v>
      </c>
    </row>
    <row r="5" spans="1:60" x14ac:dyDescent="0.2">
      <c r="D5" s="10"/>
    </row>
    <row r="6" spans="1:60" ht="38.25" x14ac:dyDescent="0.2">
      <c r="A6" s="145" t="s">
        <v>91</v>
      </c>
      <c r="B6" s="147" t="s">
        <v>92</v>
      </c>
      <c r="C6" s="147" t="s">
        <v>93</v>
      </c>
      <c r="D6" s="146" t="s">
        <v>94</v>
      </c>
      <c r="E6" s="145" t="s">
        <v>95</v>
      </c>
      <c r="F6" s="144" t="s">
        <v>96</v>
      </c>
      <c r="G6" s="145" t="s">
        <v>29</v>
      </c>
      <c r="H6" s="148" t="s">
        <v>30</v>
      </c>
      <c r="I6" s="148" t="s">
        <v>97</v>
      </c>
      <c r="J6" s="148" t="s">
        <v>31</v>
      </c>
      <c r="K6" s="148" t="s">
        <v>98</v>
      </c>
      <c r="L6" s="148" t="s">
        <v>99</v>
      </c>
      <c r="M6" s="148" t="s">
        <v>100</v>
      </c>
      <c r="N6" s="148" t="s">
        <v>101</v>
      </c>
      <c r="O6" s="148" t="s">
        <v>102</v>
      </c>
      <c r="P6" s="148" t="s">
        <v>103</v>
      </c>
      <c r="Q6" s="148" t="s">
        <v>104</v>
      </c>
      <c r="R6" s="148" t="s">
        <v>105</v>
      </c>
      <c r="S6" s="148" t="s">
        <v>106</v>
      </c>
      <c r="T6" s="148" t="s">
        <v>107</v>
      </c>
      <c r="U6" s="148" t="s">
        <v>108</v>
      </c>
      <c r="V6" s="148" t="s">
        <v>109</v>
      </c>
      <c r="W6" s="148" t="s">
        <v>110</v>
      </c>
      <c r="X6" s="148" t="s">
        <v>111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2" t="s">
        <v>112</v>
      </c>
      <c r="B8" s="163" t="s">
        <v>63</v>
      </c>
      <c r="C8" s="183" t="s">
        <v>64</v>
      </c>
      <c r="D8" s="164"/>
      <c r="E8" s="165"/>
      <c r="F8" s="166"/>
      <c r="G8" s="166">
        <f>SUMIF(AG9:AG11,"&lt;&gt;NOR",G9:G11)</f>
        <v>0</v>
      </c>
      <c r="H8" s="166"/>
      <c r="I8" s="166">
        <f>SUM(I9:I11)</f>
        <v>0</v>
      </c>
      <c r="J8" s="166"/>
      <c r="K8" s="166">
        <f>SUM(K9:K11)</f>
        <v>0</v>
      </c>
      <c r="L8" s="166"/>
      <c r="M8" s="166">
        <f>SUM(M9:M11)</f>
        <v>0</v>
      </c>
      <c r="N8" s="166"/>
      <c r="O8" s="166">
        <f>SUM(O9:O11)</f>
        <v>0.52</v>
      </c>
      <c r="P8" s="166"/>
      <c r="Q8" s="166">
        <f>SUM(Q9:Q11)</f>
        <v>0</v>
      </c>
      <c r="R8" s="166"/>
      <c r="S8" s="166"/>
      <c r="T8" s="167"/>
      <c r="U8" s="161"/>
      <c r="V8" s="161">
        <f>SUM(V9:V11)</f>
        <v>25.77</v>
      </c>
      <c r="W8" s="161"/>
      <c r="X8" s="161"/>
      <c r="AG8" t="s">
        <v>113</v>
      </c>
    </row>
    <row r="9" spans="1:60" outlineLevel="1" x14ac:dyDescent="0.2">
      <c r="A9" s="168">
        <v>1</v>
      </c>
      <c r="B9" s="169" t="s">
        <v>114</v>
      </c>
      <c r="C9" s="184" t="s">
        <v>115</v>
      </c>
      <c r="D9" s="170" t="s">
        <v>116</v>
      </c>
      <c r="E9" s="171">
        <v>13.71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3.8289999999999998E-2</v>
      </c>
      <c r="O9" s="173">
        <f>ROUND(E9*N9,2)</f>
        <v>0.52</v>
      </c>
      <c r="P9" s="173">
        <v>0</v>
      </c>
      <c r="Q9" s="173">
        <f>ROUND(E9*P9,2)</f>
        <v>0</v>
      </c>
      <c r="R9" s="173" t="s">
        <v>117</v>
      </c>
      <c r="S9" s="173" t="s">
        <v>118</v>
      </c>
      <c r="T9" s="174" t="s">
        <v>118</v>
      </c>
      <c r="U9" s="158">
        <v>1.88</v>
      </c>
      <c r="V9" s="158">
        <f>ROUND(E9*U9,2)</f>
        <v>25.77</v>
      </c>
      <c r="W9" s="158"/>
      <c r="X9" s="158" t="s">
        <v>119</v>
      </c>
      <c r="Y9" s="149"/>
      <c r="Z9" s="149"/>
      <c r="AA9" s="149"/>
      <c r="AB9" s="149"/>
      <c r="AC9" s="149"/>
      <c r="AD9" s="149"/>
      <c r="AE9" s="149"/>
      <c r="AF9" s="149"/>
      <c r="AG9" s="149" t="s">
        <v>120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56" t="s">
        <v>121</v>
      </c>
      <c r="D10" s="257"/>
      <c r="E10" s="257"/>
      <c r="F10" s="257"/>
      <c r="G10" s="257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122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5" t="s">
        <v>256</v>
      </c>
      <c r="D11" s="159"/>
      <c r="E11" s="160">
        <v>13.71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124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2" t="s">
        <v>112</v>
      </c>
      <c r="B12" s="163" t="s">
        <v>65</v>
      </c>
      <c r="C12" s="183" t="s">
        <v>66</v>
      </c>
      <c r="D12" s="164"/>
      <c r="E12" s="165"/>
      <c r="F12" s="166"/>
      <c r="G12" s="166">
        <f>SUMIF(AG13:AG24,"&lt;&gt;NOR",G13:G24)</f>
        <v>0</v>
      </c>
      <c r="H12" s="166"/>
      <c r="I12" s="166">
        <f>SUM(I13:I24)</f>
        <v>0</v>
      </c>
      <c r="J12" s="166"/>
      <c r="K12" s="166">
        <f>SUM(K13:K24)</f>
        <v>0</v>
      </c>
      <c r="L12" s="166"/>
      <c r="M12" s="166">
        <f>SUM(M13:M24)</f>
        <v>0</v>
      </c>
      <c r="N12" s="166"/>
      <c r="O12" s="166">
        <f>SUM(O13:O24)</f>
        <v>0.87</v>
      </c>
      <c r="P12" s="166"/>
      <c r="Q12" s="166">
        <f>SUM(Q13:Q24)</f>
        <v>0</v>
      </c>
      <c r="R12" s="166"/>
      <c r="S12" s="166"/>
      <c r="T12" s="167"/>
      <c r="U12" s="161"/>
      <c r="V12" s="161">
        <f>SUM(V13:V24)</f>
        <v>83.31</v>
      </c>
      <c r="W12" s="161"/>
      <c r="X12" s="161"/>
      <c r="AG12" t="s">
        <v>113</v>
      </c>
    </row>
    <row r="13" spans="1:60" ht="22.5" outlineLevel="1" x14ac:dyDescent="0.2">
      <c r="A13" s="168">
        <v>2</v>
      </c>
      <c r="B13" s="169" t="s">
        <v>127</v>
      </c>
      <c r="C13" s="184" t="s">
        <v>128</v>
      </c>
      <c r="D13" s="170" t="s">
        <v>116</v>
      </c>
      <c r="E13" s="171">
        <v>245.02500000000001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3.5500000000000002E-3</v>
      </c>
      <c r="O13" s="173">
        <f>ROUND(E13*N13,2)</f>
        <v>0.87</v>
      </c>
      <c r="P13" s="173">
        <v>0</v>
      </c>
      <c r="Q13" s="173">
        <f>ROUND(E13*P13,2)</f>
        <v>0</v>
      </c>
      <c r="R13" s="173" t="s">
        <v>129</v>
      </c>
      <c r="S13" s="173" t="s">
        <v>118</v>
      </c>
      <c r="T13" s="174" t="s">
        <v>118</v>
      </c>
      <c r="U13" s="158">
        <v>0.34</v>
      </c>
      <c r="V13" s="158">
        <f>ROUND(E13*U13,2)</f>
        <v>83.31</v>
      </c>
      <c r="W13" s="158"/>
      <c r="X13" s="158" t="s">
        <v>119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120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256" t="s">
        <v>130</v>
      </c>
      <c r="D14" s="257"/>
      <c r="E14" s="257"/>
      <c r="F14" s="257"/>
      <c r="G14" s="257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122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85" t="s">
        <v>131</v>
      </c>
      <c r="D15" s="159"/>
      <c r="E15" s="160">
        <v>140.4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124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5" t="s">
        <v>132</v>
      </c>
      <c r="D16" s="159"/>
      <c r="E16" s="160">
        <v>3.51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124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85" t="s">
        <v>133</v>
      </c>
      <c r="D17" s="159"/>
      <c r="E17" s="160">
        <v>102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124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5" t="s">
        <v>257</v>
      </c>
      <c r="D18" s="159"/>
      <c r="E18" s="160">
        <v>4.9000000000000004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124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5" t="s">
        <v>258</v>
      </c>
      <c r="D19" s="159"/>
      <c r="E19" s="160">
        <v>0.72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124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85" t="s">
        <v>259</v>
      </c>
      <c r="D20" s="159"/>
      <c r="E20" s="160">
        <v>1.08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124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85" t="s">
        <v>138</v>
      </c>
      <c r="D21" s="159"/>
      <c r="E21" s="160">
        <v>1.4850000000000001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124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5" t="s">
        <v>260</v>
      </c>
      <c r="D22" s="159"/>
      <c r="E22" s="160">
        <v>0.6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124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85" t="s">
        <v>261</v>
      </c>
      <c r="D23" s="159"/>
      <c r="E23" s="160">
        <v>0.21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124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85" t="s">
        <v>262</v>
      </c>
      <c r="D24" s="159"/>
      <c r="E24" s="160">
        <v>-9.8800000000000008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124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x14ac:dyDescent="0.2">
      <c r="A25" s="162" t="s">
        <v>112</v>
      </c>
      <c r="B25" s="163" t="s">
        <v>67</v>
      </c>
      <c r="C25" s="183" t="s">
        <v>68</v>
      </c>
      <c r="D25" s="164"/>
      <c r="E25" s="165"/>
      <c r="F25" s="166"/>
      <c r="G25" s="166">
        <f>SUMIF(AG26:AG51,"&lt;&gt;NOR",G26:G51)</f>
        <v>0</v>
      </c>
      <c r="H25" s="166"/>
      <c r="I25" s="166">
        <f>SUM(I26:I51)</f>
        <v>0</v>
      </c>
      <c r="J25" s="166"/>
      <c r="K25" s="166">
        <f>SUM(K26:K51)</f>
        <v>0</v>
      </c>
      <c r="L25" s="166"/>
      <c r="M25" s="166">
        <f>SUM(M26:M51)</f>
        <v>0</v>
      </c>
      <c r="N25" s="166"/>
      <c r="O25" s="166">
        <f>SUM(O26:O51)</f>
        <v>0.01</v>
      </c>
      <c r="P25" s="166"/>
      <c r="Q25" s="166">
        <f>SUM(Q26:Q51)</f>
        <v>14.290000000000001</v>
      </c>
      <c r="R25" s="166"/>
      <c r="S25" s="166"/>
      <c r="T25" s="167"/>
      <c r="U25" s="161"/>
      <c r="V25" s="161">
        <f>SUM(V26:V51)</f>
        <v>215.41999999999996</v>
      </c>
      <c r="W25" s="161"/>
      <c r="X25" s="161"/>
      <c r="AG25" t="s">
        <v>113</v>
      </c>
    </row>
    <row r="26" spans="1:60" outlineLevel="1" x14ac:dyDescent="0.2">
      <c r="A26" s="168">
        <v>3</v>
      </c>
      <c r="B26" s="169" t="s">
        <v>145</v>
      </c>
      <c r="C26" s="184" t="s">
        <v>146</v>
      </c>
      <c r="D26" s="170" t="s">
        <v>116</v>
      </c>
      <c r="E26" s="171">
        <v>245.02500000000001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3">
        <v>0</v>
      </c>
      <c r="O26" s="173">
        <f>ROUND(E26*N26,2)</f>
        <v>0</v>
      </c>
      <c r="P26" s="173">
        <v>2.5510000000000001E-2</v>
      </c>
      <c r="Q26" s="173">
        <f>ROUND(E26*P26,2)</f>
        <v>6.25</v>
      </c>
      <c r="R26" s="173" t="s">
        <v>147</v>
      </c>
      <c r="S26" s="173" t="s">
        <v>118</v>
      </c>
      <c r="T26" s="174" t="s">
        <v>118</v>
      </c>
      <c r="U26" s="158">
        <v>0.12</v>
      </c>
      <c r="V26" s="158">
        <f>ROUND(E26*U26,2)</f>
        <v>29.4</v>
      </c>
      <c r="W26" s="158"/>
      <c r="X26" s="158" t="s">
        <v>119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120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85" t="s">
        <v>131</v>
      </c>
      <c r="D27" s="159"/>
      <c r="E27" s="160">
        <v>140.4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124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85" t="s">
        <v>132</v>
      </c>
      <c r="D28" s="159"/>
      <c r="E28" s="160">
        <v>3.51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124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85" t="s">
        <v>133</v>
      </c>
      <c r="D29" s="159"/>
      <c r="E29" s="160">
        <v>102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124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5" t="s">
        <v>257</v>
      </c>
      <c r="D30" s="159"/>
      <c r="E30" s="160">
        <v>4.9000000000000004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124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85" t="s">
        <v>258</v>
      </c>
      <c r="D31" s="159"/>
      <c r="E31" s="160">
        <v>0.72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124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5" t="s">
        <v>259</v>
      </c>
      <c r="D32" s="159"/>
      <c r="E32" s="160">
        <v>1.08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124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85" t="s">
        <v>138</v>
      </c>
      <c r="D33" s="159"/>
      <c r="E33" s="160">
        <v>1.4850000000000001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124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85" t="s">
        <v>260</v>
      </c>
      <c r="D34" s="159"/>
      <c r="E34" s="160">
        <v>0.6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124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5" t="s">
        <v>261</v>
      </c>
      <c r="D35" s="159"/>
      <c r="E35" s="160">
        <v>0.21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124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5" t="s">
        <v>262</v>
      </c>
      <c r="D36" s="159"/>
      <c r="E36" s="160">
        <v>-9.8800000000000008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124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5">
        <v>4</v>
      </c>
      <c r="B37" s="176" t="s">
        <v>148</v>
      </c>
      <c r="C37" s="186" t="s">
        <v>149</v>
      </c>
      <c r="D37" s="177" t="s">
        <v>116</v>
      </c>
      <c r="E37" s="178">
        <v>245.02500000000001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1.26E-2</v>
      </c>
      <c r="Q37" s="180">
        <f>ROUND(E37*P37,2)</f>
        <v>3.09</v>
      </c>
      <c r="R37" s="180" t="s">
        <v>147</v>
      </c>
      <c r="S37" s="180" t="s">
        <v>118</v>
      </c>
      <c r="T37" s="181" t="s">
        <v>118</v>
      </c>
      <c r="U37" s="158">
        <v>0.33</v>
      </c>
      <c r="V37" s="158">
        <f>ROUND(E37*U37,2)</f>
        <v>80.86</v>
      </c>
      <c r="W37" s="158"/>
      <c r="X37" s="158" t="s">
        <v>119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120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68">
        <v>5</v>
      </c>
      <c r="B38" s="169" t="s">
        <v>150</v>
      </c>
      <c r="C38" s="184" t="s">
        <v>151</v>
      </c>
      <c r="D38" s="170" t="s">
        <v>116</v>
      </c>
      <c r="E38" s="171">
        <v>245.02500000000001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3">
        <v>0</v>
      </c>
      <c r="O38" s="173">
        <f>ROUND(E38*N38,2)</f>
        <v>0</v>
      </c>
      <c r="P38" s="173">
        <v>0.02</v>
      </c>
      <c r="Q38" s="173">
        <f>ROUND(E38*P38,2)</f>
        <v>4.9000000000000004</v>
      </c>
      <c r="R38" s="173" t="s">
        <v>147</v>
      </c>
      <c r="S38" s="173" t="s">
        <v>118</v>
      </c>
      <c r="T38" s="174" t="s">
        <v>118</v>
      </c>
      <c r="U38" s="158">
        <v>0.08</v>
      </c>
      <c r="V38" s="158">
        <f>ROUND(E38*U38,2)</f>
        <v>19.600000000000001</v>
      </c>
      <c r="W38" s="158"/>
      <c r="X38" s="158" t="s">
        <v>119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120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256" t="s">
        <v>152</v>
      </c>
      <c r="D39" s="257"/>
      <c r="E39" s="257"/>
      <c r="F39" s="257"/>
      <c r="G39" s="257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122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75">
        <v>6</v>
      </c>
      <c r="B40" s="176" t="s">
        <v>153</v>
      </c>
      <c r="C40" s="186" t="s">
        <v>154</v>
      </c>
      <c r="D40" s="177" t="s">
        <v>155</v>
      </c>
      <c r="E40" s="178">
        <v>137.1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4.0000000000000002E-4</v>
      </c>
      <c r="Q40" s="180">
        <f>ROUND(E40*P40,2)</f>
        <v>0.05</v>
      </c>
      <c r="R40" s="180" t="s">
        <v>147</v>
      </c>
      <c r="S40" s="180" t="s">
        <v>118</v>
      </c>
      <c r="T40" s="181" t="s">
        <v>118</v>
      </c>
      <c r="U40" s="158">
        <v>7.0000000000000007E-2</v>
      </c>
      <c r="V40" s="158">
        <f>ROUND(E40*U40,2)</f>
        <v>9.6</v>
      </c>
      <c r="W40" s="158"/>
      <c r="X40" s="158" t="s">
        <v>119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120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68">
        <v>7</v>
      </c>
      <c r="B41" s="169" t="s">
        <v>156</v>
      </c>
      <c r="C41" s="184" t="s">
        <v>157</v>
      </c>
      <c r="D41" s="170" t="s">
        <v>116</v>
      </c>
      <c r="E41" s="171">
        <v>245.02500000000001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3">
        <v>4.0000000000000003E-5</v>
      </c>
      <c r="O41" s="173">
        <f>ROUND(E41*N41,2)</f>
        <v>0.01</v>
      </c>
      <c r="P41" s="173">
        <v>0</v>
      </c>
      <c r="Q41" s="173">
        <f>ROUND(E41*P41,2)</f>
        <v>0</v>
      </c>
      <c r="R41" s="173"/>
      <c r="S41" s="173" t="s">
        <v>143</v>
      </c>
      <c r="T41" s="174" t="s">
        <v>118</v>
      </c>
      <c r="U41" s="158">
        <v>0.31</v>
      </c>
      <c r="V41" s="158">
        <f>ROUND(E41*U41,2)</f>
        <v>75.959999999999994</v>
      </c>
      <c r="W41" s="158"/>
      <c r="X41" s="158" t="s">
        <v>119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120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85" t="s">
        <v>131</v>
      </c>
      <c r="D42" s="159"/>
      <c r="E42" s="160">
        <v>140.4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124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85" t="s">
        <v>132</v>
      </c>
      <c r="D43" s="159"/>
      <c r="E43" s="160">
        <v>3.51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124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85" t="s">
        <v>133</v>
      </c>
      <c r="D44" s="159"/>
      <c r="E44" s="160">
        <v>102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124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85" t="s">
        <v>257</v>
      </c>
      <c r="D45" s="159"/>
      <c r="E45" s="160">
        <v>4.9000000000000004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124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85" t="s">
        <v>258</v>
      </c>
      <c r="D46" s="159"/>
      <c r="E46" s="160">
        <v>0.72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124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85" t="s">
        <v>259</v>
      </c>
      <c r="D47" s="159"/>
      <c r="E47" s="160">
        <v>1.08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124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85" t="s">
        <v>138</v>
      </c>
      <c r="D48" s="159"/>
      <c r="E48" s="160">
        <v>1.4850000000000001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124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85" t="s">
        <v>260</v>
      </c>
      <c r="D49" s="159"/>
      <c r="E49" s="160">
        <v>0.6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124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85" t="s">
        <v>261</v>
      </c>
      <c r="D50" s="159"/>
      <c r="E50" s="160">
        <v>0.21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124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85" t="s">
        <v>262</v>
      </c>
      <c r="D51" s="159"/>
      <c r="E51" s="160">
        <v>-9.8800000000000008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124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x14ac:dyDescent="0.2">
      <c r="A52" s="162" t="s">
        <v>112</v>
      </c>
      <c r="B52" s="163" t="s">
        <v>69</v>
      </c>
      <c r="C52" s="183" t="s">
        <v>70</v>
      </c>
      <c r="D52" s="164"/>
      <c r="E52" s="165"/>
      <c r="F52" s="166"/>
      <c r="G52" s="166">
        <f>SUMIF(AG53:AG57,"&lt;&gt;NOR",G53:G57)</f>
        <v>0</v>
      </c>
      <c r="H52" s="166"/>
      <c r="I52" s="166">
        <f>SUM(I53:I57)</f>
        <v>0</v>
      </c>
      <c r="J52" s="166"/>
      <c r="K52" s="166">
        <f>SUM(K53:K57)</f>
        <v>0</v>
      </c>
      <c r="L52" s="166"/>
      <c r="M52" s="166">
        <f>SUM(M53:M57)</f>
        <v>0</v>
      </c>
      <c r="N52" s="166"/>
      <c r="O52" s="166">
        <f>SUM(O53:O57)</f>
        <v>0</v>
      </c>
      <c r="P52" s="166"/>
      <c r="Q52" s="166">
        <f>SUM(Q53:Q57)</f>
        <v>0</v>
      </c>
      <c r="R52" s="166"/>
      <c r="S52" s="166"/>
      <c r="T52" s="167"/>
      <c r="U52" s="161"/>
      <c r="V52" s="161">
        <f>SUM(V53:V57)</f>
        <v>4.42</v>
      </c>
      <c r="W52" s="161"/>
      <c r="X52" s="161"/>
      <c r="AG52" t="s">
        <v>113</v>
      </c>
    </row>
    <row r="53" spans="1:60" ht="33.75" outlineLevel="1" x14ac:dyDescent="0.2">
      <c r="A53" s="168">
        <v>8</v>
      </c>
      <c r="B53" s="169" t="s">
        <v>162</v>
      </c>
      <c r="C53" s="184" t="s">
        <v>163</v>
      </c>
      <c r="D53" s="170" t="s">
        <v>164</v>
      </c>
      <c r="E53" s="171">
        <v>1.4046000000000001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0</v>
      </c>
      <c r="O53" s="173">
        <f>ROUND(E53*N53,2)</f>
        <v>0</v>
      </c>
      <c r="P53" s="173">
        <v>0</v>
      </c>
      <c r="Q53" s="173">
        <f>ROUND(E53*P53,2)</f>
        <v>0</v>
      </c>
      <c r="R53" s="173" t="s">
        <v>117</v>
      </c>
      <c r="S53" s="173" t="s">
        <v>118</v>
      </c>
      <c r="T53" s="174" t="s">
        <v>118</v>
      </c>
      <c r="U53" s="158">
        <v>3.15</v>
      </c>
      <c r="V53" s="158">
        <f>ROUND(E53*U53,2)</f>
        <v>4.42</v>
      </c>
      <c r="W53" s="158"/>
      <c r="X53" s="158" t="s">
        <v>165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166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256" t="s">
        <v>167</v>
      </c>
      <c r="D54" s="257"/>
      <c r="E54" s="257"/>
      <c r="F54" s="257"/>
      <c r="G54" s="257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122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85" t="s">
        <v>168</v>
      </c>
      <c r="D55" s="159"/>
      <c r="E55" s="160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124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5" t="s">
        <v>263</v>
      </c>
      <c r="D56" s="159"/>
      <c r="E56" s="160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124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5" t="s">
        <v>264</v>
      </c>
      <c r="D57" s="159"/>
      <c r="E57" s="160">
        <v>1.4046000000000001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124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x14ac:dyDescent="0.2">
      <c r="A58" s="162" t="s">
        <v>112</v>
      </c>
      <c r="B58" s="163" t="s">
        <v>73</v>
      </c>
      <c r="C58" s="183" t="s">
        <v>74</v>
      </c>
      <c r="D58" s="164"/>
      <c r="E58" s="165"/>
      <c r="F58" s="166"/>
      <c r="G58" s="166">
        <f>SUMIF(AG59:AG95,"&lt;&gt;NOR",G59:G95)</f>
        <v>0</v>
      </c>
      <c r="H58" s="166"/>
      <c r="I58" s="166">
        <f>SUM(I59:I95)</f>
        <v>0</v>
      </c>
      <c r="J58" s="166"/>
      <c r="K58" s="166">
        <f>SUM(K59:K95)</f>
        <v>0</v>
      </c>
      <c r="L58" s="166"/>
      <c r="M58" s="166">
        <f>SUM(M59:M95)</f>
        <v>0</v>
      </c>
      <c r="N58" s="166"/>
      <c r="O58" s="166">
        <f>SUM(O59:O95)</f>
        <v>6.3000000000000007</v>
      </c>
      <c r="P58" s="166"/>
      <c r="Q58" s="166">
        <f>SUM(Q59:Q95)</f>
        <v>0</v>
      </c>
      <c r="R58" s="166"/>
      <c r="S58" s="166"/>
      <c r="T58" s="167"/>
      <c r="U58" s="161"/>
      <c r="V58" s="161">
        <f>SUM(V59:V95)</f>
        <v>286.77</v>
      </c>
      <c r="W58" s="161"/>
      <c r="X58" s="161"/>
      <c r="AG58" t="s">
        <v>113</v>
      </c>
    </row>
    <row r="59" spans="1:60" ht="22.5" outlineLevel="1" x14ac:dyDescent="0.2">
      <c r="A59" s="168">
        <v>9</v>
      </c>
      <c r="B59" s="169" t="s">
        <v>177</v>
      </c>
      <c r="C59" s="184" t="s">
        <v>178</v>
      </c>
      <c r="D59" s="170" t="s">
        <v>116</v>
      </c>
      <c r="E59" s="171">
        <v>245.02500000000001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3">
        <v>5.0400000000000002E-3</v>
      </c>
      <c r="O59" s="173">
        <f>ROUND(E59*N59,2)</f>
        <v>1.23</v>
      </c>
      <c r="P59" s="173">
        <v>0</v>
      </c>
      <c r="Q59" s="173">
        <f>ROUND(E59*P59,2)</f>
        <v>0</v>
      </c>
      <c r="R59" s="173" t="s">
        <v>179</v>
      </c>
      <c r="S59" s="173" t="s">
        <v>180</v>
      </c>
      <c r="T59" s="174" t="s">
        <v>180</v>
      </c>
      <c r="U59" s="158">
        <v>0.98</v>
      </c>
      <c r="V59" s="158">
        <f>ROUND(E59*U59,2)</f>
        <v>240.12</v>
      </c>
      <c r="W59" s="158"/>
      <c r="X59" s="158" t="s">
        <v>119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120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85" t="s">
        <v>131</v>
      </c>
      <c r="D60" s="159"/>
      <c r="E60" s="160">
        <v>140.4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124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85" t="s">
        <v>132</v>
      </c>
      <c r="D61" s="159"/>
      <c r="E61" s="160">
        <v>3.51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124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85" t="s">
        <v>133</v>
      </c>
      <c r="D62" s="159"/>
      <c r="E62" s="160">
        <v>102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124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5" t="s">
        <v>257</v>
      </c>
      <c r="D63" s="159"/>
      <c r="E63" s="160">
        <v>4.9000000000000004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124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5" t="s">
        <v>258</v>
      </c>
      <c r="D64" s="159"/>
      <c r="E64" s="160">
        <v>0.72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124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85" t="s">
        <v>259</v>
      </c>
      <c r="D65" s="159"/>
      <c r="E65" s="160">
        <v>1.08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124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85" t="s">
        <v>138</v>
      </c>
      <c r="D66" s="159"/>
      <c r="E66" s="160">
        <v>1.4850000000000001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124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5" t="s">
        <v>260</v>
      </c>
      <c r="D67" s="159"/>
      <c r="E67" s="160">
        <v>0.6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124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5" t="s">
        <v>261</v>
      </c>
      <c r="D68" s="159"/>
      <c r="E68" s="160">
        <v>0.21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124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85" t="s">
        <v>262</v>
      </c>
      <c r="D69" s="159"/>
      <c r="E69" s="160">
        <v>-9.8800000000000008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124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33.75" outlineLevel="1" x14ac:dyDescent="0.2">
      <c r="A70" s="168">
        <v>10</v>
      </c>
      <c r="B70" s="169" t="s">
        <v>181</v>
      </c>
      <c r="C70" s="184" t="s">
        <v>182</v>
      </c>
      <c r="D70" s="170" t="s">
        <v>155</v>
      </c>
      <c r="E70" s="171">
        <v>15.6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3">
        <v>2.3000000000000001E-4</v>
      </c>
      <c r="O70" s="173">
        <f>ROUND(E70*N70,2)</f>
        <v>0</v>
      </c>
      <c r="P70" s="173">
        <v>0</v>
      </c>
      <c r="Q70" s="173">
        <f>ROUND(E70*P70,2)</f>
        <v>0</v>
      </c>
      <c r="R70" s="173" t="s">
        <v>179</v>
      </c>
      <c r="S70" s="173" t="s">
        <v>118</v>
      </c>
      <c r="T70" s="174" t="s">
        <v>118</v>
      </c>
      <c r="U70" s="158">
        <v>0.21</v>
      </c>
      <c r="V70" s="158">
        <f>ROUND(E70*U70,2)</f>
        <v>3.28</v>
      </c>
      <c r="W70" s="158"/>
      <c r="X70" s="158" t="s">
        <v>119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120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85" t="s">
        <v>183</v>
      </c>
      <c r="D71" s="159"/>
      <c r="E71" s="160">
        <v>10.8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124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85" t="s">
        <v>184</v>
      </c>
      <c r="D72" s="159"/>
      <c r="E72" s="160">
        <v>4.8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9"/>
      <c r="Z72" s="149"/>
      <c r="AA72" s="149"/>
      <c r="AB72" s="149"/>
      <c r="AC72" s="149"/>
      <c r="AD72" s="149"/>
      <c r="AE72" s="149"/>
      <c r="AF72" s="149"/>
      <c r="AG72" s="149" t="s">
        <v>124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33.75" outlineLevel="1" x14ac:dyDescent="0.2">
      <c r="A73" s="168">
        <v>11</v>
      </c>
      <c r="B73" s="169" t="s">
        <v>185</v>
      </c>
      <c r="C73" s="184" t="s">
        <v>186</v>
      </c>
      <c r="D73" s="170" t="s">
        <v>155</v>
      </c>
      <c r="E73" s="171">
        <v>16.5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73">
        <v>2.4000000000000001E-4</v>
      </c>
      <c r="O73" s="173">
        <f>ROUND(E73*N73,2)</f>
        <v>0</v>
      </c>
      <c r="P73" s="173">
        <v>0</v>
      </c>
      <c r="Q73" s="173">
        <f>ROUND(E73*P73,2)</f>
        <v>0</v>
      </c>
      <c r="R73" s="173" t="s">
        <v>179</v>
      </c>
      <c r="S73" s="173" t="s">
        <v>118</v>
      </c>
      <c r="T73" s="174" t="s">
        <v>118</v>
      </c>
      <c r="U73" s="158">
        <v>0.15</v>
      </c>
      <c r="V73" s="158">
        <f>ROUND(E73*U73,2)</f>
        <v>2.48</v>
      </c>
      <c r="W73" s="158"/>
      <c r="X73" s="158" t="s">
        <v>119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120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85" t="s">
        <v>187</v>
      </c>
      <c r="D74" s="159"/>
      <c r="E74" s="160">
        <v>9.9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124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85" t="s">
        <v>265</v>
      </c>
      <c r="D75" s="159"/>
      <c r="E75" s="160">
        <v>4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124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85" t="s">
        <v>266</v>
      </c>
      <c r="D76" s="159"/>
      <c r="E76" s="160">
        <v>1.4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124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85" t="s">
        <v>190</v>
      </c>
      <c r="D77" s="159"/>
      <c r="E77" s="160">
        <v>1.2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9"/>
      <c r="Z77" s="149"/>
      <c r="AA77" s="149"/>
      <c r="AB77" s="149"/>
      <c r="AC77" s="149"/>
      <c r="AD77" s="149"/>
      <c r="AE77" s="149"/>
      <c r="AF77" s="149"/>
      <c r="AG77" s="149" t="s">
        <v>124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68">
        <v>12</v>
      </c>
      <c r="B78" s="169" t="s">
        <v>191</v>
      </c>
      <c r="C78" s="184" t="s">
        <v>192</v>
      </c>
      <c r="D78" s="170" t="s">
        <v>155</v>
      </c>
      <c r="E78" s="171">
        <v>137.1</v>
      </c>
      <c r="F78" s="172"/>
      <c r="G78" s="173">
        <f>ROUND(E78*F78,2)</f>
        <v>0</v>
      </c>
      <c r="H78" s="172"/>
      <c r="I78" s="173">
        <f>ROUND(E78*H78,2)</f>
        <v>0</v>
      </c>
      <c r="J78" s="172"/>
      <c r="K78" s="173">
        <f>ROUND(E78*J78,2)</f>
        <v>0</v>
      </c>
      <c r="L78" s="173">
        <v>21</v>
      </c>
      <c r="M78" s="173">
        <f>G78*(1+L78/100)</f>
        <v>0</v>
      </c>
      <c r="N78" s="173">
        <v>5.1000000000000004E-4</v>
      </c>
      <c r="O78" s="173">
        <f>ROUND(E78*N78,2)</f>
        <v>7.0000000000000007E-2</v>
      </c>
      <c r="P78" s="173">
        <v>0</v>
      </c>
      <c r="Q78" s="173">
        <f>ROUND(E78*P78,2)</f>
        <v>0</v>
      </c>
      <c r="R78" s="173"/>
      <c r="S78" s="173" t="s">
        <v>143</v>
      </c>
      <c r="T78" s="174" t="s">
        <v>118</v>
      </c>
      <c r="U78" s="158">
        <v>0.24</v>
      </c>
      <c r="V78" s="158">
        <f>ROUND(E78*U78,2)</f>
        <v>32.9</v>
      </c>
      <c r="W78" s="158"/>
      <c r="X78" s="158" t="s">
        <v>119</v>
      </c>
      <c r="Y78" s="149"/>
      <c r="Z78" s="149"/>
      <c r="AA78" s="149"/>
      <c r="AB78" s="149"/>
      <c r="AC78" s="149"/>
      <c r="AD78" s="149"/>
      <c r="AE78" s="149"/>
      <c r="AF78" s="149"/>
      <c r="AG78" s="149" t="s">
        <v>120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85" t="s">
        <v>193</v>
      </c>
      <c r="D79" s="159"/>
      <c r="E79" s="160">
        <v>153.80000000000001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124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85" t="s">
        <v>194</v>
      </c>
      <c r="D80" s="159"/>
      <c r="E80" s="160">
        <v>2.7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124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85" t="s">
        <v>195</v>
      </c>
      <c r="D81" s="159"/>
      <c r="E81" s="160">
        <v>-7.8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124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85" t="s">
        <v>267</v>
      </c>
      <c r="D82" s="159"/>
      <c r="E82" s="160">
        <v>4.9000000000000004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124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85" t="s">
        <v>197</v>
      </c>
      <c r="D83" s="159"/>
      <c r="E83" s="160">
        <v>-9.9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124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85" t="s">
        <v>268</v>
      </c>
      <c r="D84" s="159"/>
      <c r="E84" s="160">
        <v>-4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124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85" t="s">
        <v>269</v>
      </c>
      <c r="D85" s="159"/>
      <c r="E85" s="160">
        <v>-1.4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 t="s">
        <v>124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85" t="s">
        <v>200</v>
      </c>
      <c r="D86" s="159"/>
      <c r="E86" s="160">
        <v>-1.2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124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68">
        <v>13</v>
      </c>
      <c r="B87" s="169" t="s">
        <v>201</v>
      </c>
      <c r="C87" s="184" t="s">
        <v>202</v>
      </c>
      <c r="D87" s="170" t="s">
        <v>203</v>
      </c>
      <c r="E87" s="171">
        <v>143.95500000000001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73">
        <v>4.4999999999999999E-4</v>
      </c>
      <c r="O87" s="173">
        <f>ROUND(E87*N87,2)</f>
        <v>0.06</v>
      </c>
      <c r="P87" s="173">
        <v>0</v>
      </c>
      <c r="Q87" s="173">
        <f>ROUND(E87*P87,2)</f>
        <v>0</v>
      </c>
      <c r="R87" s="173"/>
      <c r="S87" s="173" t="s">
        <v>143</v>
      </c>
      <c r="T87" s="174" t="s">
        <v>144</v>
      </c>
      <c r="U87" s="158">
        <v>0</v>
      </c>
      <c r="V87" s="158">
        <f>ROUND(E87*U87,2)</f>
        <v>0</v>
      </c>
      <c r="W87" s="158"/>
      <c r="X87" s="158" t="s">
        <v>204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205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85" t="s">
        <v>270</v>
      </c>
      <c r="D88" s="159"/>
      <c r="E88" s="160">
        <v>143.95500000000001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124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68">
        <v>14</v>
      </c>
      <c r="B89" s="169" t="s">
        <v>206</v>
      </c>
      <c r="C89" s="184" t="s">
        <v>207</v>
      </c>
      <c r="D89" s="170" t="s">
        <v>116</v>
      </c>
      <c r="E89" s="171">
        <v>257.27625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21</v>
      </c>
      <c r="M89" s="173">
        <f>G89*(1+L89/100)</f>
        <v>0</v>
      </c>
      <c r="N89" s="173">
        <v>1.9199999999999998E-2</v>
      </c>
      <c r="O89" s="173">
        <f>ROUND(E89*N89,2)</f>
        <v>4.9400000000000004</v>
      </c>
      <c r="P89" s="173">
        <v>0</v>
      </c>
      <c r="Q89" s="173">
        <f>ROUND(E89*P89,2)</f>
        <v>0</v>
      </c>
      <c r="R89" s="173"/>
      <c r="S89" s="173" t="s">
        <v>143</v>
      </c>
      <c r="T89" s="174" t="s">
        <v>118</v>
      </c>
      <c r="U89" s="158">
        <v>0</v>
      </c>
      <c r="V89" s="158">
        <f>ROUND(E89*U89,2)</f>
        <v>0</v>
      </c>
      <c r="W89" s="158"/>
      <c r="X89" s="158" t="s">
        <v>204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205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5" t="s">
        <v>271</v>
      </c>
      <c r="D90" s="159"/>
      <c r="E90" s="160">
        <v>257.27625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124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68">
        <v>15</v>
      </c>
      <c r="B91" s="169" t="s">
        <v>209</v>
      </c>
      <c r="C91" s="184" t="s">
        <v>210</v>
      </c>
      <c r="D91" s="170" t="s">
        <v>164</v>
      </c>
      <c r="E91" s="171">
        <v>6.3168800000000003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73">
        <v>0</v>
      </c>
      <c r="O91" s="173">
        <f>ROUND(E91*N91,2)</f>
        <v>0</v>
      </c>
      <c r="P91" s="173">
        <v>0</v>
      </c>
      <c r="Q91" s="173">
        <f>ROUND(E91*P91,2)</f>
        <v>0</v>
      </c>
      <c r="R91" s="173" t="s">
        <v>179</v>
      </c>
      <c r="S91" s="173" t="s">
        <v>118</v>
      </c>
      <c r="T91" s="174" t="s">
        <v>118</v>
      </c>
      <c r="U91" s="158">
        <v>1.2649999999999999</v>
      </c>
      <c r="V91" s="158">
        <f>ROUND(E91*U91,2)</f>
        <v>7.99</v>
      </c>
      <c r="W91" s="158"/>
      <c r="X91" s="158" t="s">
        <v>165</v>
      </c>
      <c r="Y91" s="149"/>
      <c r="Z91" s="149"/>
      <c r="AA91" s="149"/>
      <c r="AB91" s="149"/>
      <c r="AC91" s="149"/>
      <c r="AD91" s="149"/>
      <c r="AE91" s="149"/>
      <c r="AF91" s="149"/>
      <c r="AG91" s="149" t="s">
        <v>166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256" t="s">
        <v>211</v>
      </c>
      <c r="D92" s="257"/>
      <c r="E92" s="257"/>
      <c r="F92" s="257"/>
      <c r="G92" s="257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122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85" t="s">
        <v>168</v>
      </c>
      <c r="D93" s="159"/>
      <c r="E93" s="160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124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185" t="s">
        <v>272</v>
      </c>
      <c r="D94" s="159"/>
      <c r="E94" s="160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124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85" t="s">
        <v>273</v>
      </c>
      <c r="D95" s="159"/>
      <c r="E95" s="160">
        <v>6.3168800000000003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124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x14ac:dyDescent="0.2">
      <c r="A96" s="162" t="s">
        <v>112</v>
      </c>
      <c r="B96" s="163" t="s">
        <v>79</v>
      </c>
      <c r="C96" s="183" t="s">
        <v>80</v>
      </c>
      <c r="D96" s="164"/>
      <c r="E96" s="165"/>
      <c r="F96" s="166"/>
      <c r="G96" s="166">
        <f>SUMIF(AG97:AG112,"&lt;&gt;NOR",G97:G112)</f>
        <v>0</v>
      </c>
      <c r="H96" s="166"/>
      <c r="I96" s="166">
        <f>SUM(I97:I112)</f>
        <v>0</v>
      </c>
      <c r="J96" s="166"/>
      <c r="K96" s="166">
        <f>SUM(K97:K112)</f>
        <v>0</v>
      </c>
      <c r="L96" s="166"/>
      <c r="M96" s="166">
        <f>SUM(M97:M112)</f>
        <v>0</v>
      </c>
      <c r="N96" s="166"/>
      <c r="O96" s="166">
        <f>SUM(O97:O112)</f>
        <v>0.46</v>
      </c>
      <c r="P96" s="166"/>
      <c r="Q96" s="166">
        <f>SUM(Q97:Q112)</f>
        <v>0</v>
      </c>
      <c r="R96" s="166"/>
      <c r="S96" s="166"/>
      <c r="T96" s="167"/>
      <c r="U96" s="161"/>
      <c r="V96" s="161">
        <f>SUM(V97:V112)</f>
        <v>0</v>
      </c>
      <c r="W96" s="161"/>
      <c r="X96" s="161"/>
      <c r="AG96" t="s">
        <v>113</v>
      </c>
    </row>
    <row r="97" spans="1:60" ht="22.5" outlineLevel="1" x14ac:dyDescent="0.2">
      <c r="A97" s="168">
        <v>16</v>
      </c>
      <c r="B97" s="169" t="s">
        <v>232</v>
      </c>
      <c r="C97" s="184" t="s">
        <v>233</v>
      </c>
      <c r="D97" s="170" t="s">
        <v>116</v>
      </c>
      <c r="E97" s="171">
        <v>713.47500000000002</v>
      </c>
      <c r="F97" s="172"/>
      <c r="G97" s="173">
        <f>ROUND(E97*F97,2)</f>
        <v>0</v>
      </c>
      <c r="H97" s="172"/>
      <c r="I97" s="173">
        <f>ROUND(E97*H97,2)</f>
        <v>0</v>
      </c>
      <c r="J97" s="172"/>
      <c r="K97" s="173">
        <f>ROUND(E97*J97,2)</f>
        <v>0</v>
      </c>
      <c r="L97" s="173">
        <v>21</v>
      </c>
      <c r="M97" s="173">
        <f>G97*(1+L97/100)</f>
        <v>0</v>
      </c>
      <c r="N97" s="173">
        <v>6.4999999999999997E-4</v>
      </c>
      <c r="O97" s="173">
        <f>ROUND(E97*N97,2)</f>
        <v>0.46</v>
      </c>
      <c r="P97" s="173">
        <v>0</v>
      </c>
      <c r="Q97" s="173">
        <f>ROUND(E97*P97,2)</f>
        <v>0</v>
      </c>
      <c r="R97" s="173" t="s">
        <v>234</v>
      </c>
      <c r="S97" s="173" t="s">
        <v>118</v>
      </c>
      <c r="T97" s="174" t="s">
        <v>118</v>
      </c>
      <c r="U97" s="158">
        <v>0</v>
      </c>
      <c r="V97" s="158">
        <f>ROUND(E97*U97,2)</f>
        <v>0</v>
      </c>
      <c r="W97" s="158"/>
      <c r="X97" s="158" t="s">
        <v>173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174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85" t="s">
        <v>131</v>
      </c>
      <c r="D98" s="159"/>
      <c r="E98" s="160">
        <v>140.4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124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85" t="s">
        <v>132</v>
      </c>
      <c r="D99" s="159"/>
      <c r="E99" s="160">
        <v>3.51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124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85" t="s">
        <v>133</v>
      </c>
      <c r="D100" s="159"/>
      <c r="E100" s="160">
        <v>102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124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85" t="s">
        <v>257</v>
      </c>
      <c r="D101" s="159"/>
      <c r="E101" s="160">
        <v>4.9000000000000004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124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185" t="s">
        <v>258</v>
      </c>
      <c r="D102" s="159"/>
      <c r="E102" s="160">
        <v>0.72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124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85" t="s">
        <v>259</v>
      </c>
      <c r="D103" s="159"/>
      <c r="E103" s="160">
        <v>1.08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124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85" t="s">
        <v>138</v>
      </c>
      <c r="D104" s="159"/>
      <c r="E104" s="160">
        <v>1.4850000000000001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124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85" t="s">
        <v>260</v>
      </c>
      <c r="D105" s="159"/>
      <c r="E105" s="160">
        <v>0.6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124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85" t="s">
        <v>261</v>
      </c>
      <c r="D106" s="159"/>
      <c r="E106" s="160">
        <v>0.21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124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85" t="s">
        <v>262</v>
      </c>
      <c r="D107" s="159"/>
      <c r="E107" s="160">
        <v>-9.8800000000000008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124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185" t="s">
        <v>274</v>
      </c>
      <c r="D108" s="159"/>
      <c r="E108" s="160">
        <v>23.4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124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5" t="s">
        <v>275</v>
      </c>
      <c r="D109" s="159"/>
      <c r="E109" s="160">
        <v>15.12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124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5" t="s">
        <v>276</v>
      </c>
      <c r="D110" s="159"/>
      <c r="E110" s="160">
        <v>5.85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124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85" t="s">
        <v>277</v>
      </c>
      <c r="D111" s="159"/>
      <c r="E111" s="160">
        <v>337.68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124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85" t="s">
        <v>278</v>
      </c>
      <c r="D112" s="159"/>
      <c r="E112" s="160">
        <v>86.4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124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x14ac:dyDescent="0.2">
      <c r="A113" s="162" t="s">
        <v>112</v>
      </c>
      <c r="B113" s="163" t="s">
        <v>81</v>
      </c>
      <c r="C113" s="183" t="s">
        <v>82</v>
      </c>
      <c r="D113" s="164"/>
      <c r="E113" s="165"/>
      <c r="F113" s="166"/>
      <c r="G113" s="166">
        <f>SUMIF(AG114:AG125,"&lt;&gt;NOR",G114:G125)</f>
        <v>0</v>
      </c>
      <c r="H113" s="166"/>
      <c r="I113" s="166">
        <f>SUM(I114:I125)</f>
        <v>0</v>
      </c>
      <c r="J113" s="166"/>
      <c r="K113" s="166">
        <f>SUM(K114:K125)</f>
        <v>0</v>
      </c>
      <c r="L113" s="166"/>
      <c r="M113" s="166">
        <f>SUM(M114:M125)</f>
        <v>0</v>
      </c>
      <c r="N113" s="166"/>
      <c r="O113" s="166">
        <f>SUM(O114:O125)</f>
        <v>0</v>
      </c>
      <c r="P113" s="166"/>
      <c r="Q113" s="166">
        <f>SUM(Q114:Q125)</f>
        <v>0</v>
      </c>
      <c r="R113" s="166"/>
      <c r="S113" s="166"/>
      <c r="T113" s="167"/>
      <c r="U113" s="161"/>
      <c r="V113" s="161">
        <f>SUM(V114:V125)</f>
        <v>22.6</v>
      </c>
      <c r="W113" s="161"/>
      <c r="X113" s="161"/>
      <c r="AG113" t="s">
        <v>113</v>
      </c>
    </row>
    <row r="114" spans="1:60" outlineLevel="1" x14ac:dyDescent="0.2">
      <c r="A114" s="168">
        <v>17</v>
      </c>
      <c r="B114" s="169" t="s">
        <v>237</v>
      </c>
      <c r="C114" s="184" t="s">
        <v>238</v>
      </c>
      <c r="D114" s="170" t="s">
        <v>164</v>
      </c>
      <c r="E114" s="171">
        <v>14.293240000000001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21</v>
      </c>
      <c r="M114" s="173">
        <f>G114*(1+L114/100)</f>
        <v>0</v>
      </c>
      <c r="N114" s="173">
        <v>0</v>
      </c>
      <c r="O114" s="173">
        <f>ROUND(E114*N114,2)</f>
        <v>0</v>
      </c>
      <c r="P114" s="173">
        <v>0</v>
      </c>
      <c r="Q114" s="173">
        <f>ROUND(E114*P114,2)</f>
        <v>0</v>
      </c>
      <c r="R114" s="173" t="s">
        <v>147</v>
      </c>
      <c r="S114" s="173" t="s">
        <v>118</v>
      </c>
      <c r="T114" s="174" t="s">
        <v>118</v>
      </c>
      <c r="U114" s="158">
        <v>0.94199999999999995</v>
      </c>
      <c r="V114" s="158">
        <f>ROUND(E114*U114,2)</f>
        <v>13.46</v>
      </c>
      <c r="W114" s="158"/>
      <c r="X114" s="158" t="s">
        <v>239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240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5" t="s">
        <v>241</v>
      </c>
      <c r="D115" s="159"/>
      <c r="E115" s="160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124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185" t="s">
        <v>279</v>
      </c>
      <c r="D116" s="159"/>
      <c r="E116" s="160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124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85" t="s">
        <v>280</v>
      </c>
      <c r="D117" s="159"/>
      <c r="E117" s="160">
        <v>14.293240000000001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124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ht="22.5" outlineLevel="1" x14ac:dyDescent="0.2">
      <c r="A118" s="168">
        <v>18</v>
      </c>
      <c r="B118" s="169" t="s">
        <v>244</v>
      </c>
      <c r="C118" s="184" t="s">
        <v>245</v>
      </c>
      <c r="D118" s="170" t="s">
        <v>164</v>
      </c>
      <c r="E118" s="171">
        <v>85.759460000000004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73">
        <v>0</v>
      </c>
      <c r="O118" s="173">
        <f>ROUND(E118*N118,2)</f>
        <v>0</v>
      </c>
      <c r="P118" s="173">
        <v>0</v>
      </c>
      <c r="Q118" s="173">
        <f>ROUND(E118*P118,2)</f>
        <v>0</v>
      </c>
      <c r="R118" s="173" t="s">
        <v>147</v>
      </c>
      <c r="S118" s="173" t="s">
        <v>118</v>
      </c>
      <c r="T118" s="174" t="s">
        <v>118</v>
      </c>
      <c r="U118" s="158">
        <v>0.105</v>
      </c>
      <c r="V118" s="158">
        <f>ROUND(E118*U118,2)</f>
        <v>9</v>
      </c>
      <c r="W118" s="158"/>
      <c r="X118" s="158" t="s">
        <v>239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240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85" t="s">
        <v>241</v>
      </c>
      <c r="D119" s="159"/>
      <c r="E119" s="160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124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85" t="s">
        <v>279</v>
      </c>
      <c r="D120" s="159"/>
      <c r="E120" s="160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124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85" t="s">
        <v>281</v>
      </c>
      <c r="D121" s="159"/>
      <c r="E121" s="160">
        <v>85.759460000000004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124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22.5" outlineLevel="1" x14ac:dyDescent="0.2">
      <c r="A122" s="168">
        <v>19</v>
      </c>
      <c r="B122" s="169" t="s">
        <v>247</v>
      </c>
      <c r="C122" s="184" t="s">
        <v>248</v>
      </c>
      <c r="D122" s="170" t="s">
        <v>164</v>
      </c>
      <c r="E122" s="171">
        <v>14.293240000000001</v>
      </c>
      <c r="F122" s="172"/>
      <c r="G122" s="173">
        <f>ROUND(E122*F122,2)</f>
        <v>0</v>
      </c>
      <c r="H122" s="172"/>
      <c r="I122" s="173">
        <f>ROUND(E122*H122,2)</f>
        <v>0</v>
      </c>
      <c r="J122" s="172"/>
      <c r="K122" s="173">
        <f>ROUND(E122*J122,2)</f>
        <v>0</v>
      </c>
      <c r="L122" s="173">
        <v>21</v>
      </c>
      <c r="M122" s="173">
        <f>G122*(1+L122/100)</f>
        <v>0</v>
      </c>
      <c r="N122" s="173">
        <v>0</v>
      </c>
      <c r="O122" s="173">
        <f>ROUND(E122*N122,2)</f>
        <v>0</v>
      </c>
      <c r="P122" s="173">
        <v>0</v>
      </c>
      <c r="Q122" s="173">
        <f>ROUND(E122*P122,2)</f>
        <v>0</v>
      </c>
      <c r="R122" s="173"/>
      <c r="S122" s="173" t="s">
        <v>143</v>
      </c>
      <c r="T122" s="174" t="s">
        <v>144</v>
      </c>
      <c r="U122" s="158">
        <v>0.01</v>
      </c>
      <c r="V122" s="158">
        <f>ROUND(E122*U122,2)</f>
        <v>0.14000000000000001</v>
      </c>
      <c r="W122" s="158"/>
      <c r="X122" s="158" t="s">
        <v>239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240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85" t="s">
        <v>241</v>
      </c>
      <c r="D123" s="159"/>
      <c r="E123" s="160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124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85" t="s">
        <v>279</v>
      </c>
      <c r="D124" s="159"/>
      <c r="E124" s="160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124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185" t="s">
        <v>280</v>
      </c>
      <c r="D125" s="159"/>
      <c r="E125" s="160">
        <v>14.293240000000001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124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x14ac:dyDescent="0.2">
      <c r="A126" s="162" t="s">
        <v>112</v>
      </c>
      <c r="B126" s="163" t="s">
        <v>84</v>
      </c>
      <c r="C126" s="183" t="s">
        <v>27</v>
      </c>
      <c r="D126" s="164"/>
      <c r="E126" s="165"/>
      <c r="F126" s="166"/>
      <c r="G126" s="166">
        <f>SUMIF(AG127:AG127,"&lt;&gt;NOR",G127:G127)</f>
        <v>0</v>
      </c>
      <c r="H126" s="166"/>
      <c r="I126" s="166">
        <f>SUM(I127:I127)</f>
        <v>0</v>
      </c>
      <c r="J126" s="166"/>
      <c r="K126" s="166">
        <f>SUM(K127:K127)</f>
        <v>0</v>
      </c>
      <c r="L126" s="166"/>
      <c r="M126" s="166">
        <f>SUM(M127:M127)</f>
        <v>0</v>
      </c>
      <c r="N126" s="166"/>
      <c r="O126" s="166">
        <f>SUM(O127:O127)</f>
        <v>0</v>
      </c>
      <c r="P126" s="166"/>
      <c r="Q126" s="166">
        <f>SUM(Q127:Q127)</f>
        <v>0</v>
      </c>
      <c r="R126" s="166"/>
      <c r="S126" s="166"/>
      <c r="T126" s="167"/>
      <c r="U126" s="161"/>
      <c r="V126" s="161">
        <f>SUM(V127:V127)</f>
        <v>0</v>
      </c>
      <c r="W126" s="161"/>
      <c r="X126" s="161"/>
      <c r="AG126" t="s">
        <v>113</v>
      </c>
    </row>
    <row r="127" spans="1:60" outlineLevel="1" x14ac:dyDescent="0.2">
      <c r="A127" s="168">
        <v>20</v>
      </c>
      <c r="B127" s="169" t="s">
        <v>249</v>
      </c>
      <c r="C127" s="184" t="s">
        <v>250</v>
      </c>
      <c r="D127" s="170" t="s">
        <v>251</v>
      </c>
      <c r="E127" s="171">
        <v>1</v>
      </c>
      <c r="F127" s="172"/>
      <c r="G127" s="173">
        <f>ROUND(E127*F127,2)</f>
        <v>0</v>
      </c>
      <c r="H127" s="172"/>
      <c r="I127" s="173">
        <f>ROUND(E127*H127,2)</f>
        <v>0</v>
      </c>
      <c r="J127" s="172"/>
      <c r="K127" s="173">
        <f>ROUND(E127*J127,2)</f>
        <v>0</v>
      </c>
      <c r="L127" s="173">
        <v>21</v>
      </c>
      <c r="M127" s="173">
        <f>G127*(1+L127/100)</f>
        <v>0</v>
      </c>
      <c r="N127" s="173">
        <v>0</v>
      </c>
      <c r="O127" s="173">
        <f>ROUND(E127*N127,2)</f>
        <v>0</v>
      </c>
      <c r="P127" s="173">
        <v>0</v>
      </c>
      <c r="Q127" s="173">
        <f>ROUND(E127*P127,2)</f>
        <v>0</v>
      </c>
      <c r="R127" s="173"/>
      <c r="S127" s="173" t="s">
        <v>118</v>
      </c>
      <c r="T127" s="174" t="s">
        <v>144</v>
      </c>
      <c r="U127" s="158">
        <v>0</v>
      </c>
      <c r="V127" s="158">
        <f>ROUND(E127*U127,2)</f>
        <v>0</v>
      </c>
      <c r="W127" s="158"/>
      <c r="X127" s="158" t="s">
        <v>252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253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x14ac:dyDescent="0.2">
      <c r="A128" s="3"/>
      <c r="B128" s="4"/>
      <c r="C128" s="187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v>15</v>
      </c>
      <c r="AF128">
        <v>21</v>
      </c>
      <c r="AG128" t="s">
        <v>99</v>
      </c>
    </row>
    <row r="129" spans="1:33" x14ac:dyDescent="0.2">
      <c r="A129" s="152"/>
      <c r="B129" s="153" t="s">
        <v>29</v>
      </c>
      <c r="C129" s="188"/>
      <c r="D129" s="154"/>
      <c r="E129" s="155"/>
      <c r="F129" s="155"/>
      <c r="G129" s="182">
        <f>G8+G12+G25+G52+G58+G96+G113+G126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E129">
        <f>SUMIF(L7:L127,AE128,G7:G127)</f>
        <v>0</v>
      </c>
      <c r="AF129">
        <f>SUMIF(L7:L127,AF128,G7:G127)</f>
        <v>0</v>
      </c>
      <c r="AG129" t="s">
        <v>254</v>
      </c>
    </row>
    <row r="130" spans="1:33" x14ac:dyDescent="0.2">
      <c r="C130" s="189"/>
      <c r="D130" s="10"/>
      <c r="AG130" t="s">
        <v>255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7C2" sheet="1"/>
  <mergeCells count="9">
    <mergeCell ref="C39:G39"/>
    <mergeCell ref="C54:G54"/>
    <mergeCell ref="C92:G92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01 Pol</vt:lpstr>
      <vt:lpstr>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'2 02 Pol'!Názvy_tisku</vt:lpstr>
      <vt:lpstr>oadresa</vt:lpstr>
      <vt:lpstr>Stavba!Objednatel</vt:lpstr>
      <vt:lpstr>Stavba!Objekt</vt:lpstr>
      <vt:lpstr>'1 01 Pol'!Oblast_tisku</vt:lpstr>
      <vt:lpstr>'2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René Hartman</cp:lastModifiedBy>
  <cp:lastPrinted>2019-03-19T12:27:02Z</cp:lastPrinted>
  <dcterms:created xsi:type="dcterms:W3CDTF">2009-04-08T07:15:50Z</dcterms:created>
  <dcterms:modified xsi:type="dcterms:W3CDTF">2021-05-14T14:22:05Z</dcterms:modified>
</cp:coreProperties>
</file>