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raus\Documents\"/>
    </mc:Choice>
  </mc:AlternateContent>
  <bookViews>
    <workbookView xWindow="0" yWindow="0" windowWidth="28800" windowHeight="11730" activeTab="1"/>
  </bookViews>
  <sheets>
    <sheet name="Rekapitulace stavby" sheetId="1" r:id="rId1"/>
    <sheet name="Oprava propustku" sheetId="2" r:id="rId2"/>
  </sheets>
  <definedNames>
    <definedName name="_xlnm._FilterDatabase" localSheetId="1" hidden="1">'Oprava propustku'!$C$123:$K$218</definedName>
    <definedName name="_xlnm.Print_Titles" localSheetId="1">'Oprava propustku'!$123:$123</definedName>
    <definedName name="_xlnm.Print_Titles" localSheetId="0">'Rekapitulace stavby'!$92:$92</definedName>
    <definedName name="_xlnm.Print_Area" localSheetId="1">'Oprava propustku'!$C$4:$J$76,'Oprava propustku'!$C$82:$J$107,'Oprava propustku'!$C$113:$J$218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T201" i="2" s="1"/>
  <c r="R202" i="2"/>
  <c r="R201" i="2"/>
  <c r="P202" i="2"/>
  <c r="P201" i="2" s="1"/>
  <c r="BI200" i="2"/>
  <c r="BH200" i="2"/>
  <c r="BG200" i="2"/>
  <c r="BF200" i="2"/>
  <c r="T200" i="2"/>
  <c r="T199" i="2"/>
  <c r="R200" i="2"/>
  <c r="R199" i="2" s="1"/>
  <c r="P200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J32" i="2" s="1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121" i="2"/>
  <c r="J21" i="2"/>
  <c r="J19" i="2"/>
  <c r="E19" i="2"/>
  <c r="J120" i="2"/>
  <c r="J18" i="2"/>
  <c r="J16" i="2"/>
  <c r="E16" i="2"/>
  <c r="F90" i="2"/>
  <c r="J15" i="2"/>
  <c r="J13" i="2"/>
  <c r="E13" i="2"/>
  <c r="F120" i="2"/>
  <c r="J12" i="2"/>
  <c r="J87" i="2"/>
  <c r="L90" i="1"/>
  <c r="AM90" i="1"/>
  <c r="AM89" i="1"/>
  <c r="L89" i="1"/>
  <c r="AM87" i="1"/>
  <c r="L87" i="1"/>
  <c r="L85" i="1"/>
  <c r="L84" i="1"/>
  <c r="J216" i="2"/>
  <c r="J215" i="2"/>
  <c r="J213" i="2"/>
  <c r="J211" i="2"/>
  <c r="J209" i="2"/>
  <c r="J208" i="2"/>
  <c r="BK206" i="2"/>
  <c r="J205" i="2"/>
  <c r="J200" i="2"/>
  <c r="J196" i="2"/>
  <c r="J195" i="2"/>
  <c r="J192" i="2"/>
  <c r="J186" i="2"/>
  <c r="BK185" i="2"/>
  <c r="J182" i="2"/>
  <c r="J177" i="2"/>
  <c r="BK163" i="2"/>
  <c r="BK159" i="2"/>
  <c r="BK158" i="2"/>
  <c r="BK155" i="2"/>
  <c r="BK145" i="2"/>
  <c r="BK141" i="2"/>
  <c r="BK138" i="2"/>
  <c r="BK132" i="2"/>
  <c r="J129" i="2"/>
  <c r="J218" i="2"/>
  <c r="BK216" i="2"/>
  <c r="BK215" i="2"/>
  <c r="BK213" i="2"/>
  <c r="BK212" i="2"/>
  <c r="BK211" i="2"/>
  <c r="BK209" i="2"/>
  <c r="J206" i="2"/>
  <c r="J202" i="2"/>
  <c r="BK198" i="2"/>
  <c r="J197" i="2"/>
  <c r="BK196" i="2"/>
  <c r="BK195" i="2"/>
  <c r="BK192" i="2"/>
  <c r="BK191" i="2"/>
  <c r="J190" i="2"/>
  <c r="J187" i="2"/>
  <c r="J183" i="2"/>
  <c r="BK180" i="2"/>
  <c r="J176" i="2"/>
  <c r="BK172" i="2"/>
  <c r="BK169" i="2"/>
  <c r="BK164" i="2"/>
  <c r="J163" i="2"/>
  <c r="BK153" i="2"/>
  <c r="J152" i="2"/>
  <c r="J148" i="2"/>
  <c r="BK147" i="2"/>
  <c r="J146" i="2"/>
  <c r="J145" i="2"/>
  <c r="J135" i="2"/>
  <c r="J132" i="2"/>
  <c r="BK129" i="2"/>
  <c r="BK128" i="2"/>
  <c r="BK218" i="2"/>
  <c r="J212" i="2"/>
  <c r="BK208" i="2"/>
  <c r="BK205" i="2"/>
  <c r="BK202" i="2"/>
  <c r="BK200" i="2"/>
  <c r="J198" i="2"/>
  <c r="BK197" i="2"/>
  <c r="J191" i="2"/>
  <c r="BK190" i="2"/>
  <c r="BK187" i="2"/>
  <c r="BK186" i="2"/>
  <c r="J185" i="2"/>
  <c r="BK183" i="2"/>
  <c r="J180" i="2"/>
  <c r="BK177" i="2"/>
  <c r="BK176" i="2"/>
  <c r="J172" i="2"/>
  <c r="J169" i="2"/>
  <c r="J165" i="2"/>
  <c r="BK160" i="2"/>
  <c r="BK152" i="2"/>
  <c r="J151" i="2"/>
  <c r="J128" i="2"/>
  <c r="BK127" i="2"/>
  <c r="BK182" i="2"/>
  <c r="BK165" i="2"/>
  <c r="J164" i="2"/>
  <c r="J160" i="2"/>
  <c r="J159" i="2"/>
  <c r="J158" i="2"/>
  <c r="J155" i="2"/>
  <c r="J153" i="2"/>
  <c r="BK151" i="2"/>
  <c r="BK148" i="2"/>
  <c r="J147" i="2"/>
  <c r="BK146" i="2"/>
  <c r="J141" i="2"/>
  <c r="J138" i="2"/>
  <c r="BK135" i="2"/>
  <c r="J127" i="2"/>
  <c r="AS94" i="1"/>
  <c r="P144" i="2" l="1"/>
  <c r="BK126" i="2"/>
  <c r="J126" i="2" s="1"/>
  <c r="J96" i="2" s="1"/>
  <c r="R126" i="2"/>
  <c r="R144" i="2"/>
  <c r="P204" i="2"/>
  <c r="P203" i="2"/>
  <c r="P126" i="2"/>
  <c r="BK144" i="2"/>
  <c r="J144" i="2"/>
  <c r="J97" i="2"/>
  <c r="T144" i="2"/>
  <c r="P150" i="2"/>
  <c r="R150" i="2"/>
  <c r="BK168" i="2"/>
  <c r="J168" i="2" s="1"/>
  <c r="J99" i="2" s="1"/>
  <c r="R168" i="2"/>
  <c r="T168" i="2"/>
  <c r="BK175" i="2"/>
  <c r="J175" i="2" s="1"/>
  <c r="J100" i="2" s="1"/>
  <c r="P175" i="2"/>
  <c r="R175" i="2"/>
  <c r="T175" i="2"/>
  <c r="BK181" i="2"/>
  <c r="J181" i="2"/>
  <c r="J101" i="2" s="1"/>
  <c r="P181" i="2"/>
  <c r="R181" i="2"/>
  <c r="T181" i="2"/>
  <c r="BK184" i="2"/>
  <c r="J184" i="2" s="1"/>
  <c r="J102" i="2" s="1"/>
  <c r="P184" i="2"/>
  <c r="R184" i="2"/>
  <c r="T184" i="2"/>
  <c r="BK204" i="2"/>
  <c r="J204" i="2"/>
  <c r="J106" i="2" s="1"/>
  <c r="R204" i="2"/>
  <c r="R203" i="2"/>
  <c r="T126" i="2"/>
  <c r="BK150" i="2"/>
  <c r="J150" i="2" s="1"/>
  <c r="J98" i="2" s="1"/>
  <c r="T150" i="2"/>
  <c r="P168" i="2"/>
  <c r="T204" i="2"/>
  <c r="T203" i="2"/>
  <c r="BE129" i="2"/>
  <c r="J89" i="2"/>
  <c r="J118" i="2"/>
  <c r="F121" i="2"/>
  <c r="BE127" i="2"/>
  <c r="BE132" i="2"/>
  <c r="BE141" i="2"/>
  <c r="BE145" i="2"/>
  <c r="BE152" i="2"/>
  <c r="BE155" i="2"/>
  <c r="BE160" i="2"/>
  <c r="BE163" i="2"/>
  <c r="BE176" i="2"/>
  <c r="BE177" i="2"/>
  <c r="BE182" i="2"/>
  <c r="BE185" i="2"/>
  <c r="BE186" i="2"/>
  <c r="BE187" i="2"/>
  <c r="BE200" i="2"/>
  <c r="BE206" i="2"/>
  <c r="BE216" i="2"/>
  <c r="AW95" i="1"/>
  <c r="F89" i="2"/>
  <c r="J90" i="2"/>
  <c r="BE128" i="2"/>
  <c r="BE138" i="2"/>
  <c r="BE147" i="2"/>
  <c r="BE151" i="2"/>
  <c r="BE158" i="2"/>
  <c r="BE159" i="2"/>
  <c r="BE165" i="2"/>
  <c r="BE172" i="2"/>
  <c r="BE180" i="2"/>
  <c r="BE190" i="2"/>
  <c r="BE191" i="2"/>
  <c r="BE192" i="2"/>
  <c r="BE195" i="2"/>
  <c r="BE196" i="2"/>
  <c r="BE197" i="2"/>
  <c r="BE198" i="2"/>
  <c r="BE202" i="2"/>
  <c r="BE205" i="2"/>
  <c r="BE208" i="2"/>
  <c r="BE209" i="2"/>
  <c r="BE211" i="2"/>
  <c r="BE212" i="2"/>
  <c r="BE213" i="2"/>
  <c r="BK199" i="2"/>
  <c r="J199" i="2"/>
  <c r="J103" i="2" s="1"/>
  <c r="BK201" i="2"/>
  <c r="J201" i="2"/>
  <c r="J104" i="2"/>
  <c r="BE135" i="2"/>
  <c r="BE146" i="2"/>
  <c r="BE148" i="2"/>
  <c r="BE153" i="2"/>
  <c r="BE164" i="2"/>
  <c r="BE169" i="2"/>
  <c r="BE183" i="2"/>
  <c r="BE215" i="2"/>
  <c r="BE218" i="2"/>
  <c r="F34" i="2"/>
  <c r="BC95" i="1"/>
  <c r="BC94" i="1"/>
  <c r="W32" i="1" s="1"/>
  <c r="F32" i="2"/>
  <c r="BA95" i="1"/>
  <c r="BA94" i="1"/>
  <c r="W30" i="1" s="1"/>
  <c r="F33" i="2"/>
  <c r="BB95" i="1"/>
  <c r="BB94" i="1"/>
  <c r="W31" i="1" s="1"/>
  <c r="F35" i="2"/>
  <c r="BD95" i="1" s="1"/>
  <c r="BD94" i="1" s="1"/>
  <c r="W33" i="1" s="1"/>
  <c r="P125" i="2" l="1"/>
  <c r="P124" i="2"/>
  <c r="AU95" i="1"/>
  <c r="AU94" i="1" s="1"/>
  <c r="T125" i="2"/>
  <c r="T124" i="2" s="1"/>
  <c r="R125" i="2"/>
  <c r="R124" i="2"/>
  <c r="BK203" i="2"/>
  <c r="J203" i="2" s="1"/>
  <c r="J105" i="2" s="1"/>
  <c r="BK125" i="2"/>
  <c r="J125" i="2"/>
  <c r="J95" i="2" s="1"/>
  <c r="AX94" i="1"/>
  <c r="AY94" i="1"/>
  <c r="F31" i="2"/>
  <c r="AZ95" i="1" s="1"/>
  <c r="AZ94" i="1" s="1"/>
  <c r="W29" i="1" s="1"/>
  <c r="AW94" i="1"/>
  <c r="AK30" i="1" s="1"/>
  <c r="J31" i="2"/>
  <c r="AV95" i="1"/>
  <c r="AT95" i="1" s="1"/>
  <c r="BK124" i="2" l="1"/>
  <c r="J124" i="2"/>
  <c r="J94" i="2"/>
  <c r="AV94" i="1"/>
  <c r="AK29" i="1" s="1"/>
  <c r="J28" i="2" l="1"/>
  <c r="AG95" i="1" s="1"/>
  <c r="AG94" i="1" s="1"/>
  <c r="AK26" i="1" s="1"/>
  <c r="AK35" i="1" s="1"/>
  <c r="AT94" i="1"/>
  <c r="AN94" i="1" l="1"/>
  <c r="J37" i="2"/>
  <c r="AN95" i="1"/>
</calcChain>
</file>

<file path=xl/sharedStrings.xml><?xml version="1.0" encoding="utf-8"?>
<sst xmlns="http://schemas.openxmlformats.org/spreadsheetml/2006/main" count="1311" uniqueCount="349">
  <si>
    <t>Export Komplet</t>
  </si>
  <si>
    <t/>
  </si>
  <si>
    <t>2.0</t>
  </si>
  <si>
    <t>False</t>
  </si>
  <si>
    <t>{c4e9653e-c6ad-412f-a4a4-4f21108832f8}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</si>
  <si>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</si>
  <si>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</si>
  <si>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</si>
  <si>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</si>
  <si>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</si>
  <si>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</si>
  <si>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</si>
  <si>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</si>
  <si>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</si>
  <si>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</si>
  <si>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</si>
  <si>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</si>
  <si>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</si>
  <si>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</si>
  <si>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</si>
  <si>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</si>
  <si>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</si>
  <si>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</si>
  <si>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</si>
  <si>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</si>
  <si>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</si>
  <si>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</si>
  <si>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</si>
  <si>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</si>
  <si>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</si>
  <si>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</si>
  <si>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</si>
  <si>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</si>
  <si>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</si>
  <si>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</si>
  <si>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</si>
  <si>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</si>
  <si>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</si>
  <si>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</si>
  <si>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</si>
  <si>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</si>
  <si>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</si>
  <si>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</si>
  <si>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</si>
  <si>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</si>
  <si>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</si>
  <si>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</si>
  <si>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</si>
  <si>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</si>
  <si>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</si>
  <si>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</si>
  <si>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</si>
  <si>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</si>
  <si>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</si>
  <si>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</si>
  <si>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</si>
  <si>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</si>
  <si>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</si>
  <si>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</si>
  <si>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</si>
  <si>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</si>
  <si>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</si>
  <si>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</si>
  <si>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</si>
  <si>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</si>
  <si>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</si>
  <si>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</si>
  <si>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</si>
  <si>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</si>
  <si>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</si>
  <si>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</si>
  <si>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</si>
  <si>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</si>
  <si>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</si>
  <si>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</si>
  <si>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</si>
  <si>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</si>
  <si>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</si>
  <si>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</si>
  <si>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</si>
  <si>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</si>
  <si>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</si>
  <si>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</si>
  <si>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</si>
  <si>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</si>
  <si>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</si>
  <si>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</si>
  <si>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</si>
  <si>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</si>
  <si>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</si>
  <si>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</si>
  <si>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</si>
  <si>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</si>
  <si>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</si>
  <si>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</si>
  <si>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</si>
  <si>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</si>
  <si>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</si>
  <si>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</si>
  <si>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</si>
  <si>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</si>
  <si>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</si>
  <si>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</si>
  <si>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</si>
  <si>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</si>
  <si>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</si>
  <si>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</si>
  <si>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</si>
  <si>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</si>
  <si>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</si>
  <si>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</si>
  <si>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</si>
  <si>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</si>
  <si>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</si>
  <si>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112151112</t>
  </si>
  <si>
    <t>Směrové kácení stromů s rozřezáním a odvětvením D kmene do 300 mm</t>
  </si>
  <si>
    <t>kus</t>
  </si>
  <si>
    <t>4</t>
  </si>
  <si>
    <t>-2026540419</t>
  </si>
  <si>
    <t>112251102</t>
  </si>
  <si>
    <t>Odstranění pařezů D do 500 mm</t>
  </si>
  <si>
    <t>-324700772</t>
  </si>
  <si>
    <t>3</t>
  </si>
  <si>
    <t>113154114</t>
  </si>
  <si>
    <t>Frézování živičného krytu tl 100 mm pruh š 0,5 m pl do 500 m2 bez překážek v trase</t>
  </si>
  <si>
    <t>m2</t>
  </si>
  <si>
    <t>-1365160469</t>
  </si>
  <si>
    <t>VV</t>
  </si>
  <si>
    <t>2*0,8*9</t>
  </si>
  <si>
    <t>Součet</t>
  </si>
  <si>
    <t>122251101</t>
  </si>
  <si>
    <t>Odkopávky a prokopávky nezapažené v hornině třídy těžitelnosti I, skupiny 3 objem do 20 m3 strojně</t>
  </si>
  <si>
    <t>m3</t>
  </si>
  <si>
    <t>123415517</t>
  </si>
  <si>
    <t>36*0,3</t>
  </si>
  <si>
    <t>5</t>
  </si>
  <si>
    <t>122252203</t>
  </si>
  <si>
    <t>Odkopávky a prokopávky nezapažené pro silnice a dálnice v hornině třídy těžitelnosti I objem do 100 m3 strojně</t>
  </si>
  <si>
    <t>-689860457</t>
  </si>
  <si>
    <t>36*0,6</t>
  </si>
  <si>
    <t>6</t>
  </si>
  <si>
    <t>132151101</t>
  </si>
  <si>
    <t>Hloubení rýh nezapažených  š do 800 mm v hornině třídy těžitelnosti I, skupiny 1 a 2 objem do 20 m3 strojně</t>
  </si>
  <si>
    <t>-1124398162</t>
  </si>
  <si>
    <t>0,7*0,5*4,2*4</t>
  </si>
  <si>
    <t>7</t>
  </si>
  <si>
    <t>182251101</t>
  </si>
  <si>
    <t>Svahování násypů</t>
  </si>
  <si>
    <t>369549585</t>
  </si>
  <si>
    <t>20*1,5*2</t>
  </si>
  <si>
    <t>Zakládání</t>
  </si>
  <si>
    <t>8</t>
  </si>
  <si>
    <t>212341111</t>
  </si>
  <si>
    <t>Obetonování drenážních trub mezerovitým betonem</t>
  </si>
  <si>
    <t>-487625367</t>
  </si>
  <si>
    <t>9</t>
  </si>
  <si>
    <t>212792212</t>
  </si>
  <si>
    <t>Odvodnění mostní opěry - drenážní flexibilní plastové potrubí DN 160</t>
  </si>
  <si>
    <t>m</t>
  </si>
  <si>
    <t>-2132054969</t>
  </si>
  <si>
    <t>10</t>
  </si>
  <si>
    <t>213141131</t>
  </si>
  <si>
    <t>Zřízení vrstvy z geotextilie ve sklonu do 1:1 š do 3 m</t>
  </si>
  <si>
    <t>-261991599</t>
  </si>
  <si>
    <t>11</t>
  </si>
  <si>
    <t>M</t>
  </si>
  <si>
    <t>69311010</t>
  </si>
  <si>
    <t>geotextilie tkaná separační, filtrační, výztužná PP pevnost v tahu 80kN/m</t>
  </si>
  <si>
    <t>-718534623</t>
  </si>
  <si>
    <t>36*1,1845 'Přepočtené koeficientem množství</t>
  </si>
  <si>
    <t>Svislé a kompletní konstrukce</t>
  </si>
  <si>
    <t>12</t>
  </si>
  <si>
    <t>317171125</t>
  </si>
  <si>
    <t>Kotvení monolitického betonu římsy do mostovky kotvou spřaženou</t>
  </si>
  <si>
    <t>-1673917669</t>
  </si>
  <si>
    <t>13</t>
  </si>
  <si>
    <t>R001</t>
  </si>
  <si>
    <t>kotva spřažená  pro kotvení mostní  římsy</t>
  </si>
  <si>
    <t>-2113386006</t>
  </si>
  <si>
    <t>14</t>
  </si>
  <si>
    <t>317321118</t>
  </si>
  <si>
    <t>Mostní římsy ze ŽB C 30/37</t>
  </si>
  <si>
    <t>-1215375223</t>
  </si>
  <si>
    <t>5,6</t>
  </si>
  <si>
    <t>317353121</t>
  </si>
  <si>
    <t>Bednění mostních říms všech tvarů - zřízení</t>
  </si>
  <si>
    <t>-870455316</t>
  </si>
  <si>
    <t>17*0,38*2</t>
  </si>
  <si>
    <t>16</t>
  </si>
  <si>
    <t>317353221</t>
  </si>
  <si>
    <t>Bednění mostních říms všech tvarů - odstranění</t>
  </si>
  <si>
    <t>146834879</t>
  </si>
  <si>
    <t>17</t>
  </si>
  <si>
    <t>317361116</t>
  </si>
  <si>
    <t>Výztuž mostních říms z betonářské oceli 10 505</t>
  </si>
  <si>
    <t>t</t>
  </si>
  <si>
    <t>1022974464</t>
  </si>
  <si>
    <t>18</t>
  </si>
  <si>
    <t>334323218</t>
  </si>
  <si>
    <t>Mostní křídla a závěrné zídky ze ŽB C 30/37</t>
  </si>
  <si>
    <t>989477258</t>
  </si>
  <si>
    <t>4*4,2*0,5*0,7</t>
  </si>
  <si>
    <t>19</t>
  </si>
  <si>
    <t>334352111</t>
  </si>
  <si>
    <t>Bednění mostních křídel a závěrných zídek ze systémového bednění s výplní z překližek - zřízení</t>
  </si>
  <si>
    <t>-1435210968</t>
  </si>
  <si>
    <t>20</t>
  </si>
  <si>
    <t>334352211</t>
  </si>
  <si>
    <t>Bednění mostních křídel a závěrných zídek ze systémového bednění s výplní z překližek - odstranění</t>
  </si>
  <si>
    <t>574908410</t>
  </si>
  <si>
    <t>334361226</t>
  </si>
  <si>
    <t>Výztuž křídel, závěrných zdí z betonářské oceli 10 505</t>
  </si>
  <si>
    <t>-1113958578</t>
  </si>
  <si>
    <t>5,88*190/1000</t>
  </si>
  <si>
    <t>Vodorovné konstrukce</t>
  </si>
  <si>
    <t>22</t>
  </si>
  <si>
    <t>451315136</t>
  </si>
  <si>
    <t>Podkladní nebo výplňová vrstva z betonu C 20/25 tl do 200 mm</t>
  </si>
  <si>
    <t>224585497</t>
  </si>
  <si>
    <t>0,5*18</t>
  </si>
  <si>
    <t>23</t>
  </si>
  <si>
    <t>458311131</t>
  </si>
  <si>
    <t>Filtrační vrstvy za opěrou z betonu drenážního hutněného po vrstvách</t>
  </si>
  <si>
    <t>-649038316</t>
  </si>
  <si>
    <t>2*9*1,5*0,4</t>
  </si>
  <si>
    <t>Komunikace pozemní</t>
  </si>
  <si>
    <t>24</t>
  </si>
  <si>
    <t>573211107</t>
  </si>
  <si>
    <t>Postřik živičný spojovací z asfaltu v množství 0,30 kg/m2</t>
  </si>
  <si>
    <t>380712310</t>
  </si>
  <si>
    <t>25</t>
  </si>
  <si>
    <t>577144031</t>
  </si>
  <si>
    <t>Asfaltový beton vrstva obrusná ACO 11 (ABS) tř. I tl 50 mm š do 1,5 m z modifikovaného asfaltu</t>
  </si>
  <si>
    <t>-96059663</t>
  </si>
  <si>
    <t>18*0,8</t>
  </si>
  <si>
    <t>26</t>
  </si>
  <si>
    <t>577145032</t>
  </si>
  <si>
    <t>Asfaltový beton vrstva ložní ACL 16 (ABVH) tl 50 mm š do 1,5 m z modifikovaného asfaltu</t>
  </si>
  <si>
    <t>-1208738011</t>
  </si>
  <si>
    <t>Úpravy povrchů, podlahy a osazování výplní</t>
  </si>
  <si>
    <t>27</t>
  </si>
  <si>
    <t>628631211</t>
  </si>
  <si>
    <t>Spárování zdí a valů z lomového kamene cementovou maltou hl do 30 mm</t>
  </si>
  <si>
    <t>2077866004</t>
  </si>
  <si>
    <t>28</t>
  </si>
  <si>
    <t>629995101</t>
  </si>
  <si>
    <t>Očištění vnějších ploch tlakovou vodou</t>
  </si>
  <si>
    <t>-1178365744</t>
  </si>
  <si>
    <t>Ostatní konstrukce a práce, bourání</t>
  </si>
  <si>
    <t>29</t>
  </si>
  <si>
    <t>911331411</t>
  </si>
  <si>
    <t>Náběh ocelového svodidla jednostranný délky do 4 m se zaberaněním sloupků v rozmezí do 2 m</t>
  </si>
  <si>
    <t>1801347304</t>
  </si>
  <si>
    <t>30</t>
  </si>
  <si>
    <t>911334122</t>
  </si>
  <si>
    <t>Svodidlo ocelové zábradelní zádržnosti H2 kotvené do římsy s výplní ze svislých tyčí</t>
  </si>
  <si>
    <t>1838651681</t>
  </si>
  <si>
    <t>31</t>
  </si>
  <si>
    <t>919112233</t>
  </si>
  <si>
    <t>Řezání spár pro vytvoření komůrky š 20 mm hl 40 mm pro těsnící zálivku v živičném krytu</t>
  </si>
  <si>
    <t>315562919</t>
  </si>
  <si>
    <t>8*1,5</t>
  </si>
  <si>
    <t>32</t>
  </si>
  <si>
    <t>919122132</t>
  </si>
  <si>
    <t>Těsnění spár zálivkou za tepla pro komůrky š 20 mm hl 40 mm s těsnicím profilem</t>
  </si>
  <si>
    <t>-739526090</t>
  </si>
  <si>
    <t>33</t>
  </si>
  <si>
    <t>938121111</t>
  </si>
  <si>
    <t>Odstranění náletových křovin, dřevin a travnatého porostu ve výškách v okolí říms a křídel</t>
  </si>
  <si>
    <t>54643906</t>
  </si>
  <si>
    <t>34</t>
  </si>
  <si>
    <t>963051111</t>
  </si>
  <si>
    <t>Bourání mostní nosné konstrukce z ŽB</t>
  </si>
  <si>
    <t>-92940791</t>
  </si>
  <si>
    <t>0,5*2*9*0,7</t>
  </si>
  <si>
    <t>35</t>
  </si>
  <si>
    <t>966005211</t>
  </si>
  <si>
    <t>Rozebrání a odstranění silničního zábradlí se sloupky osazenými do říms nebo krycích desek</t>
  </si>
  <si>
    <t>-1756172007</t>
  </si>
  <si>
    <t>36</t>
  </si>
  <si>
    <t>985142211</t>
  </si>
  <si>
    <t>Vysekání spojovací hmoty ze spár zdiva hl přes 40 mm dl do 6 m/m2</t>
  </si>
  <si>
    <t>-49385361</t>
  </si>
  <si>
    <t>37</t>
  </si>
  <si>
    <t>985232111</t>
  </si>
  <si>
    <t>Hloubkové spárování zdiva aktivovanou maltou spára hl do 80 mm dl do 6 m/m2</t>
  </si>
  <si>
    <t>-763033788</t>
  </si>
  <si>
    <t>38</t>
  </si>
  <si>
    <t>985233111</t>
  </si>
  <si>
    <t>Úprava spár po spárování zdiva uhlazením spára dl do 6 m/m2</t>
  </si>
  <si>
    <t>2043366812</t>
  </si>
  <si>
    <t>997</t>
  </si>
  <si>
    <t>Přesun sutě</t>
  </si>
  <si>
    <t>39</t>
  </si>
  <si>
    <t>997211511</t>
  </si>
  <si>
    <t>Vodorovná doprava suti po suchu na vzdálenost do 1 km</t>
  </si>
  <si>
    <t>-310408436</t>
  </si>
  <si>
    <t>998</t>
  </si>
  <si>
    <t>Přesun hmot</t>
  </si>
  <si>
    <t>40</t>
  </si>
  <si>
    <t>998212111</t>
  </si>
  <si>
    <t>Přesun hmot pro mosty zděné, monolitické betonové nebo ocelové v do 20 m</t>
  </si>
  <si>
    <t>-2013752317</t>
  </si>
  <si>
    <t>PSV</t>
  </si>
  <si>
    <t>Práce a dodávky PSV</t>
  </si>
  <si>
    <t>711</t>
  </si>
  <si>
    <t>Izolace proti vodě, vlhkosti a plynům</t>
  </si>
  <si>
    <t>41</t>
  </si>
  <si>
    <t>711111002</t>
  </si>
  <si>
    <t>Provedení izolace proti zemní vlhkosti vodorovné za studena lakem asfaltovým</t>
  </si>
  <si>
    <t>-1393908227</t>
  </si>
  <si>
    <t>42</t>
  </si>
  <si>
    <t>11163150</t>
  </si>
  <si>
    <t>lak penetrační asfaltový</t>
  </si>
  <si>
    <t>1097961784</t>
  </si>
  <si>
    <t>36*0,00039 'Přepočtené koeficientem množství</t>
  </si>
  <si>
    <t>43</t>
  </si>
  <si>
    <t>711112002</t>
  </si>
  <si>
    <t>Provedení izolace proti zemní vlhkosti svislé za studena lakem asfaltovým</t>
  </si>
  <si>
    <t>1558397078</t>
  </si>
  <si>
    <t>44</t>
  </si>
  <si>
    <t>375710003</t>
  </si>
  <si>
    <t>16,2*0,00041 'Přepočtené koeficientem množství</t>
  </si>
  <si>
    <t>45</t>
  </si>
  <si>
    <t>711131811</t>
  </si>
  <si>
    <t>Odstranění izolace proti zemní vlhkosti vodorovné</t>
  </si>
  <si>
    <t>415548334</t>
  </si>
  <si>
    <t>46</t>
  </si>
  <si>
    <t>711141559</t>
  </si>
  <si>
    <t>Provedení izolace proti zemní vlhkosti pásy přitavením vodorovné NAIP</t>
  </si>
  <si>
    <t>-1763129009</t>
  </si>
  <si>
    <t>47</t>
  </si>
  <si>
    <t>BTX.40000033</t>
  </si>
  <si>
    <t>BITUMELIT PR 5mm (role/7,5m2)</t>
  </si>
  <si>
    <t>135629439</t>
  </si>
  <si>
    <t>36*1,1655 'Přepočtené koeficientem množství</t>
  </si>
  <si>
    <t>48</t>
  </si>
  <si>
    <t>711491172</t>
  </si>
  <si>
    <t>Provedení doplňků izolace proti vodě na vodorovné ploše z textilií vrstva ochranná</t>
  </si>
  <si>
    <t>785989649</t>
  </si>
  <si>
    <t>49</t>
  </si>
  <si>
    <t>1442807905</t>
  </si>
  <si>
    <t>68*1,05 'Přepočtené koeficientem množství</t>
  </si>
  <si>
    <t>50</t>
  </si>
  <si>
    <t>998711201</t>
  </si>
  <si>
    <t>Přesun hmot procentní pro izolace proti vodě, vlhkosti a plynům v objektech v do 6 m</t>
  </si>
  <si>
    <t>%</t>
  </si>
  <si>
    <t>-1906185711</t>
  </si>
  <si>
    <t>Oprava propustku Jiřičná - silnice 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</si>
</sst>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6" workbookViewId="0">
      <selection activeCell="L85" sqref="L85:AO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87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9"/>
      <c r="BE5" s="215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19" t="s">
        <v>348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9"/>
      <c r="BE6" s="21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16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/>
      <c r="AR8" s="19"/>
      <c r="BE8" s="216"/>
      <c r="BS8" s="16" t="s">
        <v>6</v>
      </c>
    </row>
    <row r="9" spans="1:74" s="1" customFormat="1" ht="14.45" customHeight="1">
      <c r="B9" s="19"/>
      <c r="AR9" s="19"/>
      <c r="BE9" s="21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16"/>
      <c r="BS10" s="16" t="s">
        <v>6</v>
      </c>
    </row>
    <row r="11" spans="1:74" s="1" customFormat="1" ht="18.399999999999999" customHeight="1">
      <c r="B11" s="19"/>
      <c r="E11" s="24" t="s">
        <v>19</v>
      </c>
      <c r="AK11" s="26" t="s">
        <v>23</v>
      </c>
      <c r="AN11" s="24" t="s">
        <v>1</v>
      </c>
      <c r="AR11" s="19"/>
      <c r="BE11" s="216"/>
      <c r="BS11" s="16" t="s">
        <v>6</v>
      </c>
    </row>
    <row r="12" spans="1:74" s="1" customFormat="1" ht="6.95" customHeight="1">
      <c r="B12" s="19"/>
      <c r="AR12" s="19"/>
      <c r="BE12" s="216"/>
      <c r="BS12" s="16" t="s">
        <v>6</v>
      </c>
    </row>
    <row r="13" spans="1:74" s="1" customFormat="1" ht="12" customHeight="1">
      <c r="B13" s="19"/>
      <c r="D13" s="26" t="s">
        <v>24</v>
      </c>
      <c r="AK13" s="26" t="s">
        <v>22</v>
      </c>
      <c r="AN13" s="28" t="s">
        <v>25</v>
      </c>
      <c r="AR13" s="19"/>
      <c r="BE13" s="216"/>
      <c r="BS13" s="16" t="s">
        <v>6</v>
      </c>
    </row>
    <row r="14" spans="1:74" ht="12.75">
      <c r="B14" s="19"/>
      <c r="E14" s="220" t="s">
        <v>25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23</v>
      </c>
      <c r="AN14" s="28" t="s">
        <v>25</v>
      </c>
      <c r="AR14" s="19"/>
      <c r="BE14" s="216"/>
      <c r="BS14" s="16" t="s">
        <v>6</v>
      </c>
    </row>
    <row r="15" spans="1:74" s="1" customFormat="1" ht="6.95" customHeight="1">
      <c r="B15" s="19"/>
      <c r="AR15" s="19"/>
      <c r="BE15" s="216"/>
      <c r="BS15" s="16" t="s">
        <v>3</v>
      </c>
    </row>
    <row r="16" spans="1:74" s="1" customFormat="1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16"/>
      <c r="BS16" s="16" t="s">
        <v>3</v>
      </c>
    </row>
    <row r="17" spans="1:71" s="1" customFormat="1" ht="18.399999999999999" customHeight="1">
      <c r="B17" s="19"/>
      <c r="E17" s="24" t="s">
        <v>19</v>
      </c>
      <c r="AK17" s="26" t="s">
        <v>23</v>
      </c>
      <c r="AN17" s="24" t="s">
        <v>1</v>
      </c>
      <c r="AR17" s="19"/>
      <c r="BE17" s="216"/>
      <c r="BS17" s="16" t="s">
        <v>27</v>
      </c>
    </row>
    <row r="18" spans="1:71" s="1" customFormat="1" ht="6.95" customHeight="1">
      <c r="B18" s="19"/>
      <c r="AR18" s="19"/>
      <c r="BE18" s="216"/>
      <c r="BS18" s="16" t="s">
        <v>6</v>
      </c>
    </row>
    <row r="19" spans="1:71" s="1" customFormat="1" ht="12" customHeight="1">
      <c r="B19" s="19"/>
      <c r="D19" s="26" t="s">
        <v>28</v>
      </c>
      <c r="AK19" s="26" t="s">
        <v>22</v>
      </c>
      <c r="AN19" s="24" t="s">
        <v>1</v>
      </c>
      <c r="AR19" s="19"/>
      <c r="BE19" s="216"/>
      <c r="BS19" s="16" t="s">
        <v>6</v>
      </c>
    </row>
    <row r="20" spans="1:71" s="1" customFormat="1" ht="18.399999999999999" customHeight="1">
      <c r="B20" s="19"/>
      <c r="E20" s="24" t="s">
        <v>19</v>
      </c>
      <c r="AK20" s="26" t="s">
        <v>23</v>
      </c>
      <c r="AN20" s="24" t="s">
        <v>1</v>
      </c>
      <c r="AR20" s="19"/>
      <c r="BE20" s="216"/>
      <c r="BS20" s="16" t="s">
        <v>27</v>
      </c>
    </row>
    <row r="21" spans="1:71" s="1" customFormat="1" ht="6.95" customHeight="1">
      <c r="B21" s="19"/>
      <c r="AR21" s="19"/>
      <c r="BE21" s="216"/>
    </row>
    <row r="22" spans="1:71" s="1" customFormat="1" ht="12" customHeight="1">
      <c r="B22" s="19"/>
      <c r="D22" s="26" t="s">
        <v>29</v>
      </c>
      <c r="AR22" s="19"/>
      <c r="BE22" s="216"/>
    </row>
    <row r="23" spans="1:71" s="1" customFormat="1" ht="16.5" customHeight="1">
      <c r="B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6"/>
    </row>
    <row r="24" spans="1:71" s="1" customFormat="1" ht="6.95" customHeight="1">
      <c r="B24" s="19"/>
      <c r="AR24" s="19"/>
      <c r="BE24" s="21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6"/>
    </row>
    <row r="26" spans="1:71" s="2" customFormat="1" ht="25.9" customHeight="1">
      <c r="A26" s="31"/>
      <c r="B26" s="32"/>
      <c r="C26" s="31"/>
      <c r="D26" s="33" t="s">
        <v>30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P26" s="31"/>
      <c r="AQ26" s="31"/>
      <c r="AR26" s="32"/>
      <c r="BE26" s="21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5" t="s">
        <v>31</v>
      </c>
      <c r="M28" s="225"/>
      <c r="N28" s="225"/>
      <c r="O28" s="225"/>
      <c r="P28" s="225"/>
      <c r="Q28" s="31"/>
      <c r="R28" s="31"/>
      <c r="S28" s="31"/>
      <c r="T28" s="31"/>
      <c r="U28" s="31"/>
      <c r="V28" s="31"/>
      <c r="W28" s="225" t="s">
        <v>32</v>
      </c>
      <c r="X28" s="225"/>
      <c r="Y28" s="225"/>
      <c r="Z28" s="225"/>
      <c r="AA28" s="225"/>
      <c r="AB28" s="225"/>
      <c r="AC28" s="225"/>
      <c r="AD28" s="225"/>
      <c r="AE28" s="225"/>
      <c r="AF28" s="31"/>
      <c r="AG28" s="31"/>
      <c r="AH28" s="31"/>
      <c r="AI28" s="31"/>
      <c r="AJ28" s="31"/>
      <c r="AK28" s="225" t="s">
        <v>33</v>
      </c>
      <c r="AL28" s="225"/>
      <c r="AM28" s="225"/>
      <c r="AN28" s="225"/>
      <c r="AO28" s="225"/>
      <c r="AP28" s="31"/>
      <c r="AQ28" s="31"/>
      <c r="AR28" s="32"/>
      <c r="BE28" s="216"/>
    </row>
    <row r="29" spans="1:71" s="3" customFormat="1" ht="14.45" customHeight="1">
      <c r="B29" s="36"/>
      <c r="D29" s="26" t="s">
        <v>34</v>
      </c>
      <c r="F29" s="26" t="s">
        <v>35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6"/>
      <c r="BE29" s="217"/>
    </row>
    <row r="30" spans="1:71" s="3" customFormat="1" ht="14.45" customHeight="1">
      <c r="B30" s="36"/>
      <c r="F30" s="26" t="s">
        <v>36</v>
      </c>
      <c r="L30" s="210">
        <v>0.15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6"/>
      <c r="BE30" s="217"/>
    </row>
    <row r="31" spans="1:71" s="3" customFormat="1" ht="14.45" hidden="1" customHeight="1">
      <c r="B31" s="36"/>
      <c r="F31" s="26" t="s">
        <v>37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6"/>
      <c r="BE31" s="217"/>
    </row>
    <row r="32" spans="1:71" s="3" customFormat="1" ht="14.45" hidden="1" customHeight="1">
      <c r="B32" s="36"/>
      <c r="F32" s="26" t="s">
        <v>38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6"/>
      <c r="BE32" s="217"/>
    </row>
    <row r="33" spans="1:57" s="3" customFormat="1" ht="14.45" hidden="1" customHeight="1">
      <c r="B33" s="36"/>
      <c r="F33" s="26" t="s">
        <v>39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6"/>
      <c r="BE33" s="21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6"/>
    </row>
    <row r="35" spans="1:57" s="2" customFormat="1" ht="25.9" customHeight="1">
      <c r="A35" s="31"/>
      <c r="B35" s="32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11" t="s">
        <v>42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45</v>
      </c>
      <c r="AI60" s="34"/>
      <c r="AJ60" s="34"/>
      <c r="AK60" s="34"/>
      <c r="AL60" s="34"/>
      <c r="AM60" s="44" t="s">
        <v>46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47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48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45</v>
      </c>
      <c r="AI75" s="34"/>
      <c r="AJ75" s="34"/>
      <c r="AK75" s="34"/>
      <c r="AL75" s="34"/>
      <c r="AM75" s="44" t="s">
        <v>46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13</v>
      </c>
      <c r="L84" s="4">
        <f>K5</f>
        <v>0</v>
      </c>
      <c r="AR84" s="50"/>
    </row>
    <row r="85" spans="1:90" s="5" customFormat="1" ht="36.950000000000003" customHeight="1">
      <c r="B85" s="51"/>
      <c r="C85" s="52" t="s">
        <v>15</v>
      </c>
      <c r="L85" s="199" t="str">
        <f>K6</f>
        <v>Oprava propustku Jiřičná - silnice 1891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1" t="str">
        <f>IF(AN8= "","",AN8)</f>
        <v/>
      </c>
      <c r="AN87" s="201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202" t="str">
        <f>IF(E17="","",E17)</f>
        <v xml:space="preserve"> </v>
      </c>
      <c r="AN89" s="203"/>
      <c r="AO89" s="203"/>
      <c r="AP89" s="203"/>
      <c r="AQ89" s="31"/>
      <c r="AR89" s="32"/>
      <c r="AS89" s="204" t="s">
        <v>50</v>
      </c>
      <c r="AT89" s="20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202" t="str">
        <f>IF(E20="","",E20)</f>
        <v xml:space="preserve"> </v>
      </c>
      <c r="AN90" s="203"/>
      <c r="AO90" s="203"/>
      <c r="AP90" s="203"/>
      <c r="AQ90" s="31"/>
      <c r="AR90" s="32"/>
      <c r="AS90" s="206"/>
      <c r="AT90" s="20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6"/>
      <c r="AT91" s="20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189" t="s">
        <v>51</v>
      </c>
      <c r="D92" s="190"/>
      <c r="E92" s="190"/>
      <c r="F92" s="190"/>
      <c r="G92" s="190"/>
      <c r="H92" s="59"/>
      <c r="I92" s="191" t="s">
        <v>52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53</v>
      </c>
      <c r="AH92" s="190"/>
      <c r="AI92" s="190"/>
      <c r="AJ92" s="190"/>
      <c r="AK92" s="190"/>
      <c r="AL92" s="190"/>
      <c r="AM92" s="190"/>
      <c r="AN92" s="191" t="s">
        <v>54</v>
      </c>
      <c r="AO92" s="190"/>
      <c r="AP92" s="193"/>
      <c r="AQ92" s="60" t="s">
        <v>55</v>
      </c>
      <c r="AR92" s="32"/>
      <c r="AS92" s="61" t="s">
        <v>56</v>
      </c>
      <c r="AT92" s="62" t="s">
        <v>57</v>
      </c>
      <c r="AU92" s="62" t="s">
        <v>58</v>
      </c>
      <c r="AV92" s="62" t="s">
        <v>59</v>
      </c>
      <c r="AW92" s="62" t="s">
        <v>60</v>
      </c>
      <c r="AX92" s="62" t="s">
        <v>61</v>
      </c>
      <c r="AY92" s="62" t="s">
        <v>62</v>
      </c>
      <c r="AZ92" s="62" t="s">
        <v>63</v>
      </c>
      <c r="BA92" s="62" t="s">
        <v>64</v>
      </c>
      <c r="BB92" s="62" t="s">
        <v>65</v>
      </c>
      <c r="BC92" s="62" t="s">
        <v>66</v>
      </c>
      <c r="BD92" s="63" t="s">
        <v>67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68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69</v>
      </c>
      <c r="BT94" s="76" t="s">
        <v>70</v>
      </c>
      <c r="BV94" s="76" t="s">
        <v>71</v>
      </c>
      <c r="BW94" s="76" t="s">
        <v>4</v>
      </c>
      <c r="BX94" s="76" t="s">
        <v>72</v>
      </c>
      <c r="CL94" s="76" t="s">
        <v>1</v>
      </c>
    </row>
    <row r="95" spans="1:90" s="7" customFormat="1" ht="24.75" customHeight="1">
      <c r="A95" s="77" t="s">
        <v>73</v>
      </c>
      <c r="B95" s="78"/>
      <c r="C95" s="79"/>
      <c r="D95" s="196"/>
      <c r="E95" s="196"/>
      <c r="F95" s="196"/>
      <c r="G95" s="196"/>
      <c r="H95" s="196"/>
      <c r="I95" s="80"/>
      <c r="J95" s="196" t="s">
        <v>348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'Oprava propustku'!J28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81" t="s">
        <v>74</v>
      </c>
      <c r="AR95" s="78"/>
      <c r="AS95" s="82">
        <v>0</v>
      </c>
      <c r="AT95" s="83">
        <f>ROUND(SUM(AV95:AW95),2)</f>
        <v>0</v>
      </c>
      <c r="AU95" s="84">
        <f>'Oprava propustku'!P124</f>
        <v>0</v>
      </c>
      <c r="AV95" s="83">
        <f>'Oprava propustku'!J31</f>
        <v>0</v>
      </c>
      <c r="AW95" s="83">
        <f>'Oprava propustku'!J32</f>
        <v>0</v>
      </c>
      <c r="AX95" s="83">
        <f>'Oprava propustku'!J33</f>
        <v>0</v>
      </c>
      <c r="AY95" s="83">
        <f>'Oprava propustku'!J34</f>
        <v>0</v>
      </c>
      <c r="AZ95" s="83">
        <f>'Oprava propustku'!F31</f>
        <v>0</v>
      </c>
      <c r="BA95" s="83">
        <f>'Oprava propustku'!F32</f>
        <v>0</v>
      </c>
      <c r="BB95" s="83">
        <f>'Oprava propustku'!F33</f>
        <v>0</v>
      </c>
      <c r="BC95" s="83">
        <f>'Oprava propustku'!F34</f>
        <v>0</v>
      </c>
      <c r="BD95" s="85">
        <f>'Oprava propustku'!F35</f>
        <v>0</v>
      </c>
      <c r="BT95" s="86" t="s">
        <v>75</v>
      </c>
      <c r="BU95" s="86" t="s">
        <v>76</v>
      </c>
      <c r="BV95" s="86" t="s">
        <v>71</v>
      </c>
      <c r="BW95" s="86" t="s">
        <v>4</v>
      </c>
      <c r="BX95" s="86" t="s">
        <v>72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26-2021-2 - Rekonstrukc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abSelected="1" topLeftCell="A63" workbookViewId="0">
      <selection activeCell="W13" sqref="W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46" s="1" customFormat="1" ht="24.95" customHeight="1">
      <c r="B4" s="19"/>
      <c r="D4" s="20" t="s">
        <v>78</v>
      </c>
      <c r="L4" s="19"/>
      <c r="M4" s="8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15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199" t="s">
        <v>348</v>
      </c>
      <c r="F7" s="226"/>
      <c r="G7" s="226"/>
      <c r="H7" s="226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16</v>
      </c>
      <c r="E9" s="31"/>
      <c r="F9" s="24" t="s">
        <v>1</v>
      </c>
      <c r="G9" s="31"/>
      <c r="H9" s="31"/>
      <c r="I9" s="26" t="s">
        <v>17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18</v>
      </c>
      <c r="E10" s="31"/>
      <c r="F10" s="24" t="s">
        <v>19</v>
      </c>
      <c r="G10" s="31"/>
      <c r="H10" s="31"/>
      <c r="I10" s="26" t="s">
        <v>20</v>
      </c>
      <c r="J10" s="54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31"/>
      <c r="G12" s="31"/>
      <c r="H12" s="31"/>
      <c r="I12" s="26" t="s">
        <v>22</v>
      </c>
      <c r="J12" s="24" t="str">
        <f>IF('Rekapitulace stavby'!AN10="","",'Rekapitulace stavby'!AN10)</f>
        <v/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tr">
        <f>IF('Rekapitulace stavby'!E11="","",'Rekapitulace stavby'!E11)</f>
        <v xml:space="preserve"> </v>
      </c>
      <c r="F13" s="31"/>
      <c r="G13" s="31"/>
      <c r="H13" s="31"/>
      <c r="I13" s="26" t="s">
        <v>23</v>
      </c>
      <c r="J13" s="24" t="str">
        <f>IF('Rekapitulace stavby'!AN11="","",'Rekapitulace stavby'!AN11)</f>
        <v/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24</v>
      </c>
      <c r="E15" s="31"/>
      <c r="F15" s="31"/>
      <c r="G15" s="31"/>
      <c r="H15" s="31"/>
      <c r="I15" s="26" t="s">
        <v>22</v>
      </c>
      <c r="J15" s="27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27" t="str">
        <f>'Rekapitulace stavby'!E14</f>
        <v>Vyplň údaj</v>
      </c>
      <c r="F16" s="218"/>
      <c r="G16" s="218"/>
      <c r="H16" s="218"/>
      <c r="I16" s="26" t="s">
        <v>23</v>
      </c>
      <c r="J16" s="27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26</v>
      </c>
      <c r="E18" s="31"/>
      <c r="F18" s="31"/>
      <c r="G18" s="31"/>
      <c r="H18" s="31"/>
      <c r="I18" s="26" t="s">
        <v>22</v>
      </c>
      <c r="J18" s="24" t="str">
        <f>IF('Rekapitulace stavby'!AN16="","",'Rekapitulace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IF('Rekapitulace stavby'!E17="","",'Rekapitulace stavby'!E17)</f>
        <v xml:space="preserve"> </v>
      </c>
      <c r="F19" s="31"/>
      <c r="G19" s="31"/>
      <c r="H19" s="31"/>
      <c r="I19" s="26" t="s">
        <v>23</v>
      </c>
      <c r="J19" s="24" t="str">
        <f>IF('Rekapitulace stavby'!AN17="","",'Rekapitulace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28</v>
      </c>
      <c r="E21" s="31"/>
      <c r="F21" s="31"/>
      <c r="G21" s="31"/>
      <c r="H21" s="31"/>
      <c r="I21" s="26" t="s">
        <v>22</v>
      </c>
      <c r="J21" s="24" t="str">
        <f>IF('Rekapitulace stavby'!AN19="","",'Rekapitulace stavby'!AN19)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tr">
        <f>IF('Rekapitulace stavby'!E20="","",'Rekapitulace stavby'!E20)</f>
        <v xml:space="preserve"> </v>
      </c>
      <c r="F22" s="31"/>
      <c r="G22" s="31"/>
      <c r="H22" s="31"/>
      <c r="I22" s="26" t="s">
        <v>23</v>
      </c>
      <c r="J22" s="24" t="str">
        <f>IF('Rekapitulace stavby'!AN20="","",'Rekapitulace stavby'!AN20)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29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88"/>
      <c r="B25" s="89"/>
      <c r="C25" s="88"/>
      <c r="D25" s="88"/>
      <c r="E25" s="222" t="s">
        <v>1</v>
      </c>
      <c r="F25" s="222"/>
      <c r="G25" s="222"/>
      <c r="H25" s="222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1" t="s">
        <v>30</v>
      </c>
      <c r="E28" s="31"/>
      <c r="F28" s="31"/>
      <c r="G28" s="31"/>
      <c r="H28" s="31"/>
      <c r="I28" s="31"/>
      <c r="J28" s="70">
        <f>ROUND(J124,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32</v>
      </c>
      <c r="G30" s="31"/>
      <c r="H30" s="31"/>
      <c r="I30" s="35" t="s">
        <v>31</v>
      </c>
      <c r="J30" s="35" t="s">
        <v>33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2" t="s">
        <v>34</v>
      </c>
      <c r="E31" s="26" t="s">
        <v>35</v>
      </c>
      <c r="F31" s="93">
        <f>ROUND((SUM(BE124:BE218)),  2)</f>
        <v>0</v>
      </c>
      <c r="G31" s="31"/>
      <c r="H31" s="31"/>
      <c r="I31" s="94">
        <v>0.21</v>
      </c>
      <c r="J31" s="93">
        <f>ROUND(((SUM(BE124:BE218))*I31),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36</v>
      </c>
      <c r="F32" s="93">
        <f>ROUND((SUM(BF124:BF218)),  2)</f>
        <v>0</v>
      </c>
      <c r="G32" s="31"/>
      <c r="H32" s="31"/>
      <c r="I32" s="94">
        <v>0.15</v>
      </c>
      <c r="J32" s="93">
        <f>ROUND(((SUM(BF124:BF218))*I32),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37</v>
      </c>
      <c r="F33" s="93">
        <f>ROUND((SUM(BG124:BG218)),  2)</f>
        <v>0</v>
      </c>
      <c r="G33" s="31"/>
      <c r="H33" s="31"/>
      <c r="I33" s="94">
        <v>0.21</v>
      </c>
      <c r="J33" s="93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38</v>
      </c>
      <c r="F34" s="93">
        <f>ROUND((SUM(BH124:BH218)),  2)</f>
        <v>0</v>
      </c>
      <c r="G34" s="31"/>
      <c r="H34" s="31"/>
      <c r="I34" s="94">
        <v>0.15</v>
      </c>
      <c r="J34" s="93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3">
        <f>ROUND((SUM(BI124:BI218)),  2)</f>
        <v>0</v>
      </c>
      <c r="G35" s="31"/>
      <c r="H35" s="31"/>
      <c r="I35" s="94">
        <v>0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5"/>
      <c r="D37" s="96" t="s">
        <v>40</v>
      </c>
      <c r="E37" s="59"/>
      <c r="F37" s="59"/>
      <c r="G37" s="97" t="s">
        <v>41</v>
      </c>
      <c r="H37" s="98" t="s">
        <v>42</v>
      </c>
      <c r="I37" s="59"/>
      <c r="J37" s="99">
        <f>SUM(J28:J35)</f>
        <v>0</v>
      </c>
      <c r="K37" s="100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45</v>
      </c>
      <c r="E61" s="34"/>
      <c r="F61" s="101" t="s">
        <v>46</v>
      </c>
      <c r="G61" s="44" t="s">
        <v>45</v>
      </c>
      <c r="H61" s="34"/>
      <c r="I61" s="34"/>
      <c r="J61" s="102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45</v>
      </c>
      <c r="E76" s="34"/>
      <c r="F76" s="101" t="s">
        <v>46</v>
      </c>
      <c r="G76" s="44" t="s">
        <v>45</v>
      </c>
      <c r="H76" s="34"/>
      <c r="I76" s="34"/>
      <c r="J76" s="102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79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199" t="str">
        <f>E7</f>
        <v>Oprava propustku Jiřičná - silnice 1891</v>
      </c>
      <c r="F85" s="226"/>
      <c r="G85" s="226"/>
      <c r="H85" s="22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18</v>
      </c>
      <c r="D87" s="31"/>
      <c r="E87" s="31"/>
      <c r="F87" s="24" t="str">
        <f>F10</f>
        <v xml:space="preserve"> </v>
      </c>
      <c r="G87" s="31"/>
      <c r="H87" s="31"/>
      <c r="I87" s="26" t="s">
        <v>20</v>
      </c>
      <c r="J87" s="54" t="str">
        <f>IF(J10="","",J10)</f>
        <v/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21</v>
      </c>
      <c r="D89" s="31"/>
      <c r="E89" s="31"/>
      <c r="F89" s="24" t="str">
        <f>E13</f>
        <v xml:space="preserve"> </v>
      </c>
      <c r="G89" s="31"/>
      <c r="H89" s="31"/>
      <c r="I89" s="26" t="s">
        <v>26</v>
      </c>
      <c r="J89" s="29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24</v>
      </c>
      <c r="D90" s="31"/>
      <c r="E90" s="31"/>
      <c r="F90" s="24" t="str">
        <f>IF(E16="","",E16)</f>
        <v>Vyplň údaj</v>
      </c>
      <c r="G90" s="31"/>
      <c r="H90" s="31"/>
      <c r="I90" s="26" t="s">
        <v>28</v>
      </c>
      <c r="J90" s="29" t="str">
        <f>E22</f>
        <v xml:space="preserve"> 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03" t="s">
        <v>80</v>
      </c>
      <c r="D92" s="95"/>
      <c r="E92" s="95"/>
      <c r="F92" s="95"/>
      <c r="G92" s="95"/>
      <c r="H92" s="95"/>
      <c r="I92" s="95"/>
      <c r="J92" s="104" t="s">
        <v>81</v>
      </c>
      <c r="K92" s="95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05" t="s">
        <v>82</v>
      </c>
      <c r="D94" s="31"/>
      <c r="E94" s="31"/>
      <c r="F94" s="31"/>
      <c r="G94" s="31"/>
      <c r="H94" s="31"/>
      <c r="I94" s="31"/>
      <c r="J94" s="70">
        <f>J124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83</v>
      </c>
    </row>
    <row r="95" spans="1:47" s="9" customFormat="1" ht="24.95" customHeight="1">
      <c r="B95" s="106"/>
      <c r="D95" s="107" t="s">
        <v>84</v>
      </c>
      <c r="E95" s="108"/>
      <c r="F95" s="108"/>
      <c r="G95" s="108"/>
      <c r="H95" s="108"/>
      <c r="I95" s="108"/>
      <c r="J95" s="109">
        <f>J125</f>
        <v>0</v>
      </c>
      <c r="L95" s="106"/>
    </row>
    <row r="96" spans="1:47" s="10" customFormat="1" ht="19.899999999999999" customHeight="1">
      <c r="B96" s="110"/>
      <c r="D96" s="111" t="s">
        <v>85</v>
      </c>
      <c r="E96" s="112"/>
      <c r="F96" s="112"/>
      <c r="G96" s="112"/>
      <c r="H96" s="112"/>
      <c r="I96" s="112"/>
      <c r="J96" s="113">
        <f>J126</f>
        <v>0</v>
      </c>
      <c r="L96" s="110"/>
    </row>
    <row r="97" spans="1:31" s="10" customFormat="1" ht="19.899999999999999" customHeight="1">
      <c r="B97" s="110"/>
      <c r="D97" s="111" t="s">
        <v>86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1:31" s="10" customFormat="1" ht="19.899999999999999" customHeight="1">
      <c r="B98" s="110"/>
      <c r="D98" s="111" t="s">
        <v>87</v>
      </c>
      <c r="E98" s="112"/>
      <c r="F98" s="112"/>
      <c r="G98" s="112"/>
      <c r="H98" s="112"/>
      <c r="I98" s="112"/>
      <c r="J98" s="113">
        <f>J150</f>
        <v>0</v>
      </c>
      <c r="L98" s="110"/>
    </row>
    <row r="99" spans="1:31" s="10" customFormat="1" ht="19.899999999999999" customHeight="1">
      <c r="B99" s="110"/>
      <c r="D99" s="111" t="s">
        <v>88</v>
      </c>
      <c r="E99" s="112"/>
      <c r="F99" s="112"/>
      <c r="G99" s="112"/>
      <c r="H99" s="112"/>
      <c r="I99" s="112"/>
      <c r="J99" s="113">
        <f>J168</f>
        <v>0</v>
      </c>
      <c r="L99" s="110"/>
    </row>
    <row r="100" spans="1:31" s="10" customFormat="1" ht="19.899999999999999" customHeight="1">
      <c r="B100" s="110"/>
      <c r="D100" s="111" t="s">
        <v>89</v>
      </c>
      <c r="E100" s="112"/>
      <c r="F100" s="112"/>
      <c r="G100" s="112"/>
      <c r="H100" s="112"/>
      <c r="I100" s="112"/>
      <c r="J100" s="113">
        <f>J175</f>
        <v>0</v>
      </c>
      <c r="L100" s="110"/>
    </row>
    <row r="101" spans="1:31" s="10" customFormat="1" ht="19.899999999999999" customHeight="1">
      <c r="B101" s="110"/>
      <c r="D101" s="111" t="s">
        <v>90</v>
      </c>
      <c r="E101" s="112"/>
      <c r="F101" s="112"/>
      <c r="G101" s="112"/>
      <c r="H101" s="112"/>
      <c r="I101" s="112"/>
      <c r="J101" s="113">
        <f>J181</f>
        <v>0</v>
      </c>
      <c r="L101" s="110"/>
    </row>
    <row r="102" spans="1:31" s="10" customFormat="1" ht="19.899999999999999" customHeight="1">
      <c r="B102" s="110"/>
      <c r="D102" s="111" t="s">
        <v>91</v>
      </c>
      <c r="E102" s="112"/>
      <c r="F102" s="112"/>
      <c r="G102" s="112"/>
      <c r="H102" s="112"/>
      <c r="I102" s="112"/>
      <c r="J102" s="113">
        <f>J184</f>
        <v>0</v>
      </c>
      <c r="L102" s="110"/>
    </row>
    <row r="103" spans="1:31" s="10" customFormat="1" ht="19.899999999999999" customHeight="1">
      <c r="B103" s="110"/>
      <c r="D103" s="111" t="s">
        <v>92</v>
      </c>
      <c r="E103" s="112"/>
      <c r="F103" s="112"/>
      <c r="G103" s="112"/>
      <c r="H103" s="112"/>
      <c r="I103" s="112"/>
      <c r="J103" s="113">
        <f>J199</f>
        <v>0</v>
      </c>
      <c r="L103" s="110"/>
    </row>
    <row r="104" spans="1:31" s="10" customFormat="1" ht="19.899999999999999" customHeight="1">
      <c r="B104" s="110"/>
      <c r="D104" s="111" t="s">
        <v>93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1:31" s="9" customFormat="1" ht="24.95" customHeight="1">
      <c r="B105" s="106"/>
      <c r="D105" s="107" t="s">
        <v>94</v>
      </c>
      <c r="E105" s="108"/>
      <c r="F105" s="108"/>
      <c r="G105" s="108"/>
      <c r="H105" s="108"/>
      <c r="I105" s="108"/>
      <c r="J105" s="109">
        <f>J203</f>
        <v>0</v>
      </c>
      <c r="L105" s="106"/>
    </row>
    <row r="106" spans="1:31" s="10" customFormat="1" ht="19.899999999999999" customHeight="1">
      <c r="B106" s="110"/>
      <c r="D106" s="111" t="s">
        <v>95</v>
      </c>
      <c r="E106" s="112"/>
      <c r="F106" s="112"/>
      <c r="G106" s="112"/>
      <c r="H106" s="112"/>
      <c r="I106" s="112"/>
      <c r="J106" s="113">
        <f>J204</f>
        <v>0</v>
      </c>
      <c r="L106" s="110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96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15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199" t="str">
        <f>E7</f>
        <v>Oprava propustku Jiřičná - silnice 1891</v>
      </c>
      <c r="F116" s="226"/>
      <c r="G116" s="226"/>
      <c r="H116" s="226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18</v>
      </c>
      <c r="D118" s="31"/>
      <c r="E118" s="31"/>
      <c r="F118" s="24" t="str">
        <f>F10</f>
        <v xml:space="preserve"> </v>
      </c>
      <c r="G118" s="31"/>
      <c r="H118" s="31"/>
      <c r="I118" s="26" t="s">
        <v>20</v>
      </c>
      <c r="J118" s="54" t="str">
        <f>IF(J10="","",J10)</f>
        <v/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21</v>
      </c>
      <c r="D120" s="31"/>
      <c r="E120" s="31"/>
      <c r="F120" s="24" t="str">
        <f>E13</f>
        <v xml:space="preserve"> </v>
      </c>
      <c r="G120" s="31"/>
      <c r="H120" s="31"/>
      <c r="I120" s="26" t="s">
        <v>26</v>
      </c>
      <c r="J120" s="29" t="str">
        <f>E19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1"/>
      <c r="E121" s="31"/>
      <c r="F121" s="24" t="str">
        <f>IF(E16="","",E16)</f>
        <v>Vyplň údaj</v>
      </c>
      <c r="G121" s="31"/>
      <c r="H121" s="31"/>
      <c r="I121" s="26" t="s">
        <v>28</v>
      </c>
      <c r="J121" s="29" t="str">
        <f>E22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14"/>
      <c r="B123" s="115"/>
      <c r="C123" s="116" t="s">
        <v>97</v>
      </c>
      <c r="D123" s="117" t="s">
        <v>55</v>
      </c>
      <c r="E123" s="117" t="s">
        <v>51</v>
      </c>
      <c r="F123" s="117" t="s">
        <v>52</v>
      </c>
      <c r="G123" s="117" t="s">
        <v>98</v>
      </c>
      <c r="H123" s="117" t="s">
        <v>99</v>
      </c>
      <c r="I123" s="117" t="s">
        <v>100</v>
      </c>
      <c r="J123" s="118" t="s">
        <v>81</v>
      </c>
      <c r="K123" s="119" t="s">
        <v>101</v>
      </c>
      <c r="L123" s="120"/>
      <c r="M123" s="61" t="s">
        <v>1</v>
      </c>
      <c r="N123" s="62" t="s">
        <v>34</v>
      </c>
      <c r="O123" s="62" t="s">
        <v>102</v>
      </c>
      <c r="P123" s="62" t="s">
        <v>103</v>
      </c>
      <c r="Q123" s="62" t="s">
        <v>104</v>
      </c>
      <c r="R123" s="62" t="s">
        <v>105</v>
      </c>
      <c r="S123" s="62" t="s">
        <v>106</v>
      </c>
      <c r="T123" s="63" t="s">
        <v>107</v>
      </c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</row>
    <row r="124" spans="1:65" s="2" customFormat="1" ht="22.9" customHeight="1">
      <c r="A124" s="31"/>
      <c r="B124" s="32"/>
      <c r="C124" s="68" t="s">
        <v>108</v>
      </c>
      <c r="D124" s="31"/>
      <c r="E124" s="31"/>
      <c r="F124" s="31"/>
      <c r="G124" s="31"/>
      <c r="H124" s="31"/>
      <c r="I124" s="31"/>
      <c r="J124" s="121">
        <f>BK124</f>
        <v>0</v>
      </c>
      <c r="K124" s="31"/>
      <c r="L124" s="32"/>
      <c r="M124" s="64"/>
      <c r="N124" s="55"/>
      <c r="O124" s="65"/>
      <c r="P124" s="122">
        <f>P125+P203</f>
        <v>0</v>
      </c>
      <c r="Q124" s="65"/>
      <c r="R124" s="122">
        <f>R125+R203</f>
        <v>73.186171653599999</v>
      </c>
      <c r="S124" s="65"/>
      <c r="T124" s="123">
        <f>T125+T203</f>
        <v>20.183499999999999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69</v>
      </c>
      <c r="AU124" s="16" t="s">
        <v>83</v>
      </c>
      <c r="BK124" s="124">
        <f>BK125+BK203</f>
        <v>0</v>
      </c>
    </row>
    <row r="125" spans="1:65" s="12" customFormat="1" ht="25.9" customHeight="1">
      <c r="B125" s="125"/>
      <c r="D125" s="126" t="s">
        <v>69</v>
      </c>
      <c r="E125" s="127" t="s">
        <v>109</v>
      </c>
      <c r="F125" s="127" t="s">
        <v>110</v>
      </c>
      <c r="I125" s="128"/>
      <c r="J125" s="129">
        <f>BK125</f>
        <v>0</v>
      </c>
      <c r="L125" s="125"/>
      <c r="M125" s="130"/>
      <c r="N125" s="131"/>
      <c r="O125" s="131"/>
      <c r="P125" s="132">
        <f>P126+P144+P150+P168+P175+P181+P184+P199+P201</f>
        <v>0</v>
      </c>
      <c r="Q125" s="131"/>
      <c r="R125" s="132">
        <f>R126+R144+R150+R168+R175+R181+R184+R199+R201</f>
        <v>72.855973653600003</v>
      </c>
      <c r="S125" s="131"/>
      <c r="T125" s="133">
        <f>T126+T144+T150+T168+T175+T181+T184+T199+T201</f>
        <v>20.0395</v>
      </c>
      <c r="AR125" s="126" t="s">
        <v>75</v>
      </c>
      <c r="AT125" s="134" t="s">
        <v>69</v>
      </c>
      <c r="AU125" s="134" t="s">
        <v>70</v>
      </c>
      <c r="AY125" s="126" t="s">
        <v>111</v>
      </c>
      <c r="BK125" s="135">
        <f>BK126+BK144+BK150+BK168+BK175+BK181+BK184+BK199+BK201</f>
        <v>0</v>
      </c>
    </row>
    <row r="126" spans="1:65" s="12" customFormat="1" ht="22.9" customHeight="1">
      <c r="B126" s="125"/>
      <c r="D126" s="126" t="s">
        <v>69</v>
      </c>
      <c r="E126" s="136" t="s">
        <v>75</v>
      </c>
      <c r="F126" s="136" t="s">
        <v>112</v>
      </c>
      <c r="I126" s="128"/>
      <c r="J126" s="137">
        <f>BK126</f>
        <v>0</v>
      </c>
      <c r="L126" s="125"/>
      <c r="M126" s="130"/>
      <c r="N126" s="131"/>
      <c r="O126" s="131"/>
      <c r="P126" s="132">
        <f>SUM(P127:P143)</f>
        <v>0</v>
      </c>
      <c r="Q126" s="131"/>
      <c r="R126" s="132">
        <f>SUM(R127:R143)</f>
        <v>1.12608E-3</v>
      </c>
      <c r="S126" s="131"/>
      <c r="T126" s="133">
        <f>SUM(T127:T143)</f>
        <v>3.3120000000000003</v>
      </c>
      <c r="AR126" s="126" t="s">
        <v>75</v>
      </c>
      <c r="AT126" s="134" t="s">
        <v>69</v>
      </c>
      <c r="AU126" s="134" t="s">
        <v>75</v>
      </c>
      <c r="AY126" s="126" t="s">
        <v>111</v>
      </c>
      <c r="BK126" s="135">
        <f>SUM(BK127:BK143)</f>
        <v>0</v>
      </c>
    </row>
    <row r="127" spans="1:65" s="2" customFormat="1" ht="24.2" customHeight="1">
      <c r="A127" s="31"/>
      <c r="B127" s="138"/>
      <c r="C127" s="139" t="s">
        <v>75</v>
      </c>
      <c r="D127" s="139" t="s">
        <v>113</v>
      </c>
      <c r="E127" s="140" t="s">
        <v>114</v>
      </c>
      <c r="F127" s="141" t="s">
        <v>115</v>
      </c>
      <c r="G127" s="142" t="s">
        <v>116</v>
      </c>
      <c r="H127" s="143">
        <v>2</v>
      </c>
      <c r="I127" s="144"/>
      <c r="J127" s="145">
        <f>ROUND(I127*H127,2)</f>
        <v>0</v>
      </c>
      <c r="K127" s="146"/>
      <c r="L127" s="32"/>
      <c r="M127" s="147" t="s">
        <v>1</v>
      </c>
      <c r="N127" s="148" t="s">
        <v>35</v>
      </c>
      <c r="O127" s="57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1" t="s">
        <v>117</v>
      </c>
      <c r="AT127" s="151" t="s">
        <v>113</v>
      </c>
      <c r="AU127" s="151" t="s">
        <v>77</v>
      </c>
      <c r="AY127" s="16" t="s">
        <v>111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6" t="s">
        <v>75</v>
      </c>
      <c r="BK127" s="152">
        <f>ROUND(I127*H127,2)</f>
        <v>0</v>
      </c>
      <c r="BL127" s="16" t="s">
        <v>117</v>
      </c>
      <c r="BM127" s="151" t="s">
        <v>118</v>
      </c>
    </row>
    <row r="128" spans="1:65" s="2" customFormat="1" ht="14.45" customHeight="1">
      <c r="A128" s="31"/>
      <c r="B128" s="138"/>
      <c r="C128" s="139" t="s">
        <v>77</v>
      </c>
      <c r="D128" s="139" t="s">
        <v>113</v>
      </c>
      <c r="E128" s="140" t="s">
        <v>119</v>
      </c>
      <c r="F128" s="141" t="s">
        <v>120</v>
      </c>
      <c r="G128" s="142" t="s">
        <v>116</v>
      </c>
      <c r="H128" s="143">
        <v>2</v>
      </c>
      <c r="I128" s="144"/>
      <c r="J128" s="145">
        <f>ROUND(I128*H128,2)</f>
        <v>0</v>
      </c>
      <c r="K128" s="146"/>
      <c r="L128" s="32"/>
      <c r="M128" s="147" t="s">
        <v>1</v>
      </c>
      <c r="N128" s="148" t="s">
        <v>35</v>
      </c>
      <c r="O128" s="57"/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1" t="s">
        <v>117</v>
      </c>
      <c r="AT128" s="151" t="s">
        <v>113</v>
      </c>
      <c r="AU128" s="151" t="s">
        <v>77</v>
      </c>
      <c r="AY128" s="16" t="s">
        <v>111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6" t="s">
        <v>75</v>
      </c>
      <c r="BK128" s="152">
        <f>ROUND(I128*H128,2)</f>
        <v>0</v>
      </c>
      <c r="BL128" s="16" t="s">
        <v>117</v>
      </c>
      <c r="BM128" s="151" t="s">
        <v>121</v>
      </c>
    </row>
    <row r="129" spans="1:65" s="2" customFormat="1" ht="24.2" customHeight="1">
      <c r="A129" s="31"/>
      <c r="B129" s="138"/>
      <c r="C129" s="139" t="s">
        <v>122</v>
      </c>
      <c r="D129" s="139" t="s">
        <v>113</v>
      </c>
      <c r="E129" s="140" t="s">
        <v>123</v>
      </c>
      <c r="F129" s="141" t="s">
        <v>124</v>
      </c>
      <c r="G129" s="142" t="s">
        <v>125</v>
      </c>
      <c r="H129" s="143">
        <v>14.4</v>
      </c>
      <c r="I129" s="144"/>
      <c r="J129" s="145">
        <f>ROUND(I129*H129,2)</f>
        <v>0</v>
      </c>
      <c r="K129" s="146"/>
      <c r="L129" s="32"/>
      <c r="M129" s="147" t="s">
        <v>1</v>
      </c>
      <c r="N129" s="148" t="s">
        <v>35</v>
      </c>
      <c r="O129" s="57"/>
      <c r="P129" s="149">
        <f>O129*H129</f>
        <v>0</v>
      </c>
      <c r="Q129" s="149">
        <v>7.8200000000000003E-5</v>
      </c>
      <c r="R129" s="149">
        <f>Q129*H129</f>
        <v>1.12608E-3</v>
      </c>
      <c r="S129" s="149">
        <v>0.23</v>
      </c>
      <c r="T129" s="150">
        <f>S129*H129</f>
        <v>3.3120000000000003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1" t="s">
        <v>117</v>
      </c>
      <c r="AT129" s="151" t="s">
        <v>113</v>
      </c>
      <c r="AU129" s="151" t="s">
        <v>77</v>
      </c>
      <c r="AY129" s="16" t="s">
        <v>111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6" t="s">
        <v>75</v>
      </c>
      <c r="BK129" s="152">
        <f>ROUND(I129*H129,2)</f>
        <v>0</v>
      </c>
      <c r="BL129" s="16" t="s">
        <v>117</v>
      </c>
      <c r="BM129" s="151" t="s">
        <v>126</v>
      </c>
    </row>
    <row r="130" spans="1:65" s="13" customFormat="1">
      <c r="B130" s="153"/>
      <c r="D130" s="154" t="s">
        <v>127</v>
      </c>
      <c r="E130" s="155" t="s">
        <v>1</v>
      </c>
      <c r="F130" s="156" t="s">
        <v>128</v>
      </c>
      <c r="H130" s="157">
        <v>14.4</v>
      </c>
      <c r="I130" s="158"/>
      <c r="L130" s="153"/>
      <c r="M130" s="159"/>
      <c r="N130" s="160"/>
      <c r="O130" s="160"/>
      <c r="P130" s="160"/>
      <c r="Q130" s="160"/>
      <c r="R130" s="160"/>
      <c r="S130" s="160"/>
      <c r="T130" s="161"/>
      <c r="AT130" s="155" t="s">
        <v>127</v>
      </c>
      <c r="AU130" s="155" t="s">
        <v>77</v>
      </c>
      <c r="AV130" s="13" t="s">
        <v>77</v>
      </c>
      <c r="AW130" s="13" t="s">
        <v>27</v>
      </c>
      <c r="AX130" s="13" t="s">
        <v>70</v>
      </c>
      <c r="AY130" s="155" t="s">
        <v>111</v>
      </c>
    </row>
    <row r="131" spans="1:65" s="14" customFormat="1">
      <c r="B131" s="162"/>
      <c r="D131" s="154" t="s">
        <v>127</v>
      </c>
      <c r="E131" s="163" t="s">
        <v>1</v>
      </c>
      <c r="F131" s="164" t="s">
        <v>129</v>
      </c>
      <c r="H131" s="165">
        <v>14.4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127</v>
      </c>
      <c r="AU131" s="163" t="s">
        <v>77</v>
      </c>
      <c r="AV131" s="14" t="s">
        <v>117</v>
      </c>
      <c r="AW131" s="14" t="s">
        <v>27</v>
      </c>
      <c r="AX131" s="14" t="s">
        <v>75</v>
      </c>
      <c r="AY131" s="163" t="s">
        <v>111</v>
      </c>
    </row>
    <row r="132" spans="1:65" s="2" customFormat="1" ht="24.2" customHeight="1">
      <c r="A132" s="31"/>
      <c r="B132" s="138"/>
      <c r="C132" s="139" t="s">
        <v>117</v>
      </c>
      <c r="D132" s="139" t="s">
        <v>113</v>
      </c>
      <c r="E132" s="140" t="s">
        <v>130</v>
      </c>
      <c r="F132" s="141" t="s">
        <v>131</v>
      </c>
      <c r="G132" s="142" t="s">
        <v>132</v>
      </c>
      <c r="H132" s="143">
        <v>10.8</v>
      </c>
      <c r="I132" s="144"/>
      <c r="J132" s="145">
        <f>ROUND(I132*H132,2)</f>
        <v>0</v>
      </c>
      <c r="K132" s="146"/>
      <c r="L132" s="32"/>
      <c r="M132" s="147" t="s">
        <v>1</v>
      </c>
      <c r="N132" s="148" t="s">
        <v>35</v>
      </c>
      <c r="O132" s="57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1" t="s">
        <v>117</v>
      </c>
      <c r="AT132" s="151" t="s">
        <v>113</v>
      </c>
      <c r="AU132" s="151" t="s">
        <v>77</v>
      </c>
      <c r="AY132" s="16" t="s">
        <v>111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6" t="s">
        <v>75</v>
      </c>
      <c r="BK132" s="152">
        <f>ROUND(I132*H132,2)</f>
        <v>0</v>
      </c>
      <c r="BL132" s="16" t="s">
        <v>117</v>
      </c>
      <c r="BM132" s="151" t="s">
        <v>133</v>
      </c>
    </row>
    <row r="133" spans="1:65" s="13" customFormat="1">
      <c r="B133" s="153"/>
      <c r="D133" s="154" t="s">
        <v>127</v>
      </c>
      <c r="E133" s="155" t="s">
        <v>1</v>
      </c>
      <c r="F133" s="156" t="s">
        <v>134</v>
      </c>
      <c r="H133" s="157">
        <v>10.8</v>
      </c>
      <c r="I133" s="158"/>
      <c r="L133" s="153"/>
      <c r="M133" s="159"/>
      <c r="N133" s="160"/>
      <c r="O133" s="160"/>
      <c r="P133" s="160"/>
      <c r="Q133" s="160"/>
      <c r="R133" s="160"/>
      <c r="S133" s="160"/>
      <c r="T133" s="161"/>
      <c r="AT133" s="155" t="s">
        <v>127</v>
      </c>
      <c r="AU133" s="155" t="s">
        <v>77</v>
      </c>
      <c r="AV133" s="13" t="s">
        <v>77</v>
      </c>
      <c r="AW133" s="13" t="s">
        <v>27</v>
      </c>
      <c r="AX133" s="13" t="s">
        <v>70</v>
      </c>
      <c r="AY133" s="155" t="s">
        <v>111</v>
      </c>
    </row>
    <row r="134" spans="1:65" s="14" customFormat="1">
      <c r="B134" s="162"/>
      <c r="D134" s="154" t="s">
        <v>127</v>
      </c>
      <c r="E134" s="163" t="s">
        <v>1</v>
      </c>
      <c r="F134" s="164" t="s">
        <v>129</v>
      </c>
      <c r="H134" s="165">
        <v>10.8</v>
      </c>
      <c r="I134" s="166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3" t="s">
        <v>127</v>
      </c>
      <c r="AU134" s="163" t="s">
        <v>77</v>
      </c>
      <c r="AV134" s="14" t="s">
        <v>117</v>
      </c>
      <c r="AW134" s="14" t="s">
        <v>27</v>
      </c>
      <c r="AX134" s="14" t="s">
        <v>75</v>
      </c>
      <c r="AY134" s="163" t="s">
        <v>111</v>
      </c>
    </row>
    <row r="135" spans="1:65" s="2" customFormat="1" ht="37.9" customHeight="1">
      <c r="A135" s="31"/>
      <c r="B135" s="138"/>
      <c r="C135" s="139" t="s">
        <v>135</v>
      </c>
      <c r="D135" s="139" t="s">
        <v>113</v>
      </c>
      <c r="E135" s="140" t="s">
        <v>136</v>
      </c>
      <c r="F135" s="141" t="s">
        <v>137</v>
      </c>
      <c r="G135" s="142" t="s">
        <v>132</v>
      </c>
      <c r="H135" s="143">
        <v>21.6</v>
      </c>
      <c r="I135" s="144"/>
      <c r="J135" s="145">
        <f>ROUND(I135*H135,2)</f>
        <v>0</v>
      </c>
      <c r="K135" s="146"/>
      <c r="L135" s="32"/>
      <c r="M135" s="147" t="s">
        <v>1</v>
      </c>
      <c r="N135" s="148" t="s">
        <v>35</v>
      </c>
      <c r="O135" s="57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1" t="s">
        <v>117</v>
      </c>
      <c r="AT135" s="151" t="s">
        <v>113</v>
      </c>
      <c r="AU135" s="151" t="s">
        <v>77</v>
      </c>
      <c r="AY135" s="16" t="s">
        <v>111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6" t="s">
        <v>75</v>
      </c>
      <c r="BK135" s="152">
        <f>ROUND(I135*H135,2)</f>
        <v>0</v>
      </c>
      <c r="BL135" s="16" t="s">
        <v>117</v>
      </c>
      <c r="BM135" s="151" t="s">
        <v>138</v>
      </c>
    </row>
    <row r="136" spans="1:65" s="13" customFormat="1">
      <c r="B136" s="153"/>
      <c r="D136" s="154" t="s">
        <v>127</v>
      </c>
      <c r="E136" s="155" t="s">
        <v>1</v>
      </c>
      <c r="F136" s="156" t="s">
        <v>139</v>
      </c>
      <c r="H136" s="157">
        <v>21.6</v>
      </c>
      <c r="I136" s="158"/>
      <c r="L136" s="153"/>
      <c r="M136" s="159"/>
      <c r="N136" s="160"/>
      <c r="O136" s="160"/>
      <c r="P136" s="160"/>
      <c r="Q136" s="160"/>
      <c r="R136" s="160"/>
      <c r="S136" s="160"/>
      <c r="T136" s="161"/>
      <c r="AT136" s="155" t="s">
        <v>127</v>
      </c>
      <c r="AU136" s="155" t="s">
        <v>77</v>
      </c>
      <c r="AV136" s="13" t="s">
        <v>77</v>
      </c>
      <c r="AW136" s="13" t="s">
        <v>27</v>
      </c>
      <c r="AX136" s="13" t="s">
        <v>70</v>
      </c>
      <c r="AY136" s="155" t="s">
        <v>111</v>
      </c>
    </row>
    <row r="137" spans="1:65" s="14" customFormat="1">
      <c r="B137" s="162"/>
      <c r="D137" s="154" t="s">
        <v>127</v>
      </c>
      <c r="E137" s="163" t="s">
        <v>1</v>
      </c>
      <c r="F137" s="164" t="s">
        <v>129</v>
      </c>
      <c r="H137" s="165">
        <v>21.6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127</v>
      </c>
      <c r="AU137" s="163" t="s">
        <v>77</v>
      </c>
      <c r="AV137" s="14" t="s">
        <v>117</v>
      </c>
      <c r="AW137" s="14" t="s">
        <v>27</v>
      </c>
      <c r="AX137" s="14" t="s">
        <v>75</v>
      </c>
      <c r="AY137" s="163" t="s">
        <v>111</v>
      </c>
    </row>
    <row r="138" spans="1:65" s="2" customFormat="1" ht="24.2" customHeight="1">
      <c r="A138" s="31"/>
      <c r="B138" s="138"/>
      <c r="C138" s="139" t="s">
        <v>140</v>
      </c>
      <c r="D138" s="139" t="s">
        <v>113</v>
      </c>
      <c r="E138" s="140" t="s">
        <v>141</v>
      </c>
      <c r="F138" s="141" t="s">
        <v>142</v>
      </c>
      <c r="G138" s="142" t="s">
        <v>132</v>
      </c>
      <c r="H138" s="143">
        <v>5.88</v>
      </c>
      <c r="I138" s="144"/>
      <c r="J138" s="145">
        <f>ROUND(I138*H138,2)</f>
        <v>0</v>
      </c>
      <c r="K138" s="146"/>
      <c r="L138" s="32"/>
      <c r="M138" s="147" t="s">
        <v>1</v>
      </c>
      <c r="N138" s="148" t="s">
        <v>35</v>
      </c>
      <c r="O138" s="57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1" t="s">
        <v>117</v>
      </c>
      <c r="AT138" s="151" t="s">
        <v>113</v>
      </c>
      <c r="AU138" s="151" t="s">
        <v>77</v>
      </c>
      <c r="AY138" s="16" t="s">
        <v>111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6" t="s">
        <v>75</v>
      </c>
      <c r="BK138" s="152">
        <f>ROUND(I138*H138,2)</f>
        <v>0</v>
      </c>
      <c r="BL138" s="16" t="s">
        <v>117</v>
      </c>
      <c r="BM138" s="151" t="s">
        <v>143</v>
      </c>
    </row>
    <row r="139" spans="1:65" s="13" customFormat="1">
      <c r="B139" s="153"/>
      <c r="D139" s="154" t="s">
        <v>127</v>
      </c>
      <c r="E139" s="155" t="s">
        <v>1</v>
      </c>
      <c r="F139" s="156" t="s">
        <v>144</v>
      </c>
      <c r="H139" s="157">
        <v>5.88</v>
      </c>
      <c r="I139" s="158"/>
      <c r="L139" s="153"/>
      <c r="M139" s="159"/>
      <c r="N139" s="160"/>
      <c r="O139" s="160"/>
      <c r="P139" s="160"/>
      <c r="Q139" s="160"/>
      <c r="R139" s="160"/>
      <c r="S139" s="160"/>
      <c r="T139" s="161"/>
      <c r="AT139" s="155" t="s">
        <v>127</v>
      </c>
      <c r="AU139" s="155" t="s">
        <v>77</v>
      </c>
      <c r="AV139" s="13" t="s">
        <v>77</v>
      </c>
      <c r="AW139" s="13" t="s">
        <v>27</v>
      </c>
      <c r="AX139" s="13" t="s">
        <v>70</v>
      </c>
      <c r="AY139" s="155" t="s">
        <v>111</v>
      </c>
    </row>
    <row r="140" spans="1:65" s="14" customFormat="1">
      <c r="B140" s="162"/>
      <c r="D140" s="154" t="s">
        <v>127</v>
      </c>
      <c r="E140" s="163" t="s">
        <v>1</v>
      </c>
      <c r="F140" s="164" t="s">
        <v>129</v>
      </c>
      <c r="H140" s="165">
        <v>5.88</v>
      </c>
      <c r="I140" s="166"/>
      <c r="L140" s="162"/>
      <c r="M140" s="167"/>
      <c r="N140" s="168"/>
      <c r="O140" s="168"/>
      <c r="P140" s="168"/>
      <c r="Q140" s="168"/>
      <c r="R140" s="168"/>
      <c r="S140" s="168"/>
      <c r="T140" s="169"/>
      <c r="AT140" s="163" t="s">
        <v>127</v>
      </c>
      <c r="AU140" s="163" t="s">
        <v>77</v>
      </c>
      <c r="AV140" s="14" t="s">
        <v>117</v>
      </c>
      <c r="AW140" s="14" t="s">
        <v>27</v>
      </c>
      <c r="AX140" s="14" t="s">
        <v>75</v>
      </c>
      <c r="AY140" s="163" t="s">
        <v>111</v>
      </c>
    </row>
    <row r="141" spans="1:65" s="2" customFormat="1" ht="14.45" customHeight="1">
      <c r="A141" s="31"/>
      <c r="B141" s="138"/>
      <c r="C141" s="139" t="s">
        <v>145</v>
      </c>
      <c r="D141" s="139" t="s">
        <v>113</v>
      </c>
      <c r="E141" s="140" t="s">
        <v>146</v>
      </c>
      <c r="F141" s="141" t="s">
        <v>147</v>
      </c>
      <c r="G141" s="142" t="s">
        <v>125</v>
      </c>
      <c r="H141" s="143">
        <v>60</v>
      </c>
      <c r="I141" s="144"/>
      <c r="J141" s="145">
        <f>ROUND(I141*H141,2)</f>
        <v>0</v>
      </c>
      <c r="K141" s="146"/>
      <c r="L141" s="32"/>
      <c r="M141" s="147" t="s">
        <v>1</v>
      </c>
      <c r="N141" s="148" t="s">
        <v>35</v>
      </c>
      <c r="O141" s="57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1" t="s">
        <v>117</v>
      </c>
      <c r="AT141" s="151" t="s">
        <v>113</v>
      </c>
      <c r="AU141" s="151" t="s">
        <v>77</v>
      </c>
      <c r="AY141" s="16" t="s">
        <v>111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6" t="s">
        <v>75</v>
      </c>
      <c r="BK141" s="152">
        <f>ROUND(I141*H141,2)</f>
        <v>0</v>
      </c>
      <c r="BL141" s="16" t="s">
        <v>117</v>
      </c>
      <c r="BM141" s="151" t="s">
        <v>148</v>
      </c>
    </row>
    <row r="142" spans="1:65" s="13" customFormat="1">
      <c r="B142" s="153"/>
      <c r="D142" s="154" t="s">
        <v>127</v>
      </c>
      <c r="E142" s="155" t="s">
        <v>1</v>
      </c>
      <c r="F142" s="156" t="s">
        <v>149</v>
      </c>
      <c r="H142" s="157">
        <v>60</v>
      </c>
      <c r="I142" s="158"/>
      <c r="L142" s="153"/>
      <c r="M142" s="159"/>
      <c r="N142" s="160"/>
      <c r="O142" s="160"/>
      <c r="P142" s="160"/>
      <c r="Q142" s="160"/>
      <c r="R142" s="160"/>
      <c r="S142" s="160"/>
      <c r="T142" s="161"/>
      <c r="AT142" s="155" t="s">
        <v>127</v>
      </c>
      <c r="AU142" s="155" t="s">
        <v>77</v>
      </c>
      <c r="AV142" s="13" t="s">
        <v>77</v>
      </c>
      <c r="AW142" s="13" t="s">
        <v>27</v>
      </c>
      <c r="AX142" s="13" t="s">
        <v>70</v>
      </c>
      <c r="AY142" s="155" t="s">
        <v>111</v>
      </c>
    </row>
    <row r="143" spans="1:65" s="14" customFormat="1">
      <c r="B143" s="162"/>
      <c r="D143" s="154" t="s">
        <v>127</v>
      </c>
      <c r="E143" s="163" t="s">
        <v>1</v>
      </c>
      <c r="F143" s="164" t="s">
        <v>129</v>
      </c>
      <c r="H143" s="165">
        <v>60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127</v>
      </c>
      <c r="AU143" s="163" t="s">
        <v>77</v>
      </c>
      <c r="AV143" s="14" t="s">
        <v>117</v>
      </c>
      <c r="AW143" s="14" t="s">
        <v>27</v>
      </c>
      <c r="AX143" s="14" t="s">
        <v>75</v>
      </c>
      <c r="AY143" s="163" t="s">
        <v>111</v>
      </c>
    </row>
    <row r="144" spans="1:65" s="12" customFormat="1" ht="22.9" customHeight="1">
      <c r="B144" s="125"/>
      <c r="D144" s="126" t="s">
        <v>69</v>
      </c>
      <c r="E144" s="136" t="s">
        <v>77</v>
      </c>
      <c r="F144" s="136" t="s">
        <v>150</v>
      </c>
      <c r="I144" s="128"/>
      <c r="J144" s="137">
        <f>BK144</f>
        <v>0</v>
      </c>
      <c r="L144" s="125"/>
      <c r="M144" s="130"/>
      <c r="N144" s="131"/>
      <c r="O144" s="131"/>
      <c r="P144" s="132">
        <f>SUM(P145:P149)</f>
        <v>0</v>
      </c>
      <c r="Q144" s="131"/>
      <c r="R144" s="132">
        <f>SUM(R145:R149)</f>
        <v>2.9111530200000004</v>
      </c>
      <c r="S144" s="131"/>
      <c r="T144" s="133">
        <f>SUM(T145:T149)</f>
        <v>0</v>
      </c>
      <c r="AR144" s="126" t="s">
        <v>75</v>
      </c>
      <c r="AT144" s="134" t="s">
        <v>69</v>
      </c>
      <c r="AU144" s="134" t="s">
        <v>75</v>
      </c>
      <c r="AY144" s="126" t="s">
        <v>111</v>
      </c>
      <c r="BK144" s="135">
        <f>SUM(BK145:BK149)</f>
        <v>0</v>
      </c>
    </row>
    <row r="145" spans="1:65" s="2" customFormat="1" ht="14.45" customHeight="1">
      <c r="A145" s="31"/>
      <c r="B145" s="138"/>
      <c r="C145" s="139" t="s">
        <v>151</v>
      </c>
      <c r="D145" s="139" t="s">
        <v>113</v>
      </c>
      <c r="E145" s="140" t="s">
        <v>152</v>
      </c>
      <c r="F145" s="141" t="s">
        <v>153</v>
      </c>
      <c r="G145" s="142" t="s">
        <v>132</v>
      </c>
      <c r="H145" s="143">
        <v>1.5</v>
      </c>
      <c r="I145" s="144"/>
      <c r="J145" s="145">
        <f>ROUND(I145*H145,2)</f>
        <v>0</v>
      </c>
      <c r="K145" s="146"/>
      <c r="L145" s="32"/>
      <c r="M145" s="147" t="s">
        <v>1</v>
      </c>
      <c r="N145" s="148" t="s">
        <v>35</v>
      </c>
      <c r="O145" s="57"/>
      <c r="P145" s="149">
        <f>O145*H145</f>
        <v>0</v>
      </c>
      <c r="Q145" s="149">
        <v>1.92198</v>
      </c>
      <c r="R145" s="149">
        <f>Q145*H145</f>
        <v>2.8829700000000003</v>
      </c>
      <c r="S145" s="149">
        <v>0</v>
      </c>
      <c r="T145" s="15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1" t="s">
        <v>117</v>
      </c>
      <c r="AT145" s="151" t="s">
        <v>113</v>
      </c>
      <c r="AU145" s="151" t="s">
        <v>77</v>
      </c>
      <c r="AY145" s="16" t="s">
        <v>111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6" t="s">
        <v>75</v>
      </c>
      <c r="BK145" s="152">
        <f>ROUND(I145*H145,2)</f>
        <v>0</v>
      </c>
      <c r="BL145" s="16" t="s">
        <v>117</v>
      </c>
      <c r="BM145" s="151" t="s">
        <v>154</v>
      </c>
    </row>
    <row r="146" spans="1:65" s="2" customFormat="1" ht="24.2" customHeight="1">
      <c r="A146" s="31"/>
      <c r="B146" s="138"/>
      <c r="C146" s="139" t="s">
        <v>155</v>
      </c>
      <c r="D146" s="139" t="s">
        <v>113</v>
      </c>
      <c r="E146" s="140" t="s">
        <v>156</v>
      </c>
      <c r="F146" s="141" t="s">
        <v>157</v>
      </c>
      <c r="G146" s="142" t="s">
        <v>158</v>
      </c>
      <c r="H146" s="143">
        <v>10</v>
      </c>
      <c r="I146" s="144"/>
      <c r="J146" s="145">
        <f>ROUND(I146*H146,2)</f>
        <v>0</v>
      </c>
      <c r="K146" s="146"/>
      <c r="L146" s="32"/>
      <c r="M146" s="147" t="s">
        <v>1</v>
      </c>
      <c r="N146" s="148" t="s">
        <v>35</v>
      </c>
      <c r="O146" s="57"/>
      <c r="P146" s="149">
        <f>O146*H146</f>
        <v>0</v>
      </c>
      <c r="Q146" s="149">
        <v>1.14E-3</v>
      </c>
      <c r="R146" s="149">
        <f>Q146*H146</f>
        <v>1.14E-2</v>
      </c>
      <c r="S146" s="149">
        <v>0</v>
      </c>
      <c r="T146" s="15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1" t="s">
        <v>117</v>
      </c>
      <c r="AT146" s="151" t="s">
        <v>113</v>
      </c>
      <c r="AU146" s="151" t="s">
        <v>77</v>
      </c>
      <c r="AY146" s="16" t="s">
        <v>111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6" t="s">
        <v>75</v>
      </c>
      <c r="BK146" s="152">
        <f>ROUND(I146*H146,2)</f>
        <v>0</v>
      </c>
      <c r="BL146" s="16" t="s">
        <v>117</v>
      </c>
      <c r="BM146" s="151" t="s">
        <v>159</v>
      </c>
    </row>
    <row r="147" spans="1:65" s="2" customFormat="1" ht="14.45" customHeight="1">
      <c r="A147" s="31"/>
      <c r="B147" s="138"/>
      <c r="C147" s="139" t="s">
        <v>160</v>
      </c>
      <c r="D147" s="139" t="s">
        <v>113</v>
      </c>
      <c r="E147" s="140" t="s">
        <v>161</v>
      </c>
      <c r="F147" s="141" t="s">
        <v>162</v>
      </c>
      <c r="G147" s="142" t="s">
        <v>125</v>
      </c>
      <c r="H147" s="143">
        <v>36</v>
      </c>
      <c r="I147" s="144"/>
      <c r="J147" s="145">
        <f>ROUND(I147*H147,2)</f>
        <v>0</v>
      </c>
      <c r="K147" s="146"/>
      <c r="L147" s="32"/>
      <c r="M147" s="147" t="s">
        <v>1</v>
      </c>
      <c r="N147" s="148" t="s">
        <v>35</v>
      </c>
      <c r="O147" s="57"/>
      <c r="P147" s="149">
        <f>O147*H147</f>
        <v>0</v>
      </c>
      <c r="Q147" s="149">
        <v>9.8999999999999994E-5</v>
      </c>
      <c r="R147" s="149">
        <f>Q147*H147</f>
        <v>3.5639999999999999E-3</v>
      </c>
      <c r="S147" s="149">
        <v>0</v>
      </c>
      <c r="T147" s="15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1" t="s">
        <v>117</v>
      </c>
      <c r="AT147" s="151" t="s">
        <v>113</v>
      </c>
      <c r="AU147" s="151" t="s">
        <v>77</v>
      </c>
      <c r="AY147" s="16" t="s">
        <v>111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6" t="s">
        <v>75</v>
      </c>
      <c r="BK147" s="152">
        <f>ROUND(I147*H147,2)</f>
        <v>0</v>
      </c>
      <c r="BL147" s="16" t="s">
        <v>117</v>
      </c>
      <c r="BM147" s="151" t="s">
        <v>163</v>
      </c>
    </row>
    <row r="148" spans="1:65" s="2" customFormat="1" ht="24.2" customHeight="1">
      <c r="A148" s="31"/>
      <c r="B148" s="138"/>
      <c r="C148" s="170" t="s">
        <v>164</v>
      </c>
      <c r="D148" s="170" t="s">
        <v>165</v>
      </c>
      <c r="E148" s="171" t="s">
        <v>166</v>
      </c>
      <c r="F148" s="172" t="s">
        <v>167</v>
      </c>
      <c r="G148" s="173" t="s">
        <v>125</v>
      </c>
      <c r="H148" s="174">
        <v>42.642000000000003</v>
      </c>
      <c r="I148" s="175"/>
      <c r="J148" s="176">
        <f>ROUND(I148*H148,2)</f>
        <v>0</v>
      </c>
      <c r="K148" s="177"/>
      <c r="L148" s="178"/>
      <c r="M148" s="179" t="s">
        <v>1</v>
      </c>
      <c r="N148" s="180" t="s">
        <v>35</v>
      </c>
      <c r="O148" s="57"/>
      <c r="P148" s="149">
        <f>O148*H148</f>
        <v>0</v>
      </c>
      <c r="Q148" s="149">
        <v>3.1E-4</v>
      </c>
      <c r="R148" s="149">
        <f>Q148*H148</f>
        <v>1.3219020000000001E-2</v>
      </c>
      <c r="S148" s="149">
        <v>0</v>
      </c>
      <c r="T148" s="15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1" t="s">
        <v>151</v>
      </c>
      <c r="AT148" s="151" t="s">
        <v>165</v>
      </c>
      <c r="AU148" s="151" t="s">
        <v>77</v>
      </c>
      <c r="AY148" s="16" t="s">
        <v>111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6" t="s">
        <v>75</v>
      </c>
      <c r="BK148" s="152">
        <f>ROUND(I148*H148,2)</f>
        <v>0</v>
      </c>
      <c r="BL148" s="16" t="s">
        <v>117</v>
      </c>
      <c r="BM148" s="151" t="s">
        <v>168</v>
      </c>
    </row>
    <row r="149" spans="1:65" s="13" customFormat="1">
      <c r="B149" s="153"/>
      <c r="D149" s="154" t="s">
        <v>127</v>
      </c>
      <c r="F149" s="156" t="s">
        <v>169</v>
      </c>
      <c r="H149" s="157">
        <v>42.642000000000003</v>
      </c>
      <c r="I149" s="158"/>
      <c r="L149" s="153"/>
      <c r="M149" s="159"/>
      <c r="N149" s="160"/>
      <c r="O149" s="160"/>
      <c r="P149" s="160"/>
      <c r="Q149" s="160"/>
      <c r="R149" s="160"/>
      <c r="S149" s="160"/>
      <c r="T149" s="161"/>
      <c r="AT149" s="155" t="s">
        <v>127</v>
      </c>
      <c r="AU149" s="155" t="s">
        <v>77</v>
      </c>
      <c r="AV149" s="13" t="s">
        <v>77</v>
      </c>
      <c r="AW149" s="13" t="s">
        <v>3</v>
      </c>
      <c r="AX149" s="13" t="s">
        <v>75</v>
      </c>
      <c r="AY149" s="155" t="s">
        <v>111</v>
      </c>
    </row>
    <row r="150" spans="1:65" s="12" customFormat="1" ht="22.9" customHeight="1">
      <c r="B150" s="125"/>
      <c r="D150" s="126" t="s">
        <v>69</v>
      </c>
      <c r="E150" s="136" t="s">
        <v>122</v>
      </c>
      <c r="F150" s="136" t="s">
        <v>170</v>
      </c>
      <c r="I150" s="128"/>
      <c r="J150" s="137">
        <f>BK150</f>
        <v>0</v>
      </c>
      <c r="L150" s="125"/>
      <c r="M150" s="130"/>
      <c r="N150" s="131"/>
      <c r="O150" s="131"/>
      <c r="P150" s="132">
        <f>SUM(P151:P167)</f>
        <v>0</v>
      </c>
      <c r="Q150" s="131"/>
      <c r="R150" s="132">
        <f>SUM(R151:R167)</f>
        <v>31.397328999999992</v>
      </c>
      <c r="S150" s="131"/>
      <c r="T150" s="133">
        <f>SUM(T151:T167)</f>
        <v>0</v>
      </c>
      <c r="AR150" s="126" t="s">
        <v>75</v>
      </c>
      <c r="AT150" s="134" t="s">
        <v>69</v>
      </c>
      <c r="AU150" s="134" t="s">
        <v>75</v>
      </c>
      <c r="AY150" s="126" t="s">
        <v>111</v>
      </c>
      <c r="BK150" s="135">
        <f>SUM(BK151:BK167)</f>
        <v>0</v>
      </c>
    </row>
    <row r="151" spans="1:65" s="2" customFormat="1" ht="24.2" customHeight="1">
      <c r="A151" s="31"/>
      <c r="B151" s="138"/>
      <c r="C151" s="139" t="s">
        <v>171</v>
      </c>
      <c r="D151" s="139" t="s">
        <v>113</v>
      </c>
      <c r="E151" s="140" t="s">
        <v>172</v>
      </c>
      <c r="F151" s="141" t="s">
        <v>173</v>
      </c>
      <c r="G151" s="142" t="s">
        <v>116</v>
      </c>
      <c r="H151" s="143">
        <v>18</v>
      </c>
      <c r="I151" s="144"/>
      <c r="J151" s="145">
        <f>ROUND(I151*H151,2)</f>
        <v>0</v>
      </c>
      <c r="K151" s="146"/>
      <c r="L151" s="32"/>
      <c r="M151" s="147" t="s">
        <v>1</v>
      </c>
      <c r="N151" s="148" t="s">
        <v>35</v>
      </c>
      <c r="O151" s="57"/>
      <c r="P151" s="149">
        <f>O151*H151</f>
        <v>0</v>
      </c>
      <c r="Q151" s="149">
        <v>4.3740000000000001E-4</v>
      </c>
      <c r="R151" s="149">
        <f>Q151*H151</f>
        <v>7.8732000000000003E-3</v>
      </c>
      <c r="S151" s="149">
        <v>0</v>
      </c>
      <c r="T151" s="15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1" t="s">
        <v>117</v>
      </c>
      <c r="AT151" s="151" t="s">
        <v>113</v>
      </c>
      <c r="AU151" s="151" t="s">
        <v>77</v>
      </c>
      <c r="AY151" s="16" t="s">
        <v>111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6" t="s">
        <v>75</v>
      </c>
      <c r="BK151" s="152">
        <f>ROUND(I151*H151,2)</f>
        <v>0</v>
      </c>
      <c r="BL151" s="16" t="s">
        <v>117</v>
      </c>
      <c r="BM151" s="151" t="s">
        <v>174</v>
      </c>
    </row>
    <row r="152" spans="1:65" s="2" customFormat="1" ht="14.45" customHeight="1">
      <c r="A152" s="31"/>
      <c r="B152" s="138"/>
      <c r="C152" s="170" t="s">
        <v>175</v>
      </c>
      <c r="D152" s="170" t="s">
        <v>165</v>
      </c>
      <c r="E152" s="171" t="s">
        <v>176</v>
      </c>
      <c r="F152" s="172" t="s">
        <v>177</v>
      </c>
      <c r="G152" s="173" t="s">
        <v>116</v>
      </c>
      <c r="H152" s="174">
        <v>18</v>
      </c>
      <c r="I152" s="175"/>
      <c r="J152" s="176">
        <f>ROUND(I152*H152,2)</f>
        <v>0</v>
      </c>
      <c r="K152" s="177"/>
      <c r="L152" s="178"/>
      <c r="M152" s="179" t="s">
        <v>1</v>
      </c>
      <c r="N152" s="180" t="s">
        <v>35</v>
      </c>
      <c r="O152" s="57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1" t="s">
        <v>151</v>
      </c>
      <c r="AT152" s="151" t="s">
        <v>165</v>
      </c>
      <c r="AU152" s="151" t="s">
        <v>77</v>
      </c>
      <c r="AY152" s="16" t="s">
        <v>111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6" t="s">
        <v>75</v>
      </c>
      <c r="BK152" s="152">
        <f>ROUND(I152*H152,2)</f>
        <v>0</v>
      </c>
      <c r="BL152" s="16" t="s">
        <v>117</v>
      </c>
      <c r="BM152" s="151" t="s">
        <v>178</v>
      </c>
    </row>
    <row r="153" spans="1:65" s="2" customFormat="1" ht="14.45" customHeight="1">
      <c r="A153" s="31"/>
      <c r="B153" s="138"/>
      <c r="C153" s="139" t="s">
        <v>179</v>
      </c>
      <c r="D153" s="139" t="s">
        <v>113</v>
      </c>
      <c r="E153" s="140" t="s">
        <v>180</v>
      </c>
      <c r="F153" s="141" t="s">
        <v>181</v>
      </c>
      <c r="G153" s="142" t="s">
        <v>132</v>
      </c>
      <c r="H153" s="143">
        <v>5.6</v>
      </c>
      <c r="I153" s="144"/>
      <c r="J153" s="145">
        <f>ROUND(I153*H153,2)</f>
        <v>0</v>
      </c>
      <c r="K153" s="146"/>
      <c r="L153" s="32"/>
      <c r="M153" s="147" t="s">
        <v>1</v>
      </c>
      <c r="N153" s="148" t="s">
        <v>35</v>
      </c>
      <c r="O153" s="57"/>
      <c r="P153" s="149">
        <f>O153*H153</f>
        <v>0</v>
      </c>
      <c r="Q153" s="149">
        <v>2.4778600000000002</v>
      </c>
      <c r="R153" s="149">
        <f>Q153*H153</f>
        <v>13.876016</v>
      </c>
      <c r="S153" s="149">
        <v>0</v>
      </c>
      <c r="T153" s="15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1" t="s">
        <v>117</v>
      </c>
      <c r="AT153" s="151" t="s">
        <v>113</v>
      </c>
      <c r="AU153" s="151" t="s">
        <v>77</v>
      </c>
      <c r="AY153" s="16" t="s">
        <v>111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6" t="s">
        <v>75</v>
      </c>
      <c r="BK153" s="152">
        <f>ROUND(I153*H153,2)</f>
        <v>0</v>
      </c>
      <c r="BL153" s="16" t="s">
        <v>117</v>
      </c>
      <c r="BM153" s="151" t="s">
        <v>182</v>
      </c>
    </row>
    <row r="154" spans="1:65" s="13" customFormat="1">
      <c r="B154" s="153"/>
      <c r="D154" s="154" t="s">
        <v>127</v>
      </c>
      <c r="E154" s="155" t="s">
        <v>1</v>
      </c>
      <c r="F154" s="156" t="s">
        <v>183</v>
      </c>
      <c r="H154" s="157">
        <v>5.6</v>
      </c>
      <c r="I154" s="158"/>
      <c r="L154" s="153"/>
      <c r="M154" s="159"/>
      <c r="N154" s="160"/>
      <c r="O154" s="160"/>
      <c r="P154" s="160"/>
      <c r="Q154" s="160"/>
      <c r="R154" s="160"/>
      <c r="S154" s="160"/>
      <c r="T154" s="161"/>
      <c r="AT154" s="155" t="s">
        <v>127</v>
      </c>
      <c r="AU154" s="155" t="s">
        <v>77</v>
      </c>
      <c r="AV154" s="13" t="s">
        <v>77</v>
      </c>
      <c r="AW154" s="13" t="s">
        <v>27</v>
      </c>
      <c r="AX154" s="13" t="s">
        <v>75</v>
      </c>
      <c r="AY154" s="155" t="s">
        <v>111</v>
      </c>
    </row>
    <row r="155" spans="1:65" s="2" customFormat="1" ht="14.45" customHeight="1">
      <c r="A155" s="31"/>
      <c r="B155" s="138"/>
      <c r="C155" s="139" t="s">
        <v>8</v>
      </c>
      <c r="D155" s="139" t="s">
        <v>113</v>
      </c>
      <c r="E155" s="140" t="s">
        <v>184</v>
      </c>
      <c r="F155" s="141" t="s">
        <v>185</v>
      </c>
      <c r="G155" s="142" t="s">
        <v>125</v>
      </c>
      <c r="H155" s="143">
        <v>12.92</v>
      </c>
      <c r="I155" s="144"/>
      <c r="J155" s="145">
        <f>ROUND(I155*H155,2)</f>
        <v>0</v>
      </c>
      <c r="K155" s="146"/>
      <c r="L155" s="32"/>
      <c r="M155" s="147" t="s">
        <v>1</v>
      </c>
      <c r="N155" s="148" t="s">
        <v>35</v>
      </c>
      <c r="O155" s="57"/>
      <c r="P155" s="149">
        <f>O155*H155</f>
        <v>0</v>
      </c>
      <c r="Q155" s="149">
        <v>4.1744200000000002E-2</v>
      </c>
      <c r="R155" s="149">
        <f>Q155*H155</f>
        <v>0.53933506399999998</v>
      </c>
      <c r="S155" s="149">
        <v>0</v>
      </c>
      <c r="T155" s="15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1" t="s">
        <v>117</v>
      </c>
      <c r="AT155" s="151" t="s">
        <v>113</v>
      </c>
      <c r="AU155" s="151" t="s">
        <v>77</v>
      </c>
      <c r="AY155" s="16" t="s">
        <v>111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6" t="s">
        <v>75</v>
      </c>
      <c r="BK155" s="152">
        <f>ROUND(I155*H155,2)</f>
        <v>0</v>
      </c>
      <c r="BL155" s="16" t="s">
        <v>117</v>
      </c>
      <c r="BM155" s="151" t="s">
        <v>186</v>
      </c>
    </row>
    <row r="156" spans="1:65" s="13" customFormat="1">
      <c r="B156" s="153"/>
      <c r="D156" s="154" t="s">
        <v>127</v>
      </c>
      <c r="E156" s="155" t="s">
        <v>1</v>
      </c>
      <c r="F156" s="156" t="s">
        <v>187</v>
      </c>
      <c r="H156" s="157">
        <v>12.92</v>
      </c>
      <c r="I156" s="158"/>
      <c r="L156" s="153"/>
      <c r="M156" s="159"/>
      <c r="N156" s="160"/>
      <c r="O156" s="160"/>
      <c r="P156" s="160"/>
      <c r="Q156" s="160"/>
      <c r="R156" s="160"/>
      <c r="S156" s="160"/>
      <c r="T156" s="161"/>
      <c r="AT156" s="155" t="s">
        <v>127</v>
      </c>
      <c r="AU156" s="155" t="s">
        <v>77</v>
      </c>
      <c r="AV156" s="13" t="s">
        <v>77</v>
      </c>
      <c r="AW156" s="13" t="s">
        <v>27</v>
      </c>
      <c r="AX156" s="13" t="s">
        <v>70</v>
      </c>
      <c r="AY156" s="155" t="s">
        <v>111</v>
      </c>
    </row>
    <row r="157" spans="1:65" s="14" customFormat="1">
      <c r="B157" s="162"/>
      <c r="D157" s="154" t="s">
        <v>127</v>
      </c>
      <c r="E157" s="163" t="s">
        <v>1</v>
      </c>
      <c r="F157" s="164" t="s">
        <v>129</v>
      </c>
      <c r="H157" s="165">
        <v>12.92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127</v>
      </c>
      <c r="AU157" s="163" t="s">
        <v>77</v>
      </c>
      <c r="AV157" s="14" t="s">
        <v>117</v>
      </c>
      <c r="AW157" s="14" t="s">
        <v>27</v>
      </c>
      <c r="AX157" s="14" t="s">
        <v>75</v>
      </c>
      <c r="AY157" s="163" t="s">
        <v>111</v>
      </c>
    </row>
    <row r="158" spans="1:65" s="2" customFormat="1" ht="14.45" customHeight="1">
      <c r="A158" s="31"/>
      <c r="B158" s="138"/>
      <c r="C158" s="139" t="s">
        <v>188</v>
      </c>
      <c r="D158" s="139" t="s">
        <v>113</v>
      </c>
      <c r="E158" s="140" t="s">
        <v>189</v>
      </c>
      <c r="F158" s="141" t="s">
        <v>190</v>
      </c>
      <c r="G158" s="142" t="s">
        <v>125</v>
      </c>
      <c r="H158" s="143">
        <v>12.92</v>
      </c>
      <c r="I158" s="144"/>
      <c r="J158" s="145">
        <f>ROUND(I158*H158,2)</f>
        <v>0</v>
      </c>
      <c r="K158" s="146"/>
      <c r="L158" s="32"/>
      <c r="M158" s="147" t="s">
        <v>1</v>
      </c>
      <c r="N158" s="148" t="s">
        <v>35</v>
      </c>
      <c r="O158" s="57"/>
      <c r="P158" s="149">
        <f>O158*H158</f>
        <v>0</v>
      </c>
      <c r="Q158" s="149">
        <v>1.5E-5</v>
      </c>
      <c r="R158" s="149">
        <f>Q158*H158</f>
        <v>1.9379999999999999E-4</v>
      </c>
      <c r="S158" s="149">
        <v>0</v>
      </c>
      <c r="T158" s="15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1" t="s">
        <v>117</v>
      </c>
      <c r="AT158" s="151" t="s">
        <v>113</v>
      </c>
      <c r="AU158" s="151" t="s">
        <v>77</v>
      </c>
      <c r="AY158" s="16" t="s">
        <v>111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6" t="s">
        <v>75</v>
      </c>
      <c r="BK158" s="152">
        <f>ROUND(I158*H158,2)</f>
        <v>0</v>
      </c>
      <c r="BL158" s="16" t="s">
        <v>117</v>
      </c>
      <c r="BM158" s="151" t="s">
        <v>191</v>
      </c>
    </row>
    <row r="159" spans="1:65" s="2" customFormat="1" ht="14.45" customHeight="1">
      <c r="A159" s="31"/>
      <c r="B159" s="138"/>
      <c r="C159" s="139" t="s">
        <v>192</v>
      </c>
      <c r="D159" s="139" t="s">
        <v>113</v>
      </c>
      <c r="E159" s="140" t="s">
        <v>193</v>
      </c>
      <c r="F159" s="141" t="s">
        <v>194</v>
      </c>
      <c r="G159" s="142" t="s">
        <v>195</v>
      </c>
      <c r="H159" s="143">
        <v>1.1000000000000001</v>
      </c>
      <c r="I159" s="144"/>
      <c r="J159" s="145">
        <f>ROUND(I159*H159,2)</f>
        <v>0</v>
      </c>
      <c r="K159" s="146"/>
      <c r="L159" s="32"/>
      <c r="M159" s="147" t="s">
        <v>1</v>
      </c>
      <c r="N159" s="148" t="s">
        <v>35</v>
      </c>
      <c r="O159" s="57"/>
      <c r="P159" s="149">
        <f>O159*H159</f>
        <v>0</v>
      </c>
      <c r="Q159" s="149">
        <v>1.0487652000000001</v>
      </c>
      <c r="R159" s="149">
        <f>Q159*H159</f>
        <v>1.1536417200000002</v>
      </c>
      <c r="S159" s="149">
        <v>0</v>
      </c>
      <c r="T159" s="15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1" t="s">
        <v>117</v>
      </c>
      <c r="AT159" s="151" t="s">
        <v>113</v>
      </c>
      <c r="AU159" s="151" t="s">
        <v>77</v>
      </c>
      <c r="AY159" s="16" t="s">
        <v>111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6" t="s">
        <v>75</v>
      </c>
      <c r="BK159" s="152">
        <f>ROUND(I159*H159,2)</f>
        <v>0</v>
      </c>
      <c r="BL159" s="16" t="s">
        <v>117</v>
      </c>
      <c r="BM159" s="151" t="s">
        <v>196</v>
      </c>
    </row>
    <row r="160" spans="1:65" s="2" customFormat="1" ht="14.45" customHeight="1">
      <c r="A160" s="31"/>
      <c r="B160" s="138"/>
      <c r="C160" s="139" t="s">
        <v>197</v>
      </c>
      <c r="D160" s="139" t="s">
        <v>113</v>
      </c>
      <c r="E160" s="140" t="s">
        <v>198</v>
      </c>
      <c r="F160" s="141" t="s">
        <v>199</v>
      </c>
      <c r="G160" s="142" t="s">
        <v>132</v>
      </c>
      <c r="H160" s="143">
        <v>5.88</v>
      </c>
      <c r="I160" s="144"/>
      <c r="J160" s="145">
        <f>ROUND(I160*H160,2)</f>
        <v>0</v>
      </c>
      <c r="K160" s="146"/>
      <c r="L160" s="32"/>
      <c r="M160" s="147" t="s">
        <v>1</v>
      </c>
      <c r="N160" s="148" t="s">
        <v>35</v>
      </c>
      <c r="O160" s="57"/>
      <c r="P160" s="149">
        <f>O160*H160</f>
        <v>0</v>
      </c>
      <c r="Q160" s="149">
        <v>2.4777999999999998</v>
      </c>
      <c r="R160" s="149">
        <f>Q160*H160</f>
        <v>14.569463999999998</v>
      </c>
      <c r="S160" s="149">
        <v>0</v>
      </c>
      <c r="T160" s="15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1" t="s">
        <v>117</v>
      </c>
      <c r="AT160" s="151" t="s">
        <v>113</v>
      </c>
      <c r="AU160" s="151" t="s">
        <v>77</v>
      </c>
      <c r="AY160" s="16" t="s">
        <v>111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6" t="s">
        <v>75</v>
      </c>
      <c r="BK160" s="152">
        <f>ROUND(I160*H160,2)</f>
        <v>0</v>
      </c>
      <c r="BL160" s="16" t="s">
        <v>117</v>
      </c>
      <c r="BM160" s="151" t="s">
        <v>200</v>
      </c>
    </row>
    <row r="161" spans="1:65" s="13" customFormat="1">
      <c r="B161" s="153"/>
      <c r="D161" s="154" t="s">
        <v>127</v>
      </c>
      <c r="E161" s="155" t="s">
        <v>1</v>
      </c>
      <c r="F161" s="156" t="s">
        <v>201</v>
      </c>
      <c r="H161" s="157">
        <v>5.88</v>
      </c>
      <c r="I161" s="158"/>
      <c r="L161" s="153"/>
      <c r="M161" s="159"/>
      <c r="N161" s="160"/>
      <c r="O161" s="160"/>
      <c r="P161" s="160"/>
      <c r="Q161" s="160"/>
      <c r="R161" s="160"/>
      <c r="S161" s="160"/>
      <c r="T161" s="161"/>
      <c r="AT161" s="155" t="s">
        <v>127</v>
      </c>
      <c r="AU161" s="155" t="s">
        <v>77</v>
      </c>
      <c r="AV161" s="13" t="s">
        <v>77</v>
      </c>
      <c r="AW161" s="13" t="s">
        <v>27</v>
      </c>
      <c r="AX161" s="13" t="s">
        <v>70</v>
      </c>
      <c r="AY161" s="155" t="s">
        <v>111</v>
      </c>
    </row>
    <row r="162" spans="1:65" s="14" customFormat="1">
      <c r="B162" s="162"/>
      <c r="D162" s="154" t="s">
        <v>127</v>
      </c>
      <c r="E162" s="163" t="s">
        <v>1</v>
      </c>
      <c r="F162" s="164" t="s">
        <v>129</v>
      </c>
      <c r="H162" s="165">
        <v>5.88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127</v>
      </c>
      <c r="AU162" s="163" t="s">
        <v>77</v>
      </c>
      <c r="AV162" s="14" t="s">
        <v>117</v>
      </c>
      <c r="AW162" s="14" t="s">
        <v>27</v>
      </c>
      <c r="AX162" s="14" t="s">
        <v>75</v>
      </c>
      <c r="AY162" s="163" t="s">
        <v>111</v>
      </c>
    </row>
    <row r="163" spans="1:65" s="2" customFormat="1" ht="24.2" customHeight="1">
      <c r="A163" s="31"/>
      <c r="B163" s="138"/>
      <c r="C163" s="139" t="s">
        <v>202</v>
      </c>
      <c r="D163" s="139" t="s">
        <v>113</v>
      </c>
      <c r="E163" s="140" t="s">
        <v>203</v>
      </c>
      <c r="F163" s="141" t="s">
        <v>204</v>
      </c>
      <c r="G163" s="142" t="s">
        <v>125</v>
      </c>
      <c r="H163" s="143">
        <v>35.6</v>
      </c>
      <c r="I163" s="144"/>
      <c r="J163" s="145">
        <f>ROUND(I163*H163,2)</f>
        <v>0</v>
      </c>
      <c r="K163" s="146"/>
      <c r="L163" s="32"/>
      <c r="M163" s="147" t="s">
        <v>1</v>
      </c>
      <c r="N163" s="148" t="s">
        <v>35</v>
      </c>
      <c r="O163" s="57"/>
      <c r="P163" s="149">
        <f>O163*H163</f>
        <v>0</v>
      </c>
      <c r="Q163" s="149">
        <v>1.3213999999999999E-3</v>
      </c>
      <c r="R163" s="149">
        <f>Q163*H163</f>
        <v>4.7041840000000001E-2</v>
      </c>
      <c r="S163" s="149">
        <v>0</v>
      </c>
      <c r="T163" s="15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1" t="s">
        <v>117</v>
      </c>
      <c r="AT163" s="151" t="s">
        <v>113</v>
      </c>
      <c r="AU163" s="151" t="s">
        <v>77</v>
      </c>
      <c r="AY163" s="16" t="s">
        <v>111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6" t="s">
        <v>75</v>
      </c>
      <c r="BK163" s="152">
        <f>ROUND(I163*H163,2)</f>
        <v>0</v>
      </c>
      <c r="BL163" s="16" t="s">
        <v>117</v>
      </c>
      <c r="BM163" s="151" t="s">
        <v>205</v>
      </c>
    </row>
    <row r="164" spans="1:65" s="2" customFormat="1" ht="24.2" customHeight="1">
      <c r="A164" s="31"/>
      <c r="B164" s="138"/>
      <c r="C164" s="139" t="s">
        <v>206</v>
      </c>
      <c r="D164" s="139" t="s">
        <v>113</v>
      </c>
      <c r="E164" s="140" t="s">
        <v>207</v>
      </c>
      <c r="F164" s="141" t="s">
        <v>208</v>
      </c>
      <c r="G164" s="142" t="s">
        <v>125</v>
      </c>
      <c r="H164" s="143">
        <v>35.6</v>
      </c>
      <c r="I164" s="144"/>
      <c r="J164" s="145">
        <f>ROUND(I164*H164,2)</f>
        <v>0</v>
      </c>
      <c r="K164" s="146"/>
      <c r="L164" s="32"/>
      <c r="M164" s="147" t="s">
        <v>1</v>
      </c>
      <c r="N164" s="148" t="s">
        <v>35</v>
      </c>
      <c r="O164" s="57"/>
      <c r="P164" s="149">
        <f>O164*H164</f>
        <v>0</v>
      </c>
      <c r="Q164" s="149">
        <v>3.6000000000000001E-5</v>
      </c>
      <c r="R164" s="149">
        <f>Q164*H164</f>
        <v>1.2816000000000001E-3</v>
      </c>
      <c r="S164" s="149">
        <v>0</v>
      </c>
      <c r="T164" s="15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1" t="s">
        <v>117</v>
      </c>
      <c r="AT164" s="151" t="s">
        <v>113</v>
      </c>
      <c r="AU164" s="151" t="s">
        <v>77</v>
      </c>
      <c r="AY164" s="16" t="s">
        <v>111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6" t="s">
        <v>75</v>
      </c>
      <c r="BK164" s="152">
        <f>ROUND(I164*H164,2)</f>
        <v>0</v>
      </c>
      <c r="BL164" s="16" t="s">
        <v>117</v>
      </c>
      <c r="BM164" s="151" t="s">
        <v>209</v>
      </c>
    </row>
    <row r="165" spans="1:65" s="2" customFormat="1" ht="14.45" customHeight="1">
      <c r="A165" s="31"/>
      <c r="B165" s="138"/>
      <c r="C165" s="139" t="s">
        <v>7</v>
      </c>
      <c r="D165" s="139" t="s">
        <v>113</v>
      </c>
      <c r="E165" s="140" t="s">
        <v>210</v>
      </c>
      <c r="F165" s="141" t="s">
        <v>211</v>
      </c>
      <c r="G165" s="142" t="s">
        <v>195</v>
      </c>
      <c r="H165" s="143">
        <v>1.117</v>
      </c>
      <c r="I165" s="144"/>
      <c r="J165" s="145">
        <f>ROUND(I165*H165,2)</f>
        <v>0</v>
      </c>
      <c r="K165" s="146"/>
      <c r="L165" s="32"/>
      <c r="M165" s="147" t="s">
        <v>1</v>
      </c>
      <c r="N165" s="148" t="s">
        <v>35</v>
      </c>
      <c r="O165" s="57"/>
      <c r="P165" s="149">
        <f>O165*H165</f>
        <v>0</v>
      </c>
      <c r="Q165" s="149">
        <v>1.0765279999999999</v>
      </c>
      <c r="R165" s="149">
        <f>Q165*H165</f>
        <v>1.2024817759999999</v>
      </c>
      <c r="S165" s="149">
        <v>0</v>
      </c>
      <c r="T165" s="15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1" t="s">
        <v>117</v>
      </c>
      <c r="AT165" s="151" t="s">
        <v>113</v>
      </c>
      <c r="AU165" s="151" t="s">
        <v>77</v>
      </c>
      <c r="AY165" s="16" t="s">
        <v>111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6" t="s">
        <v>75</v>
      </c>
      <c r="BK165" s="152">
        <f>ROUND(I165*H165,2)</f>
        <v>0</v>
      </c>
      <c r="BL165" s="16" t="s">
        <v>117</v>
      </c>
      <c r="BM165" s="151" t="s">
        <v>212</v>
      </c>
    </row>
    <row r="166" spans="1:65" s="13" customFormat="1">
      <c r="B166" s="153"/>
      <c r="D166" s="154" t="s">
        <v>127</v>
      </c>
      <c r="E166" s="155" t="s">
        <v>1</v>
      </c>
      <c r="F166" s="156" t="s">
        <v>213</v>
      </c>
      <c r="H166" s="157">
        <v>1.117</v>
      </c>
      <c r="I166" s="158"/>
      <c r="L166" s="153"/>
      <c r="M166" s="159"/>
      <c r="N166" s="160"/>
      <c r="O166" s="160"/>
      <c r="P166" s="160"/>
      <c r="Q166" s="160"/>
      <c r="R166" s="160"/>
      <c r="S166" s="160"/>
      <c r="T166" s="161"/>
      <c r="AT166" s="155" t="s">
        <v>127</v>
      </c>
      <c r="AU166" s="155" t="s">
        <v>77</v>
      </c>
      <c r="AV166" s="13" t="s">
        <v>77</v>
      </c>
      <c r="AW166" s="13" t="s">
        <v>27</v>
      </c>
      <c r="AX166" s="13" t="s">
        <v>70</v>
      </c>
      <c r="AY166" s="155" t="s">
        <v>111</v>
      </c>
    </row>
    <row r="167" spans="1:65" s="14" customFormat="1">
      <c r="B167" s="162"/>
      <c r="D167" s="154" t="s">
        <v>127</v>
      </c>
      <c r="E167" s="163" t="s">
        <v>1</v>
      </c>
      <c r="F167" s="164" t="s">
        <v>129</v>
      </c>
      <c r="H167" s="165">
        <v>1.117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127</v>
      </c>
      <c r="AU167" s="163" t="s">
        <v>77</v>
      </c>
      <c r="AV167" s="14" t="s">
        <v>117</v>
      </c>
      <c r="AW167" s="14" t="s">
        <v>27</v>
      </c>
      <c r="AX167" s="14" t="s">
        <v>75</v>
      </c>
      <c r="AY167" s="163" t="s">
        <v>111</v>
      </c>
    </row>
    <row r="168" spans="1:65" s="12" customFormat="1" ht="22.9" customHeight="1">
      <c r="B168" s="125"/>
      <c r="D168" s="126" t="s">
        <v>69</v>
      </c>
      <c r="E168" s="136" t="s">
        <v>117</v>
      </c>
      <c r="F168" s="136" t="s">
        <v>214</v>
      </c>
      <c r="I168" s="128"/>
      <c r="J168" s="137">
        <f>BK168</f>
        <v>0</v>
      </c>
      <c r="L168" s="125"/>
      <c r="M168" s="130"/>
      <c r="N168" s="131"/>
      <c r="O168" s="131"/>
      <c r="P168" s="132">
        <f>SUM(P169:P174)</f>
        <v>0</v>
      </c>
      <c r="Q168" s="131"/>
      <c r="R168" s="132">
        <f>SUM(R169:R174)</f>
        <v>30.517992000000007</v>
      </c>
      <c r="S168" s="131"/>
      <c r="T168" s="133">
        <f>SUM(T169:T174)</f>
        <v>0</v>
      </c>
      <c r="AR168" s="126" t="s">
        <v>75</v>
      </c>
      <c r="AT168" s="134" t="s">
        <v>69</v>
      </c>
      <c r="AU168" s="134" t="s">
        <v>75</v>
      </c>
      <c r="AY168" s="126" t="s">
        <v>111</v>
      </c>
      <c r="BK168" s="135">
        <f>SUM(BK169:BK174)</f>
        <v>0</v>
      </c>
    </row>
    <row r="169" spans="1:65" s="2" customFormat="1" ht="24.2" customHeight="1">
      <c r="A169" s="31"/>
      <c r="B169" s="138"/>
      <c r="C169" s="139" t="s">
        <v>215</v>
      </c>
      <c r="D169" s="139" t="s">
        <v>113</v>
      </c>
      <c r="E169" s="140" t="s">
        <v>216</v>
      </c>
      <c r="F169" s="141" t="s">
        <v>217</v>
      </c>
      <c r="G169" s="142" t="s">
        <v>125</v>
      </c>
      <c r="H169" s="143">
        <v>9</v>
      </c>
      <c r="I169" s="144"/>
      <c r="J169" s="145">
        <f>ROUND(I169*H169,2)</f>
        <v>0</v>
      </c>
      <c r="K169" s="146"/>
      <c r="L169" s="32"/>
      <c r="M169" s="147" t="s">
        <v>1</v>
      </c>
      <c r="N169" s="148" t="s">
        <v>35</v>
      </c>
      <c r="O169" s="57"/>
      <c r="P169" s="149">
        <f>O169*H169</f>
        <v>0</v>
      </c>
      <c r="Q169" s="149">
        <v>0.49562400000000001</v>
      </c>
      <c r="R169" s="149">
        <f>Q169*H169</f>
        <v>4.4606159999999999</v>
      </c>
      <c r="S169" s="149">
        <v>0</v>
      </c>
      <c r="T169" s="15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1" t="s">
        <v>117</v>
      </c>
      <c r="AT169" s="151" t="s">
        <v>113</v>
      </c>
      <c r="AU169" s="151" t="s">
        <v>77</v>
      </c>
      <c r="AY169" s="16" t="s">
        <v>111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6" t="s">
        <v>75</v>
      </c>
      <c r="BK169" s="152">
        <f>ROUND(I169*H169,2)</f>
        <v>0</v>
      </c>
      <c r="BL169" s="16" t="s">
        <v>117</v>
      </c>
      <c r="BM169" s="151" t="s">
        <v>218</v>
      </c>
    </row>
    <row r="170" spans="1:65" s="13" customFormat="1">
      <c r="B170" s="153"/>
      <c r="D170" s="154" t="s">
        <v>127</v>
      </c>
      <c r="E170" s="155" t="s">
        <v>1</v>
      </c>
      <c r="F170" s="156" t="s">
        <v>219</v>
      </c>
      <c r="H170" s="157">
        <v>9</v>
      </c>
      <c r="I170" s="158"/>
      <c r="L170" s="153"/>
      <c r="M170" s="159"/>
      <c r="N170" s="160"/>
      <c r="O170" s="160"/>
      <c r="P170" s="160"/>
      <c r="Q170" s="160"/>
      <c r="R170" s="160"/>
      <c r="S170" s="160"/>
      <c r="T170" s="161"/>
      <c r="AT170" s="155" t="s">
        <v>127</v>
      </c>
      <c r="AU170" s="155" t="s">
        <v>77</v>
      </c>
      <c r="AV170" s="13" t="s">
        <v>77</v>
      </c>
      <c r="AW170" s="13" t="s">
        <v>27</v>
      </c>
      <c r="AX170" s="13" t="s">
        <v>70</v>
      </c>
      <c r="AY170" s="155" t="s">
        <v>111</v>
      </c>
    </row>
    <row r="171" spans="1:65" s="14" customFormat="1">
      <c r="B171" s="162"/>
      <c r="D171" s="154" t="s">
        <v>127</v>
      </c>
      <c r="E171" s="163" t="s">
        <v>1</v>
      </c>
      <c r="F171" s="164" t="s">
        <v>129</v>
      </c>
      <c r="H171" s="165">
        <v>9</v>
      </c>
      <c r="I171" s="166"/>
      <c r="L171" s="162"/>
      <c r="M171" s="167"/>
      <c r="N171" s="168"/>
      <c r="O171" s="168"/>
      <c r="P171" s="168"/>
      <c r="Q171" s="168"/>
      <c r="R171" s="168"/>
      <c r="S171" s="168"/>
      <c r="T171" s="169"/>
      <c r="AT171" s="163" t="s">
        <v>127</v>
      </c>
      <c r="AU171" s="163" t="s">
        <v>77</v>
      </c>
      <c r="AV171" s="14" t="s">
        <v>117</v>
      </c>
      <c r="AW171" s="14" t="s">
        <v>27</v>
      </c>
      <c r="AX171" s="14" t="s">
        <v>75</v>
      </c>
      <c r="AY171" s="163" t="s">
        <v>111</v>
      </c>
    </row>
    <row r="172" spans="1:65" s="2" customFormat="1" ht="24.2" customHeight="1">
      <c r="A172" s="31"/>
      <c r="B172" s="138"/>
      <c r="C172" s="139" t="s">
        <v>220</v>
      </c>
      <c r="D172" s="139" t="s">
        <v>113</v>
      </c>
      <c r="E172" s="140" t="s">
        <v>221</v>
      </c>
      <c r="F172" s="141" t="s">
        <v>222</v>
      </c>
      <c r="G172" s="142" t="s">
        <v>132</v>
      </c>
      <c r="H172" s="143">
        <v>10.8</v>
      </c>
      <c r="I172" s="144"/>
      <c r="J172" s="145">
        <f>ROUND(I172*H172,2)</f>
        <v>0</v>
      </c>
      <c r="K172" s="146"/>
      <c r="L172" s="32"/>
      <c r="M172" s="147" t="s">
        <v>1</v>
      </c>
      <c r="N172" s="148" t="s">
        <v>35</v>
      </c>
      <c r="O172" s="57"/>
      <c r="P172" s="149">
        <f>O172*H172</f>
        <v>0</v>
      </c>
      <c r="Q172" s="149">
        <v>2.4127200000000002</v>
      </c>
      <c r="R172" s="149">
        <f>Q172*H172</f>
        <v>26.057376000000005</v>
      </c>
      <c r="S172" s="149">
        <v>0</v>
      </c>
      <c r="T172" s="15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1" t="s">
        <v>117</v>
      </c>
      <c r="AT172" s="151" t="s">
        <v>113</v>
      </c>
      <c r="AU172" s="151" t="s">
        <v>77</v>
      </c>
      <c r="AY172" s="16" t="s">
        <v>111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6" t="s">
        <v>75</v>
      </c>
      <c r="BK172" s="152">
        <f>ROUND(I172*H172,2)</f>
        <v>0</v>
      </c>
      <c r="BL172" s="16" t="s">
        <v>117</v>
      </c>
      <c r="BM172" s="151" t="s">
        <v>223</v>
      </c>
    </row>
    <row r="173" spans="1:65" s="13" customFormat="1">
      <c r="B173" s="153"/>
      <c r="D173" s="154" t="s">
        <v>127</v>
      </c>
      <c r="E173" s="155" t="s">
        <v>1</v>
      </c>
      <c r="F173" s="156" t="s">
        <v>224</v>
      </c>
      <c r="H173" s="157">
        <v>10.8</v>
      </c>
      <c r="I173" s="158"/>
      <c r="L173" s="153"/>
      <c r="M173" s="159"/>
      <c r="N173" s="160"/>
      <c r="O173" s="160"/>
      <c r="P173" s="160"/>
      <c r="Q173" s="160"/>
      <c r="R173" s="160"/>
      <c r="S173" s="160"/>
      <c r="T173" s="161"/>
      <c r="AT173" s="155" t="s">
        <v>127</v>
      </c>
      <c r="AU173" s="155" t="s">
        <v>77</v>
      </c>
      <c r="AV173" s="13" t="s">
        <v>77</v>
      </c>
      <c r="AW173" s="13" t="s">
        <v>27</v>
      </c>
      <c r="AX173" s="13" t="s">
        <v>70</v>
      </c>
      <c r="AY173" s="155" t="s">
        <v>111</v>
      </c>
    </row>
    <row r="174" spans="1:65" s="14" customFormat="1">
      <c r="B174" s="162"/>
      <c r="D174" s="154" t="s">
        <v>127</v>
      </c>
      <c r="E174" s="163" t="s">
        <v>1</v>
      </c>
      <c r="F174" s="164" t="s">
        <v>129</v>
      </c>
      <c r="H174" s="165">
        <v>10.8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127</v>
      </c>
      <c r="AU174" s="163" t="s">
        <v>77</v>
      </c>
      <c r="AV174" s="14" t="s">
        <v>117</v>
      </c>
      <c r="AW174" s="14" t="s">
        <v>27</v>
      </c>
      <c r="AX174" s="14" t="s">
        <v>75</v>
      </c>
      <c r="AY174" s="163" t="s">
        <v>111</v>
      </c>
    </row>
    <row r="175" spans="1:65" s="12" customFormat="1" ht="22.9" customHeight="1">
      <c r="B175" s="125"/>
      <c r="D175" s="126" t="s">
        <v>69</v>
      </c>
      <c r="E175" s="136" t="s">
        <v>135</v>
      </c>
      <c r="F175" s="136" t="s">
        <v>225</v>
      </c>
      <c r="I175" s="128"/>
      <c r="J175" s="137">
        <f>BK175</f>
        <v>0</v>
      </c>
      <c r="L175" s="125"/>
      <c r="M175" s="130"/>
      <c r="N175" s="131"/>
      <c r="O175" s="131"/>
      <c r="P175" s="132">
        <f>SUM(P176:P180)</f>
        <v>0</v>
      </c>
      <c r="Q175" s="131"/>
      <c r="R175" s="132">
        <f>SUM(R176:R180)</f>
        <v>3.7386720000000002</v>
      </c>
      <c r="S175" s="131"/>
      <c r="T175" s="133">
        <f>SUM(T176:T180)</f>
        <v>0</v>
      </c>
      <c r="AR175" s="126" t="s">
        <v>75</v>
      </c>
      <c r="AT175" s="134" t="s">
        <v>69</v>
      </c>
      <c r="AU175" s="134" t="s">
        <v>75</v>
      </c>
      <c r="AY175" s="126" t="s">
        <v>111</v>
      </c>
      <c r="BK175" s="135">
        <f>SUM(BK176:BK180)</f>
        <v>0</v>
      </c>
    </row>
    <row r="176" spans="1:65" s="2" customFormat="1" ht="14.45" customHeight="1">
      <c r="A176" s="31"/>
      <c r="B176" s="138"/>
      <c r="C176" s="139" t="s">
        <v>226</v>
      </c>
      <c r="D176" s="139" t="s">
        <v>113</v>
      </c>
      <c r="E176" s="140" t="s">
        <v>227</v>
      </c>
      <c r="F176" s="141" t="s">
        <v>228</v>
      </c>
      <c r="G176" s="142" t="s">
        <v>125</v>
      </c>
      <c r="H176" s="143">
        <v>14.4</v>
      </c>
      <c r="I176" s="144"/>
      <c r="J176" s="145">
        <f>ROUND(I176*H176,2)</f>
        <v>0</v>
      </c>
      <c r="K176" s="146"/>
      <c r="L176" s="32"/>
      <c r="M176" s="147" t="s">
        <v>1</v>
      </c>
      <c r="N176" s="148" t="s">
        <v>35</v>
      </c>
      <c r="O176" s="57"/>
      <c r="P176" s="149">
        <f>O176*H176</f>
        <v>0</v>
      </c>
      <c r="Q176" s="149">
        <v>3.1E-4</v>
      </c>
      <c r="R176" s="149">
        <f>Q176*H176</f>
        <v>4.4640000000000001E-3</v>
      </c>
      <c r="S176" s="149">
        <v>0</v>
      </c>
      <c r="T176" s="15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1" t="s">
        <v>117</v>
      </c>
      <c r="AT176" s="151" t="s">
        <v>113</v>
      </c>
      <c r="AU176" s="151" t="s">
        <v>77</v>
      </c>
      <c r="AY176" s="16" t="s">
        <v>111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6" t="s">
        <v>75</v>
      </c>
      <c r="BK176" s="152">
        <f>ROUND(I176*H176,2)</f>
        <v>0</v>
      </c>
      <c r="BL176" s="16" t="s">
        <v>117</v>
      </c>
      <c r="BM176" s="151" t="s">
        <v>229</v>
      </c>
    </row>
    <row r="177" spans="1:65" s="2" customFormat="1" ht="24.2" customHeight="1">
      <c r="A177" s="31"/>
      <c r="B177" s="138"/>
      <c r="C177" s="139" t="s">
        <v>230</v>
      </c>
      <c r="D177" s="139" t="s">
        <v>113</v>
      </c>
      <c r="E177" s="140" t="s">
        <v>231</v>
      </c>
      <c r="F177" s="141" t="s">
        <v>232</v>
      </c>
      <c r="G177" s="142" t="s">
        <v>125</v>
      </c>
      <c r="H177" s="143">
        <v>14.4</v>
      </c>
      <c r="I177" s="144"/>
      <c r="J177" s="145">
        <f>ROUND(I177*H177,2)</f>
        <v>0</v>
      </c>
      <c r="K177" s="146"/>
      <c r="L177" s="32"/>
      <c r="M177" s="147" t="s">
        <v>1</v>
      </c>
      <c r="N177" s="148" t="s">
        <v>35</v>
      </c>
      <c r="O177" s="57"/>
      <c r="P177" s="149">
        <f>O177*H177</f>
        <v>0</v>
      </c>
      <c r="Q177" s="149">
        <v>0.12966</v>
      </c>
      <c r="R177" s="149">
        <f>Q177*H177</f>
        <v>1.8671040000000001</v>
      </c>
      <c r="S177" s="149">
        <v>0</v>
      </c>
      <c r="T177" s="15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1" t="s">
        <v>117</v>
      </c>
      <c r="AT177" s="151" t="s">
        <v>113</v>
      </c>
      <c r="AU177" s="151" t="s">
        <v>77</v>
      </c>
      <c r="AY177" s="16" t="s">
        <v>111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6" t="s">
        <v>75</v>
      </c>
      <c r="BK177" s="152">
        <f>ROUND(I177*H177,2)</f>
        <v>0</v>
      </c>
      <c r="BL177" s="16" t="s">
        <v>117</v>
      </c>
      <c r="BM177" s="151" t="s">
        <v>233</v>
      </c>
    </row>
    <row r="178" spans="1:65" s="13" customFormat="1">
      <c r="B178" s="153"/>
      <c r="D178" s="154" t="s">
        <v>127</v>
      </c>
      <c r="E178" s="155" t="s">
        <v>1</v>
      </c>
      <c r="F178" s="156" t="s">
        <v>234</v>
      </c>
      <c r="H178" s="157">
        <v>14.4</v>
      </c>
      <c r="I178" s="158"/>
      <c r="L178" s="153"/>
      <c r="M178" s="159"/>
      <c r="N178" s="160"/>
      <c r="O178" s="160"/>
      <c r="P178" s="160"/>
      <c r="Q178" s="160"/>
      <c r="R178" s="160"/>
      <c r="S178" s="160"/>
      <c r="T178" s="161"/>
      <c r="AT178" s="155" t="s">
        <v>127</v>
      </c>
      <c r="AU178" s="155" t="s">
        <v>77</v>
      </c>
      <c r="AV178" s="13" t="s">
        <v>77</v>
      </c>
      <c r="AW178" s="13" t="s">
        <v>27</v>
      </c>
      <c r="AX178" s="13" t="s">
        <v>70</v>
      </c>
      <c r="AY178" s="155" t="s">
        <v>111</v>
      </c>
    </row>
    <row r="179" spans="1:65" s="14" customFormat="1">
      <c r="B179" s="162"/>
      <c r="D179" s="154" t="s">
        <v>127</v>
      </c>
      <c r="E179" s="163" t="s">
        <v>1</v>
      </c>
      <c r="F179" s="164" t="s">
        <v>129</v>
      </c>
      <c r="H179" s="165">
        <v>14.4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127</v>
      </c>
      <c r="AU179" s="163" t="s">
        <v>77</v>
      </c>
      <c r="AV179" s="14" t="s">
        <v>117</v>
      </c>
      <c r="AW179" s="14" t="s">
        <v>27</v>
      </c>
      <c r="AX179" s="14" t="s">
        <v>75</v>
      </c>
      <c r="AY179" s="163" t="s">
        <v>111</v>
      </c>
    </row>
    <row r="180" spans="1:65" s="2" customFormat="1" ht="24.2" customHeight="1">
      <c r="A180" s="31"/>
      <c r="B180" s="138"/>
      <c r="C180" s="139" t="s">
        <v>235</v>
      </c>
      <c r="D180" s="139" t="s">
        <v>113</v>
      </c>
      <c r="E180" s="140" t="s">
        <v>236</v>
      </c>
      <c r="F180" s="141" t="s">
        <v>237</v>
      </c>
      <c r="G180" s="142" t="s">
        <v>125</v>
      </c>
      <c r="H180" s="143">
        <v>14.4</v>
      </c>
      <c r="I180" s="144"/>
      <c r="J180" s="145">
        <f>ROUND(I180*H180,2)</f>
        <v>0</v>
      </c>
      <c r="K180" s="146"/>
      <c r="L180" s="32"/>
      <c r="M180" s="147" t="s">
        <v>1</v>
      </c>
      <c r="N180" s="148" t="s">
        <v>35</v>
      </c>
      <c r="O180" s="57"/>
      <c r="P180" s="149">
        <f>O180*H180</f>
        <v>0</v>
      </c>
      <c r="Q180" s="149">
        <v>0.12966</v>
      </c>
      <c r="R180" s="149">
        <f>Q180*H180</f>
        <v>1.8671040000000001</v>
      </c>
      <c r="S180" s="149">
        <v>0</v>
      </c>
      <c r="T180" s="15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1" t="s">
        <v>117</v>
      </c>
      <c r="AT180" s="151" t="s">
        <v>113</v>
      </c>
      <c r="AU180" s="151" t="s">
        <v>77</v>
      </c>
      <c r="AY180" s="16" t="s">
        <v>111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6" t="s">
        <v>75</v>
      </c>
      <c r="BK180" s="152">
        <f>ROUND(I180*H180,2)</f>
        <v>0</v>
      </c>
      <c r="BL180" s="16" t="s">
        <v>117</v>
      </c>
      <c r="BM180" s="151" t="s">
        <v>238</v>
      </c>
    </row>
    <row r="181" spans="1:65" s="12" customFormat="1" ht="22.9" customHeight="1">
      <c r="B181" s="125"/>
      <c r="D181" s="126" t="s">
        <v>69</v>
      </c>
      <c r="E181" s="136" t="s">
        <v>140</v>
      </c>
      <c r="F181" s="136" t="s">
        <v>239</v>
      </c>
      <c r="I181" s="128"/>
      <c r="J181" s="137">
        <f>BK181</f>
        <v>0</v>
      </c>
      <c r="L181" s="125"/>
      <c r="M181" s="130"/>
      <c r="N181" s="131"/>
      <c r="O181" s="131"/>
      <c r="P181" s="132">
        <f>SUM(P182:P183)</f>
        <v>0</v>
      </c>
      <c r="Q181" s="131"/>
      <c r="R181" s="132">
        <f>SUM(R182:R183)</f>
        <v>0.51300000000000001</v>
      </c>
      <c r="S181" s="131"/>
      <c r="T181" s="133">
        <f>SUM(T182:T183)</f>
        <v>0</v>
      </c>
      <c r="AR181" s="126" t="s">
        <v>75</v>
      </c>
      <c r="AT181" s="134" t="s">
        <v>69</v>
      </c>
      <c r="AU181" s="134" t="s">
        <v>75</v>
      </c>
      <c r="AY181" s="126" t="s">
        <v>111</v>
      </c>
      <c r="BK181" s="135">
        <f>SUM(BK182:BK183)</f>
        <v>0</v>
      </c>
    </row>
    <row r="182" spans="1:65" s="2" customFormat="1" ht="24.2" customHeight="1">
      <c r="A182" s="31"/>
      <c r="B182" s="138"/>
      <c r="C182" s="139" t="s">
        <v>240</v>
      </c>
      <c r="D182" s="139" t="s">
        <v>113</v>
      </c>
      <c r="E182" s="140" t="s">
        <v>241</v>
      </c>
      <c r="F182" s="141" t="s">
        <v>242</v>
      </c>
      <c r="G182" s="142" t="s">
        <v>125</v>
      </c>
      <c r="H182" s="143">
        <v>30</v>
      </c>
      <c r="I182" s="144"/>
      <c r="J182" s="145">
        <f>ROUND(I182*H182,2)</f>
        <v>0</v>
      </c>
      <c r="K182" s="146"/>
      <c r="L182" s="32"/>
      <c r="M182" s="147" t="s">
        <v>1</v>
      </c>
      <c r="N182" s="148" t="s">
        <v>35</v>
      </c>
      <c r="O182" s="57"/>
      <c r="P182" s="149">
        <f>O182*H182</f>
        <v>0</v>
      </c>
      <c r="Q182" s="149">
        <v>1.7100000000000001E-2</v>
      </c>
      <c r="R182" s="149">
        <f>Q182*H182</f>
        <v>0.51300000000000001</v>
      </c>
      <c r="S182" s="149">
        <v>0</v>
      </c>
      <c r="T182" s="15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1" t="s">
        <v>117</v>
      </c>
      <c r="AT182" s="151" t="s">
        <v>113</v>
      </c>
      <c r="AU182" s="151" t="s">
        <v>77</v>
      </c>
      <c r="AY182" s="16" t="s">
        <v>111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6" t="s">
        <v>75</v>
      </c>
      <c r="BK182" s="152">
        <f>ROUND(I182*H182,2)</f>
        <v>0</v>
      </c>
      <c r="BL182" s="16" t="s">
        <v>117</v>
      </c>
      <c r="BM182" s="151" t="s">
        <v>243</v>
      </c>
    </row>
    <row r="183" spans="1:65" s="2" customFormat="1" ht="14.45" customHeight="1">
      <c r="A183" s="31"/>
      <c r="B183" s="138"/>
      <c r="C183" s="139" t="s">
        <v>244</v>
      </c>
      <c r="D183" s="139" t="s">
        <v>113</v>
      </c>
      <c r="E183" s="140" t="s">
        <v>245</v>
      </c>
      <c r="F183" s="141" t="s">
        <v>246</v>
      </c>
      <c r="G183" s="142" t="s">
        <v>125</v>
      </c>
      <c r="H183" s="143">
        <v>66</v>
      </c>
      <c r="I183" s="144"/>
      <c r="J183" s="145">
        <f>ROUND(I183*H183,2)</f>
        <v>0</v>
      </c>
      <c r="K183" s="146"/>
      <c r="L183" s="32"/>
      <c r="M183" s="147" t="s">
        <v>1</v>
      </c>
      <c r="N183" s="148" t="s">
        <v>35</v>
      </c>
      <c r="O183" s="57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1" t="s">
        <v>117</v>
      </c>
      <c r="AT183" s="151" t="s">
        <v>113</v>
      </c>
      <c r="AU183" s="151" t="s">
        <v>77</v>
      </c>
      <c r="AY183" s="16" t="s">
        <v>111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6" t="s">
        <v>75</v>
      </c>
      <c r="BK183" s="152">
        <f>ROUND(I183*H183,2)</f>
        <v>0</v>
      </c>
      <c r="BL183" s="16" t="s">
        <v>117</v>
      </c>
      <c r="BM183" s="151" t="s">
        <v>247</v>
      </c>
    </row>
    <row r="184" spans="1:65" s="12" customFormat="1" ht="22.9" customHeight="1">
      <c r="B184" s="125"/>
      <c r="D184" s="126" t="s">
        <v>69</v>
      </c>
      <c r="E184" s="136" t="s">
        <v>155</v>
      </c>
      <c r="F184" s="136" t="s">
        <v>248</v>
      </c>
      <c r="I184" s="128"/>
      <c r="J184" s="137">
        <f>BK184</f>
        <v>0</v>
      </c>
      <c r="L184" s="125"/>
      <c r="M184" s="130"/>
      <c r="N184" s="131"/>
      <c r="O184" s="131"/>
      <c r="P184" s="132">
        <f>SUM(P185:P198)</f>
        <v>0</v>
      </c>
      <c r="Q184" s="131"/>
      <c r="R184" s="132">
        <f>SUM(R185:R198)</f>
        <v>3.7767015535999997</v>
      </c>
      <c r="S184" s="131"/>
      <c r="T184" s="133">
        <f>SUM(T185:T198)</f>
        <v>16.727499999999999</v>
      </c>
      <c r="AR184" s="126" t="s">
        <v>75</v>
      </c>
      <c r="AT184" s="134" t="s">
        <v>69</v>
      </c>
      <c r="AU184" s="134" t="s">
        <v>75</v>
      </c>
      <c r="AY184" s="126" t="s">
        <v>111</v>
      </c>
      <c r="BK184" s="135">
        <f>SUM(BK185:BK198)</f>
        <v>0</v>
      </c>
    </row>
    <row r="185" spans="1:65" s="2" customFormat="1" ht="24.2" customHeight="1">
      <c r="A185" s="31"/>
      <c r="B185" s="138"/>
      <c r="C185" s="139" t="s">
        <v>249</v>
      </c>
      <c r="D185" s="139" t="s">
        <v>113</v>
      </c>
      <c r="E185" s="140" t="s">
        <v>250</v>
      </c>
      <c r="F185" s="141" t="s">
        <v>251</v>
      </c>
      <c r="G185" s="142" t="s">
        <v>158</v>
      </c>
      <c r="H185" s="143">
        <v>16</v>
      </c>
      <c r="I185" s="144"/>
      <c r="J185" s="145">
        <f>ROUND(I185*H185,2)</f>
        <v>0</v>
      </c>
      <c r="K185" s="146"/>
      <c r="L185" s="32"/>
      <c r="M185" s="147" t="s">
        <v>1</v>
      </c>
      <c r="N185" s="148" t="s">
        <v>35</v>
      </c>
      <c r="O185" s="57"/>
      <c r="P185" s="149">
        <f>O185*H185</f>
        <v>0</v>
      </c>
      <c r="Q185" s="149">
        <v>3.9600000000000003E-2</v>
      </c>
      <c r="R185" s="149">
        <f>Q185*H185</f>
        <v>0.63360000000000005</v>
      </c>
      <c r="S185" s="149">
        <v>0</v>
      </c>
      <c r="T185" s="15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1" t="s">
        <v>117</v>
      </c>
      <c r="AT185" s="151" t="s">
        <v>113</v>
      </c>
      <c r="AU185" s="151" t="s">
        <v>77</v>
      </c>
      <c r="AY185" s="16" t="s">
        <v>111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6" t="s">
        <v>75</v>
      </c>
      <c r="BK185" s="152">
        <f>ROUND(I185*H185,2)</f>
        <v>0</v>
      </c>
      <c r="BL185" s="16" t="s">
        <v>117</v>
      </c>
      <c r="BM185" s="151" t="s">
        <v>252</v>
      </c>
    </row>
    <row r="186" spans="1:65" s="2" customFormat="1" ht="24.2" customHeight="1">
      <c r="A186" s="31"/>
      <c r="B186" s="138"/>
      <c r="C186" s="139" t="s">
        <v>253</v>
      </c>
      <c r="D186" s="139" t="s">
        <v>113</v>
      </c>
      <c r="E186" s="140" t="s">
        <v>254</v>
      </c>
      <c r="F186" s="141" t="s">
        <v>255</v>
      </c>
      <c r="G186" s="142" t="s">
        <v>158</v>
      </c>
      <c r="H186" s="143">
        <v>17</v>
      </c>
      <c r="I186" s="144"/>
      <c r="J186" s="145">
        <f>ROUND(I186*H186,2)</f>
        <v>0</v>
      </c>
      <c r="K186" s="146"/>
      <c r="L186" s="32"/>
      <c r="M186" s="147" t="s">
        <v>1</v>
      </c>
      <c r="N186" s="148" t="s">
        <v>35</v>
      </c>
      <c r="O186" s="57"/>
      <c r="P186" s="149">
        <f>O186*H186</f>
        <v>0</v>
      </c>
      <c r="Q186" s="149">
        <v>7.0569999999999994E-2</v>
      </c>
      <c r="R186" s="149">
        <f>Q186*H186</f>
        <v>1.1996899999999999</v>
      </c>
      <c r="S186" s="149">
        <v>0</v>
      </c>
      <c r="T186" s="15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1" t="s">
        <v>117</v>
      </c>
      <c r="AT186" s="151" t="s">
        <v>113</v>
      </c>
      <c r="AU186" s="151" t="s">
        <v>77</v>
      </c>
      <c r="AY186" s="16" t="s">
        <v>111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6" t="s">
        <v>75</v>
      </c>
      <c r="BK186" s="152">
        <f>ROUND(I186*H186,2)</f>
        <v>0</v>
      </c>
      <c r="BL186" s="16" t="s">
        <v>117</v>
      </c>
      <c r="BM186" s="151" t="s">
        <v>256</v>
      </c>
    </row>
    <row r="187" spans="1:65" s="2" customFormat="1" ht="24.2" customHeight="1">
      <c r="A187" s="31"/>
      <c r="B187" s="138"/>
      <c r="C187" s="139" t="s">
        <v>257</v>
      </c>
      <c r="D187" s="139" t="s">
        <v>113</v>
      </c>
      <c r="E187" s="140" t="s">
        <v>258</v>
      </c>
      <c r="F187" s="141" t="s">
        <v>259</v>
      </c>
      <c r="G187" s="142" t="s">
        <v>158</v>
      </c>
      <c r="H187" s="143">
        <v>12</v>
      </c>
      <c r="I187" s="144"/>
      <c r="J187" s="145">
        <f>ROUND(I187*H187,2)</f>
        <v>0</v>
      </c>
      <c r="K187" s="146"/>
      <c r="L187" s="32"/>
      <c r="M187" s="147" t="s">
        <v>1</v>
      </c>
      <c r="N187" s="148" t="s">
        <v>35</v>
      </c>
      <c r="O187" s="57"/>
      <c r="P187" s="149">
        <f>O187*H187</f>
        <v>0</v>
      </c>
      <c r="Q187" s="149">
        <v>8.0499999999999992E-6</v>
      </c>
      <c r="R187" s="149">
        <f>Q187*H187</f>
        <v>9.659999999999999E-5</v>
      </c>
      <c r="S187" s="149">
        <v>0</v>
      </c>
      <c r="T187" s="15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1" t="s">
        <v>117</v>
      </c>
      <c r="AT187" s="151" t="s">
        <v>113</v>
      </c>
      <c r="AU187" s="151" t="s">
        <v>77</v>
      </c>
      <c r="AY187" s="16" t="s">
        <v>111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6" t="s">
        <v>75</v>
      </c>
      <c r="BK187" s="152">
        <f>ROUND(I187*H187,2)</f>
        <v>0</v>
      </c>
      <c r="BL187" s="16" t="s">
        <v>117</v>
      </c>
      <c r="BM187" s="151" t="s">
        <v>260</v>
      </c>
    </row>
    <row r="188" spans="1:65" s="13" customFormat="1">
      <c r="B188" s="153"/>
      <c r="D188" s="154" t="s">
        <v>127</v>
      </c>
      <c r="E188" s="155" t="s">
        <v>1</v>
      </c>
      <c r="F188" s="156" t="s">
        <v>261</v>
      </c>
      <c r="H188" s="157">
        <v>12</v>
      </c>
      <c r="I188" s="158"/>
      <c r="L188" s="153"/>
      <c r="M188" s="159"/>
      <c r="N188" s="160"/>
      <c r="O188" s="160"/>
      <c r="P188" s="160"/>
      <c r="Q188" s="160"/>
      <c r="R188" s="160"/>
      <c r="S188" s="160"/>
      <c r="T188" s="161"/>
      <c r="AT188" s="155" t="s">
        <v>127</v>
      </c>
      <c r="AU188" s="155" t="s">
        <v>77</v>
      </c>
      <c r="AV188" s="13" t="s">
        <v>77</v>
      </c>
      <c r="AW188" s="13" t="s">
        <v>27</v>
      </c>
      <c r="AX188" s="13" t="s">
        <v>70</v>
      </c>
      <c r="AY188" s="155" t="s">
        <v>111</v>
      </c>
    </row>
    <row r="189" spans="1:65" s="14" customFormat="1">
      <c r="B189" s="162"/>
      <c r="D189" s="154" t="s">
        <v>127</v>
      </c>
      <c r="E189" s="163" t="s">
        <v>1</v>
      </c>
      <c r="F189" s="164" t="s">
        <v>129</v>
      </c>
      <c r="H189" s="165">
        <v>12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3" t="s">
        <v>127</v>
      </c>
      <c r="AU189" s="163" t="s">
        <v>77</v>
      </c>
      <c r="AV189" s="14" t="s">
        <v>117</v>
      </c>
      <c r="AW189" s="14" t="s">
        <v>27</v>
      </c>
      <c r="AX189" s="14" t="s">
        <v>75</v>
      </c>
      <c r="AY189" s="163" t="s">
        <v>111</v>
      </c>
    </row>
    <row r="190" spans="1:65" s="2" customFormat="1" ht="24.2" customHeight="1">
      <c r="A190" s="31"/>
      <c r="B190" s="138"/>
      <c r="C190" s="139" t="s">
        <v>262</v>
      </c>
      <c r="D190" s="139" t="s">
        <v>113</v>
      </c>
      <c r="E190" s="140" t="s">
        <v>263</v>
      </c>
      <c r="F190" s="141" t="s">
        <v>264</v>
      </c>
      <c r="G190" s="142" t="s">
        <v>158</v>
      </c>
      <c r="H190" s="143">
        <v>12</v>
      </c>
      <c r="I190" s="144"/>
      <c r="J190" s="145">
        <f>ROUND(I190*H190,2)</f>
        <v>0</v>
      </c>
      <c r="K190" s="146"/>
      <c r="L190" s="32"/>
      <c r="M190" s="147" t="s">
        <v>1</v>
      </c>
      <c r="N190" s="148" t="s">
        <v>35</v>
      </c>
      <c r="O190" s="57"/>
      <c r="P190" s="149">
        <f>O190*H190</f>
        <v>0</v>
      </c>
      <c r="Q190" s="149">
        <v>3.3960000000000001E-4</v>
      </c>
      <c r="R190" s="149">
        <f>Q190*H190</f>
        <v>4.0752000000000002E-3</v>
      </c>
      <c r="S190" s="149">
        <v>0</v>
      </c>
      <c r="T190" s="15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1" t="s">
        <v>117</v>
      </c>
      <c r="AT190" s="151" t="s">
        <v>113</v>
      </c>
      <c r="AU190" s="151" t="s">
        <v>77</v>
      </c>
      <c r="AY190" s="16" t="s">
        <v>111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6" t="s">
        <v>75</v>
      </c>
      <c r="BK190" s="152">
        <f>ROUND(I190*H190,2)</f>
        <v>0</v>
      </c>
      <c r="BL190" s="16" t="s">
        <v>117</v>
      </c>
      <c r="BM190" s="151" t="s">
        <v>265</v>
      </c>
    </row>
    <row r="191" spans="1:65" s="2" customFormat="1" ht="24.2" customHeight="1">
      <c r="A191" s="31"/>
      <c r="B191" s="138"/>
      <c r="C191" s="139" t="s">
        <v>266</v>
      </c>
      <c r="D191" s="139" t="s">
        <v>113</v>
      </c>
      <c r="E191" s="140" t="s">
        <v>267</v>
      </c>
      <c r="F191" s="141" t="s">
        <v>268</v>
      </c>
      <c r="G191" s="142" t="s">
        <v>125</v>
      </c>
      <c r="H191" s="143">
        <v>20</v>
      </c>
      <c r="I191" s="144"/>
      <c r="J191" s="145">
        <f>ROUND(I191*H191,2)</f>
        <v>0</v>
      </c>
      <c r="K191" s="146"/>
      <c r="L191" s="32"/>
      <c r="M191" s="147" t="s">
        <v>1</v>
      </c>
      <c r="N191" s="148" t="s">
        <v>35</v>
      </c>
      <c r="O191" s="57"/>
      <c r="P191" s="149">
        <f>O191*H191</f>
        <v>0</v>
      </c>
      <c r="Q191" s="149">
        <v>0</v>
      </c>
      <c r="R191" s="149">
        <f>Q191*H191</f>
        <v>0</v>
      </c>
      <c r="S191" s="149">
        <v>5.0000000000000001E-4</v>
      </c>
      <c r="T191" s="150">
        <f>S191*H191</f>
        <v>0.01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1" t="s">
        <v>117</v>
      </c>
      <c r="AT191" s="151" t="s">
        <v>113</v>
      </c>
      <c r="AU191" s="151" t="s">
        <v>77</v>
      </c>
      <c r="AY191" s="16" t="s">
        <v>111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6" t="s">
        <v>75</v>
      </c>
      <c r="BK191" s="152">
        <f>ROUND(I191*H191,2)</f>
        <v>0</v>
      </c>
      <c r="BL191" s="16" t="s">
        <v>117</v>
      </c>
      <c r="BM191" s="151" t="s">
        <v>269</v>
      </c>
    </row>
    <row r="192" spans="1:65" s="2" customFormat="1" ht="14.45" customHeight="1">
      <c r="A192" s="31"/>
      <c r="B192" s="138"/>
      <c r="C192" s="139" t="s">
        <v>270</v>
      </c>
      <c r="D192" s="139" t="s">
        <v>113</v>
      </c>
      <c r="E192" s="140" t="s">
        <v>271</v>
      </c>
      <c r="F192" s="141" t="s">
        <v>272</v>
      </c>
      <c r="G192" s="142" t="s">
        <v>132</v>
      </c>
      <c r="H192" s="143">
        <v>6.3</v>
      </c>
      <c r="I192" s="144"/>
      <c r="J192" s="145">
        <f>ROUND(I192*H192,2)</f>
        <v>0</v>
      </c>
      <c r="K192" s="146"/>
      <c r="L192" s="32"/>
      <c r="M192" s="147" t="s">
        <v>1</v>
      </c>
      <c r="N192" s="148" t="s">
        <v>35</v>
      </c>
      <c r="O192" s="57"/>
      <c r="P192" s="149">
        <f>O192*H192</f>
        <v>0</v>
      </c>
      <c r="Q192" s="149">
        <v>0.121711072</v>
      </c>
      <c r="R192" s="149">
        <f>Q192*H192</f>
        <v>0.76677975359999995</v>
      </c>
      <c r="S192" s="149">
        <v>2.4</v>
      </c>
      <c r="T192" s="150">
        <f>S192*H192</f>
        <v>15.12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1" t="s">
        <v>117</v>
      </c>
      <c r="AT192" s="151" t="s">
        <v>113</v>
      </c>
      <c r="AU192" s="151" t="s">
        <v>77</v>
      </c>
      <c r="AY192" s="16" t="s">
        <v>111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6" t="s">
        <v>75</v>
      </c>
      <c r="BK192" s="152">
        <f>ROUND(I192*H192,2)</f>
        <v>0</v>
      </c>
      <c r="BL192" s="16" t="s">
        <v>117</v>
      </c>
      <c r="BM192" s="151" t="s">
        <v>273</v>
      </c>
    </row>
    <row r="193" spans="1:65" s="13" customFormat="1">
      <c r="B193" s="153"/>
      <c r="D193" s="154" t="s">
        <v>127</v>
      </c>
      <c r="E193" s="155" t="s">
        <v>1</v>
      </c>
      <c r="F193" s="156" t="s">
        <v>274</v>
      </c>
      <c r="H193" s="157">
        <v>6.3</v>
      </c>
      <c r="I193" s="158"/>
      <c r="L193" s="153"/>
      <c r="M193" s="159"/>
      <c r="N193" s="160"/>
      <c r="O193" s="160"/>
      <c r="P193" s="160"/>
      <c r="Q193" s="160"/>
      <c r="R193" s="160"/>
      <c r="S193" s="160"/>
      <c r="T193" s="161"/>
      <c r="AT193" s="155" t="s">
        <v>127</v>
      </c>
      <c r="AU193" s="155" t="s">
        <v>77</v>
      </c>
      <c r="AV193" s="13" t="s">
        <v>77</v>
      </c>
      <c r="AW193" s="13" t="s">
        <v>27</v>
      </c>
      <c r="AX193" s="13" t="s">
        <v>70</v>
      </c>
      <c r="AY193" s="155" t="s">
        <v>111</v>
      </c>
    </row>
    <row r="194" spans="1:65" s="14" customFormat="1">
      <c r="B194" s="162"/>
      <c r="D194" s="154" t="s">
        <v>127</v>
      </c>
      <c r="E194" s="163" t="s">
        <v>1</v>
      </c>
      <c r="F194" s="164" t="s">
        <v>129</v>
      </c>
      <c r="H194" s="165">
        <v>6.3</v>
      </c>
      <c r="I194" s="166"/>
      <c r="L194" s="162"/>
      <c r="M194" s="167"/>
      <c r="N194" s="168"/>
      <c r="O194" s="168"/>
      <c r="P194" s="168"/>
      <c r="Q194" s="168"/>
      <c r="R194" s="168"/>
      <c r="S194" s="168"/>
      <c r="T194" s="169"/>
      <c r="AT194" s="163" t="s">
        <v>127</v>
      </c>
      <c r="AU194" s="163" t="s">
        <v>77</v>
      </c>
      <c r="AV194" s="14" t="s">
        <v>117</v>
      </c>
      <c r="AW194" s="14" t="s">
        <v>27</v>
      </c>
      <c r="AX194" s="14" t="s">
        <v>75</v>
      </c>
      <c r="AY194" s="163" t="s">
        <v>111</v>
      </c>
    </row>
    <row r="195" spans="1:65" s="2" customFormat="1" ht="24.2" customHeight="1">
      <c r="A195" s="31"/>
      <c r="B195" s="138"/>
      <c r="C195" s="139" t="s">
        <v>275</v>
      </c>
      <c r="D195" s="139" t="s">
        <v>113</v>
      </c>
      <c r="E195" s="140" t="s">
        <v>276</v>
      </c>
      <c r="F195" s="141" t="s">
        <v>277</v>
      </c>
      <c r="G195" s="142" t="s">
        <v>158</v>
      </c>
      <c r="H195" s="143">
        <v>16.5</v>
      </c>
      <c r="I195" s="144"/>
      <c r="J195" s="145">
        <f>ROUND(I195*H195,2)</f>
        <v>0</v>
      </c>
      <c r="K195" s="146"/>
      <c r="L195" s="32"/>
      <c r="M195" s="147" t="s">
        <v>1</v>
      </c>
      <c r="N195" s="148" t="s">
        <v>35</v>
      </c>
      <c r="O195" s="57"/>
      <c r="P195" s="149">
        <f>O195*H195</f>
        <v>0</v>
      </c>
      <c r="Q195" s="149">
        <v>0</v>
      </c>
      <c r="R195" s="149">
        <f>Q195*H195</f>
        <v>0</v>
      </c>
      <c r="S195" s="149">
        <v>2.5000000000000001E-2</v>
      </c>
      <c r="T195" s="150">
        <f>S195*H195</f>
        <v>0.41250000000000003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1" t="s">
        <v>117</v>
      </c>
      <c r="AT195" s="151" t="s">
        <v>113</v>
      </c>
      <c r="AU195" s="151" t="s">
        <v>77</v>
      </c>
      <c r="AY195" s="16" t="s">
        <v>111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6" t="s">
        <v>75</v>
      </c>
      <c r="BK195" s="152">
        <f>ROUND(I195*H195,2)</f>
        <v>0</v>
      </c>
      <c r="BL195" s="16" t="s">
        <v>117</v>
      </c>
      <c r="BM195" s="151" t="s">
        <v>278</v>
      </c>
    </row>
    <row r="196" spans="1:65" s="2" customFormat="1" ht="24.2" customHeight="1">
      <c r="A196" s="31"/>
      <c r="B196" s="138"/>
      <c r="C196" s="139" t="s">
        <v>279</v>
      </c>
      <c r="D196" s="139" t="s">
        <v>113</v>
      </c>
      <c r="E196" s="140" t="s">
        <v>280</v>
      </c>
      <c r="F196" s="141" t="s">
        <v>281</v>
      </c>
      <c r="G196" s="142" t="s">
        <v>125</v>
      </c>
      <c r="H196" s="143">
        <v>30</v>
      </c>
      <c r="I196" s="144"/>
      <c r="J196" s="145">
        <f>ROUND(I196*H196,2)</f>
        <v>0</v>
      </c>
      <c r="K196" s="146"/>
      <c r="L196" s="32"/>
      <c r="M196" s="147" t="s">
        <v>1</v>
      </c>
      <c r="N196" s="148" t="s">
        <v>35</v>
      </c>
      <c r="O196" s="57"/>
      <c r="P196" s="149">
        <f>O196*H196</f>
        <v>0</v>
      </c>
      <c r="Q196" s="149">
        <v>0</v>
      </c>
      <c r="R196" s="149">
        <f>Q196*H196</f>
        <v>0</v>
      </c>
      <c r="S196" s="149">
        <v>3.95E-2</v>
      </c>
      <c r="T196" s="150">
        <f>S196*H196</f>
        <v>1.1850000000000001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1" t="s">
        <v>117</v>
      </c>
      <c r="AT196" s="151" t="s">
        <v>113</v>
      </c>
      <c r="AU196" s="151" t="s">
        <v>77</v>
      </c>
      <c r="AY196" s="16" t="s">
        <v>111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6" t="s">
        <v>75</v>
      </c>
      <c r="BK196" s="152">
        <f>ROUND(I196*H196,2)</f>
        <v>0</v>
      </c>
      <c r="BL196" s="16" t="s">
        <v>117</v>
      </c>
      <c r="BM196" s="151" t="s">
        <v>282</v>
      </c>
    </row>
    <row r="197" spans="1:65" s="2" customFormat="1" ht="24.2" customHeight="1">
      <c r="A197" s="31"/>
      <c r="B197" s="138"/>
      <c r="C197" s="139" t="s">
        <v>283</v>
      </c>
      <c r="D197" s="139" t="s">
        <v>113</v>
      </c>
      <c r="E197" s="140" t="s">
        <v>284</v>
      </c>
      <c r="F197" s="141" t="s">
        <v>285</v>
      </c>
      <c r="G197" s="142" t="s">
        <v>125</v>
      </c>
      <c r="H197" s="143">
        <v>30</v>
      </c>
      <c r="I197" s="144"/>
      <c r="J197" s="145">
        <f>ROUND(I197*H197,2)</f>
        <v>0</v>
      </c>
      <c r="K197" s="146"/>
      <c r="L197" s="32"/>
      <c r="M197" s="147" t="s">
        <v>1</v>
      </c>
      <c r="N197" s="148" t="s">
        <v>35</v>
      </c>
      <c r="O197" s="57"/>
      <c r="P197" s="149">
        <f>O197*H197</f>
        <v>0</v>
      </c>
      <c r="Q197" s="149">
        <v>3.9081999999999999E-2</v>
      </c>
      <c r="R197" s="149">
        <f>Q197*H197</f>
        <v>1.1724600000000001</v>
      </c>
      <c r="S197" s="149">
        <v>0</v>
      </c>
      <c r="T197" s="15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51" t="s">
        <v>117</v>
      </c>
      <c r="AT197" s="151" t="s">
        <v>113</v>
      </c>
      <c r="AU197" s="151" t="s">
        <v>77</v>
      </c>
      <c r="AY197" s="16" t="s">
        <v>111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6" t="s">
        <v>75</v>
      </c>
      <c r="BK197" s="152">
        <f>ROUND(I197*H197,2)</f>
        <v>0</v>
      </c>
      <c r="BL197" s="16" t="s">
        <v>117</v>
      </c>
      <c r="BM197" s="151" t="s">
        <v>286</v>
      </c>
    </row>
    <row r="198" spans="1:65" s="2" customFormat="1" ht="24.2" customHeight="1">
      <c r="A198" s="31"/>
      <c r="B198" s="138"/>
      <c r="C198" s="139" t="s">
        <v>287</v>
      </c>
      <c r="D198" s="139" t="s">
        <v>113</v>
      </c>
      <c r="E198" s="140" t="s">
        <v>288</v>
      </c>
      <c r="F198" s="141" t="s">
        <v>289</v>
      </c>
      <c r="G198" s="142" t="s">
        <v>125</v>
      </c>
      <c r="H198" s="143">
        <v>30</v>
      </c>
      <c r="I198" s="144"/>
      <c r="J198" s="145">
        <f>ROUND(I198*H198,2)</f>
        <v>0</v>
      </c>
      <c r="K198" s="146"/>
      <c r="L198" s="32"/>
      <c r="M198" s="147" t="s">
        <v>1</v>
      </c>
      <c r="N198" s="148" t="s">
        <v>35</v>
      </c>
      <c r="O198" s="57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1" t="s">
        <v>117</v>
      </c>
      <c r="AT198" s="151" t="s">
        <v>113</v>
      </c>
      <c r="AU198" s="151" t="s">
        <v>77</v>
      </c>
      <c r="AY198" s="16" t="s">
        <v>111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6" t="s">
        <v>75</v>
      </c>
      <c r="BK198" s="152">
        <f>ROUND(I198*H198,2)</f>
        <v>0</v>
      </c>
      <c r="BL198" s="16" t="s">
        <v>117</v>
      </c>
      <c r="BM198" s="151" t="s">
        <v>290</v>
      </c>
    </row>
    <row r="199" spans="1:65" s="12" customFormat="1" ht="22.9" customHeight="1">
      <c r="B199" s="125"/>
      <c r="D199" s="126" t="s">
        <v>69</v>
      </c>
      <c r="E199" s="136" t="s">
        <v>291</v>
      </c>
      <c r="F199" s="136" t="s">
        <v>292</v>
      </c>
      <c r="I199" s="128"/>
      <c r="J199" s="137">
        <f>BK199</f>
        <v>0</v>
      </c>
      <c r="L199" s="125"/>
      <c r="M199" s="130"/>
      <c r="N199" s="131"/>
      <c r="O199" s="131"/>
      <c r="P199" s="132">
        <f>P200</f>
        <v>0</v>
      </c>
      <c r="Q199" s="131"/>
      <c r="R199" s="132">
        <f>R200</f>
        <v>0</v>
      </c>
      <c r="S199" s="131"/>
      <c r="T199" s="133">
        <f>T200</f>
        <v>0</v>
      </c>
      <c r="AR199" s="126" t="s">
        <v>75</v>
      </c>
      <c r="AT199" s="134" t="s">
        <v>69</v>
      </c>
      <c r="AU199" s="134" t="s">
        <v>75</v>
      </c>
      <c r="AY199" s="126" t="s">
        <v>111</v>
      </c>
      <c r="BK199" s="135">
        <f>BK200</f>
        <v>0</v>
      </c>
    </row>
    <row r="200" spans="1:65" s="2" customFormat="1" ht="24.2" customHeight="1">
      <c r="A200" s="31"/>
      <c r="B200" s="138"/>
      <c r="C200" s="139" t="s">
        <v>293</v>
      </c>
      <c r="D200" s="139" t="s">
        <v>113</v>
      </c>
      <c r="E200" s="140" t="s">
        <v>294</v>
      </c>
      <c r="F200" s="141" t="s">
        <v>295</v>
      </c>
      <c r="G200" s="142" t="s">
        <v>195</v>
      </c>
      <c r="H200" s="143">
        <v>20.184000000000001</v>
      </c>
      <c r="I200" s="144"/>
      <c r="J200" s="145">
        <f>ROUND(I200*H200,2)</f>
        <v>0</v>
      </c>
      <c r="K200" s="146"/>
      <c r="L200" s="32"/>
      <c r="M200" s="147" t="s">
        <v>1</v>
      </c>
      <c r="N200" s="148" t="s">
        <v>35</v>
      </c>
      <c r="O200" s="57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1" t="s">
        <v>117</v>
      </c>
      <c r="AT200" s="151" t="s">
        <v>113</v>
      </c>
      <c r="AU200" s="151" t="s">
        <v>77</v>
      </c>
      <c r="AY200" s="16" t="s">
        <v>111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6" t="s">
        <v>75</v>
      </c>
      <c r="BK200" s="152">
        <f>ROUND(I200*H200,2)</f>
        <v>0</v>
      </c>
      <c r="BL200" s="16" t="s">
        <v>117</v>
      </c>
      <c r="BM200" s="151" t="s">
        <v>296</v>
      </c>
    </row>
    <row r="201" spans="1:65" s="12" customFormat="1" ht="22.9" customHeight="1">
      <c r="B201" s="125"/>
      <c r="D201" s="126" t="s">
        <v>69</v>
      </c>
      <c r="E201" s="136" t="s">
        <v>297</v>
      </c>
      <c r="F201" s="136" t="s">
        <v>298</v>
      </c>
      <c r="I201" s="128"/>
      <c r="J201" s="137">
        <f>BK201</f>
        <v>0</v>
      </c>
      <c r="L201" s="125"/>
      <c r="M201" s="130"/>
      <c r="N201" s="131"/>
      <c r="O201" s="131"/>
      <c r="P201" s="132">
        <f>P202</f>
        <v>0</v>
      </c>
      <c r="Q201" s="131"/>
      <c r="R201" s="132">
        <f>R202</f>
        <v>0</v>
      </c>
      <c r="S201" s="131"/>
      <c r="T201" s="133">
        <f>T202</f>
        <v>0</v>
      </c>
      <c r="AR201" s="126" t="s">
        <v>75</v>
      </c>
      <c r="AT201" s="134" t="s">
        <v>69</v>
      </c>
      <c r="AU201" s="134" t="s">
        <v>75</v>
      </c>
      <c r="AY201" s="126" t="s">
        <v>111</v>
      </c>
      <c r="BK201" s="135">
        <f>BK202</f>
        <v>0</v>
      </c>
    </row>
    <row r="202" spans="1:65" s="2" customFormat="1" ht="24.2" customHeight="1">
      <c r="A202" s="31"/>
      <c r="B202" s="138"/>
      <c r="C202" s="139" t="s">
        <v>299</v>
      </c>
      <c r="D202" s="139" t="s">
        <v>113</v>
      </c>
      <c r="E202" s="140" t="s">
        <v>300</v>
      </c>
      <c r="F202" s="141" t="s">
        <v>301</v>
      </c>
      <c r="G202" s="142" t="s">
        <v>195</v>
      </c>
      <c r="H202" s="143">
        <v>72.855999999999995</v>
      </c>
      <c r="I202" s="144"/>
      <c r="J202" s="145">
        <f>ROUND(I202*H202,2)</f>
        <v>0</v>
      </c>
      <c r="K202" s="146"/>
      <c r="L202" s="32"/>
      <c r="M202" s="147" t="s">
        <v>1</v>
      </c>
      <c r="N202" s="148" t="s">
        <v>35</v>
      </c>
      <c r="O202" s="57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51" t="s">
        <v>117</v>
      </c>
      <c r="AT202" s="151" t="s">
        <v>113</v>
      </c>
      <c r="AU202" s="151" t="s">
        <v>77</v>
      </c>
      <c r="AY202" s="16" t="s">
        <v>111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6" t="s">
        <v>75</v>
      </c>
      <c r="BK202" s="152">
        <f>ROUND(I202*H202,2)</f>
        <v>0</v>
      </c>
      <c r="BL202" s="16" t="s">
        <v>117</v>
      </c>
      <c r="BM202" s="151" t="s">
        <v>302</v>
      </c>
    </row>
    <row r="203" spans="1:65" s="12" customFormat="1" ht="25.9" customHeight="1">
      <c r="B203" s="125"/>
      <c r="D203" s="126" t="s">
        <v>69</v>
      </c>
      <c r="E203" s="127" t="s">
        <v>303</v>
      </c>
      <c r="F203" s="127" t="s">
        <v>304</v>
      </c>
      <c r="I203" s="128"/>
      <c r="J203" s="129">
        <f>BK203</f>
        <v>0</v>
      </c>
      <c r="L203" s="125"/>
      <c r="M203" s="130"/>
      <c r="N203" s="131"/>
      <c r="O203" s="131"/>
      <c r="P203" s="132">
        <f>P204</f>
        <v>0</v>
      </c>
      <c r="Q203" s="131"/>
      <c r="R203" s="132">
        <f>R204</f>
        <v>0.33019799999999999</v>
      </c>
      <c r="S203" s="131"/>
      <c r="T203" s="133">
        <f>T204</f>
        <v>0.14400000000000002</v>
      </c>
      <c r="AR203" s="126" t="s">
        <v>77</v>
      </c>
      <c r="AT203" s="134" t="s">
        <v>69</v>
      </c>
      <c r="AU203" s="134" t="s">
        <v>70</v>
      </c>
      <c r="AY203" s="126" t="s">
        <v>111</v>
      </c>
      <c r="BK203" s="135">
        <f>BK204</f>
        <v>0</v>
      </c>
    </row>
    <row r="204" spans="1:65" s="12" customFormat="1" ht="22.9" customHeight="1">
      <c r="B204" s="125"/>
      <c r="D204" s="126" t="s">
        <v>69</v>
      </c>
      <c r="E204" s="136" t="s">
        <v>305</v>
      </c>
      <c r="F204" s="136" t="s">
        <v>306</v>
      </c>
      <c r="I204" s="128"/>
      <c r="J204" s="137">
        <f>BK204</f>
        <v>0</v>
      </c>
      <c r="L204" s="125"/>
      <c r="M204" s="130"/>
      <c r="N204" s="131"/>
      <c r="O204" s="131"/>
      <c r="P204" s="132">
        <f>SUM(P205:P218)</f>
        <v>0</v>
      </c>
      <c r="Q204" s="131"/>
      <c r="R204" s="132">
        <f>SUM(R205:R218)</f>
        <v>0.33019799999999999</v>
      </c>
      <c r="S204" s="131"/>
      <c r="T204" s="133">
        <f>SUM(T205:T218)</f>
        <v>0.14400000000000002</v>
      </c>
      <c r="AR204" s="126" t="s">
        <v>77</v>
      </c>
      <c r="AT204" s="134" t="s">
        <v>69</v>
      </c>
      <c r="AU204" s="134" t="s">
        <v>75</v>
      </c>
      <c r="AY204" s="126" t="s">
        <v>111</v>
      </c>
      <c r="BK204" s="135">
        <f>SUM(BK205:BK218)</f>
        <v>0</v>
      </c>
    </row>
    <row r="205" spans="1:65" s="2" customFormat="1" ht="24.2" customHeight="1">
      <c r="A205" s="31"/>
      <c r="B205" s="138"/>
      <c r="C205" s="139" t="s">
        <v>307</v>
      </c>
      <c r="D205" s="139" t="s">
        <v>113</v>
      </c>
      <c r="E205" s="140" t="s">
        <v>308</v>
      </c>
      <c r="F205" s="141" t="s">
        <v>309</v>
      </c>
      <c r="G205" s="142" t="s">
        <v>125</v>
      </c>
      <c r="H205" s="143">
        <v>36</v>
      </c>
      <c r="I205" s="144"/>
      <c r="J205" s="145">
        <f>ROUND(I205*H205,2)</f>
        <v>0</v>
      </c>
      <c r="K205" s="146"/>
      <c r="L205" s="32"/>
      <c r="M205" s="147" t="s">
        <v>1</v>
      </c>
      <c r="N205" s="148" t="s">
        <v>35</v>
      </c>
      <c r="O205" s="57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1" t="s">
        <v>188</v>
      </c>
      <c r="AT205" s="151" t="s">
        <v>113</v>
      </c>
      <c r="AU205" s="151" t="s">
        <v>77</v>
      </c>
      <c r="AY205" s="16" t="s">
        <v>111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6" t="s">
        <v>75</v>
      </c>
      <c r="BK205" s="152">
        <f>ROUND(I205*H205,2)</f>
        <v>0</v>
      </c>
      <c r="BL205" s="16" t="s">
        <v>188</v>
      </c>
      <c r="BM205" s="151" t="s">
        <v>310</v>
      </c>
    </row>
    <row r="206" spans="1:65" s="2" customFormat="1" ht="14.45" customHeight="1">
      <c r="A206" s="31"/>
      <c r="B206" s="138"/>
      <c r="C206" s="170" t="s">
        <v>311</v>
      </c>
      <c r="D206" s="170" t="s">
        <v>165</v>
      </c>
      <c r="E206" s="171" t="s">
        <v>312</v>
      </c>
      <c r="F206" s="172" t="s">
        <v>313</v>
      </c>
      <c r="G206" s="173" t="s">
        <v>195</v>
      </c>
      <c r="H206" s="174">
        <v>1.4E-2</v>
      </c>
      <c r="I206" s="175"/>
      <c r="J206" s="176">
        <f>ROUND(I206*H206,2)</f>
        <v>0</v>
      </c>
      <c r="K206" s="177"/>
      <c r="L206" s="178"/>
      <c r="M206" s="179" t="s">
        <v>1</v>
      </c>
      <c r="N206" s="180" t="s">
        <v>35</v>
      </c>
      <c r="O206" s="57"/>
      <c r="P206" s="149">
        <f>O206*H206</f>
        <v>0</v>
      </c>
      <c r="Q206" s="149">
        <v>1</v>
      </c>
      <c r="R206" s="149">
        <f>Q206*H206</f>
        <v>1.4E-2</v>
      </c>
      <c r="S206" s="149">
        <v>0</v>
      </c>
      <c r="T206" s="15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1" t="s">
        <v>262</v>
      </c>
      <c r="AT206" s="151" t="s">
        <v>165</v>
      </c>
      <c r="AU206" s="151" t="s">
        <v>77</v>
      </c>
      <c r="AY206" s="16" t="s">
        <v>111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6" t="s">
        <v>75</v>
      </c>
      <c r="BK206" s="152">
        <f>ROUND(I206*H206,2)</f>
        <v>0</v>
      </c>
      <c r="BL206" s="16" t="s">
        <v>188</v>
      </c>
      <c r="BM206" s="151" t="s">
        <v>314</v>
      </c>
    </row>
    <row r="207" spans="1:65" s="13" customFormat="1">
      <c r="B207" s="153"/>
      <c r="D207" s="154" t="s">
        <v>127</v>
      </c>
      <c r="F207" s="156" t="s">
        <v>315</v>
      </c>
      <c r="H207" s="157">
        <v>1.4E-2</v>
      </c>
      <c r="I207" s="158"/>
      <c r="L207" s="153"/>
      <c r="M207" s="159"/>
      <c r="N207" s="160"/>
      <c r="O207" s="160"/>
      <c r="P207" s="160"/>
      <c r="Q207" s="160"/>
      <c r="R207" s="160"/>
      <c r="S207" s="160"/>
      <c r="T207" s="161"/>
      <c r="AT207" s="155" t="s">
        <v>127</v>
      </c>
      <c r="AU207" s="155" t="s">
        <v>77</v>
      </c>
      <c r="AV207" s="13" t="s">
        <v>77</v>
      </c>
      <c r="AW207" s="13" t="s">
        <v>3</v>
      </c>
      <c r="AX207" s="13" t="s">
        <v>75</v>
      </c>
      <c r="AY207" s="155" t="s">
        <v>111</v>
      </c>
    </row>
    <row r="208" spans="1:65" s="2" customFormat="1" ht="24.2" customHeight="1">
      <c r="A208" s="31"/>
      <c r="B208" s="138"/>
      <c r="C208" s="139" t="s">
        <v>316</v>
      </c>
      <c r="D208" s="139" t="s">
        <v>113</v>
      </c>
      <c r="E208" s="140" t="s">
        <v>317</v>
      </c>
      <c r="F208" s="141" t="s">
        <v>318</v>
      </c>
      <c r="G208" s="142" t="s">
        <v>125</v>
      </c>
      <c r="H208" s="143">
        <v>16.2</v>
      </c>
      <c r="I208" s="144"/>
      <c r="J208" s="145">
        <f>ROUND(I208*H208,2)</f>
        <v>0</v>
      </c>
      <c r="K208" s="146"/>
      <c r="L208" s="32"/>
      <c r="M208" s="147" t="s">
        <v>1</v>
      </c>
      <c r="N208" s="148" t="s">
        <v>35</v>
      </c>
      <c r="O208" s="57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1" t="s">
        <v>188</v>
      </c>
      <c r="AT208" s="151" t="s">
        <v>113</v>
      </c>
      <c r="AU208" s="151" t="s">
        <v>77</v>
      </c>
      <c r="AY208" s="16" t="s">
        <v>111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6" t="s">
        <v>75</v>
      </c>
      <c r="BK208" s="152">
        <f>ROUND(I208*H208,2)</f>
        <v>0</v>
      </c>
      <c r="BL208" s="16" t="s">
        <v>188</v>
      </c>
      <c r="BM208" s="151" t="s">
        <v>319</v>
      </c>
    </row>
    <row r="209" spans="1:65" s="2" customFormat="1" ht="14.45" customHeight="1">
      <c r="A209" s="31"/>
      <c r="B209" s="138"/>
      <c r="C209" s="170" t="s">
        <v>320</v>
      </c>
      <c r="D209" s="170" t="s">
        <v>165</v>
      </c>
      <c r="E209" s="171" t="s">
        <v>312</v>
      </c>
      <c r="F209" s="172" t="s">
        <v>313</v>
      </c>
      <c r="G209" s="173" t="s">
        <v>195</v>
      </c>
      <c r="H209" s="174">
        <v>7.0000000000000001E-3</v>
      </c>
      <c r="I209" s="175"/>
      <c r="J209" s="176">
        <f>ROUND(I209*H209,2)</f>
        <v>0</v>
      </c>
      <c r="K209" s="177"/>
      <c r="L209" s="178"/>
      <c r="M209" s="179" t="s">
        <v>1</v>
      </c>
      <c r="N209" s="180" t="s">
        <v>35</v>
      </c>
      <c r="O209" s="57"/>
      <c r="P209" s="149">
        <f>O209*H209</f>
        <v>0</v>
      </c>
      <c r="Q209" s="149">
        <v>1</v>
      </c>
      <c r="R209" s="149">
        <f>Q209*H209</f>
        <v>7.0000000000000001E-3</v>
      </c>
      <c r="S209" s="149">
        <v>0</v>
      </c>
      <c r="T209" s="15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1" t="s">
        <v>262</v>
      </c>
      <c r="AT209" s="151" t="s">
        <v>165</v>
      </c>
      <c r="AU209" s="151" t="s">
        <v>77</v>
      </c>
      <c r="AY209" s="16" t="s">
        <v>111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6" t="s">
        <v>75</v>
      </c>
      <c r="BK209" s="152">
        <f>ROUND(I209*H209,2)</f>
        <v>0</v>
      </c>
      <c r="BL209" s="16" t="s">
        <v>188</v>
      </c>
      <c r="BM209" s="151" t="s">
        <v>321</v>
      </c>
    </row>
    <row r="210" spans="1:65" s="13" customFormat="1">
      <c r="B210" s="153"/>
      <c r="D210" s="154" t="s">
        <v>127</v>
      </c>
      <c r="F210" s="156" t="s">
        <v>322</v>
      </c>
      <c r="H210" s="157">
        <v>7.0000000000000001E-3</v>
      </c>
      <c r="I210" s="158"/>
      <c r="L210" s="153"/>
      <c r="M210" s="159"/>
      <c r="N210" s="160"/>
      <c r="O210" s="160"/>
      <c r="P210" s="160"/>
      <c r="Q210" s="160"/>
      <c r="R210" s="160"/>
      <c r="S210" s="160"/>
      <c r="T210" s="161"/>
      <c r="AT210" s="155" t="s">
        <v>127</v>
      </c>
      <c r="AU210" s="155" t="s">
        <v>77</v>
      </c>
      <c r="AV210" s="13" t="s">
        <v>77</v>
      </c>
      <c r="AW210" s="13" t="s">
        <v>3</v>
      </c>
      <c r="AX210" s="13" t="s">
        <v>75</v>
      </c>
      <c r="AY210" s="155" t="s">
        <v>111</v>
      </c>
    </row>
    <row r="211" spans="1:65" s="2" customFormat="1" ht="14.45" customHeight="1">
      <c r="A211" s="31"/>
      <c r="B211" s="138"/>
      <c r="C211" s="139" t="s">
        <v>323</v>
      </c>
      <c r="D211" s="139" t="s">
        <v>113</v>
      </c>
      <c r="E211" s="140" t="s">
        <v>324</v>
      </c>
      <c r="F211" s="141" t="s">
        <v>325</v>
      </c>
      <c r="G211" s="142" t="s">
        <v>125</v>
      </c>
      <c r="H211" s="143">
        <v>36</v>
      </c>
      <c r="I211" s="144"/>
      <c r="J211" s="145">
        <f>ROUND(I211*H211,2)</f>
        <v>0</v>
      </c>
      <c r="K211" s="146"/>
      <c r="L211" s="32"/>
      <c r="M211" s="147" t="s">
        <v>1</v>
      </c>
      <c r="N211" s="148" t="s">
        <v>35</v>
      </c>
      <c r="O211" s="57"/>
      <c r="P211" s="149">
        <f>O211*H211</f>
        <v>0</v>
      </c>
      <c r="Q211" s="149">
        <v>0</v>
      </c>
      <c r="R211" s="149">
        <f>Q211*H211</f>
        <v>0</v>
      </c>
      <c r="S211" s="149">
        <v>4.0000000000000001E-3</v>
      </c>
      <c r="T211" s="150">
        <f>S211*H211</f>
        <v>0.14400000000000002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1" t="s">
        <v>188</v>
      </c>
      <c r="AT211" s="151" t="s">
        <v>113</v>
      </c>
      <c r="AU211" s="151" t="s">
        <v>77</v>
      </c>
      <c r="AY211" s="16" t="s">
        <v>111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6" t="s">
        <v>75</v>
      </c>
      <c r="BK211" s="152">
        <f>ROUND(I211*H211,2)</f>
        <v>0</v>
      </c>
      <c r="BL211" s="16" t="s">
        <v>188</v>
      </c>
      <c r="BM211" s="151" t="s">
        <v>326</v>
      </c>
    </row>
    <row r="212" spans="1:65" s="2" customFormat="1" ht="24.2" customHeight="1">
      <c r="A212" s="31"/>
      <c r="B212" s="138"/>
      <c r="C212" s="139" t="s">
        <v>327</v>
      </c>
      <c r="D212" s="139" t="s">
        <v>113</v>
      </c>
      <c r="E212" s="140" t="s">
        <v>328</v>
      </c>
      <c r="F212" s="141" t="s">
        <v>329</v>
      </c>
      <c r="G212" s="142" t="s">
        <v>125</v>
      </c>
      <c r="H212" s="143">
        <v>36</v>
      </c>
      <c r="I212" s="144"/>
      <c r="J212" s="145">
        <f>ROUND(I212*H212,2)</f>
        <v>0</v>
      </c>
      <c r="K212" s="146"/>
      <c r="L212" s="32"/>
      <c r="M212" s="147" t="s">
        <v>1</v>
      </c>
      <c r="N212" s="148" t="s">
        <v>35</v>
      </c>
      <c r="O212" s="57"/>
      <c r="P212" s="149">
        <f>O212*H212</f>
        <v>0</v>
      </c>
      <c r="Q212" s="149">
        <v>3.9825E-4</v>
      </c>
      <c r="R212" s="149">
        <f>Q212*H212</f>
        <v>1.4337000000000001E-2</v>
      </c>
      <c r="S212" s="149">
        <v>0</v>
      </c>
      <c r="T212" s="15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1" t="s">
        <v>188</v>
      </c>
      <c r="AT212" s="151" t="s">
        <v>113</v>
      </c>
      <c r="AU212" s="151" t="s">
        <v>77</v>
      </c>
      <c r="AY212" s="16" t="s">
        <v>111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6" t="s">
        <v>75</v>
      </c>
      <c r="BK212" s="152">
        <f>ROUND(I212*H212,2)</f>
        <v>0</v>
      </c>
      <c r="BL212" s="16" t="s">
        <v>188</v>
      </c>
      <c r="BM212" s="151" t="s">
        <v>330</v>
      </c>
    </row>
    <row r="213" spans="1:65" s="2" customFormat="1" ht="14.45" customHeight="1">
      <c r="A213" s="31"/>
      <c r="B213" s="138"/>
      <c r="C213" s="170" t="s">
        <v>331</v>
      </c>
      <c r="D213" s="170" t="s">
        <v>165</v>
      </c>
      <c r="E213" s="171" t="s">
        <v>332</v>
      </c>
      <c r="F213" s="172" t="s">
        <v>333</v>
      </c>
      <c r="G213" s="173" t="s">
        <v>125</v>
      </c>
      <c r="H213" s="174">
        <v>41.957999999999998</v>
      </c>
      <c r="I213" s="175"/>
      <c r="J213" s="176">
        <f>ROUND(I213*H213,2)</f>
        <v>0</v>
      </c>
      <c r="K213" s="177"/>
      <c r="L213" s="178"/>
      <c r="M213" s="179" t="s">
        <v>1</v>
      </c>
      <c r="N213" s="180" t="s">
        <v>35</v>
      </c>
      <c r="O213" s="57"/>
      <c r="P213" s="149">
        <f>O213*H213</f>
        <v>0</v>
      </c>
      <c r="Q213" s="149">
        <v>6.4999999999999997E-3</v>
      </c>
      <c r="R213" s="149">
        <f>Q213*H213</f>
        <v>0.272727</v>
      </c>
      <c r="S213" s="149">
        <v>0</v>
      </c>
      <c r="T213" s="15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51" t="s">
        <v>262</v>
      </c>
      <c r="AT213" s="151" t="s">
        <v>165</v>
      </c>
      <c r="AU213" s="151" t="s">
        <v>77</v>
      </c>
      <c r="AY213" s="16" t="s">
        <v>111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6" t="s">
        <v>75</v>
      </c>
      <c r="BK213" s="152">
        <f>ROUND(I213*H213,2)</f>
        <v>0</v>
      </c>
      <c r="BL213" s="16" t="s">
        <v>188</v>
      </c>
      <c r="BM213" s="151" t="s">
        <v>334</v>
      </c>
    </row>
    <row r="214" spans="1:65" s="13" customFormat="1">
      <c r="B214" s="153"/>
      <c r="D214" s="154" t="s">
        <v>127</v>
      </c>
      <c r="F214" s="156" t="s">
        <v>335</v>
      </c>
      <c r="H214" s="157">
        <v>41.957999999999998</v>
      </c>
      <c r="I214" s="158"/>
      <c r="L214" s="153"/>
      <c r="M214" s="159"/>
      <c r="N214" s="160"/>
      <c r="O214" s="160"/>
      <c r="P214" s="160"/>
      <c r="Q214" s="160"/>
      <c r="R214" s="160"/>
      <c r="S214" s="160"/>
      <c r="T214" s="161"/>
      <c r="AT214" s="155" t="s">
        <v>127</v>
      </c>
      <c r="AU214" s="155" t="s">
        <v>77</v>
      </c>
      <c r="AV214" s="13" t="s">
        <v>77</v>
      </c>
      <c r="AW214" s="13" t="s">
        <v>3</v>
      </c>
      <c r="AX214" s="13" t="s">
        <v>75</v>
      </c>
      <c r="AY214" s="155" t="s">
        <v>111</v>
      </c>
    </row>
    <row r="215" spans="1:65" s="2" customFormat="1" ht="24.2" customHeight="1">
      <c r="A215" s="31"/>
      <c r="B215" s="138"/>
      <c r="C215" s="139" t="s">
        <v>336</v>
      </c>
      <c r="D215" s="139" t="s">
        <v>113</v>
      </c>
      <c r="E215" s="140" t="s">
        <v>337</v>
      </c>
      <c r="F215" s="141" t="s">
        <v>338</v>
      </c>
      <c r="G215" s="142" t="s">
        <v>125</v>
      </c>
      <c r="H215" s="143">
        <v>68</v>
      </c>
      <c r="I215" s="144"/>
      <c r="J215" s="145">
        <f>ROUND(I215*H215,2)</f>
        <v>0</v>
      </c>
      <c r="K215" s="146"/>
      <c r="L215" s="32"/>
      <c r="M215" s="147" t="s">
        <v>1</v>
      </c>
      <c r="N215" s="148" t="s">
        <v>35</v>
      </c>
      <c r="O215" s="57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1" t="s">
        <v>188</v>
      </c>
      <c r="AT215" s="151" t="s">
        <v>113</v>
      </c>
      <c r="AU215" s="151" t="s">
        <v>77</v>
      </c>
      <c r="AY215" s="16" t="s">
        <v>111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6" t="s">
        <v>75</v>
      </c>
      <c r="BK215" s="152">
        <f>ROUND(I215*H215,2)</f>
        <v>0</v>
      </c>
      <c r="BL215" s="16" t="s">
        <v>188</v>
      </c>
      <c r="BM215" s="151" t="s">
        <v>339</v>
      </c>
    </row>
    <row r="216" spans="1:65" s="2" customFormat="1" ht="24.2" customHeight="1">
      <c r="A216" s="31"/>
      <c r="B216" s="138"/>
      <c r="C216" s="170" t="s">
        <v>340</v>
      </c>
      <c r="D216" s="170" t="s">
        <v>165</v>
      </c>
      <c r="E216" s="171" t="s">
        <v>166</v>
      </c>
      <c r="F216" s="172" t="s">
        <v>167</v>
      </c>
      <c r="G216" s="173" t="s">
        <v>125</v>
      </c>
      <c r="H216" s="174">
        <v>71.400000000000006</v>
      </c>
      <c r="I216" s="175"/>
      <c r="J216" s="176">
        <f>ROUND(I216*H216,2)</f>
        <v>0</v>
      </c>
      <c r="K216" s="177"/>
      <c r="L216" s="178"/>
      <c r="M216" s="179" t="s">
        <v>1</v>
      </c>
      <c r="N216" s="180" t="s">
        <v>35</v>
      </c>
      <c r="O216" s="57"/>
      <c r="P216" s="149">
        <f>O216*H216</f>
        <v>0</v>
      </c>
      <c r="Q216" s="149">
        <v>3.1E-4</v>
      </c>
      <c r="R216" s="149">
        <f>Q216*H216</f>
        <v>2.2134000000000001E-2</v>
      </c>
      <c r="S216" s="149">
        <v>0</v>
      </c>
      <c r="T216" s="15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1" t="s">
        <v>262</v>
      </c>
      <c r="AT216" s="151" t="s">
        <v>165</v>
      </c>
      <c r="AU216" s="151" t="s">
        <v>77</v>
      </c>
      <c r="AY216" s="16" t="s">
        <v>111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6" t="s">
        <v>75</v>
      </c>
      <c r="BK216" s="152">
        <f>ROUND(I216*H216,2)</f>
        <v>0</v>
      </c>
      <c r="BL216" s="16" t="s">
        <v>188</v>
      </c>
      <c r="BM216" s="151" t="s">
        <v>341</v>
      </c>
    </row>
    <row r="217" spans="1:65" s="13" customFormat="1">
      <c r="B217" s="153"/>
      <c r="D217" s="154" t="s">
        <v>127</v>
      </c>
      <c r="F217" s="156" t="s">
        <v>342</v>
      </c>
      <c r="H217" s="157">
        <v>71.400000000000006</v>
      </c>
      <c r="I217" s="158"/>
      <c r="L217" s="153"/>
      <c r="M217" s="159"/>
      <c r="N217" s="160"/>
      <c r="O217" s="160"/>
      <c r="P217" s="160"/>
      <c r="Q217" s="160"/>
      <c r="R217" s="160"/>
      <c r="S217" s="160"/>
      <c r="T217" s="161"/>
      <c r="AT217" s="155" t="s">
        <v>127</v>
      </c>
      <c r="AU217" s="155" t="s">
        <v>77</v>
      </c>
      <c r="AV217" s="13" t="s">
        <v>77</v>
      </c>
      <c r="AW217" s="13" t="s">
        <v>3</v>
      </c>
      <c r="AX217" s="13" t="s">
        <v>75</v>
      </c>
      <c r="AY217" s="155" t="s">
        <v>111</v>
      </c>
    </row>
    <row r="218" spans="1:65" s="2" customFormat="1" ht="24.2" customHeight="1">
      <c r="A218" s="31"/>
      <c r="B218" s="138"/>
      <c r="C218" s="139" t="s">
        <v>343</v>
      </c>
      <c r="D218" s="139" t="s">
        <v>113</v>
      </c>
      <c r="E218" s="140" t="s">
        <v>344</v>
      </c>
      <c r="F218" s="141" t="s">
        <v>345</v>
      </c>
      <c r="G218" s="142" t="s">
        <v>346</v>
      </c>
      <c r="H218" s="181"/>
      <c r="I218" s="144"/>
      <c r="J218" s="145">
        <f>ROUND(I218*H218,2)</f>
        <v>0</v>
      </c>
      <c r="K218" s="146"/>
      <c r="L218" s="32"/>
      <c r="M218" s="182" t="s">
        <v>1</v>
      </c>
      <c r="N218" s="183" t="s">
        <v>35</v>
      </c>
      <c r="O218" s="18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1" t="s">
        <v>117</v>
      </c>
      <c r="AT218" s="151" t="s">
        <v>113</v>
      </c>
      <c r="AU218" s="151" t="s">
        <v>77</v>
      </c>
      <c r="AY218" s="16" t="s">
        <v>111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6" t="s">
        <v>75</v>
      </c>
      <c r="BK218" s="152">
        <f>ROUND(I218*H218,2)</f>
        <v>0</v>
      </c>
      <c r="BL218" s="16" t="s">
        <v>117</v>
      </c>
      <c r="BM218" s="151" t="s">
        <v>347</v>
      </c>
    </row>
    <row r="219" spans="1:65" s="2" customFormat="1" ht="6.95" customHeight="1">
      <c r="A219" s="31"/>
      <c r="B219" s="46"/>
      <c r="C219" s="47"/>
      <c r="D219" s="47"/>
      <c r="E219" s="47"/>
      <c r="F219" s="47"/>
      <c r="G219" s="47"/>
      <c r="H219" s="47"/>
      <c r="I219" s="47"/>
      <c r="J219" s="47"/>
      <c r="K219" s="47"/>
      <c r="L219" s="32"/>
      <c r="M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</sheetData>
  <autoFilter ref="C123:K218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propustku</vt:lpstr>
      <vt:lpstr>'Oprava propustku'!Názvy_tisku</vt:lpstr>
      <vt:lpstr>'Rekapitulace stavby'!Názvy_tisku</vt:lpstr>
      <vt:lpstr>'Oprava propustku'!Oblast_tisku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JSF-10\rozpocty</dc:creator>
  <cp:lastModifiedBy>Kraus Karel</cp:lastModifiedBy>
  <dcterms:created xsi:type="dcterms:W3CDTF">2021-04-23T07:16:31Z</dcterms:created>
  <dcterms:modified xsi:type="dcterms:W3CDTF">2021-04-26T08:28:19Z</dcterms:modified>
</cp:coreProperties>
</file>