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Rekapitulace stavby" sheetId="1" r:id="rId1"/>
    <sheet name="191012 - Povrchová oprava..." sheetId="2" r:id="rId2"/>
  </sheets>
  <definedNames>
    <definedName name="_xlnm._FilterDatabase" localSheetId="1" hidden="1">'191012 - Povrchová oprava...'!$C$119:$K$221</definedName>
    <definedName name="_xlnm.Print_Area" localSheetId="1">'191012 - Povrchová oprava...'!$C$4:$J$76,'191012 - Povrchová oprava...'!$C$82:$J$103,'191012 - Povrchová oprava...'!$C$109:$K$221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'191012 - Povrchová oprava...'!$119:$119</definedName>
  </definedNames>
  <calcPr calcId="162913"/>
</workbook>
</file>

<file path=xl/sharedStrings.xml><?xml version="1.0" encoding="utf-8"?>
<sst xmlns="http://schemas.openxmlformats.org/spreadsheetml/2006/main" count="1030" uniqueCount="317">
  <si>
    <t>Export Komplet</t>
  </si>
  <si>
    <t/>
  </si>
  <si>
    <t>2.0</t>
  </si>
  <si>
    <t>ZAMOK</t>
  </si>
  <si>
    <t>False</t>
  </si>
  <si>
    <t>{8a22a9c8-747a-4ef1-a557-2ea4a78f7f99}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</si>
  <si>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</si>
  <si>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</si>
  <si>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</si>
  <si>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</si>
  <si>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</si>
  <si>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</si>
  <si>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</si>
  <si>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</si>
  <si>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191012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</si>
  <si>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</si>
  <si>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</si>
  <si>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Povrchová oprava komunikace III/201 52 Krsy - Štipoklasy</t>
  </si>
  <si>
    <t>KSO:</t>
  </si>
  <si>
    <t>CC-CZ:</t>
  </si>
  <si>
    <t>Místo:</t>
  </si>
  <si>
    <t xml:space="preserve"> </t>
  </si>
  <si>
    <t>Datum:</t>
  </si>
  <si>
    <t>11. 10. 2019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</si>
  <si>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</si>
  <si>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</si>
  <si>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</si>
  <si>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</si>
  <si>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</si>
  <si>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</si>
  <si>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</si>
  <si>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Vyplň údaj</t>
  </si>
  <si>
    <t>Projektant:</t>
  </si>
  <si>
    <t>26395606</t>
  </si>
  <si>
    <t>projectstudio8 s.r.o.</t>
  </si>
  <si>
    <t>CZ26395606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</si>
  <si>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</si>
  <si>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</si>
  <si>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</si>
  <si>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</si>
  <si>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</si>
  <si>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</si>
  <si>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</si>
  <si>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</si>
  <si>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</si>
  <si>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</si>
  <si>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</si>
  <si>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</si>
  <si>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</si>
  <si>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</si>
  <si>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</si>
  <si>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</si>
  <si>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</si>
  <si>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</si>
  <si>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</si>
  <si>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</si>
  <si>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</si>
  <si>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</si>
  <si>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</si>
  <si>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</si>
  <si>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</si>
  <si>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</si>
  <si>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</si>
  <si>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</si>
  <si>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</si>
  <si>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</si>
  <si>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</si>
  <si>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</si>
  <si>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</si>
  <si>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</si>
  <si>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</si>
  <si>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</si>
  <si>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</si>
  <si>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</si>
  <si>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</si>
  <si>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</si>
  <si>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</si>
  <si>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</si>
  <si>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</si>
  <si>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</si>
  <si>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</si>
  <si>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</si>
  <si>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</si>
  <si>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</si>
  <si>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</si>
  <si>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</si>
  <si>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</si>
  <si>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</si>
  <si>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</si>
  <si>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</si>
  <si>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</si>
  <si>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</si>
  <si>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</si>
  <si>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</si>
  <si>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</si>
  <si>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</si>
  <si>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</si>
  <si>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</si>
  <si>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</si>
  <si>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</si>
  <si>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 hmot a manipulace se sutí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</si>
  <si>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</si>
  <si>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</si>
  <si>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</si>
  <si>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</si>
  <si>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</si>
  <si>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</si>
  <si>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</si>
  <si>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</si>
  <si>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</si>
  <si>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</si>
  <si>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</si>
  <si>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</si>
  <si>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</si>
  <si>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</si>
  <si>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</si>
  <si>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</si>
  <si>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</si>
  <si>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</si>
  <si>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114203202</t>
  </si>
  <si>
    <t>Očištění lomového kamene nebo betonových tvárnic od malty</t>
  </si>
  <si>
    <t>m3</t>
  </si>
  <si>
    <t>CS ÚRS 2019 01</t>
  </si>
  <si>
    <t>4</t>
  </si>
  <si>
    <t>1783173630</t>
  </si>
  <si>
    <t>PP</t>
  </si>
  <si>
    <t>Očištění lomového kamene nebo betonových tvárnic získaných při rozebrání dlažeb, záhozů, rovnanin a soustřeďovacích staveb od malty
Vybourání čel u zatrubněných hospodářských přejezdů
2*2*0,25</t>
  </si>
  <si>
    <t>PSC</t>
  </si>
  <si>
    <t xml:space="preserve">Poznámka k souboru cen:
1. V cenách jsou započteny i náklady na: a) přehození znečištěného i očištěného kamene nebo tvárnic na vzdálenost do 3 m nebo jeho naložení na dopravní prostředek, b) odklizení a uložení úlomků kamene a uvolněné hlíny či malty na vzdálenost do 10 m. 2. V cenách nejsou započteny náklady na: a) třídění lomového kamene nebo tvárnic; tyto práce se oceňují cenou 114 20-3301 Třídění lomového kamene nebo betonových tvárnic; b) srovnání lomového kamene nebo tvárnic do měřitelných figur; tyto práce se oceňují cenami souboru cen 114 20-34 Srovnání lomového kamene nebo betonových tvárnic do měřitelných figur. 3. Množství jednotek se určí v m3 lomového kamene nebo betonových tvárnic před očištěním. </t>
  </si>
  <si>
    <t>162701105</t>
  </si>
  <si>
    <t>Vodorovné přemístění do 10000 m výkopku/sypaniny z horniny tř. 1 až 4</t>
  </si>
  <si>
    <t>-1829348498</t>
  </si>
  <si>
    <t>Vodorovné přemístění výkopku nebo sypaniny po suchu  na obvyklém dopravním prostředku, bez naložení výkopku, avšak se složením bez rozhrnutí z horniny tř. 1 až 4 na vzdálenost přes 9 000 do 10 000 m
Nánosy z čištění příkopů a krajnic
dl. příkopů po odečtení hosp. přejezdů
rozsah cca 35%
(5776-186)*0,35*0,15
dl. příkopů po odečtení hosp. přejezdů
rozsah cca 65%
(5776-186)*0,65*0,30
nánosy na krajnicích
2888*0,1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</si>
  <si>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</si>
  <si>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3</t>
  </si>
  <si>
    <t>171201211</t>
  </si>
  <si>
    <t>Poplatek za uložení stavebního odpadu na skládce (skládkovné)</t>
  </si>
  <si>
    <t>t</t>
  </si>
  <si>
    <t>431896647</t>
  </si>
  <si>
    <t>Poplatek za uložení stavebního odpadu na skládce (skládkovné) zeminy a kameniva zatříděného do Katalogu odpadů pod kódem 170 504
Nánosy (1260 t/m3)
1672*1,26</t>
  </si>
  <si>
    <t xml:space="preserve">Poznámka k souboru cen:
1. Ceny uvedené v souboru cen lze po dohodě upravit podle místních podmínek. </t>
  </si>
  <si>
    <t>Svislé a kompletní konstrukce</t>
  </si>
  <si>
    <t>359901111</t>
  </si>
  <si>
    <t>Vyčištění stok</t>
  </si>
  <si>
    <t>m</t>
  </si>
  <si>
    <t>1996794024</t>
  </si>
  <si>
    <t>Vyčištění stok  jakékoliv výšky
Pročištění propustků a hospodářských sjezdů
(15,0+10,0+10,0) + (15,0+15,0)</t>
  </si>
  <si>
    <t xml:space="preserve">Poznámka k souboru cen:
1. Cena je určena pro konečné vyčištění stok před předáním a převzetím. </t>
  </si>
  <si>
    <t>5</t>
  </si>
  <si>
    <t>Komunikace pozemní</t>
  </si>
  <si>
    <t>577134111</t>
  </si>
  <si>
    <t>Asfaltový beton vrstva obrusná ACO 11 (ABS) tř. I tl 40 mm š do 3 m z nemodifikovaného asfaltu</t>
  </si>
  <si>
    <t>m2</t>
  </si>
  <si>
    <t>1137832702</t>
  </si>
  <si>
    <t>Asfaltový beton vrstva obrusná ACO 11 (ABS)  s rozprostřením a se zhutněním z nemodifikovaného asfaltu v pruhu šířky do 3 m tř. I, po zhutnění tl. 40 mm
Viz výkres B.1.1, B.1.2
plocha měřena v dwg</t>
  </si>
  <si>
    <t xml:space="preserve">Poznámka k souboru cen:
1. ČSN EN 13108-1 připouští pro ACO 11 pouze tl. 35 až 50 mm. </t>
  </si>
  <si>
    <t>6</t>
  </si>
  <si>
    <t>573231106</t>
  </si>
  <si>
    <t>Postřik živičný spojovací ze silniční emulze v množství 0,30 kg/m2</t>
  </si>
  <si>
    <t>-915979662</t>
  </si>
  <si>
    <t>Postřik spojovací PS bez posypu kamenivem ze silniční emulze, v množství 0,30 kg/m2
Viz výkres B.1.1, B.1.2
plocha měřena v dwg</t>
  </si>
  <si>
    <t>7</t>
  </si>
  <si>
    <t>577165112</t>
  </si>
  <si>
    <t>Asfaltový beton vrstva ložní ACL 16 (ABH) tl 70 mm š do 3 m z nemodifikovaného asfaltu</t>
  </si>
  <si>
    <t>-27199478</t>
  </si>
  <si>
    <t>Asfaltový beton vrstva ložní ACL 16 (ABH)  s rozprostřením a zhutněním z nemodifikovaného asfaltu v pruhu šířky do 3 m, po zhutnění tl. 70 mm
Viz výkres B.1.1, B.1.2
plocha měřena v dwg</t>
  </si>
  <si>
    <t xml:space="preserve">Poznámka k souboru cen:
1. ČSN EN 13108-1 připouští pro ACL 16 pouze tl. 50 až 70 mm. </t>
  </si>
  <si>
    <t>8</t>
  </si>
  <si>
    <t>573231107</t>
  </si>
  <si>
    <t>Postřik živičný spojovací ze silniční emulze v množství 0,40 kg/m2</t>
  </si>
  <si>
    <t>-1591502989</t>
  </si>
  <si>
    <t>Postřik spojovací PS bez posypu kamenivem ze silniční emulze, v množství 0,40 kg/m2
Viz výkres B.1.1, B.1.2
plocha měřena v dwg</t>
  </si>
  <si>
    <t>9</t>
  </si>
  <si>
    <t>565155111x</t>
  </si>
  <si>
    <t>Asfaltový beton vrstva podkladní ACP 16S (obalované kamenivo střednězrnné - OKS) pro vyspravení výtluků</t>
  </si>
  <si>
    <t>-47340024</t>
  </si>
  <si>
    <t>Asfaltový beton vrstva podkladní ACP 16S (obalované kamenivo střednězrnné - OKS)
pro vyspravení výtluků, vyrovnání podélných a příčných nerovností, podélných propadů vozovky, v tl. do 100mm  s rozprostřením a zhutněním 
plocha měřena v dwg
předpoklad 25%  povrchu opravy
16535 * 0,25 = 4134 * 0,07 = 289,36 * 2,646 = 765,647</t>
  </si>
  <si>
    <t xml:space="preserve">Poznámka k souboru cen:
1. ČSN EN 13108-1 připouští pro ACP 16 pouze tl. 50 až 80 mm. </t>
  </si>
  <si>
    <t>10</t>
  </si>
  <si>
    <t>573191111</t>
  </si>
  <si>
    <t>Postřik infiltrační kationaktivní emulzí v množství 1 kg/m2</t>
  </si>
  <si>
    <t>-1103701087</t>
  </si>
  <si>
    <t>Postřik infiltrační kationaktivní emulzí v množství 1,00 kg/m2</t>
  </si>
  <si>
    <t xml:space="preserve">Poznámka k souboru cen:
1. V ceně nejsou započteny náklady na popř. projektem předepsané očištění vozovky, které se oceňuje cenou 938 90-8411 Očištění povrchu saponátovým roztokem části C 01 tohoto katalogu. </t>
  </si>
  <si>
    <t>11</t>
  </si>
  <si>
    <t>569831111</t>
  </si>
  <si>
    <t>Zpevnění krajnic štěrkodrtí tl 100 mm</t>
  </si>
  <si>
    <t>-1643380510</t>
  </si>
  <si>
    <t>Zpevnění krajnic a hospodářských přejezdů s rozprostřením a zhutněním, po zhutnění štěrkodrtí tl. 100 mm, v šíři 0,2 ÷ 0,7 m</t>
  </si>
  <si>
    <t xml:space="preserve">Poznámka k souboru cen:
1. V cenách 51-11 až 55-11 jsou započteny i náklady na prohození zeminy. 2. V cenách 51-11 až 55-11 nejsou započteny náklady na: a) opatření zeminy a její přemístění k místu zabudování, které se oceňují podle čl. 3111 Všeobecných podmínek části A 01 tohoto katalogu, b) odklizení odpadu po prohození zeminy, které se oceňuje cenami části A 01 katalogu 800-1 Zemní práce. </t>
  </si>
  <si>
    <t>Ostatní konstrukce a práce, bourání</t>
  </si>
  <si>
    <t>12</t>
  </si>
  <si>
    <t>912221111x</t>
  </si>
  <si>
    <t>Montáž směrového sloupku silničního plastového pružného</t>
  </si>
  <si>
    <t>kus</t>
  </si>
  <si>
    <t>-1768029947</t>
  </si>
  <si>
    <t>Montáž směrového sloupku silničního plastového pružného, prosté uložení bez betonového základu</t>
  </si>
  <si>
    <t xml:space="preserve">Poznámka k souboru cen:
1. V cenách jsou započteny i náklady na: a) vykopání jamek pro sloupky u cen 912 21-1111 a -1112, s odhozením výkopku na hromadu nebo naložením na dopravní prostředek; b) u ceny -1121 i náklady na spojovací materiál. 2. V cenách nejsou započteny náklady na: a) dodání sloupku, tyto se oceňují ve specifikaci; b) odklizení výkopku, tyto se oceňují cenami části A 01 katalogu 800-1 Zemní práce. </t>
  </si>
  <si>
    <t>13</t>
  </si>
  <si>
    <t>M</t>
  </si>
  <si>
    <t>40445158x</t>
  </si>
  <si>
    <t>Sloupek směrový silniční plastový pružný 1,2m</t>
  </si>
  <si>
    <t>492392717</t>
  </si>
  <si>
    <t>Výrobky a tabule orientační pro návěstí a zabezpečovací zařízení silniční značkydopravní svislé sloupky směrové ploché plastové s retroreflexní fólií směrový silniční 1200 mm</t>
  </si>
  <si>
    <t>14</t>
  </si>
  <si>
    <t>915611111</t>
  </si>
  <si>
    <t>Předznačení vodorovného liniového značení</t>
  </si>
  <si>
    <t>859026163</t>
  </si>
  <si>
    <t>Předznačení pro vodorovné značení  stříkané barvou nebo prováděné z nátěrových hmot liniové dělicí čáry, vodicí proužky
měřeno v dwg</t>
  </si>
  <si>
    <t xml:space="preserve">Poznámka k souboru cen:
1. Množství měrných jednotek se určuje: a) pro cenu -1111 v m délky dělicí čáry nebo vodícího proužku (včetně mezer), b) pro cenu -1112 v m2 natírané nebo stříkané plochy. </t>
  </si>
  <si>
    <t>915111112</t>
  </si>
  <si>
    <t>Vodorovné dopravní značení dělící čáry souvislé š 125 mm retroreflexní bílá barva</t>
  </si>
  <si>
    <t>1820733120</t>
  </si>
  <si>
    <t>Vodorovné dopravní značení stříkané barvou  dělící čára šířky 125 mm souvislá bílá retroreflexní
měřeno v dwg</t>
  </si>
  <si>
    <t xml:space="preserve">Poznámka k souboru cen:
1. Ceny jsou určeny pro dělící čáry bílé souvislé č. V1a, bílé přerušované č. V2a, žluté souvislé č. V12b, žluté přerušované č. V12c a vodící čáry bílé č. V4. 2. V cenách nejsou započteny náklady na: a) předznačení, tyto se oceňují cenami souboru cen 915 6.-11 Předznačení pro vodorovné značení, b) očištění vozovky, tyto se oceňují cenami souboru cen 938 90-9 . Odstranění bláta, prachu nebo hlinitého nánosu s povrchu podkladu nebo krytu části C 01 tohoto katalogu. 3. Množství měrných jednotek se určuje: a) u cen 915 11 a 915 12 v m délky dělící nebo vodící čáry (včetně mezer), b) u ceny 915 13 v m2 stříkané plochy bez mezer. </t>
  </si>
  <si>
    <t>16</t>
  </si>
  <si>
    <t>919112111</t>
  </si>
  <si>
    <t>Řezání dilatačních spár š 4 mm hl do 60 mm příčných nebo podélných v živičném krytu</t>
  </si>
  <si>
    <t>1643164613</t>
  </si>
  <si>
    <t>Řezání dilatačních spár v živičném krytu  příčných nebo podélných, šířky 4 mm, hloubky do 60 mm
měřeno v dwg</t>
  </si>
  <si>
    <t xml:space="preserve">Poznámka k souboru cen:
1. V cenách jsou započteny i náklady na vyčištění spár po řezání. </t>
  </si>
  <si>
    <t>17</t>
  </si>
  <si>
    <t>919112222</t>
  </si>
  <si>
    <t>Řezání spár pro vytvoření komůrky š 15 mm hl 25 mm pro těsnící zálivku v živičném krytu</t>
  </si>
  <si>
    <t>814894921</t>
  </si>
  <si>
    <t>Řezání dilatačních spár v živičném krytu  vytvoření komůrky pro těsnící zálivku šířky 15 mm, hloubky 25 mm
měřeno v dwg</t>
  </si>
  <si>
    <t>18</t>
  </si>
  <si>
    <t>919122121</t>
  </si>
  <si>
    <t>Těsnění spár zálivkou za tepla pro komůrky š 15 mm hl 25 mm s těsnicím profilem</t>
  </si>
  <si>
    <t>-415495874</t>
  </si>
  <si>
    <t>Utěsnění dilatačních spár zálivkou za tepla  v cementobetonovém nebo živičném krytu včetně adhezního nátěru s těsnicím profilem pod zálivkou, pro komůrky šířky 15 mm, hloubky 25 mm
měřeno v dwg</t>
  </si>
  <si>
    <t xml:space="preserve">Poznámka k souboru cen:
1. V cenách jsou započteny i náklady na vyčištění spár před těsněním a zalitím a náklady na impregnaci, těsnění a zalití spár včetně dodání hmot. </t>
  </si>
  <si>
    <t>19</t>
  </si>
  <si>
    <t>919412011x</t>
  </si>
  <si>
    <t>Hospodářský přejezd l 5 m z trub plastových PP ULTRA RIB 2 SN16 DN 400</t>
  </si>
  <si>
    <t>-1248498799</t>
  </si>
  <si>
    <t>Hospodářský přejezd l 5 m z trub plastových PP ULTRA RIB 2 SN16 se spojkami nebo s hrdlem DN 400 s převýšením do 600 mm
Trubka bude podsypána + obsypána KSC min 150mm a zasypána vrstvou KSC min 300mm
Přejezdy budou opatřeny hutněnou vrstvou štěrkodrtě min. 150mm</t>
  </si>
  <si>
    <t xml:space="preserve">Poznámka k souboru cen:
1. Ceny jsou určeny pro hospodářský přejezd s čely o tloušťce zdiva do 600 mm. 2. V cenách jsou započteny i náklady na: a) lože ze štěrkopísku tl. 100 mm, b) bednění a odbednění čel z betonu, c) spárování cementovou maltou líce zdiva čel z lomového kamene. 3. V cenách nejsou započteny náklady na: a) zemní práce, které se oceňují cenami části A 01 katalogu 800-1 Zemní práce, b) příp. projektem předepsané obetonování trub, které se oceňuje cenou 919 53-5555 Obetonování trubního propustku, c) podsyp, podklad nebo kryt na přejezdu; tyto práce se oceňují cenami souborů cen stavebních dílů 56, 57, 58 a 59 tohoto katalogu, d) příp. projektem předepsaný obsyp trub, který se oceňuje cenami souborů cen části A 01 katalogu 800-1 Zemní práce. 4. Délka přejezdu se určí jako vzdálenost mezi líci čel v podélné ose trub. 5. Převýšením čela se rozumí svislá vzdálenost dna trouby a horní hrany čela. </t>
  </si>
  <si>
    <t>20</t>
  </si>
  <si>
    <t>919441211</t>
  </si>
  <si>
    <t>Šikmé čelo propustku z lomového kamene pro propustek z trub DN 300 až 500</t>
  </si>
  <si>
    <t>1780021086</t>
  </si>
  <si>
    <t>Šikmé čelo propustku  včetně římsy ze zdiva z lomového kamene, pro propustek z trub DN 300 až 500 mm</t>
  </si>
  <si>
    <t xml:space="preserve">Poznámka k souboru cen:
1. Ceny jsou určeny pro čela propustků bez svahových křídel o spádu do 10 %. 2. Ceny nelze použít pro čela propustků z trub DN přes 800 mm a pro čela se svahovými křídly, které se oceňují cenami části A 01 katalogu 821-1 Mosty. 3. V cenách 919 41-1111 až -1141 jsou započteny i náklady na zdivo základu a zdivo nadzákladové z betonu prostého, římsu z betonu železového, zřízení bednění a jeho odstranění. 4. V cenách 919 44-1211 a -1221 jsou započteny i náklady na maltu cementovou pro zdivo z lomového kamene, maltu cementovou pro spárování zdiva, na římsu z betonu železového, zřízení bednění a jeho odstranění. 5. V cenách nejsou započteny náklady na: a) zemní práce, které se oceňují cenami souborů cen katalogu 800-1 Zemní práce, b) zábradlí, které se oceňuje cenami části A 01 katalogu 821-1 Mosty, c) ocelovou výztuž římsy, která se oceňuje cenami části A 01 katalogu 821-1 Mosty. 6. Pro výpočet přesunu hmot se celková hmotnost položky sníží o hmotnost betonu, pokud je beton dodáván přímo na místo zabudování nebo do prostoru technologické manipulace. </t>
  </si>
  <si>
    <t>919492913x</t>
  </si>
  <si>
    <t>Příplatek ZKD 1 m l nad 5 m hospodářského přejezdu z trub DN 400</t>
  </si>
  <si>
    <t>-928477613</t>
  </si>
  <si>
    <t>Hospodářský přejezd délky 5 m trubplastových ULTRA RIB 2 SN16 se spojkami nebo s hrdlem
Příplatek k cenám za každý další i započatý 1 m délky přejezdu přes 5 m</t>
  </si>
  <si>
    <t>93</t>
  </si>
  <si>
    <t>Různé dokončovací konstrukce a práce inženýrských staveb</t>
  </si>
  <si>
    <t>22</t>
  </si>
  <si>
    <t>938902111</t>
  </si>
  <si>
    <t>Čištění příkopů komunikací příkopovým rypadlem objem nánosu do 0,15 m3/m</t>
  </si>
  <si>
    <t>-1842860606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</si>
  <si>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
dl. příkopů po odečtení hospodářských přejezdů
rozsah cca 35%
(5776-186)*0,35</t>
  </si>
  <si>
    <t xml:space="preserve">Poznámka k souboru cen:
1. Ceny nelze použít pro čištění příkopů zakrytých; toto čištění se oceňuje individuálně. 2. Pro volbu ceny se objem nánosu na 1 m délky příkopu určí jako podíl celkového množství nánosu všech příkopů objektu a jejich celkové délky. 3. V cenách nejsou započteny náklady na vodorovnou dopravu odstraněného materiálu, která se oceňuje cenami souboru cen 997 22-15 Vodorovná doprava suti. </t>
  </si>
  <si>
    <t>23</t>
  </si>
  <si>
    <t>938902112</t>
  </si>
  <si>
    <t>Čištění příkopů komunikací příkopovým rypadlem objem nánosu do 0,3 m3/m</t>
  </si>
  <si>
    <t>1181860404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</si>
  <si>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
dl. příkopů po odečtení hospodářských přejezdů
rozsah cca 65%
(5776-186)*0,65</t>
  </si>
  <si>
    <t>24</t>
  </si>
  <si>
    <t>938908411</t>
  </si>
  <si>
    <t>Čištění vozovek splachováním vodou</t>
  </si>
  <si>
    <t>360940411</t>
  </si>
  <si>
    <t>Čištění vozovek splachováním vodou povrchu podkladu nebo krytu živičného, betonového nebo dlážděného
měřeno v dwg</t>
  </si>
  <si>
    <t xml:space="preserve">Poznámka k souboru cen:
1. Ceny jsou určeny pro očištění: a) povrchu stávající vozovky, b) povrchu rozestavěné trvalé vozovky, předepíše-li projekt užívat nově zřizovanou vozovku po dobu výstavby ještě před zřízením konečného závěrečného krytu. 2. V cenách nejsou započteny náklady na vodorovnou dopravu odstraněného materiálu, která se oceňuje cenami souboru cen 997 22-15 Vodorovná doprava suti. </t>
  </si>
  <si>
    <t>25</t>
  </si>
  <si>
    <t>938909611</t>
  </si>
  <si>
    <t>Odstranění nánosu na krajnicích tl do 100 mm</t>
  </si>
  <si>
    <t>-1074787654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</si>
  <si>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
měřeno v dwg</t>
  </si>
  <si>
    <t xml:space="preserve">Poznámka k souboru cen:
1. V cenách nejsou započteny náklady na vodorovnou dopravu odstraněného materiálu, která se oceňuje cenami souboru cen 997 22-15 Vodorovná doprava suti. </t>
  </si>
  <si>
    <t>96</t>
  </si>
  <si>
    <t>Bourání konstrukcí</t>
  </si>
  <si>
    <t>26</t>
  </si>
  <si>
    <t>962022490</t>
  </si>
  <si>
    <t>Bourání zdiva nadzákladového kamenného na MC do 1 m3</t>
  </si>
  <si>
    <t>1469754468</t>
  </si>
  <si>
    <t>Bourání zdiva nadzákladového kamenného nebo smíšeného  kamenného na maltu cementovou, objemu do 1 m3</t>
  </si>
  <si>
    <t xml:space="preserve">Poznámka k souboru cen:
1. Bourání pilířů o průřezu přes 0,36 m2 se oceňuje cenami -2390 a - 2391, popř. -2490 a - 2491 jako bourání zdiva kamenného nadzákladového. </t>
  </si>
  <si>
    <t>27</t>
  </si>
  <si>
    <t>966008112</t>
  </si>
  <si>
    <t>Bourání trubního propustku do DN 500</t>
  </si>
  <si>
    <t>2102854465</t>
  </si>
  <si>
    <t>Bourání trubního propustku  s odklizením a uložením vybouraného materiálu na skládku na vzdálenost do 3 m nebo s naložením na dopravní prostředek z trub DN přes 300 do 500 mm</t>
  </si>
  <si>
    <t xml:space="preserve">Poznámka k souboru cen:
1. Ceny lze použít i pro bourání hospodářských přejezdů a propustků z trub obetonovaných. 2. V cenách jsou započteny i náklady na případné bourání betonového lože nebo prahů pod troubami propustku. 3. V cenách nejsou započteny náklady na: a) zemní práce nutné při rozebírání propustků, které se oceňují cenami části A 01 katalogu 800-1 Zemní práce, b) bourání čel, které se oceňuje cenami části B 01 katalogu 821-1 Mosty. 4. Množství měrných jednotek se určuje délkou mezi rubovými stěnami čel (v podélné ose propustku). 5. Přemístění vybouraného materiálu na vzdálenost přes 3 m se oceňuje cenami souborů cen 997 22-1 Vodorovné přemístění vybouraných hmot. </t>
  </si>
  <si>
    <t>99</t>
  </si>
  <si>
    <t>Přesun hmot a manipulace se sutí</t>
  </si>
  <si>
    <t>28</t>
  </si>
  <si>
    <t>997221551</t>
  </si>
  <si>
    <t>Vodorovná doprava suti ze sypkých materiálů do 1 km</t>
  </si>
  <si>
    <t>-970401704</t>
  </si>
  <si>
    <t>Vodorovná doprava suti  bez naložení, ale se složením a s hrubým urovnáním ze sypkých materiálů, na vzdálenost do 1 km</t>
  </si>
  <si>
    <t xml:space="preserve">Poznámka k souboru cen: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</si>
  <si>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29</t>
  </si>
  <si>
    <t>997221561</t>
  </si>
  <si>
    <t>Vodorovná doprava suti z kusových materiálů do 1 km</t>
  </si>
  <si>
    <t>-849687917</t>
  </si>
  <si>
    <t>Vodorovná doprava suti  bez naložení, ale se složením a s hrubým urovnáním z kusových materiálů, na vzdálenost do 1 km</t>
  </si>
  <si>
    <t>30</t>
  </si>
  <si>
    <t>997221569</t>
  </si>
  <si>
    <t>Příplatek ZKD 1 km u vodorovné dopravy suti z kusových materiálů</t>
  </si>
  <si>
    <t>-1855353378</t>
  </si>
  <si>
    <t>Vodorovná doprava suti  bez naložení, ale se složením a s hrubým urovnáním Příplatek k ceně za každý další i započatý 1 km přes 1 km</t>
  </si>
  <si>
    <t>31</t>
  </si>
  <si>
    <t>997221815</t>
  </si>
  <si>
    <t>Poplatek za uložení na skládce (skládkovné) stavebního odpadu betonového kód odpadu 170 101</t>
  </si>
  <si>
    <t>1621312664</t>
  </si>
  <si>
    <t>Poplatek za uložení stavebního odpadu na skládce (skládkovné) z prostého betonu zatříděného do Katalogu odpadů pod kódem 170 101</t>
  </si>
  <si>
    <t xml:space="preserve">Poznámka k souboru cen:
1. Ceny uvedenév souboru cen je doporučeno upravit podle aktuálních cen místně příslušné skládky odpadů. 2. Uložení odpadů neuvedených v souboru cen se oceňuje individuálně. 3. V cenách je započítán poplatek za ukládání odpadu dle zákona 185/2001 Sb. 4. Případné drcení stavebního odpadu lze ocenit cenami souboru cen 997 00-60 Drcení stavebního odpadu z katalogu 800-6 Demolice objektů. </t>
  </si>
  <si>
    <t>32</t>
  </si>
  <si>
    <t>998225111</t>
  </si>
  <si>
    <t>Přesun hmot pro pozemní komunikace s krytem z kamene, monolitickým betonovým nebo živičným</t>
  </si>
  <si>
    <t>-447774185</t>
  </si>
  <si>
    <t>Přesun hmot pro komunikace s krytem z kameniva, monolitickým betonovým nebo živičným  dopravní vzdálenost do 200 m jakékoliv délky objektu</t>
  </si>
  <si>
    <t xml:space="preserve">Poznámka k souboru cen:
1. Ceny lze použít i pro plochy letišť s krytem monolitickým betonovým nebo živičným.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</si>
</sst>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18"/>
      <c r="AQ5" s="18"/>
      <c r="AR5" s="16"/>
      <c r="BE5" s="214" t="s">
        <v>15</v>
      </c>
      <c r="BS5" s="13" t="s">
        <v>6</v>
      </c>
    </row>
    <row r="6" spans="2:7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8"/>
      <c r="AQ6" s="18"/>
      <c r="AR6" s="16"/>
      <c r="BE6" s="215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15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15"/>
      <c r="BS8" s="13" t="s">
        <v>6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15"/>
      <c r="BS9" s="13" t="s">
        <v>6</v>
      </c>
    </row>
    <row r="10" spans="2:7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15"/>
      <c r="BS10" s="13" t="s">
        <v>6</v>
      </c>
    </row>
    <row r="11" spans="2:71" ht="18.4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28</v>
      </c>
      <c r="AL11" s="18"/>
      <c r="AM11" s="18"/>
      <c r="AN11" s="23" t="s">
        <v>29</v>
      </c>
      <c r="AO11" s="18"/>
      <c r="AP11" s="18"/>
      <c r="AQ11" s="18"/>
      <c r="AR11" s="16"/>
      <c r="BE11" s="215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15"/>
      <c r="BS12" s="13" t="s">
        <v>6</v>
      </c>
    </row>
    <row r="13" spans="2:71" ht="12" customHeight="1">
      <c r="B13" s="17"/>
      <c r="C13" s="18"/>
      <c r="D13" s="25" t="s">
        <v>30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31</v>
      </c>
      <c r="AO13" s="18"/>
      <c r="AP13" s="18"/>
      <c r="AQ13" s="18"/>
      <c r="AR13" s="16"/>
      <c r="BE13" s="215"/>
      <c r="BS13" s="13" t="s">
        <v>6</v>
      </c>
    </row>
    <row r="14" spans="2:71" ht="12.75">
      <c r="B14" s="17"/>
      <c r="C14" s="18"/>
      <c r="D14" s="18"/>
      <c r="E14" s="248" t="s">
        <v>31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5" t="s">
        <v>28</v>
      </c>
      <c r="AL14" s="18"/>
      <c r="AM14" s="18"/>
      <c r="AN14" s="27" t="s">
        <v>31</v>
      </c>
      <c r="AO14" s="18"/>
      <c r="AP14" s="18"/>
      <c r="AQ14" s="18"/>
      <c r="AR14" s="16"/>
      <c r="BE14" s="215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15"/>
      <c r="BS15" s="13" t="s">
        <v>4</v>
      </c>
    </row>
    <row r="16" spans="2:71" ht="12" customHeight="1">
      <c r="B16" s="17"/>
      <c r="C16" s="18"/>
      <c r="D16" s="25" t="s">
        <v>32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33</v>
      </c>
      <c r="AO16" s="18"/>
      <c r="AP16" s="18"/>
      <c r="AQ16" s="18"/>
      <c r="AR16" s="16"/>
      <c r="BE16" s="215"/>
      <c r="BS16" s="13" t="s">
        <v>4</v>
      </c>
    </row>
    <row r="17" spans="2:71" ht="18.4" customHeight="1">
      <c r="B17" s="17"/>
      <c r="C17" s="18"/>
      <c r="D17" s="18"/>
      <c r="E17" s="23" t="s">
        <v>34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28</v>
      </c>
      <c r="AL17" s="18"/>
      <c r="AM17" s="18"/>
      <c r="AN17" s="23" t="s">
        <v>35</v>
      </c>
      <c r="AO17" s="18"/>
      <c r="AP17" s="18"/>
      <c r="AQ17" s="18"/>
      <c r="AR17" s="16"/>
      <c r="BE17" s="215"/>
      <c r="BS17" s="13" t="s">
        <v>36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15"/>
      <c r="BS18" s="13" t="s">
        <v>6</v>
      </c>
    </row>
    <row r="19" spans="2:71" ht="12" customHeight="1">
      <c r="B19" s="17"/>
      <c r="C19" s="18"/>
      <c r="D19" s="25" t="s">
        <v>37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33</v>
      </c>
      <c r="AO19" s="18"/>
      <c r="AP19" s="18"/>
      <c r="AQ19" s="18"/>
      <c r="AR19" s="16"/>
      <c r="BE19" s="215"/>
      <c r="BS19" s="13" t="s">
        <v>6</v>
      </c>
    </row>
    <row r="20" spans="2:71" ht="18.4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28</v>
      </c>
      <c r="AL20" s="18"/>
      <c r="AM20" s="18"/>
      <c r="AN20" s="23" t="s">
        <v>35</v>
      </c>
      <c r="AO20" s="18"/>
      <c r="AP20" s="18"/>
      <c r="AQ20" s="18"/>
      <c r="AR20" s="16"/>
      <c r="BE20" s="215"/>
      <c r="BS20" s="13" t="s">
        <v>36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15"/>
    </row>
    <row r="22" spans="2:57" ht="12" customHeight="1">
      <c r="B22" s="17"/>
      <c r="C22" s="18"/>
      <c r="D22" s="25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15"/>
    </row>
    <row r="23" spans="2:57" ht="16.5" customHeight="1">
      <c r="B23" s="17"/>
      <c r="C23" s="18"/>
      <c r="D23" s="18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18"/>
      <c r="AP23" s="18"/>
      <c r="AQ23" s="18"/>
      <c r="AR23" s="16"/>
      <c r="BE23" s="215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15"/>
    </row>
    <row r="25" spans="2:57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15"/>
    </row>
    <row r="26" spans="2:57" s="1" customFormat="1" ht="25.9" customHeight="1">
      <c r="B26" s="30"/>
      <c r="C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7">
        <f>ROUND(AG94,2)</f>
        <v>0</v>
      </c>
      <c r="AL26" s="218"/>
      <c r="AM26" s="218"/>
      <c r="AN26" s="218"/>
      <c r="AO26" s="218"/>
      <c r="AP26" s="31"/>
      <c r="AQ26" s="31"/>
      <c r="AR26" s="34"/>
      <c r="BE26" s="215"/>
    </row>
    <row r="27" spans="2:57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15"/>
    </row>
    <row r="28" spans="2:57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51" t="s">
        <v>40</v>
      </c>
      <c r="M28" s="251"/>
      <c r="N28" s="251"/>
      <c r="O28" s="251"/>
      <c r="P28" s="251"/>
      <c r="Q28" s="31"/>
      <c r="R28" s="31"/>
      <c r="S28" s="31"/>
      <c r="T28" s="31"/>
      <c r="U28" s="31"/>
      <c r="V28" s="31"/>
      <c r="W28" s="251" t="s">
        <v>41</v>
      </c>
      <c r="X28" s="251"/>
      <c r="Y28" s="251"/>
      <c r="Z28" s="251"/>
      <c r="AA28" s="251"/>
      <c r="AB28" s="251"/>
      <c r="AC28" s="251"/>
      <c r="AD28" s="251"/>
      <c r="AE28" s="251"/>
      <c r="AF28" s="31"/>
      <c r="AG28" s="31"/>
      <c r="AH28" s="31"/>
      <c r="AI28" s="31"/>
      <c r="AJ28" s="31"/>
      <c r="AK28" s="251" t="s">
        <v>42</v>
      </c>
      <c r="AL28" s="251"/>
      <c r="AM28" s="251"/>
      <c r="AN28" s="251"/>
      <c r="AO28" s="251"/>
      <c r="AP28" s="31"/>
      <c r="AQ28" s="31"/>
      <c r="AR28" s="34"/>
      <c r="BE28" s="215"/>
    </row>
    <row r="29" spans="2:57" s="2" customFormat="1" ht="14.45" customHeight="1">
      <c r="B29" s="35"/>
      <c r="C29" s="36"/>
      <c r="D29" s="25" t="s">
        <v>43</v>
      </c>
      <c r="E29" s="36"/>
      <c r="F29" s="25" t="s">
        <v>44</v>
      </c>
      <c r="G29" s="36"/>
      <c r="H29" s="36"/>
      <c r="I29" s="36"/>
      <c r="J29" s="36"/>
      <c r="K29" s="36"/>
      <c r="L29" s="252">
        <v>0.21</v>
      </c>
      <c r="M29" s="213"/>
      <c r="N29" s="213"/>
      <c r="O29" s="213"/>
      <c r="P29" s="213"/>
      <c r="Q29" s="36"/>
      <c r="R29" s="36"/>
      <c r="S29" s="36"/>
      <c r="T29" s="36"/>
      <c r="U29" s="36"/>
      <c r="V29" s="36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F29" s="36"/>
      <c r="AG29" s="36"/>
      <c r="AH29" s="36"/>
      <c r="AI29" s="36"/>
      <c r="AJ29" s="36"/>
      <c r="AK29" s="212">
        <f>ROUND(AV94,2)</f>
        <v>0</v>
      </c>
      <c r="AL29" s="213"/>
      <c r="AM29" s="213"/>
      <c r="AN29" s="213"/>
      <c r="AO29" s="213"/>
      <c r="AP29" s="36"/>
      <c r="AQ29" s="36"/>
      <c r="AR29" s="37"/>
      <c r="BE29" s="216"/>
    </row>
    <row r="30" spans="2:57" s="2" customFormat="1" ht="14.45" customHeight="1">
      <c r="B30" s="35"/>
      <c r="C30" s="36"/>
      <c r="D30" s="36"/>
      <c r="E30" s="36"/>
      <c r="F30" s="25" t="s">
        <v>45</v>
      </c>
      <c r="G30" s="36"/>
      <c r="H30" s="36"/>
      <c r="I30" s="36"/>
      <c r="J30" s="36"/>
      <c r="K30" s="36"/>
      <c r="L30" s="252">
        <v>0.15</v>
      </c>
      <c r="M30" s="213"/>
      <c r="N30" s="213"/>
      <c r="O30" s="213"/>
      <c r="P30" s="213"/>
      <c r="Q30" s="36"/>
      <c r="R30" s="36"/>
      <c r="S30" s="36"/>
      <c r="T30" s="36"/>
      <c r="U30" s="36"/>
      <c r="V30" s="36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F30" s="36"/>
      <c r="AG30" s="36"/>
      <c r="AH30" s="36"/>
      <c r="AI30" s="36"/>
      <c r="AJ30" s="36"/>
      <c r="AK30" s="212">
        <f>ROUND(AW94,2)</f>
        <v>0</v>
      </c>
      <c r="AL30" s="213"/>
      <c r="AM30" s="213"/>
      <c r="AN30" s="213"/>
      <c r="AO30" s="213"/>
      <c r="AP30" s="36"/>
      <c r="AQ30" s="36"/>
      <c r="AR30" s="37"/>
      <c r="BE30" s="216"/>
    </row>
    <row r="31" spans="2:57" s="2" customFormat="1" ht="14.45" customHeight="1" hidden="1">
      <c r="B31" s="35"/>
      <c r="C31" s="36"/>
      <c r="D31" s="36"/>
      <c r="E31" s="36"/>
      <c r="F31" s="25" t="s">
        <v>46</v>
      </c>
      <c r="G31" s="36"/>
      <c r="H31" s="36"/>
      <c r="I31" s="36"/>
      <c r="J31" s="36"/>
      <c r="K31" s="36"/>
      <c r="L31" s="252">
        <v>0.21</v>
      </c>
      <c r="M31" s="213"/>
      <c r="N31" s="213"/>
      <c r="O31" s="213"/>
      <c r="P31" s="213"/>
      <c r="Q31" s="36"/>
      <c r="R31" s="36"/>
      <c r="S31" s="36"/>
      <c r="T31" s="36"/>
      <c r="U31" s="36"/>
      <c r="V31" s="36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F31" s="36"/>
      <c r="AG31" s="36"/>
      <c r="AH31" s="36"/>
      <c r="AI31" s="36"/>
      <c r="AJ31" s="36"/>
      <c r="AK31" s="212">
        <v>0</v>
      </c>
      <c r="AL31" s="213"/>
      <c r="AM31" s="213"/>
      <c r="AN31" s="213"/>
      <c r="AO31" s="213"/>
      <c r="AP31" s="36"/>
      <c r="AQ31" s="36"/>
      <c r="AR31" s="37"/>
      <c r="BE31" s="216"/>
    </row>
    <row r="32" spans="2:57" s="2" customFormat="1" ht="14.45" customHeight="1" hidden="1">
      <c r="B32" s="35"/>
      <c r="C32" s="36"/>
      <c r="D32" s="36"/>
      <c r="E32" s="36"/>
      <c r="F32" s="25" t="s">
        <v>47</v>
      </c>
      <c r="G32" s="36"/>
      <c r="H32" s="36"/>
      <c r="I32" s="36"/>
      <c r="J32" s="36"/>
      <c r="K32" s="36"/>
      <c r="L32" s="252">
        <v>0.15</v>
      </c>
      <c r="M32" s="213"/>
      <c r="N32" s="213"/>
      <c r="O32" s="213"/>
      <c r="P32" s="213"/>
      <c r="Q32" s="36"/>
      <c r="R32" s="36"/>
      <c r="S32" s="36"/>
      <c r="T32" s="36"/>
      <c r="U32" s="36"/>
      <c r="V32" s="36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F32" s="36"/>
      <c r="AG32" s="36"/>
      <c r="AH32" s="36"/>
      <c r="AI32" s="36"/>
      <c r="AJ32" s="36"/>
      <c r="AK32" s="212">
        <v>0</v>
      </c>
      <c r="AL32" s="213"/>
      <c r="AM32" s="213"/>
      <c r="AN32" s="213"/>
      <c r="AO32" s="213"/>
      <c r="AP32" s="36"/>
      <c r="AQ32" s="36"/>
      <c r="AR32" s="37"/>
      <c r="BE32" s="216"/>
    </row>
    <row r="33" spans="2:57" s="2" customFormat="1" ht="14.45" customHeight="1" hidden="1">
      <c r="B33" s="35"/>
      <c r="C33" s="36"/>
      <c r="D33" s="36"/>
      <c r="E33" s="36"/>
      <c r="F33" s="25" t="s">
        <v>48</v>
      </c>
      <c r="G33" s="36"/>
      <c r="H33" s="36"/>
      <c r="I33" s="36"/>
      <c r="J33" s="36"/>
      <c r="K33" s="36"/>
      <c r="L33" s="252">
        <v>0</v>
      </c>
      <c r="M33" s="213"/>
      <c r="N33" s="213"/>
      <c r="O33" s="213"/>
      <c r="P33" s="213"/>
      <c r="Q33" s="36"/>
      <c r="R33" s="36"/>
      <c r="S33" s="36"/>
      <c r="T33" s="36"/>
      <c r="U33" s="36"/>
      <c r="V33" s="36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F33" s="36"/>
      <c r="AG33" s="36"/>
      <c r="AH33" s="36"/>
      <c r="AI33" s="36"/>
      <c r="AJ33" s="36"/>
      <c r="AK33" s="212">
        <v>0</v>
      </c>
      <c r="AL33" s="213"/>
      <c r="AM33" s="213"/>
      <c r="AN33" s="213"/>
      <c r="AO33" s="213"/>
      <c r="AP33" s="36"/>
      <c r="AQ33" s="36"/>
      <c r="AR33" s="37"/>
      <c r="BE33" s="216"/>
    </row>
    <row r="34" spans="2:57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15"/>
    </row>
    <row r="35" spans="2:44" s="1" customFormat="1" ht="25.9" customHeight="1">
      <c r="B35" s="30"/>
      <c r="C35" s="38"/>
      <c r="D35" s="39" t="s">
        <v>49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50</v>
      </c>
      <c r="U35" s="40"/>
      <c r="V35" s="40"/>
      <c r="W35" s="40"/>
      <c r="X35" s="219" t="s">
        <v>51</v>
      </c>
      <c r="Y35" s="220"/>
      <c r="Z35" s="220"/>
      <c r="AA35" s="220"/>
      <c r="AB35" s="220"/>
      <c r="AC35" s="40"/>
      <c r="AD35" s="40"/>
      <c r="AE35" s="40"/>
      <c r="AF35" s="40"/>
      <c r="AG35" s="40"/>
      <c r="AH35" s="40"/>
      <c r="AI35" s="40"/>
      <c r="AJ35" s="40"/>
      <c r="AK35" s="221">
        <f>SUM(AK26:AK33)</f>
        <v>0</v>
      </c>
      <c r="AL35" s="220"/>
      <c r="AM35" s="220"/>
      <c r="AN35" s="220"/>
      <c r="AO35" s="222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14.4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44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0"/>
      <c r="C49" s="31"/>
      <c r="D49" s="42" t="s">
        <v>52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53</v>
      </c>
      <c r="AI49" s="43"/>
      <c r="AJ49" s="43"/>
      <c r="AK49" s="43"/>
      <c r="AL49" s="43"/>
      <c r="AM49" s="43"/>
      <c r="AN49" s="43"/>
      <c r="AO49" s="43"/>
      <c r="AP49" s="31"/>
      <c r="AQ49" s="31"/>
      <c r="AR49" s="34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0"/>
      <c r="C60" s="31"/>
      <c r="D60" s="44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54</v>
      </c>
      <c r="AI60" s="33"/>
      <c r="AJ60" s="33"/>
      <c r="AK60" s="33"/>
      <c r="AL60" s="33"/>
      <c r="AM60" s="44" t="s">
        <v>55</v>
      </c>
      <c r="AN60" s="33"/>
      <c r="AO60" s="33"/>
      <c r="AP60" s="31"/>
      <c r="AQ60" s="31"/>
      <c r="AR60" s="34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0"/>
      <c r="C64" s="31"/>
      <c r="D64" s="42" t="s">
        <v>56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57</v>
      </c>
      <c r="AI64" s="43"/>
      <c r="AJ64" s="43"/>
      <c r="AK64" s="43"/>
      <c r="AL64" s="43"/>
      <c r="AM64" s="43"/>
      <c r="AN64" s="43"/>
      <c r="AO64" s="43"/>
      <c r="AP64" s="31"/>
      <c r="AQ64" s="31"/>
      <c r="AR64" s="34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0"/>
      <c r="C75" s="31"/>
      <c r="D75" s="44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54</v>
      </c>
      <c r="AI75" s="33"/>
      <c r="AJ75" s="33"/>
      <c r="AK75" s="33"/>
      <c r="AL75" s="33"/>
      <c r="AM75" s="44" t="s">
        <v>55</v>
      </c>
      <c r="AN75" s="33"/>
      <c r="AO75" s="33"/>
      <c r="AP75" s="31"/>
      <c r="AQ75" s="31"/>
      <c r="AR75" s="34"/>
    </row>
    <row r="76" spans="2:44" s="1" customFormat="1" ht="11.25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4"/>
    </row>
    <row r="81" spans="2:44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4"/>
    </row>
    <row r="82" spans="2:44" s="1" customFormat="1" ht="24.95" customHeight="1">
      <c r="B82" s="30"/>
      <c r="C82" s="19" t="s">
        <v>58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2:44" s="1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2:44" s="3" customFormat="1" ht="12" customHeight="1">
      <c r="B84" s="49"/>
      <c r="C84" s="25" t="s">
        <v>13</v>
      </c>
      <c r="D84" s="50"/>
      <c r="E84" s="50"/>
      <c r="F84" s="50"/>
      <c r="G84" s="50"/>
      <c r="H84" s="50"/>
      <c r="I84" s="50"/>
      <c r="J84" s="50"/>
      <c r="K84" s="50"/>
      <c r="L84" s="50" t="str">
        <f>K5</f>
        <v>191012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</row>
    <row r="85" spans="2:44" s="4" customFormat="1" ht="36.95" customHeight="1">
      <c r="B85" s="52"/>
      <c r="C85" s="53" t="s">
        <v>16</v>
      </c>
      <c r="D85" s="54"/>
      <c r="E85" s="54"/>
      <c r="F85" s="54"/>
      <c r="G85" s="54"/>
      <c r="H85" s="54"/>
      <c r="I85" s="54"/>
      <c r="J85" s="54"/>
      <c r="K85" s="54"/>
      <c r="L85" s="226" t="str">
        <f>K6</f>
        <v>Povrchová oprava komunikace III/201 52 Krsy - Štipoklasy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54"/>
      <c r="AQ85" s="54"/>
      <c r="AR85" s="55"/>
    </row>
    <row r="86" spans="2:44" s="1" customFormat="1" ht="6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2:44" s="1" customFormat="1" ht="12" customHeight="1">
      <c r="B87" s="30"/>
      <c r="C87" s="25" t="s">
        <v>20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22</v>
      </c>
      <c r="AJ87" s="31"/>
      <c r="AK87" s="31"/>
      <c r="AL87" s="31"/>
      <c r="AM87" s="228" t="str">
        <f>IF(AN8="","",AN8)</f>
        <v>11. 10. 2019</v>
      </c>
      <c r="AN87" s="228"/>
      <c r="AO87" s="31"/>
      <c r="AP87" s="31"/>
      <c r="AQ87" s="31"/>
      <c r="AR87" s="34"/>
    </row>
    <row r="88" spans="2:44" s="1" customFormat="1" ht="6.9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2:56" s="1" customFormat="1" ht="15.2" customHeight="1">
      <c r="B89" s="30"/>
      <c r="C89" s="25" t="s">
        <v>24</v>
      </c>
      <c r="D89" s="31"/>
      <c r="E89" s="31"/>
      <c r="F89" s="31"/>
      <c r="G89" s="31"/>
      <c r="H89" s="31"/>
      <c r="I89" s="31"/>
      <c r="J89" s="31"/>
      <c r="K89" s="31"/>
      <c r="L89" s="50" t="str">
        <f>IF(E11="","",E11)</f>
        <v>SUS Plzeňského kraje, příspěvková organizace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32</v>
      </c>
      <c r="AJ89" s="31"/>
      <c r="AK89" s="31"/>
      <c r="AL89" s="31"/>
      <c r="AM89" s="224" t="str">
        <f>IF(E17="","",E17)</f>
        <v>projectstudio8 s.r.o.</v>
      </c>
      <c r="AN89" s="225"/>
      <c r="AO89" s="225"/>
      <c r="AP89" s="225"/>
      <c r="AQ89" s="31"/>
      <c r="AR89" s="34"/>
      <c r="AS89" s="229" t="s">
        <v>59</v>
      </c>
      <c r="AT89" s="230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2:56" s="1" customFormat="1" ht="15.2" customHeight="1">
      <c r="B90" s="30"/>
      <c r="C90" s="25" t="s">
        <v>30</v>
      </c>
      <c r="D90" s="31"/>
      <c r="E90" s="31"/>
      <c r="F90" s="31"/>
      <c r="G90" s="31"/>
      <c r="H90" s="31"/>
      <c r="I90" s="31"/>
      <c r="J90" s="31"/>
      <c r="K90" s="31"/>
      <c r="L90" s="50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37</v>
      </c>
      <c r="AJ90" s="31"/>
      <c r="AK90" s="31"/>
      <c r="AL90" s="31"/>
      <c r="AM90" s="224" t="str">
        <f>IF(E20="","",E20)</f>
        <v>projectstudio8 s.r.o.</v>
      </c>
      <c r="AN90" s="225"/>
      <c r="AO90" s="225"/>
      <c r="AP90" s="225"/>
      <c r="AQ90" s="31"/>
      <c r="AR90" s="34"/>
      <c r="AS90" s="231"/>
      <c r="AT90" s="232"/>
      <c r="AU90" s="60"/>
      <c r="AV90" s="60"/>
      <c r="AW90" s="60"/>
      <c r="AX90" s="60"/>
      <c r="AY90" s="60"/>
      <c r="AZ90" s="60"/>
      <c r="BA90" s="60"/>
      <c r="BB90" s="60"/>
      <c r="BC90" s="60"/>
      <c r="BD90" s="61"/>
    </row>
    <row r="91" spans="2:56" s="1" customFormat="1" ht="10.9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33"/>
      <c r="AT91" s="234"/>
      <c r="AU91" s="62"/>
      <c r="AV91" s="62"/>
      <c r="AW91" s="62"/>
      <c r="AX91" s="62"/>
      <c r="AY91" s="62"/>
      <c r="AZ91" s="62"/>
      <c r="BA91" s="62"/>
      <c r="BB91" s="62"/>
      <c r="BC91" s="62"/>
      <c r="BD91" s="63"/>
    </row>
    <row r="92" spans="2:56" s="1" customFormat="1" ht="29.25" customHeight="1">
      <c r="B92" s="30"/>
      <c r="C92" s="235" t="s">
        <v>60</v>
      </c>
      <c r="D92" s="236"/>
      <c r="E92" s="236"/>
      <c r="F92" s="236"/>
      <c r="G92" s="236"/>
      <c r="H92" s="64"/>
      <c r="I92" s="237" t="s">
        <v>61</v>
      </c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8" t="s">
        <v>62</v>
      </c>
      <c r="AH92" s="236"/>
      <c r="AI92" s="236"/>
      <c r="AJ92" s="236"/>
      <c r="AK92" s="236"/>
      <c r="AL92" s="236"/>
      <c r="AM92" s="236"/>
      <c r="AN92" s="237" t="s">
        <v>63</v>
      </c>
      <c r="AO92" s="236"/>
      <c r="AP92" s="239"/>
      <c r="AQ92" s="65" t="s">
        <v>64</v>
      </c>
      <c r="AR92" s="34"/>
      <c r="AS92" s="66" t="s">
        <v>65</v>
      </c>
      <c r="AT92" s="67" t="s">
        <v>66</v>
      </c>
      <c r="AU92" s="67" t="s">
        <v>67</v>
      </c>
      <c r="AV92" s="67" t="s">
        <v>68</v>
      </c>
      <c r="AW92" s="67" t="s">
        <v>69</v>
      </c>
      <c r="AX92" s="67" t="s">
        <v>70</v>
      </c>
      <c r="AY92" s="67" t="s">
        <v>71</v>
      </c>
      <c r="AZ92" s="67" t="s">
        <v>72</v>
      </c>
      <c r="BA92" s="67" t="s">
        <v>73</v>
      </c>
      <c r="BB92" s="67" t="s">
        <v>74</v>
      </c>
      <c r="BC92" s="67" t="s">
        <v>75</v>
      </c>
      <c r="BD92" s="68" t="s">
        <v>76</v>
      </c>
    </row>
    <row r="93" spans="2:56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2:90" s="5" customFormat="1" ht="32.45" customHeight="1">
      <c r="B94" s="72"/>
      <c r="C94" s="73" t="s">
        <v>77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43">
        <f>ROUND(AG95,2)</f>
        <v>0</v>
      </c>
      <c r="AH94" s="243"/>
      <c r="AI94" s="243"/>
      <c r="AJ94" s="243"/>
      <c r="AK94" s="243"/>
      <c r="AL94" s="243"/>
      <c r="AM94" s="243"/>
      <c r="AN94" s="244">
        <f>SUM(AG94,AT94)</f>
        <v>0</v>
      </c>
      <c r="AO94" s="244"/>
      <c r="AP94" s="244"/>
      <c r="AQ94" s="76" t="s">
        <v>1</v>
      </c>
      <c r="AR94" s="77"/>
      <c r="AS94" s="78">
        <f>ROUND(AS95,2)</f>
        <v>0</v>
      </c>
      <c r="AT94" s="79">
        <f>ROUND(SUM(AV94:AW94),2)</f>
        <v>0</v>
      </c>
      <c r="AU94" s="80">
        <f>ROUND(AU95,5)</f>
        <v>0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>ROUND(AZ95,2)</f>
        <v>0</v>
      </c>
      <c r="BA94" s="79">
        <f>ROUND(BA95,2)</f>
        <v>0</v>
      </c>
      <c r="BB94" s="79">
        <f>ROUND(BB95,2)</f>
        <v>0</v>
      </c>
      <c r="BC94" s="79">
        <f>ROUND(BC95,2)</f>
        <v>0</v>
      </c>
      <c r="BD94" s="81">
        <f>ROUND(BD95,2)</f>
        <v>0</v>
      </c>
      <c r="BS94" s="82" t="s">
        <v>78</v>
      </c>
      <c r="BT94" s="82" t="s">
        <v>79</v>
      </c>
      <c r="BV94" s="82" t="s">
        <v>80</v>
      </c>
      <c r="BW94" s="82" t="s">
        <v>5</v>
      </c>
      <c r="BX94" s="82" t="s">
        <v>81</v>
      </c>
      <c r="CL94" s="82" t="s">
        <v>1</v>
      </c>
    </row>
    <row r="95" spans="1:90" s="6" customFormat="1" ht="27" customHeight="1">
      <c r="A95" s="83" t="s">
        <v>82</v>
      </c>
      <c r="B95" s="84"/>
      <c r="C95" s="85"/>
      <c r="D95" s="242" t="s">
        <v>14</v>
      </c>
      <c r="E95" s="242"/>
      <c r="F95" s="242"/>
      <c r="G95" s="242"/>
      <c r="H95" s="242"/>
      <c r="I95" s="86"/>
      <c r="J95" s="242" t="s">
        <v>17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0">
        <f>'191012 - Povrchová oprava...'!J28</f>
        <v>0</v>
      </c>
      <c r="AH95" s="241"/>
      <c r="AI95" s="241"/>
      <c r="AJ95" s="241"/>
      <c r="AK95" s="241"/>
      <c r="AL95" s="241"/>
      <c r="AM95" s="241"/>
      <c r="AN95" s="240">
        <f>SUM(AG95,AT95)</f>
        <v>0</v>
      </c>
      <c r="AO95" s="241"/>
      <c r="AP95" s="241"/>
      <c r="AQ95" s="87" t="s">
        <v>83</v>
      </c>
      <c r="AR95" s="88"/>
      <c r="AS95" s="89">
        <v>0</v>
      </c>
      <c r="AT95" s="90">
        <f>ROUND(SUM(AV95:AW95),2)</f>
        <v>0</v>
      </c>
      <c r="AU95" s="91">
        <f>'191012 - Povrchová oprava...'!P120</f>
        <v>0</v>
      </c>
      <c r="AV95" s="90">
        <f>'191012 - Povrchová oprava...'!J31</f>
        <v>0</v>
      </c>
      <c r="AW95" s="90">
        <f>'191012 - Povrchová oprava...'!J32</f>
        <v>0</v>
      </c>
      <c r="AX95" s="90">
        <f>'191012 - Povrchová oprava...'!J33</f>
        <v>0</v>
      </c>
      <c r="AY95" s="90">
        <f>'191012 - Povrchová oprava...'!J34</f>
        <v>0</v>
      </c>
      <c r="AZ95" s="90">
        <f>'191012 - Povrchová oprava...'!F31</f>
        <v>0</v>
      </c>
      <c r="BA95" s="90">
        <f>'191012 - Povrchová oprava...'!F32</f>
        <v>0</v>
      </c>
      <c r="BB95" s="90">
        <f>'191012 - Povrchová oprava...'!F33</f>
        <v>0</v>
      </c>
      <c r="BC95" s="90">
        <f>'191012 - Povrchová oprava...'!F34</f>
        <v>0</v>
      </c>
      <c r="BD95" s="92">
        <f>'191012 - Povrchová oprava...'!F35</f>
        <v>0</v>
      </c>
      <c r="BT95" s="93" t="s">
        <v>84</v>
      </c>
      <c r="BU95" s="93" t="s">
        <v>85</v>
      </c>
      <c r="BV95" s="93" t="s">
        <v>80</v>
      </c>
      <c r="BW95" s="93" t="s">
        <v>5</v>
      </c>
      <c r="BX95" s="93" t="s">
        <v>81</v>
      </c>
      <c r="CL95" s="93" t="s">
        <v>1</v>
      </c>
    </row>
    <row r="96" spans="2:44" s="1" customFormat="1" ht="30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4"/>
    </row>
    <row r="97" spans="2:44" s="1" customFormat="1" ht="6.9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4"/>
    </row>
  </sheetData>
  <sheetProtection algorithmName="SHA-512" hashValue="hFRo5cNcfqg0qTQlXBGN3s2qPsj+6h6LViytOXNg5jR477+efm93S5cHEmhStd07QeilRFNCTbwbHFb1ydFsuA==" saltValue="g1dYKAOk5K49HmxyK1UTQcrDroAcjQnJMCsjW1xUneDPoVXRWwseK2iLpYe/FsTdshGpGN98vNd5uI1znSBjD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91012 - Povrchová oprav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6"/>
      <c r="AT3" s="13" t="s">
        <v>86</v>
      </c>
    </row>
    <row r="4" spans="2:46" ht="24.95" customHeight="1">
      <c r="B4" s="16"/>
      <c r="D4" s="98" t="s">
        <v>87</v>
      </c>
      <c r="L4" s="16"/>
      <c r="M4" s="99" t="s">
        <v>10</v>
      </c>
      <c r="AT4" s="13" t="s">
        <v>4</v>
      </c>
    </row>
    <row r="5" spans="2:12" ht="6.95" customHeight="1">
      <c r="B5" s="16"/>
      <c r="L5" s="16"/>
    </row>
    <row r="6" spans="2:12" s="1" customFormat="1" ht="12" customHeight="1">
      <c r="B6" s="34"/>
      <c r="D6" s="100" t="s">
        <v>16</v>
      </c>
      <c r="I6" s="101"/>
      <c r="L6" s="34"/>
    </row>
    <row r="7" spans="2:12" s="1" customFormat="1" ht="36.95" customHeight="1">
      <c r="B7" s="34"/>
      <c r="E7" s="253" t="s">
        <v>17</v>
      </c>
      <c r="F7" s="254"/>
      <c r="G7" s="254"/>
      <c r="H7" s="254"/>
      <c r="I7" s="101"/>
      <c r="L7" s="34"/>
    </row>
    <row r="8" spans="2:12" s="1" customFormat="1" ht="11.25">
      <c r="B8" s="34"/>
      <c r="I8" s="101"/>
      <c r="L8" s="34"/>
    </row>
    <row r="9" spans="2:12" s="1" customFormat="1" ht="12" customHeight="1">
      <c r="B9" s="34"/>
      <c r="D9" s="100" t="s">
        <v>18</v>
      </c>
      <c r="F9" s="102" t="s">
        <v>1</v>
      </c>
      <c r="I9" s="103" t="s">
        <v>19</v>
      </c>
      <c r="J9" s="102" t="s">
        <v>1</v>
      </c>
      <c r="L9" s="34"/>
    </row>
    <row r="10" spans="2:12" s="1" customFormat="1" ht="12" customHeight="1">
      <c r="B10" s="34"/>
      <c r="D10" s="100" t="s">
        <v>20</v>
      </c>
      <c r="F10" s="102" t="s">
        <v>21</v>
      </c>
      <c r="I10" s="103" t="s">
        <v>22</v>
      </c>
      <c r="J10" s="104" t="str">
        <f>'Rekapitulace stavby'!AN8</f>
        <v>11. 10. 2019</v>
      </c>
      <c r="L10" s="34"/>
    </row>
    <row r="11" spans="2:12" s="1" customFormat="1" ht="10.9" customHeight="1">
      <c r="B11" s="34"/>
      <c r="I11" s="101"/>
      <c r="L11" s="34"/>
    </row>
    <row r="12" spans="2:12" s="1" customFormat="1" ht="12" customHeight="1">
      <c r="B12" s="34"/>
      <c r="D12" s="100" t="s">
        <v>24</v>
      </c>
      <c r="I12" s="103" t="s">
        <v>25</v>
      </c>
      <c r="J12" s="102" t="s">
        <v>26</v>
      </c>
      <c r="L12" s="34"/>
    </row>
    <row r="13" spans="2:12" s="1" customFormat="1" ht="18" customHeight="1">
      <c r="B13" s="34"/>
      <c r="E13" s="102" t="s">
        <v>27</v>
      </c>
      <c r="I13" s="103" t="s">
        <v>28</v>
      </c>
      <c r="J13" s="102" t="s">
        <v>29</v>
      </c>
      <c r="L13" s="34"/>
    </row>
    <row r="14" spans="2:12" s="1" customFormat="1" ht="6.95" customHeight="1">
      <c r="B14" s="34"/>
      <c r="I14" s="101"/>
      <c r="L14" s="34"/>
    </row>
    <row r="15" spans="2:12" s="1" customFormat="1" ht="12" customHeight="1">
      <c r="B15" s="34"/>
      <c r="D15" s="100" t="s">
        <v>30</v>
      </c>
      <c r="I15" s="103" t="s">
        <v>25</v>
      </c>
      <c r="J15" s="26" t="str">
        <f>'Rekapitulace stavby'!AN13</f>
        <v>Vyplň údaj</v>
      </c>
      <c r="L15" s="34"/>
    </row>
    <row r="16" spans="2:12" s="1" customFormat="1" ht="18" customHeight="1">
      <c r="B16" s="34"/>
      <c r="E16" s="255" t="str">
        <f>'Rekapitulace stavby'!E14</f>
        <v>Vyplň údaj</v>
      </c>
      <c r="F16" s="256"/>
      <c r="G16" s="256"/>
      <c r="H16" s="256"/>
      <c r="I16" s="103" t="s">
        <v>28</v>
      </c>
      <c r="J16" s="26" t="str">
        <f>'Rekapitulace stavby'!AN14</f>
        <v>Vyplň údaj</v>
      </c>
      <c r="L16" s="34"/>
    </row>
    <row r="17" spans="2:12" s="1" customFormat="1" ht="6.95" customHeight="1">
      <c r="B17" s="34"/>
      <c r="I17" s="101"/>
      <c r="L17" s="34"/>
    </row>
    <row r="18" spans="2:12" s="1" customFormat="1" ht="12" customHeight="1">
      <c r="B18" s="34"/>
      <c r="D18" s="100" t="s">
        <v>32</v>
      </c>
      <c r="I18" s="103" t="s">
        <v>25</v>
      </c>
      <c r="J18" s="102" t="s">
        <v>33</v>
      </c>
      <c r="L18" s="34"/>
    </row>
    <row r="19" spans="2:12" s="1" customFormat="1" ht="18" customHeight="1">
      <c r="B19" s="34"/>
      <c r="E19" s="102" t="s">
        <v>34</v>
      </c>
      <c r="I19" s="103" t="s">
        <v>28</v>
      </c>
      <c r="J19" s="102" t="s">
        <v>35</v>
      </c>
      <c r="L19" s="34"/>
    </row>
    <row r="20" spans="2:12" s="1" customFormat="1" ht="6.95" customHeight="1">
      <c r="B20" s="34"/>
      <c r="I20" s="101"/>
      <c r="L20" s="34"/>
    </row>
    <row r="21" spans="2:12" s="1" customFormat="1" ht="12" customHeight="1">
      <c r="B21" s="34"/>
      <c r="D21" s="100" t="s">
        <v>37</v>
      </c>
      <c r="I21" s="103" t="s">
        <v>25</v>
      </c>
      <c r="J21" s="102" t="s">
        <v>33</v>
      </c>
      <c r="L21" s="34"/>
    </row>
    <row r="22" spans="2:12" s="1" customFormat="1" ht="18" customHeight="1">
      <c r="B22" s="34"/>
      <c r="E22" s="102" t="s">
        <v>34</v>
      </c>
      <c r="I22" s="103" t="s">
        <v>28</v>
      </c>
      <c r="J22" s="102" t="s">
        <v>35</v>
      </c>
      <c r="L22" s="34"/>
    </row>
    <row r="23" spans="2:12" s="1" customFormat="1" ht="6.95" customHeight="1">
      <c r="B23" s="34"/>
      <c r="I23" s="101"/>
      <c r="L23" s="34"/>
    </row>
    <row r="24" spans="2:12" s="1" customFormat="1" ht="12" customHeight="1">
      <c r="B24" s="34"/>
      <c r="D24" s="100" t="s">
        <v>38</v>
      </c>
      <c r="I24" s="101"/>
      <c r="L24" s="34"/>
    </row>
    <row r="25" spans="2:12" s="7" customFormat="1" ht="16.5" customHeight="1">
      <c r="B25" s="105"/>
      <c r="E25" s="257" t="s">
        <v>1</v>
      </c>
      <c r="F25" s="257"/>
      <c r="G25" s="257"/>
      <c r="H25" s="257"/>
      <c r="I25" s="106"/>
      <c r="L25" s="105"/>
    </row>
    <row r="26" spans="2:12" s="1" customFormat="1" ht="6.95" customHeight="1">
      <c r="B26" s="34"/>
      <c r="I26" s="101"/>
      <c r="L26" s="34"/>
    </row>
    <row r="27" spans="2:12" s="1" customFormat="1" ht="6.95" customHeight="1">
      <c r="B27" s="34"/>
      <c r="D27" s="58"/>
      <c r="E27" s="58"/>
      <c r="F27" s="58"/>
      <c r="G27" s="58"/>
      <c r="H27" s="58"/>
      <c r="I27" s="107"/>
      <c r="J27" s="58"/>
      <c r="K27" s="58"/>
      <c r="L27" s="34"/>
    </row>
    <row r="28" spans="2:12" s="1" customFormat="1" ht="25.35" customHeight="1">
      <c r="B28" s="34"/>
      <c r="D28" s="108" t="s">
        <v>39</v>
      </c>
      <c r="I28" s="101"/>
      <c r="J28" s="109">
        <f>ROUND(J120,2)</f>
        <v>0</v>
      </c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07"/>
      <c r="J29" s="58"/>
      <c r="K29" s="58"/>
      <c r="L29" s="34"/>
    </row>
    <row r="30" spans="2:12" s="1" customFormat="1" ht="14.45" customHeight="1">
      <c r="B30" s="34"/>
      <c r="F30" s="110" t="s">
        <v>41</v>
      </c>
      <c r="I30" s="111" t="s">
        <v>40</v>
      </c>
      <c r="J30" s="110" t="s">
        <v>42</v>
      </c>
      <c r="L30" s="34"/>
    </row>
    <row r="31" spans="2:12" s="1" customFormat="1" ht="14.45" customHeight="1">
      <c r="B31" s="34"/>
      <c r="D31" s="112" t="s">
        <v>43</v>
      </c>
      <c r="E31" s="100" t="s">
        <v>44</v>
      </c>
      <c r="F31" s="113">
        <f>ROUND((SUM(BE120:BE221)),2)</f>
        <v>0</v>
      </c>
      <c r="I31" s="114">
        <v>0.21</v>
      </c>
      <c r="J31" s="113">
        <f>ROUND(((SUM(BE120:BE221))*I31),2)</f>
        <v>0</v>
      </c>
      <c r="L31" s="34"/>
    </row>
    <row r="32" spans="2:12" s="1" customFormat="1" ht="14.45" customHeight="1">
      <c r="B32" s="34"/>
      <c r="E32" s="100" t="s">
        <v>45</v>
      </c>
      <c r="F32" s="113">
        <f>ROUND((SUM(BF120:BF221)),2)</f>
        <v>0</v>
      </c>
      <c r="I32" s="114">
        <v>0.15</v>
      </c>
      <c r="J32" s="113">
        <f>ROUND(((SUM(BF120:BF221))*I32),2)</f>
        <v>0</v>
      </c>
      <c r="L32" s="34"/>
    </row>
    <row r="33" spans="2:12" s="1" customFormat="1" ht="14.45" customHeight="1" hidden="1">
      <c r="B33" s="34"/>
      <c r="E33" s="100" t="s">
        <v>46</v>
      </c>
      <c r="F33" s="113">
        <f>ROUND((SUM(BG120:BG221)),2)</f>
        <v>0</v>
      </c>
      <c r="I33" s="114">
        <v>0.21</v>
      </c>
      <c r="J33" s="113">
        <f>0</f>
        <v>0</v>
      </c>
      <c r="L33" s="34"/>
    </row>
    <row r="34" spans="2:12" s="1" customFormat="1" ht="14.45" customHeight="1" hidden="1">
      <c r="B34" s="34"/>
      <c r="E34" s="100" t="s">
        <v>47</v>
      </c>
      <c r="F34" s="113">
        <f>ROUND((SUM(BH120:BH221)),2)</f>
        <v>0</v>
      </c>
      <c r="I34" s="114">
        <v>0.15</v>
      </c>
      <c r="J34" s="113">
        <f>0</f>
        <v>0</v>
      </c>
      <c r="L34" s="34"/>
    </row>
    <row r="35" spans="2:12" s="1" customFormat="1" ht="14.45" customHeight="1" hidden="1">
      <c r="B35" s="34"/>
      <c r="E35" s="100" t="s">
        <v>48</v>
      </c>
      <c r="F35" s="113">
        <f>ROUND((SUM(BI120:BI221)),2)</f>
        <v>0</v>
      </c>
      <c r="I35" s="114">
        <v>0</v>
      </c>
      <c r="J35" s="113">
        <f>0</f>
        <v>0</v>
      </c>
      <c r="L35" s="34"/>
    </row>
    <row r="36" spans="2:12" s="1" customFormat="1" ht="6.95" customHeight="1">
      <c r="B36" s="34"/>
      <c r="I36" s="101"/>
      <c r="L36" s="34"/>
    </row>
    <row r="37" spans="2:12" s="1" customFormat="1" ht="25.35" customHeight="1">
      <c r="B37" s="34"/>
      <c r="C37" s="115"/>
      <c r="D37" s="116" t="s">
        <v>49</v>
      </c>
      <c r="E37" s="117"/>
      <c r="F37" s="117"/>
      <c r="G37" s="118" t="s">
        <v>50</v>
      </c>
      <c r="H37" s="119" t="s">
        <v>51</v>
      </c>
      <c r="I37" s="120"/>
      <c r="J37" s="121">
        <f>SUM(J28:J35)</f>
        <v>0</v>
      </c>
      <c r="K37" s="122"/>
      <c r="L37" s="34"/>
    </row>
    <row r="38" spans="2:12" s="1" customFormat="1" ht="14.45" customHeight="1">
      <c r="B38" s="34"/>
      <c r="I38" s="101"/>
      <c r="L38" s="34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23" t="s">
        <v>52</v>
      </c>
      <c r="E50" s="124"/>
      <c r="F50" s="124"/>
      <c r="G50" s="123" t="s">
        <v>53</v>
      </c>
      <c r="H50" s="124"/>
      <c r="I50" s="125"/>
      <c r="J50" s="124"/>
      <c r="K50" s="124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26" t="s">
        <v>54</v>
      </c>
      <c r="E61" s="127"/>
      <c r="F61" s="128" t="s">
        <v>55</v>
      </c>
      <c r="G61" s="126" t="s">
        <v>54</v>
      </c>
      <c r="H61" s="127"/>
      <c r="I61" s="129"/>
      <c r="J61" s="130" t="s">
        <v>55</v>
      </c>
      <c r="K61" s="127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23" t="s">
        <v>56</v>
      </c>
      <c r="E65" s="124"/>
      <c r="F65" s="124"/>
      <c r="G65" s="123" t="s">
        <v>57</v>
      </c>
      <c r="H65" s="124"/>
      <c r="I65" s="125"/>
      <c r="J65" s="124"/>
      <c r="K65" s="124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26" t="s">
        <v>54</v>
      </c>
      <c r="E76" s="127"/>
      <c r="F76" s="128" t="s">
        <v>55</v>
      </c>
      <c r="G76" s="126" t="s">
        <v>54</v>
      </c>
      <c r="H76" s="127"/>
      <c r="I76" s="129"/>
      <c r="J76" s="130" t="s">
        <v>55</v>
      </c>
      <c r="K76" s="127"/>
      <c r="L76" s="34"/>
    </row>
    <row r="77" spans="2:12" s="1" customFormat="1" ht="14.45" customHeight="1">
      <c r="B77" s="131"/>
      <c r="C77" s="132"/>
      <c r="D77" s="132"/>
      <c r="E77" s="132"/>
      <c r="F77" s="132"/>
      <c r="G77" s="132"/>
      <c r="H77" s="132"/>
      <c r="I77" s="133"/>
      <c r="J77" s="132"/>
      <c r="K77" s="132"/>
      <c r="L77" s="34"/>
    </row>
    <row r="81" spans="2:12" s="1" customFormat="1" ht="6.95" customHeight="1">
      <c r="B81" s="134"/>
      <c r="C81" s="135"/>
      <c r="D81" s="135"/>
      <c r="E81" s="135"/>
      <c r="F81" s="135"/>
      <c r="G81" s="135"/>
      <c r="H81" s="135"/>
      <c r="I81" s="136"/>
      <c r="J81" s="135"/>
      <c r="K81" s="135"/>
      <c r="L81" s="34"/>
    </row>
    <row r="82" spans="2:12" s="1" customFormat="1" ht="24.95" customHeight="1">
      <c r="B82" s="30"/>
      <c r="C82" s="19" t="s">
        <v>88</v>
      </c>
      <c r="D82" s="31"/>
      <c r="E82" s="31"/>
      <c r="F82" s="31"/>
      <c r="G82" s="31"/>
      <c r="H82" s="31"/>
      <c r="I82" s="101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01"/>
      <c r="J83" s="31"/>
      <c r="K83" s="31"/>
      <c r="L83" s="34"/>
    </row>
    <row r="84" spans="2:12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1"/>
      <c r="J84" s="31"/>
      <c r="K84" s="31"/>
      <c r="L84" s="34"/>
    </row>
    <row r="85" spans="2:12" s="1" customFormat="1" ht="16.5" customHeight="1">
      <c r="B85" s="30"/>
      <c r="C85" s="31"/>
      <c r="D85" s="31"/>
      <c r="E85" s="226" t="str">
        <f>E7</f>
        <v>Povrchová oprava komunikace III/201 52 Krsy - Štipoklasy</v>
      </c>
      <c r="F85" s="258"/>
      <c r="G85" s="258"/>
      <c r="H85" s="258"/>
      <c r="I85" s="101"/>
      <c r="J85" s="31"/>
      <c r="K85" s="31"/>
      <c r="L85" s="34"/>
    </row>
    <row r="86" spans="2:12" s="1" customFormat="1" ht="6.95" customHeight="1">
      <c r="B86" s="30"/>
      <c r="C86" s="31"/>
      <c r="D86" s="31"/>
      <c r="E86" s="31"/>
      <c r="F86" s="31"/>
      <c r="G86" s="31"/>
      <c r="H86" s="31"/>
      <c r="I86" s="101"/>
      <c r="J86" s="31"/>
      <c r="K86" s="31"/>
      <c r="L86" s="34"/>
    </row>
    <row r="87" spans="2:12" s="1" customFormat="1" ht="12" customHeight="1">
      <c r="B87" s="30"/>
      <c r="C87" s="25" t="s">
        <v>20</v>
      </c>
      <c r="D87" s="31"/>
      <c r="E87" s="31"/>
      <c r="F87" s="23" t="str">
        <f>F10</f>
        <v xml:space="preserve"> </v>
      </c>
      <c r="G87" s="31"/>
      <c r="H87" s="31"/>
      <c r="I87" s="103" t="s">
        <v>22</v>
      </c>
      <c r="J87" s="57" t="str">
        <f>IF(J10="","",J10)</f>
        <v>11. 10. 2019</v>
      </c>
      <c r="K87" s="31"/>
      <c r="L87" s="34"/>
    </row>
    <row r="88" spans="2:12" s="1" customFormat="1" ht="6.95" customHeight="1">
      <c r="B88" s="30"/>
      <c r="C88" s="31"/>
      <c r="D88" s="31"/>
      <c r="E88" s="31"/>
      <c r="F88" s="31"/>
      <c r="G88" s="31"/>
      <c r="H88" s="31"/>
      <c r="I88" s="101"/>
      <c r="J88" s="31"/>
      <c r="K88" s="31"/>
      <c r="L88" s="34"/>
    </row>
    <row r="89" spans="2:12" s="1" customFormat="1" ht="15.2" customHeight="1">
      <c r="B89" s="30"/>
      <c r="C89" s="25" t="s">
        <v>24</v>
      </c>
      <c r="D89" s="31"/>
      <c r="E89" s="31"/>
      <c r="F89" s="23" t="str">
        <f>E13</f>
        <v>SUS Plzeňského kraje, příspěvková organizace</v>
      </c>
      <c r="G89" s="31"/>
      <c r="H89" s="31"/>
      <c r="I89" s="103" t="s">
        <v>32</v>
      </c>
      <c r="J89" s="28" t="str">
        <f>E19</f>
        <v>projectstudio8 s.r.o.</v>
      </c>
      <c r="K89" s="31"/>
      <c r="L89" s="34"/>
    </row>
    <row r="90" spans="2:12" s="1" customFormat="1" ht="15.2" customHeight="1">
      <c r="B90" s="30"/>
      <c r="C90" s="25" t="s">
        <v>30</v>
      </c>
      <c r="D90" s="31"/>
      <c r="E90" s="31"/>
      <c r="F90" s="23" t="str">
        <f>IF(E16="","",E16)</f>
        <v>Vyplň údaj</v>
      </c>
      <c r="G90" s="31"/>
      <c r="H90" s="31"/>
      <c r="I90" s="103" t="s">
        <v>37</v>
      </c>
      <c r="J90" s="28" t="str">
        <f>E22</f>
        <v>projectstudio8 s.r.o.</v>
      </c>
      <c r="K90" s="31"/>
      <c r="L90" s="34"/>
    </row>
    <row r="91" spans="2:12" s="1" customFormat="1" ht="10.35" customHeight="1">
      <c r="B91" s="30"/>
      <c r="C91" s="31"/>
      <c r="D91" s="31"/>
      <c r="E91" s="31"/>
      <c r="F91" s="31"/>
      <c r="G91" s="31"/>
      <c r="H91" s="31"/>
      <c r="I91" s="101"/>
      <c r="J91" s="31"/>
      <c r="K91" s="31"/>
      <c r="L91" s="34"/>
    </row>
    <row r="92" spans="2:12" s="1" customFormat="1" ht="29.25" customHeight="1">
      <c r="B92" s="30"/>
      <c r="C92" s="137" t="s">
        <v>89</v>
      </c>
      <c r="D92" s="138"/>
      <c r="E92" s="138"/>
      <c r="F92" s="138"/>
      <c r="G92" s="138"/>
      <c r="H92" s="138"/>
      <c r="I92" s="139"/>
      <c r="J92" s="140" t="s">
        <v>90</v>
      </c>
      <c r="K92" s="138"/>
      <c r="L92" s="34"/>
    </row>
    <row r="93" spans="2:12" s="1" customFormat="1" ht="10.35" customHeight="1">
      <c r="B93" s="30"/>
      <c r="C93" s="31"/>
      <c r="D93" s="31"/>
      <c r="E93" s="31"/>
      <c r="F93" s="31"/>
      <c r="G93" s="31"/>
      <c r="H93" s="31"/>
      <c r="I93" s="101"/>
      <c r="J93" s="31"/>
      <c r="K93" s="31"/>
      <c r="L93" s="34"/>
    </row>
    <row r="94" spans="2:47" s="1" customFormat="1" ht="22.9" customHeight="1">
      <c r="B94" s="30"/>
      <c r="C94" s="141" t="s">
        <v>91</v>
      </c>
      <c r="D94" s="31"/>
      <c r="E94" s="31"/>
      <c r="F94" s="31"/>
      <c r="G94" s="31"/>
      <c r="H94" s="31"/>
      <c r="I94" s="101"/>
      <c r="J94" s="75">
        <f>J120</f>
        <v>0</v>
      </c>
      <c r="K94" s="31"/>
      <c r="L94" s="34"/>
      <c r="AU94" s="13" t="s">
        <v>92</v>
      </c>
    </row>
    <row r="95" spans="2:12" s="8" customFormat="1" ht="24.95" customHeight="1">
      <c r="B95" s="142"/>
      <c r="C95" s="143"/>
      <c r="D95" s="144" t="s">
        <v>93</v>
      </c>
      <c r="E95" s="145"/>
      <c r="F95" s="145"/>
      <c r="G95" s="145"/>
      <c r="H95" s="145"/>
      <c r="I95" s="146"/>
      <c r="J95" s="147">
        <f>J121</f>
        <v>0</v>
      </c>
      <c r="K95" s="143"/>
      <c r="L95" s="148"/>
    </row>
    <row r="96" spans="2:12" s="9" customFormat="1" ht="19.9" customHeight="1">
      <c r="B96" s="149"/>
      <c r="C96" s="150"/>
      <c r="D96" s="151" t="s">
        <v>94</v>
      </c>
      <c r="E96" s="152"/>
      <c r="F96" s="152"/>
      <c r="G96" s="152"/>
      <c r="H96" s="152"/>
      <c r="I96" s="153"/>
      <c r="J96" s="154">
        <f>J122</f>
        <v>0</v>
      </c>
      <c r="K96" s="150"/>
      <c r="L96" s="155"/>
    </row>
    <row r="97" spans="2:12" s="9" customFormat="1" ht="19.9" customHeight="1">
      <c r="B97" s="149"/>
      <c r="C97" s="150"/>
      <c r="D97" s="151" t="s">
        <v>95</v>
      </c>
      <c r="E97" s="152"/>
      <c r="F97" s="152"/>
      <c r="G97" s="152"/>
      <c r="H97" s="152"/>
      <c r="I97" s="153"/>
      <c r="J97" s="154">
        <f>J132</f>
        <v>0</v>
      </c>
      <c r="K97" s="150"/>
      <c r="L97" s="155"/>
    </row>
    <row r="98" spans="2:12" s="9" customFormat="1" ht="19.9" customHeight="1">
      <c r="B98" s="149"/>
      <c r="C98" s="150"/>
      <c r="D98" s="151" t="s">
        <v>96</v>
      </c>
      <c r="E98" s="152"/>
      <c r="F98" s="152"/>
      <c r="G98" s="152"/>
      <c r="H98" s="152"/>
      <c r="I98" s="153"/>
      <c r="J98" s="154">
        <f>J136</f>
        <v>0</v>
      </c>
      <c r="K98" s="150"/>
      <c r="L98" s="155"/>
    </row>
    <row r="99" spans="2:12" s="9" customFormat="1" ht="19.9" customHeight="1">
      <c r="B99" s="149"/>
      <c r="C99" s="150"/>
      <c r="D99" s="151" t="s">
        <v>97</v>
      </c>
      <c r="E99" s="152"/>
      <c r="F99" s="152"/>
      <c r="G99" s="152"/>
      <c r="H99" s="152"/>
      <c r="I99" s="153"/>
      <c r="J99" s="154">
        <f>J156</f>
        <v>0</v>
      </c>
      <c r="K99" s="150"/>
      <c r="L99" s="155"/>
    </row>
    <row r="100" spans="2:12" s="9" customFormat="1" ht="19.9" customHeight="1">
      <c r="B100" s="149"/>
      <c r="C100" s="150"/>
      <c r="D100" s="151" t="s">
        <v>98</v>
      </c>
      <c r="E100" s="152"/>
      <c r="F100" s="152"/>
      <c r="G100" s="152"/>
      <c r="H100" s="152"/>
      <c r="I100" s="153"/>
      <c r="J100" s="154">
        <f>J186</f>
        <v>0</v>
      </c>
      <c r="K100" s="150"/>
      <c r="L100" s="155"/>
    </row>
    <row r="101" spans="2:12" s="9" customFormat="1" ht="19.9" customHeight="1">
      <c r="B101" s="149"/>
      <c r="C101" s="150"/>
      <c r="D101" s="151" t="s">
        <v>99</v>
      </c>
      <c r="E101" s="152"/>
      <c r="F101" s="152"/>
      <c r="G101" s="152"/>
      <c r="H101" s="152"/>
      <c r="I101" s="153"/>
      <c r="J101" s="154">
        <f>J199</f>
        <v>0</v>
      </c>
      <c r="K101" s="150"/>
      <c r="L101" s="155"/>
    </row>
    <row r="102" spans="2:12" s="9" customFormat="1" ht="19.9" customHeight="1">
      <c r="B102" s="149"/>
      <c r="C102" s="150"/>
      <c r="D102" s="151" t="s">
        <v>100</v>
      </c>
      <c r="E102" s="152"/>
      <c r="F102" s="152"/>
      <c r="G102" s="152"/>
      <c r="H102" s="152"/>
      <c r="I102" s="153"/>
      <c r="J102" s="154">
        <f>J206</f>
        <v>0</v>
      </c>
      <c r="K102" s="150"/>
      <c r="L102" s="155"/>
    </row>
    <row r="103" spans="2:12" s="1" customFormat="1" ht="21.75" customHeight="1">
      <c r="B103" s="30"/>
      <c r="C103" s="31"/>
      <c r="D103" s="31"/>
      <c r="E103" s="31"/>
      <c r="F103" s="31"/>
      <c r="G103" s="31"/>
      <c r="H103" s="31"/>
      <c r="I103" s="101"/>
      <c r="J103" s="31"/>
      <c r="K103" s="31"/>
      <c r="L103" s="34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33"/>
      <c r="J104" s="46"/>
      <c r="K104" s="46"/>
      <c r="L104" s="34"/>
    </row>
    <row r="108" spans="2:12" s="1" customFormat="1" ht="6.95" customHeight="1">
      <c r="B108" s="47"/>
      <c r="C108" s="48"/>
      <c r="D108" s="48"/>
      <c r="E108" s="48"/>
      <c r="F108" s="48"/>
      <c r="G108" s="48"/>
      <c r="H108" s="48"/>
      <c r="I108" s="136"/>
      <c r="J108" s="48"/>
      <c r="K108" s="48"/>
      <c r="L108" s="34"/>
    </row>
    <row r="109" spans="2:12" s="1" customFormat="1" ht="24.95" customHeight="1">
      <c r="B109" s="30"/>
      <c r="C109" s="19" t="s">
        <v>101</v>
      </c>
      <c r="D109" s="31"/>
      <c r="E109" s="31"/>
      <c r="F109" s="31"/>
      <c r="G109" s="31"/>
      <c r="H109" s="31"/>
      <c r="I109" s="101"/>
      <c r="J109" s="31"/>
      <c r="K109" s="31"/>
      <c r="L109" s="34"/>
    </row>
    <row r="110" spans="2:12" s="1" customFormat="1" ht="6.95" customHeight="1">
      <c r="B110" s="30"/>
      <c r="C110" s="31"/>
      <c r="D110" s="31"/>
      <c r="E110" s="31"/>
      <c r="F110" s="31"/>
      <c r="G110" s="31"/>
      <c r="H110" s="31"/>
      <c r="I110" s="101"/>
      <c r="J110" s="31"/>
      <c r="K110" s="31"/>
      <c r="L110" s="34"/>
    </row>
    <row r="111" spans="2:12" s="1" customFormat="1" ht="12" customHeight="1">
      <c r="B111" s="30"/>
      <c r="C111" s="25" t="s">
        <v>16</v>
      </c>
      <c r="D111" s="31"/>
      <c r="E111" s="31"/>
      <c r="F111" s="31"/>
      <c r="G111" s="31"/>
      <c r="H111" s="31"/>
      <c r="I111" s="101"/>
      <c r="J111" s="31"/>
      <c r="K111" s="31"/>
      <c r="L111" s="34"/>
    </row>
    <row r="112" spans="2:12" s="1" customFormat="1" ht="16.5" customHeight="1">
      <c r="B112" s="30"/>
      <c r="C112" s="31"/>
      <c r="D112" s="31"/>
      <c r="E112" s="226" t="str">
        <f>E7</f>
        <v>Povrchová oprava komunikace III/201 52 Krsy - Štipoklasy</v>
      </c>
      <c r="F112" s="258"/>
      <c r="G112" s="258"/>
      <c r="H112" s="258"/>
      <c r="I112" s="101"/>
      <c r="J112" s="31"/>
      <c r="K112" s="31"/>
      <c r="L112" s="34"/>
    </row>
    <row r="113" spans="2:12" s="1" customFormat="1" ht="6.95" customHeight="1">
      <c r="B113" s="30"/>
      <c r="C113" s="31"/>
      <c r="D113" s="31"/>
      <c r="E113" s="31"/>
      <c r="F113" s="31"/>
      <c r="G113" s="31"/>
      <c r="H113" s="31"/>
      <c r="I113" s="101"/>
      <c r="J113" s="31"/>
      <c r="K113" s="31"/>
      <c r="L113" s="34"/>
    </row>
    <row r="114" spans="2:12" s="1" customFormat="1" ht="12" customHeight="1">
      <c r="B114" s="30"/>
      <c r="C114" s="25" t="s">
        <v>20</v>
      </c>
      <c r="D114" s="31"/>
      <c r="E114" s="31"/>
      <c r="F114" s="23" t="str">
        <f>F10</f>
        <v xml:space="preserve"> </v>
      </c>
      <c r="G114" s="31"/>
      <c r="H114" s="31"/>
      <c r="I114" s="103" t="s">
        <v>22</v>
      </c>
      <c r="J114" s="57" t="str">
        <f>IF(J10="","",J10)</f>
        <v>11. 10. 2019</v>
      </c>
      <c r="K114" s="31"/>
      <c r="L114" s="34"/>
    </row>
    <row r="115" spans="2:12" s="1" customFormat="1" ht="6.95" customHeight="1">
      <c r="B115" s="30"/>
      <c r="C115" s="31"/>
      <c r="D115" s="31"/>
      <c r="E115" s="31"/>
      <c r="F115" s="31"/>
      <c r="G115" s="31"/>
      <c r="H115" s="31"/>
      <c r="I115" s="101"/>
      <c r="J115" s="31"/>
      <c r="K115" s="31"/>
      <c r="L115" s="34"/>
    </row>
    <row r="116" spans="2:12" s="1" customFormat="1" ht="15.2" customHeight="1">
      <c r="B116" s="30"/>
      <c r="C116" s="25" t="s">
        <v>24</v>
      </c>
      <c r="D116" s="31"/>
      <c r="E116" s="31"/>
      <c r="F116" s="23" t="str">
        <f>E13</f>
        <v>SUS Plzeňského kraje, příspěvková organizace</v>
      </c>
      <c r="G116" s="31"/>
      <c r="H116" s="31"/>
      <c r="I116" s="103" t="s">
        <v>32</v>
      </c>
      <c r="J116" s="28" t="str">
        <f>E19</f>
        <v>projectstudio8 s.r.o.</v>
      </c>
      <c r="K116" s="31"/>
      <c r="L116" s="34"/>
    </row>
    <row r="117" spans="2:12" s="1" customFormat="1" ht="15.2" customHeight="1">
      <c r="B117" s="30"/>
      <c r="C117" s="25" t="s">
        <v>30</v>
      </c>
      <c r="D117" s="31"/>
      <c r="E117" s="31"/>
      <c r="F117" s="23" t="str">
        <f>IF(E16="","",E16)</f>
        <v>Vyplň údaj</v>
      </c>
      <c r="G117" s="31"/>
      <c r="H117" s="31"/>
      <c r="I117" s="103" t="s">
        <v>37</v>
      </c>
      <c r="J117" s="28" t="str">
        <f>E22</f>
        <v>projectstudio8 s.r.o.</v>
      </c>
      <c r="K117" s="31"/>
      <c r="L117" s="34"/>
    </row>
    <row r="118" spans="2:12" s="1" customFormat="1" ht="10.35" customHeight="1">
      <c r="B118" s="30"/>
      <c r="C118" s="31"/>
      <c r="D118" s="31"/>
      <c r="E118" s="31"/>
      <c r="F118" s="31"/>
      <c r="G118" s="31"/>
      <c r="H118" s="31"/>
      <c r="I118" s="101"/>
      <c r="J118" s="31"/>
      <c r="K118" s="31"/>
      <c r="L118" s="34"/>
    </row>
    <row r="119" spans="2:20" s="10" customFormat="1" ht="29.25" customHeight="1">
      <c r="B119" s="156"/>
      <c r="C119" s="157" t="s">
        <v>102</v>
      </c>
      <c r="D119" s="158" t="s">
        <v>64</v>
      </c>
      <c r="E119" s="158" t="s">
        <v>60</v>
      </c>
      <c r="F119" s="158" t="s">
        <v>61</v>
      </c>
      <c r="G119" s="158" t="s">
        <v>103</v>
      </c>
      <c r="H119" s="158" t="s">
        <v>104</v>
      </c>
      <c r="I119" s="159" t="s">
        <v>105</v>
      </c>
      <c r="J119" s="158" t="s">
        <v>90</v>
      </c>
      <c r="K119" s="160" t="s">
        <v>106</v>
      </c>
      <c r="L119" s="161"/>
      <c r="M119" s="66" t="s">
        <v>1</v>
      </c>
      <c r="N119" s="67" t="s">
        <v>43</v>
      </c>
      <c r="O119" s="67" t="s">
        <v>107</v>
      </c>
      <c r="P119" s="67" t="s">
        <v>108</v>
      </c>
      <c r="Q119" s="67" t="s">
        <v>109</v>
      </c>
      <c r="R119" s="67" t="s">
        <v>110</v>
      </c>
      <c r="S119" s="67" t="s">
        <v>111</v>
      </c>
      <c r="T119" s="68" t="s">
        <v>112</v>
      </c>
    </row>
    <row r="120" spans="2:63" s="1" customFormat="1" ht="22.9" customHeight="1">
      <c r="B120" s="30"/>
      <c r="C120" s="73" t="s">
        <v>113</v>
      </c>
      <c r="D120" s="31"/>
      <c r="E120" s="31"/>
      <c r="F120" s="31"/>
      <c r="G120" s="31"/>
      <c r="H120" s="31"/>
      <c r="I120" s="101"/>
      <c r="J120" s="162">
        <f>BK120</f>
        <v>0</v>
      </c>
      <c r="K120" s="31"/>
      <c r="L120" s="34"/>
      <c r="M120" s="69"/>
      <c r="N120" s="70"/>
      <c r="O120" s="70"/>
      <c r="P120" s="163">
        <f>P121</f>
        <v>0</v>
      </c>
      <c r="Q120" s="70"/>
      <c r="R120" s="163">
        <f>R121</f>
        <v>760.5624</v>
      </c>
      <c r="S120" s="70"/>
      <c r="T120" s="164">
        <f>T121</f>
        <v>1634.1675</v>
      </c>
      <c r="AT120" s="13" t="s">
        <v>78</v>
      </c>
      <c r="AU120" s="13" t="s">
        <v>92</v>
      </c>
      <c r="BK120" s="165">
        <f>BK121</f>
        <v>0</v>
      </c>
    </row>
    <row r="121" spans="2:63" s="11" customFormat="1" ht="25.9" customHeight="1">
      <c r="B121" s="166"/>
      <c r="C121" s="167"/>
      <c r="D121" s="168" t="s">
        <v>78</v>
      </c>
      <c r="E121" s="169" t="s">
        <v>114</v>
      </c>
      <c r="F121" s="169" t="s">
        <v>115</v>
      </c>
      <c r="G121" s="167"/>
      <c r="H121" s="167"/>
      <c r="I121" s="170"/>
      <c r="J121" s="171">
        <f>BK121</f>
        <v>0</v>
      </c>
      <c r="K121" s="167"/>
      <c r="L121" s="172"/>
      <c r="M121" s="173"/>
      <c r="N121" s="174"/>
      <c r="O121" s="174"/>
      <c r="P121" s="175">
        <f>P122+P132+P136+P156+P186+P199+P206</f>
        <v>0</v>
      </c>
      <c r="Q121" s="174"/>
      <c r="R121" s="175">
        <f>R122+R132+R136+R156+R186+R199+R206</f>
        <v>760.5624</v>
      </c>
      <c r="S121" s="174"/>
      <c r="T121" s="176">
        <f>T122+T132+T136+T156+T186+T199+T206</f>
        <v>1634.1675</v>
      </c>
      <c r="AR121" s="177" t="s">
        <v>84</v>
      </c>
      <c r="AT121" s="178" t="s">
        <v>78</v>
      </c>
      <c r="AU121" s="178" t="s">
        <v>79</v>
      </c>
      <c r="AY121" s="177" t="s">
        <v>116</v>
      </c>
      <c r="BK121" s="179">
        <f>BK122+BK132+BK136+BK156+BK186+BK199+BK206</f>
        <v>0</v>
      </c>
    </row>
    <row r="122" spans="2:63" s="11" customFormat="1" ht="22.9" customHeight="1">
      <c r="B122" s="166"/>
      <c r="C122" s="167"/>
      <c r="D122" s="168" t="s">
        <v>78</v>
      </c>
      <c r="E122" s="180" t="s">
        <v>84</v>
      </c>
      <c r="F122" s="180" t="s">
        <v>117</v>
      </c>
      <c r="G122" s="167"/>
      <c r="H122" s="167"/>
      <c r="I122" s="170"/>
      <c r="J122" s="181">
        <f>BK122</f>
        <v>0</v>
      </c>
      <c r="K122" s="167"/>
      <c r="L122" s="172"/>
      <c r="M122" s="173"/>
      <c r="N122" s="174"/>
      <c r="O122" s="174"/>
      <c r="P122" s="175">
        <f>SUM(P123:P131)</f>
        <v>0</v>
      </c>
      <c r="Q122" s="174"/>
      <c r="R122" s="175">
        <f>SUM(R123:R131)</f>
        <v>0</v>
      </c>
      <c r="S122" s="174"/>
      <c r="T122" s="176">
        <f>SUM(T123:T131)</f>
        <v>0</v>
      </c>
      <c r="AR122" s="177" t="s">
        <v>84</v>
      </c>
      <c r="AT122" s="178" t="s">
        <v>78</v>
      </c>
      <c r="AU122" s="178" t="s">
        <v>84</v>
      </c>
      <c r="AY122" s="177" t="s">
        <v>116</v>
      </c>
      <c r="BK122" s="179">
        <f>SUM(BK123:BK131)</f>
        <v>0</v>
      </c>
    </row>
    <row r="123" spans="2:65" s="1" customFormat="1" ht="24" customHeight="1">
      <c r="B123" s="30"/>
      <c r="C123" s="182" t="s">
        <v>84</v>
      </c>
      <c r="D123" s="182" t="s">
        <v>118</v>
      </c>
      <c r="E123" s="183" t="s">
        <v>119</v>
      </c>
      <c r="F123" s="184" t="s">
        <v>120</v>
      </c>
      <c r="G123" s="185" t="s">
        <v>121</v>
      </c>
      <c r="H123" s="186">
        <v>1</v>
      </c>
      <c r="I123" s="187"/>
      <c r="J123" s="188">
        <f>ROUND(I123*H123,2)</f>
        <v>0</v>
      </c>
      <c r="K123" s="184" t="s">
        <v>122</v>
      </c>
      <c r="L123" s="34"/>
      <c r="M123" s="189" t="s">
        <v>1</v>
      </c>
      <c r="N123" s="190" t="s">
        <v>44</v>
      </c>
      <c r="O123" s="62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93" t="s">
        <v>123</v>
      </c>
      <c r="AT123" s="193" t="s">
        <v>118</v>
      </c>
      <c r="AU123" s="193" t="s">
        <v>86</v>
      </c>
      <c r="AY123" s="13" t="s">
        <v>116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3" t="s">
        <v>84</v>
      </c>
      <c r="BK123" s="194">
        <f>ROUND(I123*H123,2)</f>
        <v>0</v>
      </c>
      <c r="BL123" s="13" t="s">
        <v>123</v>
      </c>
      <c r="BM123" s="193" t="s">
        <v>124</v>
      </c>
    </row>
    <row r="124" spans="2:47" s="1" customFormat="1" ht="48.75">
      <c r="B124" s="30"/>
      <c r="C124" s="31"/>
      <c r="D124" s="195" t="s">
        <v>125</v>
      </c>
      <c r="E124" s="31"/>
      <c r="F124" s="196" t="s">
        <v>126</v>
      </c>
      <c r="G124" s="31"/>
      <c r="H124" s="31"/>
      <c r="I124" s="101"/>
      <c r="J124" s="31"/>
      <c r="K124" s="31"/>
      <c r="L124" s="34"/>
      <c r="M124" s="197"/>
      <c r="N124" s="62"/>
      <c r="O124" s="62"/>
      <c r="P124" s="62"/>
      <c r="Q124" s="62"/>
      <c r="R124" s="62"/>
      <c r="S124" s="62"/>
      <c r="T124" s="63"/>
      <c r="AT124" s="13" t="s">
        <v>125</v>
      </c>
      <c r="AU124" s="13" t="s">
        <v>86</v>
      </c>
    </row>
    <row r="125" spans="2:47" s="1" customFormat="1" ht="117">
      <c r="B125" s="30"/>
      <c r="C125" s="31"/>
      <c r="D125" s="195" t="s">
        <v>127</v>
      </c>
      <c r="E125" s="31"/>
      <c r="F125" s="198" t="s">
        <v>128</v>
      </c>
      <c r="G125" s="31"/>
      <c r="H125" s="31"/>
      <c r="I125" s="101"/>
      <c r="J125" s="31"/>
      <c r="K125" s="31"/>
      <c r="L125" s="34"/>
      <c r="M125" s="197"/>
      <c r="N125" s="62"/>
      <c r="O125" s="62"/>
      <c r="P125" s="62"/>
      <c r="Q125" s="62"/>
      <c r="R125" s="62"/>
      <c r="S125" s="62"/>
      <c r="T125" s="63"/>
      <c r="AT125" s="13" t="s">
        <v>127</v>
      </c>
      <c r="AU125" s="13" t="s">
        <v>86</v>
      </c>
    </row>
    <row r="126" spans="2:65" s="1" customFormat="1" ht="24" customHeight="1">
      <c r="B126" s="30"/>
      <c r="C126" s="182" t="s">
        <v>86</v>
      </c>
      <c r="D126" s="182" t="s">
        <v>118</v>
      </c>
      <c r="E126" s="183" t="s">
        <v>129</v>
      </c>
      <c r="F126" s="184" t="s">
        <v>130</v>
      </c>
      <c r="G126" s="185" t="s">
        <v>121</v>
      </c>
      <c r="H126" s="186">
        <v>1672</v>
      </c>
      <c r="I126" s="187"/>
      <c r="J126" s="188">
        <f>ROUND(I126*H126,2)</f>
        <v>0</v>
      </c>
      <c r="K126" s="184" t="s">
        <v>122</v>
      </c>
      <c r="L126" s="34"/>
      <c r="M126" s="189" t="s">
        <v>1</v>
      </c>
      <c r="N126" s="190" t="s">
        <v>44</v>
      </c>
      <c r="O126" s="62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93" t="s">
        <v>123</v>
      </c>
      <c r="AT126" s="193" t="s">
        <v>118</v>
      </c>
      <c r="AU126" s="193" t="s">
        <v>86</v>
      </c>
      <c r="AY126" s="13" t="s">
        <v>116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3" t="s">
        <v>84</v>
      </c>
      <c r="BK126" s="194">
        <f>ROUND(I126*H126,2)</f>
        <v>0</v>
      </c>
      <c r="BL126" s="13" t="s">
        <v>123</v>
      </c>
      <c r="BM126" s="193" t="s">
        <v>131</v>
      </c>
    </row>
    <row r="127" spans="2:47" s="1" customFormat="1" ht="126.75">
      <c r="B127" s="30"/>
      <c r="C127" s="31"/>
      <c r="D127" s="195" t="s">
        <v>125</v>
      </c>
      <c r="E127" s="31"/>
      <c r="F127" s="196" t="s">
        <v>132</v>
      </c>
      <c r="G127" s="31"/>
      <c r="H127" s="31"/>
      <c r="I127" s="101"/>
      <c r="J127" s="31"/>
      <c r="K127" s="31"/>
      <c r="L127" s="34"/>
      <c r="M127" s="197"/>
      <c r="N127" s="62"/>
      <c r="O127" s="62"/>
      <c r="P127" s="62"/>
      <c r="Q127" s="62"/>
      <c r="R127" s="62"/>
      <c r="S127" s="62"/>
      <c r="T127" s="63"/>
      <c r="AT127" s="13" t="s">
        <v>125</v>
      </c>
      <c r="AU127" s="13" t="s">
        <v>86</v>
      </c>
    </row>
    <row r="128" spans="2:47" s="1" customFormat="1" ht="195">
      <c r="B128" s="30"/>
      <c r="C128" s="31"/>
      <c r="D128" s="195" t="s">
        <v>127</v>
      </c>
      <c r="E128" s="31"/>
      <c r="F128" s="198" t="s">
        <v>133</v>
      </c>
      <c r="G128" s="31"/>
      <c r="H128" s="31"/>
      <c r="I128" s="101"/>
      <c r="J128" s="31"/>
      <c r="K128" s="31"/>
      <c r="L128" s="34"/>
      <c r="M128" s="197"/>
      <c r="N128" s="62"/>
      <c r="O128" s="62"/>
      <c r="P128" s="62"/>
      <c r="Q128" s="62"/>
      <c r="R128" s="62"/>
      <c r="S128" s="62"/>
      <c r="T128" s="63"/>
      <c r="AT128" s="13" t="s">
        <v>127</v>
      </c>
      <c r="AU128" s="13" t="s">
        <v>86</v>
      </c>
    </row>
    <row r="129" spans="2:65" s="1" customFormat="1" ht="24" customHeight="1">
      <c r="B129" s="30"/>
      <c r="C129" s="182" t="s">
        <v>134</v>
      </c>
      <c r="D129" s="182" t="s">
        <v>118</v>
      </c>
      <c r="E129" s="183" t="s">
        <v>135</v>
      </c>
      <c r="F129" s="184" t="s">
        <v>136</v>
      </c>
      <c r="G129" s="185" t="s">
        <v>137</v>
      </c>
      <c r="H129" s="186">
        <v>2016.72</v>
      </c>
      <c r="I129" s="187"/>
      <c r="J129" s="188">
        <f>ROUND(I129*H129,2)</f>
        <v>0</v>
      </c>
      <c r="K129" s="184" t="s">
        <v>122</v>
      </c>
      <c r="L129" s="34"/>
      <c r="M129" s="189" t="s">
        <v>1</v>
      </c>
      <c r="N129" s="190" t="s">
        <v>44</v>
      </c>
      <c r="O129" s="62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93" t="s">
        <v>123</v>
      </c>
      <c r="AT129" s="193" t="s">
        <v>118</v>
      </c>
      <c r="AU129" s="193" t="s">
        <v>86</v>
      </c>
      <c r="AY129" s="13" t="s">
        <v>116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3" t="s">
        <v>84</v>
      </c>
      <c r="BK129" s="194">
        <f>ROUND(I129*H129,2)</f>
        <v>0</v>
      </c>
      <c r="BL129" s="13" t="s">
        <v>123</v>
      </c>
      <c r="BM129" s="193" t="s">
        <v>138</v>
      </c>
    </row>
    <row r="130" spans="2:47" s="1" customFormat="1" ht="48.75">
      <c r="B130" s="30"/>
      <c r="C130" s="31"/>
      <c r="D130" s="195" t="s">
        <v>125</v>
      </c>
      <c r="E130" s="31"/>
      <c r="F130" s="196" t="s">
        <v>139</v>
      </c>
      <c r="G130" s="31"/>
      <c r="H130" s="31"/>
      <c r="I130" s="101"/>
      <c r="J130" s="31"/>
      <c r="K130" s="31"/>
      <c r="L130" s="34"/>
      <c r="M130" s="197"/>
      <c r="N130" s="62"/>
      <c r="O130" s="62"/>
      <c r="P130" s="62"/>
      <c r="Q130" s="62"/>
      <c r="R130" s="62"/>
      <c r="S130" s="62"/>
      <c r="T130" s="63"/>
      <c r="AT130" s="13" t="s">
        <v>125</v>
      </c>
      <c r="AU130" s="13" t="s">
        <v>86</v>
      </c>
    </row>
    <row r="131" spans="2:47" s="1" customFormat="1" ht="29.25">
      <c r="B131" s="30"/>
      <c r="C131" s="31"/>
      <c r="D131" s="195" t="s">
        <v>127</v>
      </c>
      <c r="E131" s="31"/>
      <c r="F131" s="198" t="s">
        <v>140</v>
      </c>
      <c r="G131" s="31"/>
      <c r="H131" s="31"/>
      <c r="I131" s="101"/>
      <c r="J131" s="31"/>
      <c r="K131" s="31"/>
      <c r="L131" s="34"/>
      <c r="M131" s="197"/>
      <c r="N131" s="62"/>
      <c r="O131" s="62"/>
      <c r="P131" s="62"/>
      <c r="Q131" s="62"/>
      <c r="R131" s="62"/>
      <c r="S131" s="62"/>
      <c r="T131" s="63"/>
      <c r="AT131" s="13" t="s">
        <v>127</v>
      </c>
      <c r="AU131" s="13" t="s">
        <v>86</v>
      </c>
    </row>
    <row r="132" spans="2:63" s="11" customFormat="1" ht="22.9" customHeight="1">
      <c r="B132" s="166"/>
      <c r="C132" s="167"/>
      <c r="D132" s="168" t="s">
        <v>78</v>
      </c>
      <c r="E132" s="180" t="s">
        <v>134</v>
      </c>
      <c r="F132" s="180" t="s">
        <v>141</v>
      </c>
      <c r="G132" s="167"/>
      <c r="H132" s="167"/>
      <c r="I132" s="170"/>
      <c r="J132" s="181">
        <f>BK132</f>
        <v>0</v>
      </c>
      <c r="K132" s="167"/>
      <c r="L132" s="172"/>
      <c r="M132" s="173"/>
      <c r="N132" s="174"/>
      <c r="O132" s="174"/>
      <c r="P132" s="175">
        <f>SUM(P133:P135)</f>
        <v>0</v>
      </c>
      <c r="Q132" s="174"/>
      <c r="R132" s="175">
        <f>SUM(R133:R135)</f>
        <v>0</v>
      </c>
      <c r="S132" s="174"/>
      <c r="T132" s="176">
        <f>SUM(T133:T135)</f>
        <v>0</v>
      </c>
      <c r="AR132" s="177" t="s">
        <v>84</v>
      </c>
      <c r="AT132" s="178" t="s">
        <v>78</v>
      </c>
      <c r="AU132" s="178" t="s">
        <v>84</v>
      </c>
      <c r="AY132" s="177" t="s">
        <v>116</v>
      </c>
      <c r="BK132" s="179">
        <f>SUM(BK133:BK135)</f>
        <v>0</v>
      </c>
    </row>
    <row r="133" spans="2:65" s="1" customFormat="1" ht="16.5" customHeight="1">
      <c r="B133" s="30"/>
      <c r="C133" s="182" t="s">
        <v>123</v>
      </c>
      <c r="D133" s="182" t="s">
        <v>118</v>
      </c>
      <c r="E133" s="183" t="s">
        <v>142</v>
      </c>
      <c r="F133" s="184" t="s">
        <v>143</v>
      </c>
      <c r="G133" s="185" t="s">
        <v>144</v>
      </c>
      <c r="H133" s="186">
        <v>65</v>
      </c>
      <c r="I133" s="187"/>
      <c r="J133" s="188">
        <f>ROUND(I133*H133,2)</f>
        <v>0</v>
      </c>
      <c r="K133" s="184" t="s">
        <v>122</v>
      </c>
      <c r="L133" s="34"/>
      <c r="M133" s="189" t="s">
        <v>1</v>
      </c>
      <c r="N133" s="190" t="s">
        <v>44</v>
      </c>
      <c r="O133" s="62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93" t="s">
        <v>123</v>
      </c>
      <c r="AT133" s="193" t="s">
        <v>118</v>
      </c>
      <c r="AU133" s="193" t="s">
        <v>86</v>
      </c>
      <c r="AY133" s="13" t="s">
        <v>116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3" t="s">
        <v>84</v>
      </c>
      <c r="BK133" s="194">
        <f>ROUND(I133*H133,2)</f>
        <v>0</v>
      </c>
      <c r="BL133" s="13" t="s">
        <v>123</v>
      </c>
      <c r="BM133" s="193" t="s">
        <v>145</v>
      </c>
    </row>
    <row r="134" spans="2:47" s="1" customFormat="1" ht="29.25">
      <c r="B134" s="30"/>
      <c r="C134" s="31"/>
      <c r="D134" s="195" t="s">
        <v>125</v>
      </c>
      <c r="E134" s="31"/>
      <c r="F134" s="196" t="s">
        <v>146</v>
      </c>
      <c r="G134" s="31"/>
      <c r="H134" s="31"/>
      <c r="I134" s="101"/>
      <c r="J134" s="31"/>
      <c r="K134" s="31"/>
      <c r="L134" s="34"/>
      <c r="M134" s="197"/>
      <c r="N134" s="62"/>
      <c r="O134" s="62"/>
      <c r="P134" s="62"/>
      <c r="Q134" s="62"/>
      <c r="R134" s="62"/>
      <c r="S134" s="62"/>
      <c r="T134" s="63"/>
      <c r="AT134" s="13" t="s">
        <v>125</v>
      </c>
      <c r="AU134" s="13" t="s">
        <v>86</v>
      </c>
    </row>
    <row r="135" spans="2:47" s="1" customFormat="1" ht="29.25">
      <c r="B135" s="30"/>
      <c r="C135" s="31"/>
      <c r="D135" s="195" t="s">
        <v>127</v>
      </c>
      <c r="E135" s="31"/>
      <c r="F135" s="198" t="s">
        <v>147</v>
      </c>
      <c r="G135" s="31"/>
      <c r="H135" s="31"/>
      <c r="I135" s="101"/>
      <c r="J135" s="31"/>
      <c r="K135" s="31"/>
      <c r="L135" s="34"/>
      <c r="M135" s="197"/>
      <c r="N135" s="62"/>
      <c r="O135" s="62"/>
      <c r="P135" s="62"/>
      <c r="Q135" s="62"/>
      <c r="R135" s="62"/>
      <c r="S135" s="62"/>
      <c r="T135" s="63"/>
      <c r="AT135" s="13" t="s">
        <v>127</v>
      </c>
      <c r="AU135" s="13" t="s">
        <v>86</v>
      </c>
    </row>
    <row r="136" spans="2:63" s="11" customFormat="1" ht="22.9" customHeight="1">
      <c r="B136" s="166"/>
      <c r="C136" s="167"/>
      <c r="D136" s="168" t="s">
        <v>78</v>
      </c>
      <c r="E136" s="180" t="s">
        <v>148</v>
      </c>
      <c r="F136" s="180" t="s">
        <v>149</v>
      </c>
      <c r="G136" s="167"/>
      <c r="H136" s="167"/>
      <c r="I136" s="170"/>
      <c r="J136" s="181">
        <f>BK136</f>
        <v>0</v>
      </c>
      <c r="K136" s="167"/>
      <c r="L136" s="172"/>
      <c r="M136" s="173"/>
      <c r="N136" s="174"/>
      <c r="O136" s="174"/>
      <c r="P136" s="175">
        <f>SUM(P137:P155)</f>
        <v>0</v>
      </c>
      <c r="Q136" s="174"/>
      <c r="R136" s="175">
        <f>SUM(R137:R155)</f>
        <v>555.7696000000001</v>
      </c>
      <c r="S136" s="174"/>
      <c r="T136" s="176">
        <f>SUM(T137:T155)</f>
        <v>0</v>
      </c>
      <c r="AR136" s="177" t="s">
        <v>84</v>
      </c>
      <c r="AT136" s="178" t="s">
        <v>78</v>
      </c>
      <c r="AU136" s="178" t="s">
        <v>84</v>
      </c>
      <c r="AY136" s="177" t="s">
        <v>116</v>
      </c>
      <c r="BK136" s="179">
        <f>SUM(BK137:BK155)</f>
        <v>0</v>
      </c>
    </row>
    <row r="137" spans="2:65" s="1" customFormat="1" ht="24" customHeight="1">
      <c r="B137" s="30"/>
      <c r="C137" s="182" t="s">
        <v>148</v>
      </c>
      <c r="D137" s="182" t="s">
        <v>118</v>
      </c>
      <c r="E137" s="183" t="s">
        <v>150</v>
      </c>
      <c r="F137" s="184" t="s">
        <v>151</v>
      </c>
      <c r="G137" s="185" t="s">
        <v>152</v>
      </c>
      <c r="H137" s="186">
        <v>17111</v>
      </c>
      <c r="I137" s="187"/>
      <c r="J137" s="188">
        <f>ROUND(I137*H137,2)</f>
        <v>0</v>
      </c>
      <c r="K137" s="184" t="s">
        <v>122</v>
      </c>
      <c r="L137" s="34"/>
      <c r="M137" s="189" t="s">
        <v>1</v>
      </c>
      <c r="N137" s="190" t="s">
        <v>44</v>
      </c>
      <c r="O137" s="62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93" t="s">
        <v>123</v>
      </c>
      <c r="AT137" s="193" t="s">
        <v>118</v>
      </c>
      <c r="AU137" s="193" t="s">
        <v>86</v>
      </c>
      <c r="AY137" s="13" t="s">
        <v>116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3" t="s">
        <v>84</v>
      </c>
      <c r="BK137" s="194">
        <f>ROUND(I137*H137,2)</f>
        <v>0</v>
      </c>
      <c r="BL137" s="13" t="s">
        <v>123</v>
      </c>
      <c r="BM137" s="193" t="s">
        <v>153</v>
      </c>
    </row>
    <row r="138" spans="2:47" s="1" customFormat="1" ht="48.75">
      <c r="B138" s="30"/>
      <c r="C138" s="31"/>
      <c r="D138" s="195" t="s">
        <v>125</v>
      </c>
      <c r="E138" s="31"/>
      <c r="F138" s="196" t="s">
        <v>154</v>
      </c>
      <c r="G138" s="31"/>
      <c r="H138" s="31"/>
      <c r="I138" s="101"/>
      <c r="J138" s="31"/>
      <c r="K138" s="31"/>
      <c r="L138" s="34"/>
      <c r="M138" s="197"/>
      <c r="N138" s="62"/>
      <c r="O138" s="62"/>
      <c r="P138" s="62"/>
      <c r="Q138" s="62"/>
      <c r="R138" s="62"/>
      <c r="S138" s="62"/>
      <c r="T138" s="63"/>
      <c r="AT138" s="13" t="s">
        <v>125</v>
      </c>
      <c r="AU138" s="13" t="s">
        <v>86</v>
      </c>
    </row>
    <row r="139" spans="2:47" s="1" customFormat="1" ht="19.5">
      <c r="B139" s="30"/>
      <c r="C139" s="31"/>
      <c r="D139" s="195" t="s">
        <v>127</v>
      </c>
      <c r="E139" s="31"/>
      <c r="F139" s="198" t="s">
        <v>155</v>
      </c>
      <c r="G139" s="31"/>
      <c r="H139" s="31"/>
      <c r="I139" s="101"/>
      <c r="J139" s="31"/>
      <c r="K139" s="31"/>
      <c r="L139" s="34"/>
      <c r="M139" s="197"/>
      <c r="N139" s="62"/>
      <c r="O139" s="62"/>
      <c r="P139" s="62"/>
      <c r="Q139" s="62"/>
      <c r="R139" s="62"/>
      <c r="S139" s="62"/>
      <c r="T139" s="63"/>
      <c r="AT139" s="13" t="s">
        <v>127</v>
      </c>
      <c r="AU139" s="13" t="s">
        <v>86</v>
      </c>
    </row>
    <row r="140" spans="2:65" s="1" customFormat="1" ht="24" customHeight="1">
      <c r="B140" s="30"/>
      <c r="C140" s="182" t="s">
        <v>156</v>
      </c>
      <c r="D140" s="182" t="s">
        <v>118</v>
      </c>
      <c r="E140" s="183" t="s">
        <v>157</v>
      </c>
      <c r="F140" s="184" t="s">
        <v>158</v>
      </c>
      <c r="G140" s="185" t="s">
        <v>152</v>
      </c>
      <c r="H140" s="186">
        <v>16535</v>
      </c>
      <c r="I140" s="187"/>
      <c r="J140" s="188">
        <f>ROUND(I140*H140,2)</f>
        <v>0</v>
      </c>
      <c r="K140" s="184" t="s">
        <v>122</v>
      </c>
      <c r="L140" s="34"/>
      <c r="M140" s="189" t="s">
        <v>1</v>
      </c>
      <c r="N140" s="190" t="s">
        <v>44</v>
      </c>
      <c r="O140" s="62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93" t="s">
        <v>123</v>
      </c>
      <c r="AT140" s="193" t="s">
        <v>118</v>
      </c>
      <c r="AU140" s="193" t="s">
        <v>86</v>
      </c>
      <c r="AY140" s="13" t="s">
        <v>116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3" t="s">
        <v>84</v>
      </c>
      <c r="BK140" s="194">
        <f>ROUND(I140*H140,2)</f>
        <v>0</v>
      </c>
      <c r="BL140" s="13" t="s">
        <v>123</v>
      </c>
      <c r="BM140" s="193" t="s">
        <v>159</v>
      </c>
    </row>
    <row r="141" spans="2:47" s="1" customFormat="1" ht="39">
      <c r="B141" s="30"/>
      <c r="C141" s="31"/>
      <c r="D141" s="195" t="s">
        <v>125</v>
      </c>
      <c r="E141" s="31"/>
      <c r="F141" s="196" t="s">
        <v>160</v>
      </c>
      <c r="G141" s="31"/>
      <c r="H141" s="31"/>
      <c r="I141" s="101"/>
      <c r="J141" s="31"/>
      <c r="K141" s="31"/>
      <c r="L141" s="34"/>
      <c r="M141" s="197"/>
      <c r="N141" s="62"/>
      <c r="O141" s="62"/>
      <c r="P141" s="62"/>
      <c r="Q141" s="62"/>
      <c r="R141" s="62"/>
      <c r="S141" s="62"/>
      <c r="T141" s="63"/>
      <c r="AT141" s="13" t="s">
        <v>125</v>
      </c>
      <c r="AU141" s="13" t="s">
        <v>86</v>
      </c>
    </row>
    <row r="142" spans="2:65" s="1" customFormat="1" ht="24" customHeight="1">
      <c r="B142" s="30"/>
      <c r="C142" s="182" t="s">
        <v>161</v>
      </c>
      <c r="D142" s="182" t="s">
        <v>118</v>
      </c>
      <c r="E142" s="183" t="s">
        <v>162</v>
      </c>
      <c r="F142" s="184" t="s">
        <v>163</v>
      </c>
      <c r="G142" s="185" t="s">
        <v>152</v>
      </c>
      <c r="H142" s="186">
        <v>16535</v>
      </c>
      <c r="I142" s="187"/>
      <c r="J142" s="188">
        <f>ROUND(I142*H142,2)</f>
        <v>0</v>
      </c>
      <c r="K142" s="184" t="s">
        <v>122</v>
      </c>
      <c r="L142" s="34"/>
      <c r="M142" s="189" t="s">
        <v>1</v>
      </c>
      <c r="N142" s="190" t="s">
        <v>44</v>
      </c>
      <c r="O142" s="62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93" t="s">
        <v>123</v>
      </c>
      <c r="AT142" s="193" t="s">
        <v>118</v>
      </c>
      <c r="AU142" s="193" t="s">
        <v>86</v>
      </c>
      <c r="AY142" s="13" t="s">
        <v>116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3" t="s">
        <v>84</v>
      </c>
      <c r="BK142" s="194">
        <f>ROUND(I142*H142,2)</f>
        <v>0</v>
      </c>
      <c r="BL142" s="13" t="s">
        <v>123</v>
      </c>
      <c r="BM142" s="193" t="s">
        <v>164</v>
      </c>
    </row>
    <row r="143" spans="2:47" s="1" customFormat="1" ht="48.75">
      <c r="B143" s="30"/>
      <c r="C143" s="31"/>
      <c r="D143" s="195" t="s">
        <v>125</v>
      </c>
      <c r="E143" s="31"/>
      <c r="F143" s="196" t="s">
        <v>165</v>
      </c>
      <c r="G143" s="31"/>
      <c r="H143" s="31"/>
      <c r="I143" s="101"/>
      <c r="J143" s="31"/>
      <c r="K143" s="31"/>
      <c r="L143" s="34"/>
      <c r="M143" s="197"/>
      <c r="N143" s="62"/>
      <c r="O143" s="62"/>
      <c r="P143" s="62"/>
      <c r="Q143" s="62"/>
      <c r="R143" s="62"/>
      <c r="S143" s="62"/>
      <c r="T143" s="63"/>
      <c r="AT143" s="13" t="s">
        <v>125</v>
      </c>
      <c r="AU143" s="13" t="s">
        <v>86</v>
      </c>
    </row>
    <row r="144" spans="2:47" s="1" customFormat="1" ht="19.5">
      <c r="B144" s="30"/>
      <c r="C144" s="31"/>
      <c r="D144" s="195" t="s">
        <v>127</v>
      </c>
      <c r="E144" s="31"/>
      <c r="F144" s="198" t="s">
        <v>166</v>
      </c>
      <c r="G144" s="31"/>
      <c r="H144" s="31"/>
      <c r="I144" s="101"/>
      <c r="J144" s="31"/>
      <c r="K144" s="31"/>
      <c r="L144" s="34"/>
      <c r="M144" s="197"/>
      <c r="N144" s="62"/>
      <c r="O144" s="62"/>
      <c r="P144" s="62"/>
      <c r="Q144" s="62"/>
      <c r="R144" s="62"/>
      <c r="S144" s="62"/>
      <c r="T144" s="63"/>
      <c r="AT144" s="13" t="s">
        <v>127</v>
      </c>
      <c r="AU144" s="13" t="s">
        <v>86</v>
      </c>
    </row>
    <row r="145" spans="2:65" s="1" customFormat="1" ht="24" customHeight="1">
      <c r="B145" s="30"/>
      <c r="C145" s="182" t="s">
        <v>167</v>
      </c>
      <c r="D145" s="182" t="s">
        <v>118</v>
      </c>
      <c r="E145" s="183" t="s">
        <v>168</v>
      </c>
      <c r="F145" s="184" t="s">
        <v>169</v>
      </c>
      <c r="G145" s="185" t="s">
        <v>152</v>
      </c>
      <c r="H145" s="186">
        <v>17111</v>
      </c>
      <c r="I145" s="187"/>
      <c r="J145" s="188">
        <f>ROUND(I145*H145,2)</f>
        <v>0</v>
      </c>
      <c r="K145" s="184" t="s">
        <v>122</v>
      </c>
      <c r="L145" s="34"/>
      <c r="M145" s="189" t="s">
        <v>1</v>
      </c>
      <c r="N145" s="190" t="s">
        <v>44</v>
      </c>
      <c r="O145" s="62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93" t="s">
        <v>123</v>
      </c>
      <c r="AT145" s="193" t="s">
        <v>118</v>
      </c>
      <c r="AU145" s="193" t="s">
        <v>86</v>
      </c>
      <c r="AY145" s="13" t="s">
        <v>116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3" t="s">
        <v>84</v>
      </c>
      <c r="BK145" s="194">
        <f>ROUND(I145*H145,2)</f>
        <v>0</v>
      </c>
      <c r="BL145" s="13" t="s">
        <v>123</v>
      </c>
      <c r="BM145" s="193" t="s">
        <v>170</v>
      </c>
    </row>
    <row r="146" spans="2:47" s="1" customFormat="1" ht="39">
      <c r="B146" s="30"/>
      <c r="C146" s="31"/>
      <c r="D146" s="195" t="s">
        <v>125</v>
      </c>
      <c r="E146" s="31"/>
      <c r="F146" s="196" t="s">
        <v>171</v>
      </c>
      <c r="G146" s="31"/>
      <c r="H146" s="31"/>
      <c r="I146" s="101"/>
      <c r="J146" s="31"/>
      <c r="K146" s="31"/>
      <c r="L146" s="34"/>
      <c r="M146" s="197"/>
      <c r="N146" s="62"/>
      <c r="O146" s="62"/>
      <c r="P146" s="62"/>
      <c r="Q146" s="62"/>
      <c r="R146" s="62"/>
      <c r="S146" s="62"/>
      <c r="T146" s="63"/>
      <c r="AT146" s="13" t="s">
        <v>125</v>
      </c>
      <c r="AU146" s="13" t="s">
        <v>86</v>
      </c>
    </row>
    <row r="147" spans="2:65" s="1" customFormat="1" ht="24" customHeight="1">
      <c r="B147" s="30"/>
      <c r="C147" s="182" t="s">
        <v>172</v>
      </c>
      <c r="D147" s="182" t="s">
        <v>118</v>
      </c>
      <c r="E147" s="183" t="s">
        <v>173</v>
      </c>
      <c r="F147" s="184" t="s">
        <v>174</v>
      </c>
      <c r="G147" s="185" t="s">
        <v>137</v>
      </c>
      <c r="H147" s="186">
        <v>765.647</v>
      </c>
      <c r="I147" s="187"/>
      <c r="J147" s="188">
        <f>ROUND(I147*H147,2)</f>
        <v>0</v>
      </c>
      <c r="K147" s="184" t="s">
        <v>1</v>
      </c>
      <c r="L147" s="34"/>
      <c r="M147" s="189" t="s">
        <v>1</v>
      </c>
      <c r="N147" s="190" t="s">
        <v>44</v>
      </c>
      <c r="O147" s="62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93" t="s">
        <v>123</v>
      </c>
      <c r="AT147" s="193" t="s">
        <v>118</v>
      </c>
      <c r="AU147" s="193" t="s">
        <v>86</v>
      </c>
      <c r="AY147" s="13" t="s">
        <v>116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3" t="s">
        <v>84</v>
      </c>
      <c r="BK147" s="194">
        <f>ROUND(I147*H147,2)</f>
        <v>0</v>
      </c>
      <c r="BL147" s="13" t="s">
        <v>123</v>
      </c>
      <c r="BM147" s="193" t="s">
        <v>175</v>
      </c>
    </row>
    <row r="148" spans="2:47" s="1" customFormat="1" ht="78">
      <c r="B148" s="30"/>
      <c r="C148" s="31"/>
      <c r="D148" s="195" t="s">
        <v>125</v>
      </c>
      <c r="E148" s="31"/>
      <c r="F148" s="196" t="s">
        <v>176</v>
      </c>
      <c r="G148" s="31"/>
      <c r="H148" s="31"/>
      <c r="I148" s="101"/>
      <c r="J148" s="31"/>
      <c r="K148" s="31"/>
      <c r="L148" s="34"/>
      <c r="M148" s="197"/>
      <c r="N148" s="62"/>
      <c r="O148" s="62"/>
      <c r="P148" s="62"/>
      <c r="Q148" s="62"/>
      <c r="R148" s="62"/>
      <c r="S148" s="62"/>
      <c r="T148" s="63"/>
      <c r="AT148" s="13" t="s">
        <v>125</v>
      </c>
      <c r="AU148" s="13" t="s">
        <v>86</v>
      </c>
    </row>
    <row r="149" spans="2:47" s="1" customFormat="1" ht="19.5">
      <c r="B149" s="30"/>
      <c r="C149" s="31"/>
      <c r="D149" s="195" t="s">
        <v>127</v>
      </c>
      <c r="E149" s="31"/>
      <c r="F149" s="198" t="s">
        <v>177</v>
      </c>
      <c r="G149" s="31"/>
      <c r="H149" s="31"/>
      <c r="I149" s="101"/>
      <c r="J149" s="31"/>
      <c r="K149" s="31"/>
      <c r="L149" s="34"/>
      <c r="M149" s="197"/>
      <c r="N149" s="62"/>
      <c r="O149" s="62"/>
      <c r="P149" s="62"/>
      <c r="Q149" s="62"/>
      <c r="R149" s="62"/>
      <c r="S149" s="62"/>
      <c r="T149" s="63"/>
      <c r="AT149" s="13" t="s">
        <v>127</v>
      </c>
      <c r="AU149" s="13" t="s">
        <v>86</v>
      </c>
    </row>
    <row r="150" spans="2:65" s="1" customFormat="1" ht="24" customHeight="1">
      <c r="B150" s="30"/>
      <c r="C150" s="182" t="s">
        <v>178</v>
      </c>
      <c r="D150" s="182" t="s">
        <v>118</v>
      </c>
      <c r="E150" s="183" t="s">
        <v>179</v>
      </c>
      <c r="F150" s="184" t="s">
        <v>180</v>
      </c>
      <c r="G150" s="185" t="s">
        <v>152</v>
      </c>
      <c r="H150" s="186">
        <v>4134</v>
      </c>
      <c r="I150" s="187"/>
      <c r="J150" s="188">
        <f>ROUND(I150*H150,2)</f>
        <v>0</v>
      </c>
      <c r="K150" s="184" t="s">
        <v>122</v>
      </c>
      <c r="L150" s="34"/>
      <c r="M150" s="189" t="s">
        <v>1</v>
      </c>
      <c r="N150" s="190" t="s">
        <v>44</v>
      </c>
      <c r="O150" s="62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193" t="s">
        <v>123</v>
      </c>
      <c r="AT150" s="193" t="s">
        <v>118</v>
      </c>
      <c r="AU150" s="193" t="s">
        <v>86</v>
      </c>
      <c r="AY150" s="13" t="s">
        <v>116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3" t="s">
        <v>84</v>
      </c>
      <c r="BK150" s="194">
        <f>ROUND(I150*H150,2)</f>
        <v>0</v>
      </c>
      <c r="BL150" s="13" t="s">
        <v>123</v>
      </c>
      <c r="BM150" s="193" t="s">
        <v>181</v>
      </c>
    </row>
    <row r="151" spans="2:47" s="1" customFormat="1" ht="11.25">
      <c r="B151" s="30"/>
      <c r="C151" s="31"/>
      <c r="D151" s="195" t="s">
        <v>125</v>
      </c>
      <c r="E151" s="31"/>
      <c r="F151" s="196" t="s">
        <v>182</v>
      </c>
      <c r="G151" s="31"/>
      <c r="H151" s="31"/>
      <c r="I151" s="101"/>
      <c r="J151" s="31"/>
      <c r="K151" s="31"/>
      <c r="L151" s="34"/>
      <c r="M151" s="197"/>
      <c r="N151" s="62"/>
      <c r="O151" s="62"/>
      <c r="P151" s="62"/>
      <c r="Q151" s="62"/>
      <c r="R151" s="62"/>
      <c r="S151" s="62"/>
      <c r="T151" s="63"/>
      <c r="AT151" s="13" t="s">
        <v>125</v>
      </c>
      <c r="AU151" s="13" t="s">
        <v>86</v>
      </c>
    </row>
    <row r="152" spans="2:47" s="1" customFormat="1" ht="39">
      <c r="B152" s="30"/>
      <c r="C152" s="31"/>
      <c r="D152" s="195" t="s">
        <v>127</v>
      </c>
      <c r="E152" s="31"/>
      <c r="F152" s="198" t="s">
        <v>183</v>
      </c>
      <c r="G152" s="31"/>
      <c r="H152" s="31"/>
      <c r="I152" s="101"/>
      <c r="J152" s="31"/>
      <c r="K152" s="31"/>
      <c r="L152" s="34"/>
      <c r="M152" s="197"/>
      <c r="N152" s="62"/>
      <c r="O152" s="62"/>
      <c r="P152" s="62"/>
      <c r="Q152" s="62"/>
      <c r="R152" s="62"/>
      <c r="S152" s="62"/>
      <c r="T152" s="63"/>
      <c r="AT152" s="13" t="s">
        <v>127</v>
      </c>
      <c r="AU152" s="13" t="s">
        <v>86</v>
      </c>
    </row>
    <row r="153" spans="2:65" s="1" customFormat="1" ht="16.5" customHeight="1">
      <c r="B153" s="30"/>
      <c r="C153" s="182" t="s">
        <v>184</v>
      </c>
      <c r="D153" s="182" t="s">
        <v>118</v>
      </c>
      <c r="E153" s="183" t="s">
        <v>185</v>
      </c>
      <c r="F153" s="184" t="s">
        <v>186</v>
      </c>
      <c r="G153" s="185" t="s">
        <v>152</v>
      </c>
      <c r="H153" s="186">
        <v>2960</v>
      </c>
      <c r="I153" s="187"/>
      <c r="J153" s="188">
        <f>ROUND(I153*H153,2)</f>
        <v>0</v>
      </c>
      <c r="K153" s="184" t="s">
        <v>122</v>
      </c>
      <c r="L153" s="34"/>
      <c r="M153" s="189" t="s">
        <v>1</v>
      </c>
      <c r="N153" s="190" t="s">
        <v>44</v>
      </c>
      <c r="O153" s="62"/>
      <c r="P153" s="191">
        <f>O153*H153</f>
        <v>0</v>
      </c>
      <c r="Q153" s="191">
        <v>0.18776</v>
      </c>
      <c r="R153" s="191">
        <f>Q153*H153</f>
        <v>555.7696000000001</v>
      </c>
      <c r="S153" s="191">
        <v>0</v>
      </c>
      <c r="T153" s="192">
        <f>S153*H153</f>
        <v>0</v>
      </c>
      <c r="AR153" s="193" t="s">
        <v>123</v>
      </c>
      <c r="AT153" s="193" t="s">
        <v>118</v>
      </c>
      <c r="AU153" s="193" t="s">
        <v>86</v>
      </c>
      <c r="AY153" s="13" t="s">
        <v>116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3" t="s">
        <v>84</v>
      </c>
      <c r="BK153" s="194">
        <f>ROUND(I153*H153,2)</f>
        <v>0</v>
      </c>
      <c r="BL153" s="13" t="s">
        <v>123</v>
      </c>
      <c r="BM153" s="193" t="s">
        <v>187</v>
      </c>
    </row>
    <row r="154" spans="2:47" s="1" customFormat="1" ht="19.5">
      <c r="B154" s="30"/>
      <c r="C154" s="31"/>
      <c r="D154" s="195" t="s">
        <v>125</v>
      </c>
      <c r="E154" s="31"/>
      <c r="F154" s="196" t="s">
        <v>188</v>
      </c>
      <c r="G154" s="31"/>
      <c r="H154" s="31"/>
      <c r="I154" s="101"/>
      <c r="J154" s="31"/>
      <c r="K154" s="31"/>
      <c r="L154" s="34"/>
      <c r="M154" s="197"/>
      <c r="N154" s="62"/>
      <c r="O154" s="62"/>
      <c r="P154" s="62"/>
      <c r="Q154" s="62"/>
      <c r="R154" s="62"/>
      <c r="S154" s="62"/>
      <c r="T154" s="63"/>
      <c r="AT154" s="13" t="s">
        <v>125</v>
      </c>
      <c r="AU154" s="13" t="s">
        <v>86</v>
      </c>
    </row>
    <row r="155" spans="2:47" s="1" customFormat="1" ht="68.25">
      <c r="B155" s="30"/>
      <c r="C155" s="31"/>
      <c r="D155" s="195" t="s">
        <v>127</v>
      </c>
      <c r="E155" s="31"/>
      <c r="F155" s="198" t="s">
        <v>189</v>
      </c>
      <c r="G155" s="31"/>
      <c r="H155" s="31"/>
      <c r="I155" s="101"/>
      <c r="J155" s="31"/>
      <c r="K155" s="31"/>
      <c r="L155" s="34"/>
      <c r="M155" s="197"/>
      <c r="N155" s="62"/>
      <c r="O155" s="62"/>
      <c r="P155" s="62"/>
      <c r="Q155" s="62"/>
      <c r="R155" s="62"/>
      <c r="S155" s="62"/>
      <c r="T155" s="63"/>
      <c r="AT155" s="13" t="s">
        <v>127</v>
      </c>
      <c r="AU155" s="13" t="s">
        <v>86</v>
      </c>
    </row>
    <row r="156" spans="2:63" s="11" customFormat="1" ht="22.9" customHeight="1">
      <c r="B156" s="166"/>
      <c r="C156" s="167"/>
      <c r="D156" s="168" t="s">
        <v>78</v>
      </c>
      <c r="E156" s="180" t="s">
        <v>172</v>
      </c>
      <c r="F156" s="180" t="s">
        <v>190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SUM(P157:P185)</f>
        <v>0</v>
      </c>
      <c r="Q156" s="174"/>
      <c r="R156" s="175">
        <f>SUM(R157:R185)</f>
        <v>204.7928</v>
      </c>
      <c r="S156" s="174"/>
      <c r="T156" s="176">
        <f>SUM(T157:T185)</f>
        <v>0</v>
      </c>
      <c r="AR156" s="177" t="s">
        <v>84</v>
      </c>
      <c r="AT156" s="178" t="s">
        <v>78</v>
      </c>
      <c r="AU156" s="178" t="s">
        <v>84</v>
      </c>
      <c r="AY156" s="177" t="s">
        <v>116</v>
      </c>
      <c r="BK156" s="179">
        <f>SUM(BK157:BK185)</f>
        <v>0</v>
      </c>
    </row>
    <row r="157" spans="2:65" s="1" customFormat="1" ht="24" customHeight="1">
      <c r="B157" s="30"/>
      <c r="C157" s="182" t="s">
        <v>191</v>
      </c>
      <c r="D157" s="182" t="s">
        <v>118</v>
      </c>
      <c r="E157" s="183" t="s">
        <v>192</v>
      </c>
      <c r="F157" s="184" t="s">
        <v>193</v>
      </c>
      <c r="G157" s="185" t="s">
        <v>194</v>
      </c>
      <c r="H157" s="186">
        <v>237</v>
      </c>
      <c r="I157" s="187"/>
      <c r="J157" s="188">
        <f>ROUND(I157*H157,2)</f>
        <v>0</v>
      </c>
      <c r="K157" s="184" t="s">
        <v>1</v>
      </c>
      <c r="L157" s="34"/>
      <c r="M157" s="189" t="s">
        <v>1</v>
      </c>
      <c r="N157" s="190" t="s">
        <v>44</v>
      </c>
      <c r="O157" s="62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93" t="s">
        <v>123</v>
      </c>
      <c r="AT157" s="193" t="s">
        <v>118</v>
      </c>
      <c r="AU157" s="193" t="s">
        <v>86</v>
      </c>
      <c r="AY157" s="13" t="s">
        <v>116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3" t="s">
        <v>84</v>
      </c>
      <c r="BK157" s="194">
        <f>ROUND(I157*H157,2)</f>
        <v>0</v>
      </c>
      <c r="BL157" s="13" t="s">
        <v>123</v>
      </c>
      <c r="BM157" s="193" t="s">
        <v>195</v>
      </c>
    </row>
    <row r="158" spans="2:47" s="1" customFormat="1" ht="19.5">
      <c r="B158" s="30"/>
      <c r="C158" s="31"/>
      <c r="D158" s="195" t="s">
        <v>125</v>
      </c>
      <c r="E158" s="31"/>
      <c r="F158" s="196" t="s">
        <v>196</v>
      </c>
      <c r="G158" s="31"/>
      <c r="H158" s="31"/>
      <c r="I158" s="101"/>
      <c r="J158" s="31"/>
      <c r="K158" s="31"/>
      <c r="L158" s="34"/>
      <c r="M158" s="197"/>
      <c r="N158" s="62"/>
      <c r="O158" s="62"/>
      <c r="P158" s="62"/>
      <c r="Q158" s="62"/>
      <c r="R158" s="62"/>
      <c r="S158" s="62"/>
      <c r="T158" s="63"/>
      <c r="AT158" s="13" t="s">
        <v>125</v>
      </c>
      <c r="AU158" s="13" t="s">
        <v>86</v>
      </c>
    </row>
    <row r="159" spans="2:47" s="1" customFormat="1" ht="78">
      <c r="B159" s="30"/>
      <c r="C159" s="31"/>
      <c r="D159" s="195" t="s">
        <v>127</v>
      </c>
      <c r="E159" s="31"/>
      <c r="F159" s="198" t="s">
        <v>197</v>
      </c>
      <c r="G159" s="31"/>
      <c r="H159" s="31"/>
      <c r="I159" s="101"/>
      <c r="J159" s="31"/>
      <c r="K159" s="31"/>
      <c r="L159" s="34"/>
      <c r="M159" s="197"/>
      <c r="N159" s="62"/>
      <c r="O159" s="62"/>
      <c r="P159" s="62"/>
      <c r="Q159" s="62"/>
      <c r="R159" s="62"/>
      <c r="S159" s="62"/>
      <c r="T159" s="63"/>
      <c r="AT159" s="13" t="s">
        <v>127</v>
      </c>
      <c r="AU159" s="13" t="s">
        <v>86</v>
      </c>
    </row>
    <row r="160" spans="2:65" s="1" customFormat="1" ht="16.5" customHeight="1">
      <c r="B160" s="30"/>
      <c r="C160" s="199" t="s">
        <v>198</v>
      </c>
      <c r="D160" s="199" t="s">
        <v>199</v>
      </c>
      <c r="E160" s="200" t="s">
        <v>200</v>
      </c>
      <c r="F160" s="201" t="s">
        <v>201</v>
      </c>
      <c r="G160" s="202" t="s">
        <v>194</v>
      </c>
      <c r="H160" s="203">
        <v>237</v>
      </c>
      <c r="I160" s="204"/>
      <c r="J160" s="205">
        <f>ROUND(I160*H160,2)</f>
        <v>0</v>
      </c>
      <c r="K160" s="201" t="s">
        <v>1</v>
      </c>
      <c r="L160" s="206"/>
      <c r="M160" s="207" t="s">
        <v>1</v>
      </c>
      <c r="N160" s="208" t="s">
        <v>44</v>
      </c>
      <c r="O160" s="62"/>
      <c r="P160" s="191">
        <f>O160*H160</f>
        <v>0</v>
      </c>
      <c r="Q160" s="191">
        <v>0.0021</v>
      </c>
      <c r="R160" s="191">
        <f>Q160*H160</f>
        <v>0.4977</v>
      </c>
      <c r="S160" s="191">
        <v>0</v>
      </c>
      <c r="T160" s="192">
        <f>S160*H160</f>
        <v>0</v>
      </c>
      <c r="AR160" s="193" t="s">
        <v>167</v>
      </c>
      <c r="AT160" s="193" t="s">
        <v>199</v>
      </c>
      <c r="AU160" s="193" t="s">
        <v>86</v>
      </c>
      <c r="AY160" s="13" t="s">
        <v>116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3" t="s">
        <v>84</v>
      </c>
      <c r="BK160" s="194">
        <f>ROUND(I160*H160,2)</f>
        <v>0</v>
      </c>
      <c r="BL160" s="13" t="s">
        <v>123</v>
      </c>
      <c r="BM160" s="193" t="s">
        <v>202</v>
      </c>
    </row>
    <row r="161" spans="2:47" s="1" customFormat="1" ht="29.25">
      <c r="B161" s="30"/>
      <c r="C161" s="31"/>
      <c r="D161" s="195" t="s">
        <v>125</v>
      </c>
      <c r="E161" s="31"/>
      <c r="F161" s="196" t="s">
        <v>203</v>
      </c>
      <c r="G161" s="31"/>
      <c r="H161" s="31"/>
      <c r="I161" s="101"/>
      <c r="J161" s="31"/>
      <c r="K161" s="31"/>
      <c r="L161" s="34"/>
      <c r="M161" s="197"/>
      <c r="N161" s="62"/>
      <c r="O161" s="62"/>
      <c r="P161" s="62"/>
      <c r="Q161" s="62"/>
      <c r="R161" s="62"/>
      <c r="S161" s="62"/>
      <c r="T161" s="63"/>
      <c r="AT161" s="13" t="s">
        <v>125</v>
      </c>
      <c r="AU161" s="13" t="s">
        <v>86</v>
      </c>
    </row>
    <row r="162" spans="2:65" s="1" customFormat="1" ht="16.5" customHeight="1">
      <c r="B162" s="30"/>
      <c r="C162" s="182" t="s">
        <v>204</v>
      </c>
      <c r="D162" s="182" t="s">
        <v>118</v>
      </c>
      <c r="E162" s="183" t="s">
        <v>205</v>
      </c>
      <c r="F162" s="184" t="s">
        <v>206</v>
      </c>
      <c r="G162" s="185" t="s">
        <v>144</v>
      </c>
      <c r="H162" s="186">
        <v>5776</v>
      </c>
      <c r="I162" s="187"/>
      <c r="J162" s="188">
        <f>ROUND(I162*H162,2)</f>
        <v>0</v>
      </c>
      <c r="K162" s="184" t="s">
        <v>122</v>
      </c>
      <c r="L162" s="34"/>
      <c r="M162" s="189" t="s">
        <v>1</v>
      </c>
      <c r="N162" s="190" t="s">
        <v>44</v>
      </c>
      <c r="O162" s="62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93" t="s">
        <v>123</v>
      </c>
      <c r="AT162" s="193" t="s">
        <v>118</v>
      </c>
      <c r="AU162" s="193" t="s">
        <v>86</v>
      </c>
      <c r="AY162" s="13" t="s">
        <v>116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3" t="s">
        <v>84</v>
      </c>
      <c r="BK162" s="194">
        <f>ROUND(I162*H162,2)</f>
        <v>0</v>
      </c>
      <c r="BL162" s="13" t="s">
        <v>123</v>
      </c>
      <c r="BM162" s="193" t="s">
        <v>207</v>
      </c>
    </row>
    <row r="163" spans="2:47" s="1" customFormat="1" ht="29.25">
      <c r="B163" s="30"/>
      <c r="C163" s="31"/>
      <c r="D163" s="195" t="s">
        <v>125</v>
      </c>
      <c r="E163" s="31"/>
      <c r="F163" s="196" t="s">
        <v>208</v>
      </c>
      <c r="G163" s="31"/>
      <c r="H163" s="31"/>
      <c r="I163" s="101"/>
      <c r="J163" s="31"/>
      <c r="K163" s="31"/>
      <c r="L163" s="34"/>
      <c r="M163" s="197"/>
      <c r="N163" s="62"/>
      <c r="O163" s="62"/>
      <c r="P163" s="62"/>
      <c r="Q163" s="62"/>
      <c r="R163" s="62"/>
      <c r="S163" s="62"/>
      <c r="T163" s="63"/>
      <c r="AT163" s="13" t="s">
        <v>125</v>
      </c>
      <c r="AU163" s="13" t="s">
        <v>86</v>
      </c>
    </row>
    <row r="164" spans="2:47" s="1" customFormat="1" ht="39">
      <c r="B164" s="30"/>
      <c r="C164" s="31"/>
      <c r="D164" s="195" t="s">
        <v>127</v>
      </c>
      <c r="E164" s="31"/>
      <c r="F164" s="198" t="s">
        <v>209</v>
      </c>
      <c r="G164" s="31"/>
      <c r="H164" s="31"/>
      <c r="I164" s="101"/>
      <c r="J164" s="31"/>
      <c r="K164" s="31"/>
      <c r="L164" s="34"/>
      <c r="M164" s="197"/>
      <c r="N164" s="62"/>
      <c r="O164" s="62"/>
      <c r="P164" s="62"/>
      <c r="Q164" s="62"/>
      <c r="R164" s="62"/>
      <c r="S164" s="62"/>
      <c r="T164" s="63"/>
      <c r="AT164" s="13" t="s">
        <v>127</v>
      </c>
      <c r="AU164" s="13" t="s">
        <v>86</v>
      </c>
    </row>
    <row r="165" spans="2:65" s="1" customFormat="1" ht="24" customHeight="1">
      <c r="B165" s="30"/>
      <c r="C165" s="182" t="s">
        <v>8</v>
      </c>
      <c r="D165" s="182" t="s">
        <v>118</v>
      </c>
      <c r="E165" s="183" t="s">
        <v>210</v>
      </c>
      <c r="F165" s="184" t="s">
        <v>211</v>
      </c>
      <c r="G165" s="185" t="s">
        <v>144</v>
      </c>
      <c r="H165" s="186">
        <v>5776</v>
      </c>
      <c r="I165" s="187"/>
      <c r="J165" s="188">
        <f>ROUND(I165*H165,2)</f>
        <v>0</v>
      </c>
      <c r="K165" s="184" t="s">
        <v>122</v>
      </c>
      <c r="L165" s="34"/>
      <c r="M165" s="189" t="s">
        <v>1</v>
      </c>
      <c r="N165" s="190" t="s">
        <v>44</v>
      </c>
      <c r="O165" s="62"/>
      <c r="P165" s="191">
        <f>O165*H165</f>
        <v>0</v>
      </c>
      <c r="Q165" s="191">
        <v>0.00011</v>
      </c>
      <c r="R165" s="191">
        <f>Q165*H165</f>
        <v>0.63536</v>
      </c>
      <c r="S165" s="191">
        <v>0</v>
      </c>
      <c r="T165" s="192">
        <f>S165*H165</f>
        <v>0</v>
      </c>
      <c r="AR165" s="193" t="s">
        <v>123</v>
      </c>
      <c r="AT165" s="193" t="s">
        <v>118</v>
      </c>
      <c r="AU165" s="193" t="s">
        <v>86</v>
      </c>
      <c r="AY165" s="13" t="s">
        <v>116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3" t="s">
        <v>84</v>
      </c>
      <c r="BK165" s="194">
        <f>ROUND(I165*H165,2)</f>
        <v>0</v>
      </c>
      <c r="BL165" s="13" t="s">
        <v>123</v>
      </c>
      <c r="BM165" s="193" t="s">
        <v>212</v>
      </c>
    </row>
    <row r="166" spans="2:47" s="1" customFormat="1" ht="29.25">
      <c r="B166" s="30"/>
      <c r="C166" s="31"/>
      <c r="D166" s="195" t="s">
        <v>125</v>
      </c>
      <c r="E166" s="31"/>
      <c r="F166" s="196" t="s">
        <v>213</v>
      </c>
      <c r="G166" s="31"/>
      <c r="H166" s="31"/>
      <c r="I166" s="101"/>
      <c r="J166" s="31"/>
      <c r="K166" s="31"/>
      <c r="L166" s="34"/>
      <c r="M166" s="197"/>
      <c r="N166" s="62"/>
      <c r="O166" s="62"/>
      <c r="P166" s="62"/>
      <c r="Q166" s="62"/>
      <c r="R166" s="62"/>
      <c r="S166" s="62"/>
      <c r="T166" s="63"/>
      <c r="AT166" s="13" t="s">
        <v>125</v>
      </c>
      <c r="AU166" s="13" t="s">
        <v>86</v>
      </c>
    </row>
    <row r="167" spans="2:47" s="1" customFormat="1" ht="107.25">
      <c r="B167" s="30"/>
      <c r="C167" s="31"/>
      <c r="D167" s="195" t="s">
        <v>127</v>
      </c>
      <c r="E167" s="31"/>
      <c r="F167" s="198" t="s">
        <v>214</v>
      </c>
      <c r="G167" s="31"/>
      <c r="H167" s="31"/>
      <c r="I167" s="101"/>
      <c r="J167" s="31"/>
      <c r="K167" s="31"/>
      <c r="L167" s="34"/>
      <c r="M167" s="197"/>
      <c r="N167" s="62"/>
      <c r="O167" s="62"/>
      <c r="P167" s="62"/>
      <c r="Q167" s="62"/>
      <c r="R167" s="62"/>
      <c r="S167" s="62"/>
      <c r="T167" s="63"/>
      <c r="AT167" s="13" t="s">
        <v>127</v>
      </c>
      <c r="AU167" s="13" t="s">
        <v>86</v>
      </c>
    </row>
    <row r="168" spans="2:65" s="1" customFormat="1" ht="24" customHeight="1">
      <c r="B168" s="30"/>
      <c r="C168" s="182" t="s">
        <v>215</v>
      </c>
      <c r="D168" s="182" t="s">
        <v>118</v>
      </c>
      <c r="E168" s="183" t="s">
        <v>216</v>
      </c>
      <c r="F168" s="184" t="s">
        <v>217</v>
      </c>
      <c r="G168" s="185" t="s">
        <v>144</v>
      </c>
      <c r="H168" s="186">
        <v>2888</v>
      </c>
      <c r="I168" s="187"/>
      <c r="J168" s="188">
        <f>ROUND(I168*H168,2)</f>
        <v>0</v>
      </c>
      <c r="K168" s="184" t="s">
        <v>122</v>
      </c>
      <c r="L168" s="34"/>
      <c r="M168" s="189" t="s">
        <v>1</v>
      </c>
      <c r="N168" s="190" t="s">
        <v>44</v>
      </c>
      <c r="O168" s="62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193" t="s">
        <v>123</v>
      </c>
      <c r="AT168" s="193" t="s">
        <v>118</v>
      </c>
      <c r="AU168" s="193" t="s">
        <v>86</v>
      </c>
      <c r="AY168" s="13" t="s">
        <v>116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3" t="s">
        <v>84</v>
      </c>
      <c r="BK168" s="194">
        <f>ROUND(I168*H168,2)</f>
        <v>0</v>
      </c>
      <c r="BL168" s="13" t="s">
        <v>123</v>
      </c>
      <c r="BM168" s="193" t="s">
        <v>218</v>
      </c>
    </row>
    <row r="169" spans="2:47" s="1" customFormat="1" ht="29.25">
      <c r="B169" s="30"/>
      <c r="C169" s="31"/>
      <c r="D169" s="195" t="s">
        <v>125</v>
      </c>
      <c r="E169" s="31"/>
      <c r="F169" s="196" t="s">
        <v>219</v>
      </c>
      <c r="G169" s="31"/>
      <c r="H169" s="31"/>
      <c r="I169" s="101"/>
      <c r="J169" s="31"/>
      <c r="K169" s="31"/>
      <c r="L169" s="34"/>
      <c r="M169" s="197"/>
      <c r="N169" s="62"/>
      <c r="O169" s="62"/>
      <c r="P169" s="62"/>
      <c r="Q169" s="62"/>
      <c r="R169" s="62"/>
      <c r="S169" s="62"/>
      <c r="T169" s="63"/>
      <c r="AT169" s="13" t="s">
        <v>125</v>
      </c>
      <c r="AU169" s="13" t="s">
        <v>86</v>
      </c>
    </row>
    <row r="170" spans="2:47" s="1" customFormat="1" ht="19.5">
      <c r="B170" s="30"/>
      <c r="C170" s="31"/>
      <c r="D170" s="195" t="s">
        <v>127</v>
      </c>
      <c r="E170" s="31"/>
      <c r="F170" s="198" t="s">
        <v>220</v>
      </c>
      <c r="G170" s="31"/>
      <c r="H170" s="31"/>
      <c r="I170" s="101"/>
      <c r="J170" s="31"/>
      <c r="K170" s="31"/>
      <c r="L170" s="34"/>
      <c r="M170" s="197"/>
      <c r="N170" s="62"/>
      <c r="O170" s="62"/>
      <c r="P170" s="62"/>
      <c r="Q170" s="62"/>
      <c r="R170" s="62"/>
      <c r="S170" s="62"/>
      <c r="T170" s="63"/>
      <c r="AT170" s="13" t="s">
        <v>127</v>
      </c>
      <c r="AU170" s="13" t="s">
        <v>86</v>
      </c>
    </row>
    <row r="171" spans="2:65" s="1" customFormat="1" ht="24" customHeight="1">
      <c r="B171" s="30"/>
      <c r="C171" s="182" t="s">
        <v>221</v>
      </c>
      <c r="D171" s="182" t="s">
        <v>118</v>
      </c>
      <c r="E171" s="183" t="s">
        <v>222</v>
      </c>
      <c r="F171" s="184" t="s">
        <v>223</v>
      </c>
      <c r="G171" s="185" t="s">
        <v>144</v>
      </c>
      <c r="H171" s="186">
        <v>2888</v>
      </c>
      <c r="I171" s="187"/>
      <c r="J171" s="188">
        <f>ROUND(I171*H171,2)</f>
        <v>0</v>
      </c>
      <c r="K171" s="184" t="s">
        <v>122</v>
      </c>
      <c r="L171" s="34"/>
      <c r="M171" s="189" t="s">
        <v>1</v>
      </c>
      <c r="N171" s="190" t="s">
        <v>44</v>
      </c>
      <c r="O171" s="62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93" t="s">
        <v>123</v>
      </c>
      <c r="AT171" s="193" t="s">
        <v>118</v>
      </c>
      <c r="AU171" s="193" t="s">
        <v>86</v>
      </c>
      <c r="AY171" s="13" t="s">
        <v>116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3" t="s">
        <v>84</v>
      </c>
      <c r="BK171" s="194">
        <f>ROUND(I171*H171,2)</f>
        <v>0</v>
      </c>
      <c r="BL171" s="13" t="s">
        <v>123</v>
      </c>
      <c r="BM171" s="193" t="s">
        <v>224</v>
      </c>
    </row>
    <row r="172" spans="2:47" s="1" customFormat="1" ht="29.25">
      <c r="B172" s="30"/>
      <c r="C172" s="31"/>
      <c r="D172" s="195" t="s">
        <v>125</v>
      </c>
      <c r="E172" s="31"/>
      <c r="F172" s="196" t="s">
        <v>225</v>
      </c>
      <c r="G172" s="31"/>
      <c r="H172" s="31"/>
      <c r="I172" s="101"/>
      <c r="J172" s="31"/>
      <c r="K172" s="31"/>
      <c r="L172" s="34"/>
      <c r="M172" s="197"/>
      <c r="N172" s="62"/>
      <c r="O172" s="62"/>
      <c r="P172" s="62"/>
      <c r="Q172" s="62"/>
      <c r="R172" s="62"/>
      <c r="S172" s="62"/>
      <c r="T172" s="63"/>
      <c r="AT172" s="13" t="s">
        <v>125</v>
      </c>
      <c r="AU172" s="13" t="s">
        <v>86</v>
      </c>
    </row>
    <row r="173" spans="2:47" s="1" customFormat="1" ht="19.5">
      <c r="B173" s="30"/>
      <c r="C173" s="31"/>
      <c r="D173" s="195" t="s">
        <v>127</v>
      </c>
      <c r="E173" s="31"/>
      <c r="F173" s="198" t="s">
        <v>220</v>
      </c>
      <c r="G173" s="31"/>
      <c r="H173" s="31"/>
      <c r="I173" s="101"/>
      <c r="J173" s="31"/>
      <c r="K173" s="31"/>
      <c r="L173" s="34"/>
      <c r="M173" s="197"/>
      <c r="N173" s="62"/>
      <c r="O173" s="62"/>
      <c r="P173" s="62"/>
      <c r="Q173" s="62"/>
      <c r="R173" s="62"/>
      <c r="S173" s="62"/>
      <c r="T173" s="63"/>
      <c r="AT173" s="13" t="s">
        <v>127</v>
      </c>
      <c r="AU173" s="13" t="s">
        <v>86</v>
      </c>
    </row>
    <row r="174" spans="2:65" s="1" customFormat="1" ht="24" customHeight="1">
      <c r="B174" s="30"/>
      <c r="C174" s="182" t="s">
        <v>226</v>
      </c>
      <c r="D174" s="182" t="s">
        <v>118</v>
      </c>
      <c r="E174" s="183" t="s">
        <v>227</v>
      </c>
      <c r="F174" s="184" t="s">
        <v>228</v>
      </c>
      <c r="G174" s="185" t="s">
        <v>144</v>
      </c>
      <c r="H174" s="186">
        <v>2888</v>
      </c>
      <c r="I174" s="187"/>
      <c r="J174" s="188">
        <f>ROUND(I174*H174,2)</f>
        <v>0</v>
      </c>
      <c r="K174" s="184" t="s">
        <v>122</v>
      </c>
      <c r="L174" s="34"/>
      <c r="M174" s="189" t="s">
        <v>1</v>
      </c>
      <c r="N174" s="190" t="s">
        <v>44</v>
      </c>
      <c r="O174" s="62"/>
      <c r="P174" s="191">
        <f>O174*H174</f>
        <v>0</v>
      </c>
      <c r="Q174" s="191">
        <v>9E-05</v>
      </c>
      <c r="R174" s="191">
        <f>Q174*H174</f>
        <v>0.25992000000000004</v>
      </c>
      <c r="S174" s="191">
        <v>0</v>
      </c>
      <c r="T174" s="192">
        <f>S174*H174</f>
        <v>0</v>
      </c>
      <c r="AR174" s="193" t="s">
        <v>123</v>
      </c>
      <c r="AT174" s="193" t="s">
        <v>118</v>
      </c>
      <c r="AU174" s="193" t="s">
        <v>86</v>
      </c>
      <c r="AY174" s="13" t="s">
        <v>116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3" t="s">
        <v>84</v>
      </c>
      <c r="BK174" s="194">
        <f>ROUND(I174*H174,2)</f>
        <v>0</v>
      </c>
      <c r="BL174" s="13" t="s">
        <v>123</v>
      </c>
      <c r="BM174" s="193" t="s">
        <v>229</v>
      </c>
    </row>
    <row r="175" spans="2:47" s="1" customFormat="1" ht="39">
      <c r="B175" s="30"/>
      <c r="C175" s="31"/>
      <c r="D175" s="195" t="s">
        <v>125</v>
      </c>
      <c r="E175" s="31"/>
      <c r="F175" s="196" t="s">
        <v>230</v>
      </c>
      <c r="G175" s="31"/>
      <c r="H175" s="31"/>
      <c r="I175" s="101"/>
      <c r="J175" s="31"/>
      <c r="K175" s="31"/>
      <c r="L175" s="34"/>
      <c r="M175" s="197"/>
      <c r="N175" s="62"/>
      <c r="O175" s="62"/>
      <c r="P175" s="62"/>
      <c r="Q175" s="62"/>
      <c r="R175" s="62"/>
      <c r="S175" s="62"/>
      <c r="T175" s="63"/>
      <c r="AT175" s="13" t="s">
        <v>125</v>
      </c>
      <c r="AU175" s="13" t="s">
        <v>86</v>
      </c>
    </row>
    <row r="176" spans="2:47" s="1" customFormat="1" ht="39">
      <c r="B176" s="30"/>
      <c r="C176" s="31"/>
      <c r="D176" s="195" t="s">
        <v>127</v>
      </c>
      <c r="E176" s="31"/>
      <c r="F176" s="198" t="s">
        <v>231</v>
      </c>
      <c r="G176" s="31"/>
      <c r="H176" s="31"/>
      <c r="I176" s="101"/>
      <c r="J176" s="31"/>
      <c r="K176" s="31"/>
      <c r="L176" s="34"/>
      <c r="M176" s="197"/>
      <c r="N176" s="62"/>
      <c r="O176" s="62"/>
      <c r="P176" s="62"/>
      <c r="Q176" s="62"/>
      <c r="R176" s="62"/>
      <c r="S176" s="62"/>
      <c r="T176" s="63"/>
      <c r="AT176" s="13" t="s">
        <v>127</v>
      </c>
      <c r="AU176" s="13" t="s">
        <v>86</v>
      </c>
    </row>
    <row r="177" spans="2:65" s="1" customFormat="1" ht="24" customHeight="1">
      <c r="B177" s="30"/>
      <c r="C177" s="182" t="s">
        <v>232</v>
      </c>
      <c r="D177" s="182" t="s">
        <v>118</v>
      </c>
      <c r="E177" s="183" t="s">
        <v>233</v>
      </c>
      <c r="F177" s="184" t="s">
        <v>234</v>
      </c>
      <c r="G177" s="185" t="s">
        <v>194</v>
      </c>
      <c r="H177" s="186">
        <v>8</v>
      </c>
      <c r="I177" s="187"/>
      <c r="J177" s="188">
        <f>ROUND(I177*H177,2)</f>
        <v>0</v>
      </c>
      <c r="K177" s="184" t="s">
        <v>1</v>
      </c>
      <c r="L177" s="34"/>
      <c r="M177" s="189" t="s">
        <v>1</v>
      </c>
      <c r="N177" s="190" t="s">
        <v>44</v>
      </c>
      <c r="O177" s="62"/>
      <c r="P177" s="191">
        <f>O177*H177</f>
        <v>0</v>
      </c>
      <c r="Q177" s="191">
        <v>7.16174</v>
      </c>
      <c r="R177" s="191">
        <f>Q177*H177</f>
        <v>57.29392</v>
      </c>
      <c r="S177" s="191">
        <v>0</v>
      </c>
      <c r="T177" s="192">
        <f>S177*H177</f>
        <v>0</v>
      </c>
      <c r="AR177" s="193" t="s">
        <v>123</v>
      </c>
      <c r="AT177" s="193" t="s">
        <v>118</v>
      </c>
      <c r="AU177" s="193" t="s">
        <v>86</v>
      </c>
      <c r="AY177" s="13" t="s">
        <v>116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3" t="s">
        <v>84</v>
      </c>
      <c r="BK177" s="194">
        <f>ROUND(I177*H177,2)</f>
        <v>0</v>
      </c>
      <c r="BL177" s="13" t="s">
        <v>123</v>
      </c>
      <c r="BM177" s="193" t="s">
        <v>235</v>
      </c>
    </row>
    <row r="178" spans="2:47" s="1" customFormat="1" ht="48.75">
      <c r="B178" s="30"/>
      <c r="C178" s="31"/>
      <c r="D178" s="195" t="s">
        <v>125</v>
      </c>
      <c r="E178" s="31"/>
      <c r="F178" s="196" t="s">
        <v>236</v>
      </c>
      <c r="G178" s="31"/>
      <c r="H178" s="31"/>
      <c r="I178" s="101"/>
      <c r="J178" s="31"/>
      <c r="K178" s="31"/>
      <c r="L178" s="34"/>
      <c r="M178" s="197"/>
      <c r="N178" s="62"/>
      <c r="O178" s="62"/>
      <c r="P178" s="62"/>
      <c r="Q178" s="62"/>
      <c r="R178" s="62"/>
      <c r="S178" s="62"/>
      <c r="T178" s="63"/>
      <c r="AT178" s="13" t="s">
        <v>125</v>
      </c>
      <c r="AU178" s="13" t="s">
        <v>86</v>
      </c>
    </row>
    <row r="179" spans="2:47" s="1" customFormat="1" ht="146.25">
      <c r="B179" s="30"/>
      <c r="C179" s="31"/>
      <c r="D179" s="195" t="s">
        <v>127</v>
      </c>
      <c r="E179" s="31"/>
      <c r="F179" s="198" t="s">
        <v>237</v>
      </c>
      <c r="G179" s="31"/>
      <c r="H179" s="31"/>
      <c r="I179" s="101"/>
      <c r="J179" s="31"/>
      <c r="K179" s="31"/>
      <c r="L179" s="34"/>
      <c r="M179" s="197"/>
      <c r="N179" s="62"/>
      <c r="O179" s="62"/>
      <c r="P179" s="62"/>
      <c r="Q179" s="62"/>
      <c r="R179" s="62"/>
      <c r="S179" s="62"/>
      <c r="T179" s="63"/>
      <c r="AT179" s="13" t="s">
        <v>127</v>
      </c>
      <c r="AU179" s="13" t="s">
        <v>86</v>
      </c>
    </row>
    <row r="180" spans="2:65" s="1" customFormat="1" ht="24" customHeight="1">
      <c r="B180" s="30"/>
      <c r="C180" s="182" t="s">
        <v>238</v>
      </c>
      <c r="D180" s="182" t="s">
        <v>118</v>
      </c>
      <c r="E180" s="183" t="s">
        <v>239</v>
      </c>
      <c r="F180" s="184" t="s">
        <v>240</v>
      </c>
      <c r="G180" s="185" t="s">
        <v>194</v>
      </c>
      <c r="H180" s="186">
        <v>20</v>
      </c>
      <c r="I180" s="187"/>
      <c r="J180" s="188">
        <f>ROUND(I180*H180,2)</f>
        <v>0</v>
      </c>
      <c r="K180" s="184" t="s">
        <v>122</v>
      </c>
      <c r="L180" s="34"/>
      <c r="M180" s="189" t="s">
        <v>1</v>
      </c>
      <c r="N180" s="190" t="s">
        <v>44</v>
      </c>
      <c r="O180" s="62"/>
      <c r="P180" s="191">
        <f>O180*H180</f>
        <v>0</v>
      </c>
      <c r="Q180" s="191">
        <v>7.00566</v>
      </c>
      <c r="R180" s="191">
        <f>Q180*H180</f>
        <v>140.1132</v>
      </c>
      <c r="S180" s="191">
        <v>0</v>
      </c>
      <c r="T180" s="192">
        <f>S180*H180</f>
        <v>0</v>
      </c>
      <c r="AR180" s="193" t="s">
        <v>123</v>
      </c>
      <c r="AT180" s="193" t="s">
        <v>118</v>
      </c>
      <c r="AU180" s="193" t="s">
        <v>86</v>
      </c>
      <c r="AY180" s="13" t="s">
        <v>116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3" t="s">
        <v>84</v>
      </c>
      <c r="BK180" s="194">
        <f>ROUND(I180*H180,2)</f>
        <v>0</v>
      </c>
      <c r="BL180" s="13" t="s">
        <v>123</v>
      </c>
      <c r="BM180" s="193" t="s">
        <v>241</v>
      </c>
    </row>
    <row r="181" spans="2:47" s="1" customFormat="1" ht="19.5">
      <c r="B181" s="30"/>
      <c r="C181" s="31"/>
      <c r="D181" s="195" t="s">
        <v>125</v>
      </c>
      <c r="E181" s="31"/>
      <c r="F181" s="196" t="s">
        <v>242</v>
      </c>
      <c r="G181" s="31"/>
      <c r="H181" s="31"/>
      <c r="I181" s="101"/>
      <c r="J181" s="31"/>
      <c r="K181" s="31"/>
      <c r="L181" s="34"/>
      <c r="M181" s="197"/>
      <c r="N181" s="62"/>
      <c r="O181" s="62"/>
      <c r="P181" s="62"/>
      <c r="Q181" s="62"/>
      <c r="R181" s="62"/>
      <c r="S181" s="62"/>
      <c r="T181" s="63"/>
      <c r="AT181" s="13" t="s">
        <v>125</v>
      </c>
      <c r="AU181" s="13" t="s">
        <v>86</v>
      </c>
    </row>
    <row r="182" spans="2:47" s="1" customFormat="1" ht="175.5">
      <c r="B182" s="30"/>
      <c r="C182" s="31"/>
      <c r="D182" s="195" t="s">
        <v>127</v>
      </c>
      <c r="E182" s="31"/>
      <c r="F182" s="198" t="s">
        <v>243</v>
      </c>
      <c r="G182" s="31"/>
      <c r="H182" s="31"/>
      <c r="I182" s="101"/>
      <c r="J182" s="31"/>
      <c r="K182" s="31"/>
      <c r="L182" s="34"/>
      <c r="M182" s="197"/>
      <c r="N182" s="62"/>
      <c r="O182" s="62"/>
      <c r="P182" s="62"/>
      <c r="Q182" s="62"/>
      <c r="R182" s="62"/>
      <c r="S182" s="62"/>
      <c r="T182" s="63"/>
      <c r="AT182" s="13" t="s">
        <v>127</v>
      </c>
      <c r="AU182" s="13" t="s">
        <v>86</v>
      </c>
    </row>
    <row r="183" spans="2:65" s="1" customFormat="1" ht="24" customHeight="1">
      <c r="B183" s="30"/>
      <c r="C183" s="182" t="s">
        <v>7</v>
      </c>
      <c r="D183" s="182" t="s">
        <v>118</v>
      </c>
      <c r="E183" s="183" t="s">
        <v>244</v>
      </c>
      <c r="F183" s="184" t="s">
        <v>245</v>
      </c>
      <c r="G183" s="185" t="s">
        <v>194</v>
      </c>
      <c r="H183" s="186">
        <v>10</v>
      </c>
      <c r="I183" s="187"/>
      <c r="J183" s="188">
        <f>ROUND(I183*H183,2)</f>
        <v>0</v>
      </c>
      <c r="K183" s="184" t="s">
        <v>1</v>
      </c>
      <c r="L183" s="34"/>
      <c r="M183" s="189" t="s">
        <v>1</v>
      </c>
      <c r="N183" s="190" t="s">
        <v>44</v>
      </c>
      <c r="O183" s="62"/>
      <c r="P183" s="191">
        <f>O183*H183</f>
        <v>0</v>
      </c>
      <c r="Q183" s="191">
        <v>0.59927</v>
      </c>
      <c r="R183" s="191">
        <f>Q183*H183</f>
        <v>5.992699999999999</v>
      </c>
      <c r="S183" s="191">
        <v>0</v>
      </c>
      <c r="T183" s="192">
        <f>S183*H183</f>
        <v>0</v>
      </c>
      <c r="AR183" s="193" t="s">
        <v>123</v>
      </c>
      <c r="AT183" s="193" t="s">
        <v>118</v>
      </c>
      <c r="AU183" s="193" t="s">
        <v>86</v>
      </c>
      <c r="AY183" s="13" t="s">
        <v>116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3" t="s">
        <v>84</v>
      </c>
      <c r="BK183" s="194">
        <f>ROUND(I183*H183,2)</f>
        <v>0</v>
      </c>
      <c r="BL183" s="13" t="s">
        <v>123</v>
      </c>
      <c r="BM183" s="193" t="s">
        <v>246</v>
      </c>
    </row>
    <row r="184" spans="2:47" s="1" customFormat="1" ht="39">
      <c r="B184" s="30"/>
      <c r="C184" s="31"/>
      <c r="D184" s="195" t="s">
        <v>125</v>
      </c>
      <c r="E184" s="31"/>
      <c r="F184" s="196" t="s">
        <v>247</v>
      </c>
      <c r="G184" s="31"/>
      <c r="H184" s="31"/>
      <c r="I184" s="101"/>
      <c r="J184" s="31"/>
      <c r="K184" s="31"/>
      <c r="L184" s="34"/>
      <c r="M184" s="197"/>
      <c r="N184" s="62"/>
      <c r="O184" s="62"/>
      <c r="P184" s="62"/>
      <c r="Q184" s="62"/>
      <c r="R184" s="62"/>
      <c r="S184" s="62"/>
      <c r="T184" s="63"/>
      <c r="AT184" s="13" t="s">
        <v>125</v>
      </c>
      <c r="AU184" s="13" t="s">
        <v>86</v>
      </c>
    </row>
    <row r="185" spans="2:47" s="1" customFormat="1" ht="146.25">
      <c r="B185" s="30"/>
      <c r="C185" s="31"/>
      <c r="D185" s="195" t="s">
        <v>127</v>
      </c>
      <c r="E185" s="31"/>
      <c r="F185" s="198" t="s">
        <v>237</v>
      </c>
      <c r="G185" s="31"/>
      <c r="H185" s="31"/>
      <c r="I185" s="101"/>
      <c r="J185" s="31"/>
      <c r="K185" s="31"/>
      <c r="L185" s="34"/>
      <c r="M185" s="197"/>
      <c r="N185" s="62"/>
      <c r="O185" s="62"/>
      <c r="P185" s="62"/>
      <c r="Q185" s="62"/>
      <c r="R185" s="62"/>
      <c r="S185" s="62"/>
      <c r="T185" s="63"/>
      <c r="AT185" s="13" t="s">
        <v>127</v>
      </c>
      <c r="AU185" s="13" t="s">
        <v>86</v>
      </c>
    </row>
    <row r="186" spans="2:63" s="11" customFormat="1" ht="22.9" customHeight="1">
      <c r="B186" s="166"/>
      <c r="C186" s="167"/>
      <c r="D186" s="168" t="s">
        <v>78</v>
      </c>
      <c r="E186" s="180" t="s">
        <v>248</v>
      </c>
      <c r="F186" s="180" t="s">
        <v>249</v>
      </c>
      <c r="G186" s="167"/>
      <c r="H186" s="167"/>
      <c r="I186" s="170"/>
      <c r="J186" s="181">
        <f>BK186</f>
        <v>0</v>
      </c>
      <c r="K186" s="167"/>
      <c r="L186" s="172"/>
      <c r="M186" s="173"/>
      <c r="N186" s="174"/>
      <c r="O186" s="174"/>
      <c r="P186" s="175">
        <f>SUM(P187:P198)</f>
        <v>0</v>
      </c>
      <c r="Q186" s="174"/>
      <c r="R186" s="175">
        <f>SUM(R187:R198)</f>
        <v>0</v>
      </c>
      <c r="S186" s="174"/>
      <c r="T186" s="176">
        <f>SUM(T187:T198)</f>
        <v>1604.5675</v>
      </c>
      <c r="AR186" s="177" t="s">
        <v>84</v>
      </c>
      <c r="AT186" s="178" t="s">
        <v>78</v>
      </c>
      <c r="AU186" s="178" t="s">
        <v>84</v>
      </c>
      <c r="AY186" s="177" t="s">
        <v>116</v>
      </c>
      <c r="BK186" s="179">
        <f>SUM(BK187:BK198)</f>
        <v>0</v>
      </c>
    </row>
    <row r="187" spans="2:65" s="1" customFormat="1" ht="24" customHeight="1">
      <c r="B187" s="30"/>
      <c r="C187" s="182" t="s">
        <v>250</v>
      </c>
      <c r="D187" s="182" t="s">
        <v>118</v>
      </c>
      <c r="E187" s="183" t="s">
        <v>251</v>
      </c>
      <c r="F187" s="184" t="s">
        <v>252</v>
      </c>
      <c r="G187" s="185" t="s">
        <v>144</v>
      </c>
      <c r="H187" s="186">
        <v>1956.5</v>
      </c>
      <c r="I187" s="187"/>
      <c r="J187" s="188">
        <f>ROUND(I187*H187,2)</f>
        <v>0</v>
      </c>
      <c r="K187" s="184" t="s">
        <v>122</v>
      </c>
      <c r="L187" s="34"/>
      <c r="M187" s="189" t="s">
        <v>1</v>
      </c>
      <c r="N187" s="190" t="s">
        <v>44</v>
      </c>
      <c r="O187" s="62"/>
      <c r="P187" s="191">
        <f>O187*H187</f>
        <v>0</v>
      </c>
      <c r="Q187" s="191">
        <v>0</v>
      </c>
      <c r="R187" s="191">
        <f>Q187*H187</f>
        <v>0</v>
      </c>
      <c r="S187" s="191">
        <v>0.097</v>
      </c>
      <c r="T187" s="192">
        <f>S187*H187</f>
        <v>189.78050000000002</v>
      </c>
      <c r="AR187" s="193" t="s">
        <v>123</v>
      </c>
      <c r="AT187" s="193" t="s">
        <v>118</v>
      </c>
      <c r="AU187" s="193" t="s">
        <v>86</v>
      </c>
      <c r="AY187" s="13" t="s">
        <v>116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3" t="s">
        <v>84</v>
      </c>
      <c r="BK187" s="194">
        <f>ROUND(I187*H187,2)</f>
        <v>0</v>
      </c>
      <c r="BL187" s="13" t="s">
        <v>123</v>
      </c>
      <c r="BM187" s="193" t="s">
        <v>253</v>
      </c>
    </row>
    <row r="188" spans="2:47" s="1" customFormat="1" ht="78">
      <c r="B188" s="30"/>
      <c r="C188" s="31"/>
      <c r="D188" s="195" t="s">
        <v>125</v>
      </c>
      <c r="E188" s="31"/>
      <c r="F188" s="196" t="s">
        <v>254</v>
      </c>
      <c r="G188" s="31"/>
      <c r="H188" s="31"/>
      <c r="I188" s="101"/>
      <c r="J188" s="31"/>
      <c r="K188" s="31"/>
      <c r="L188" s="34"/>
      <c r="M188" s="197"/>
      <c r="N188" s="62"/>
      <c r="O188" s="62"/>
      <c r="P188" s="62"/>
      <c r="Q188" s="62"/>
      <c r="R188" s="62"/>
      <c r="S188" s="62"/>
      <c r="T188" s="63"/>
      <c r="AT188" s="13" t="s">
        <v>125</v>
      </c>
      <c r="AU188" s="13" t="s">
        <v>86</v>
      </c>
    </row>
    <row r="189" spans="2:47" s="1" customFormat="1" ht="68.25">
      <c r="B189" s="30"/>
      <c r="C189" s="31"/>
      <c r="D189" s="195" t="s">
        <v>127</v>
      </c>
      <c r="E189" s="31"/>
      <c r="F189" s="198" t="s">
        <v>255</v>
      </c>
      <c r="G189" s="31"/>
      <c r="H189" s="31"/>
      <c r="I189" s="101"/>
      <c r="J189" s="31"/>
      <c r="K189" s="31"/>
      <c r="L189" s="34"/>
      <c r="M189" s="197"/>
      <c r="N189" s="62"/>
      <c r="O189" s="62"/>
      <c r="P189" s="62"/>
      <c r="Q189" s="62"/>
      <c r="R189" s="62"/>
      <c r="S189" s="62"/>
      <c r="T189" s="63"/>
      <c r="AT189" s="13" t="s">
        <v>127</v>
      </c>
      <c r="AU189" s="13" t="s">
        <v>86</v>
      </c>
    </row>
    <row r="190" spans="2:65" s="1" customFormat="1" ht="24" customHeight="1">
      <c r="B190" s="30"/>
      <c r="C190" s="182" t="s">
        <v>256</v>
      </c>
      <c r="D190" s="182" t="s">
        <v>118</v>
      </c>
      <c r="E190" s="183" t="s">
        <v>257</v>
      </c>
      <c r="F190" s="184" t="s">
        <v>258</v>
      </c>
      <c r="G190" s="185" t="s">
        <v>144</v>
      </c>
      <c r="H190" s="186">
        <v>3633.5</v>
      </c>
      <c r="I190" s="187"/>
      <c r="J190" s="188">
        <f>ROUND(I190*H190,2)</f>
        <v>0</v>
      </c>
      <c r="K190" s="184" t="s">
        <v>122</v>
      </c>
      <c r="L190" s="34"/>
      <c r="M190" s="189" t="s">
        <v>1</v>
      </c>
      <c r="N190" s="190" t="s">
        <v>44</v>
      </c>
      <c r="O190" s="62"/>
      <c r="P190" s="191">
        <f>O190*H190</f>
        <v>0</v>
      </c>
      <c r="Q190" s="191">
        <v>0</v>
      </c>
      <c r="R190" s="191">
        <f>Q190*H190</f>
        <v>0</v>
      </c>
      <c r="S190" s="191">
        <v>0.194</v>
      </c>
      <c r="T190" s="192">
        <f>S190*H190</f>
        <v>704.899</v>
      </c>
      <c r="AR190" s="193" t="s">
        <v>123</v>
      </c>
      <c r="AT190" s="193" t="s">
        <v>118</v>
      </c>
      <c r="AU190" s="193" t="s">
        <v>86</v>
      </c>
      <c r="AY190" s="13" t="s">
        <v>116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3" t="s">
        <v>84</v>
      </c>
      <c r="BK190" s="194">
        <f>ROUND(I190*H190,2)</f>
        <v>0</v>
      </c>
      <c r="BL190" s="13" t="s">
        <v>123</v>
      </c>
      <c r="BM190" s="193" t="s">
        <v>259</v>
      </c>
    </row>
    <row r="191" spans="2:47" s="1" customFormat="1" ht="87.75">
      <c r="B191" s="30"/>
      <c r="C191" s="31"/>
      <c r="D191" s="195" t="s">
        <v>125</v>
      </c>
      <c r="E191" s="31"/>
      <c r="F191" s="196" t="s">
        <v>260</v>
      </c>
      <c r="G191" s="31"/>
      <c r="H191" s="31"/>
      <c r="I191" s="101"/>
      <c r="J191" s="31"/>
      <c r="K191" s="31"/>
      <c r="L191" s="34"/>
      <c r="M191" s="197"/>
      <c r="N191" s="62"/>
      <c r="O191" s="62"/>
      <c r="P191" s="62"/>
      <c r="Q191" s="62"/>
      <c r="R191" s="62"/>
      <c r="S191" s="62"/>
      <c r="T191" s="63"/>
      <c r="AT191" s="13" t="s">
        <v>125</v>
      </c>
      <c r="AU191" s="13" t="s">
        <v>86</v>
      </c>
    </row>
    <row r="192" spans="2:47" s="1" customFormat="1" ht="68.25">
      <c r="B192" s="30"/>
      <c r="C192" s="31"/>
      <c r="D192" s="195" t="s">
        <v>127</v>
      </c>
      <c r="E192" s="31"/>
      <c r="F192" s="198" t="s">
        <v>255</v>
      </c>
      <c r="G192" s="31"/>
      <c r="H192" s="31"/>
      <c r="I192" s="101"/>
      <c r="J192" s="31"/>
      <c r="K192" s="31"/>
      <c r="L192" s="34"/>
      <c r="M192" s="197"/>
      <c r="N192" s="62"/>
      <c r="O192" s="62"/>
      <c r="P192" s="62"/>
      <c r="Q192" s="62"/>
      <c r="R192" s="62"/>
      <c r="S192" s="62"/>
      <c r="T192" s="63"/>
      <c r="AT192" s="13" t="s">
        <v>127</v>
      </c>
      <c r="AU192" s="13" t="s">
        <v>86</v>
      </c>
    </row>
    <row r="193" spans="2:65" s="1" customFormat="1" ht="16.5" customHeight="1">
      <c r="B193" s="30"/>
      <c r="C193" s="182" t="s">
        <v>261</v>
      </c>
      <c r="D193" s="182" t="s">
        <v>118</v>
      </c>
      <c r="E193" s="183" t="s">
        <v>262</v>
      </c>
      <c r="F193" s="184" t="s">
        <v>263</v>
      </c>
      <c r="G193" s="185" t="s">
        <v>152</v>
      </c>
      <c r="H193" s="186">
        <v>17111</v>
      </c>
      <c r="I193" s="187"/>
      <c r="J193" s="188">
        <f>ROUND(I193*H193,2)</f>
        <v>0</v>
      </c>
      <c r="K193" s="184" t="s">
        <v>122</v>
      </c>
      <c r="L193" s="34"/>
      <c r="M193" s="189" t="s">
        <v>1</v>
      </c>
      <c r="N193" s="190" t="s">
        <v>44</v>
      </c>
      <c r="O193" s="62"/>
      <c r="P193" s="191">
        <f>O193*H193</f>
        <v>0</v>
      </c>
      <c r="Q193" s="191">
        <v>0</v>
      </c>
      <c r="R193" s="191">
        <f>Q193*H193</f>
        <v>0</v>
      </c>
      <c r="S193" s="191">
        <v>0.02</v>
      </c>
      <c r="T193" s="192">
        <f>S193*H193</f>
        <v>342.22</v>
      </c>
      <c r="AR193" s="193" t="s">
        <v>123</v>
      </c>
      <c r="AT193" s="193" t="s">
        <v>118</v>
      </c>
      <c r="AU193" s="193" t="s">
        <v>86</v>
      </c>
      <c r="AY193" s="13" t="s">
        <v>116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3" t="s">
        <v>84</v>
      </c>
      <c r="BK193" s="194">
        <f>ROUND(I193*H193,2)</f>
        <v>0</v>
      </c>
      <c r="BL193" s="13" t="s">
        <v>123</v>
      </c>
      <c r="BM193" s="193" t="s">
        <v>264</v>
      </c>
    </row>
    <row r="194" spans="2:47" s="1" customFormat="1" ht="29.25">
      <c r="B194" s="30"/>
      <c r="C194" s="31"/>
      <c r="D194" s="195" t="s">
        <v>125</v>
      </c>
      <c r="E194" s="31"/>
      <c r="F194" s="196" t="s">
        <v>265</v>
      </c>
      <c r="G194" s="31"/>
      <c r="H194" s="31"/>
      <c r="I194" s="101"/>
      <c r="J194" s="31"/>
      <c r="K194" s="31"/>
      <c r="L194" s="34"/>
      <c r="M194" s="197"/>
      <c r="N194" s="62"/>
      <c r="O194" s="62"/>
      <c r="P194" s="62"/>
      <c r="Q194" s="62"/>
      <c r="R194" s="62"/>
      <c r="S194" s="62"/>
      <c r="T194" s="63"/>
      <c r="AT194" s="13" t="s">
        <v>125</v>
      </c>
      <c r="AU194" s="13" t="s">
        <v>86</v>
      </c>
    </row>
    <row r="195" spans="2:47" s="1" customFormat="1" ht="68.25">
      <c r="B195" s="30"/>
      <c r="C195" s="31"/>
      <c r="D195" s="195" t="s">
        <v>127</v>
      </c>
      <c r="E195" s="31"/>
      <c r="F195" s="198" t="s">
        <v>266</v>
      </c>
      <c r="G195" s="31"/>
      <c r="H195" s="31"/>
      <c r="I195" s="101"/>
      <c r="J195" s="31"/>
      <c r="K195" s="31"/>
      <c r="L195" s="34"/>
      <c r="M195" s="197"/>
      <c r="N195" s="62"/>
      <c r="O195" s="62"/>
      <c r="P195" s="62"/>
      <c r="Q195" s="62"/>
      <c r="R195" s="62"/>
      <c r="S195" s="62"/>
      <c r="T195" s="63"/>
      <c r="AT195" s="13" t="s">
        <v>127</v>
      </c>
      <c r="AU195" s="13" t="s">
        <v>86</v>
      </c>
    </row>
    <row r="196" spans="2:65" s="1" customFormat="1" ht="16.5" customHeight="1">
      <c r="B196" s="30"/>
      <c r="C196" s="182" t="s">
        <v>267</v>
      </c>
      <c r="D196" s="182" t="s">
        <v>118</v>
      </c>
      <c r="E196" s="183" t="s">
        <v>268</v>
      </c>
      <c r="F196" s="184" t="s">
        <v>269</v>
      </c>
      <c r="G196" s="185" t="s">
        <v>152</v>
      </c>
      <c r="H196" s="186">
        <v>2918</v>
      </c>
      <c r="I196" s="187"/>
      <c r="J196" s="188">
        <f>ROUND(I196*H196,2)</f>
        <v>0</v>
      </c>
      <c r="K196" s="184" t="s">
        <v>122</v>
      </c>
      <c r="L196" s="34"/>
      <c r="M196" s="189" t="s">
        <v>1</v>
      </c>
      <c r="N196" s="190" t="s">
        <v>44</v>
      </c>
      <c r="O196" s="62"/>
      <c r="P196" s="191">
        <f>O196*H196</f>
        <v>0</v>
      </c>
      <c r="Q196" s="191">
        <v>0</v>
      </c>
      <c r="R196" s="191">
        <f>Q196*H196</f>
        <v>0</v>
      </c>
      <c r="S196" s="191">
        <v>0.126</v>
      </c>
      <c r="T196" s="192">
        <f>S196*H196</f>
        <v>367.668</v>
      </c>
      <c r="AR196" s="193" t="s">
        <v>123</v>
      </c>
      <c r="AT196" s="193" t="s">
        <v>118</v>
      </c>
      <c r="AU196" s="193" t="s">
        <v>86</v>
      </c>
      <c r="AY196" s="13" t="s">
        <v>116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3" t="s">
        <v>84</v>
      </c>
      <c r="BK196" s="194">
        <f>ROUND(I196*H196,2)</f>
        <v>0</v>
      </c>
      <c r="BL196" s="13" t="s">
        <v>123</v>
      </c>
      <c r="BM196" s="193" t="s">
        <v>270</v>
      </c>
    </row>
    <row r="197" spans="2:47" s="1" customFormat="1" ht="48.75">
      <c r="B197" s="30"/>
      <c r="C197" s="31"/>
      <c r="D197" s="195" t="s">
        <v>125</v>
      </c>
      <c r="E197" s="31"/>
      <c r="F197" s="196" t="s">
        <v>271</v>
      </c>
      <c r="G197" s="31"/>
      <c r="H197" s="31"/>
      <c r="I197" s="101"/>
      <c r="J197" s="31"/>
      <c r="K197" s="31"/>
      <c r="L197" s="34"/>
      <c r="M197" s="197"/>
      <c r="N197" s="62"/>
      <c r="O197" s="62"/>
      <c r="P197" s="62"/>
      <c r="Q197" s="62"/>
      <c r="R197" s="62"/>
      <c r="S197" s="62"/>
      <c r="T197" s="63"/>
      <c r="AT197" s="13" t="s">
        <v>125</v>
      </c>
      <c r="AU197" s="13" t="s">
        <v>86</v>
      </c>
    </row>
    <row r="198" spans="2:47" s="1" customFormat="1" ht="39">
      <c r="B198" s="30"/>
      <c r="C198" s="31"/>
      <c r="D198" s="195" t="s">
        <v>127</v>
      </c>
      <c r="E198" s="31"/>
      <c r="F198" s="198" t="s">
        <v>272</v>
      </c>
      <c r="G198" s="31"/>
      <c r="H198" s="31"/>
      <c r="I198" s="101"/>
      <c r="J198" s="31"/>
      <c r="K198" s="31"/>
      <c r="L198" s="34"/>
      <c r="M198" s="197"/>
      <c r="N198" s="62"/>
      <c r="O198" s="62"/>
      <c r="P198" s="62"/>
      <c r="Q198" s="62"/>
      <c r="R198" s="62"/>
      <c r="S198" s="62"/>
      <c r="T198" s="63"/>
      <c r="AT198" s="13" t="s">
        <v>127</v>
      </c>
      <c r="AU198" s="13" t="s">
        <v>86</v>
      </c>
    </row>
    <row r="199" spans="2:63" s="11" customFormat="1" ht="22.9" customHeight="1">
      <c r="B199" s="166"/>
      <c r="C199" s="167"/>
      <c r="D199" s="168" t="s">
        <v>78</v>
      </c>
      <c r="E199" s="180" t="s">
        <v>273</v>
      </c>
      <c r="F199" s="180" t="s">
        <v>274</v>
      </c>
      <c r="G199" s="167"/>
      <c r="H199" s="167"/>
      <c r="I199" s="170"/>
      <c r="J199" s="181">
        <f>BK199</f>
        <v>0</v>
      </c>
      <c r="K199" s="167"/>
      <c r="L199" s="172"/>
      <c r="M199" s="173"/>
      <c r="N199" s="174"/>
      <c r="O199" s="174"/>
      <c r="P199" s="175">
        <f>SUM(P200:P205)</f>
        <v>0</v>
      </c>
      <c r="Q199" s="174"/>
      <c r="R199" s="175">
        <f>SUM(R200:R205)</f>
        <v>0</v>
      </c>
      <c r="S199" s="174"/>
      <c r="T199" s="176">
        <f>SUM(T200:T205)</f>
        <v>29.6</v>
      </c>
      <c r="AR199" s="177" t="s">
        <v>84</v>
      </c>
      <c r="AT199" s="178" t="s">
        <v>78</v>
      </c>
      <c r="AU199" s="178" t="s">
        <v>84</v>
      </c>
      <c r="AY199" s="177" t="s">
        <v>116</v>
      </c>
      <c r="BK199" s="179">
        <f>SUM(BK200:BK205)</f>
        <v>0</v>
      </c>
    </row>
    <row r="200" spans="2:65" s="1" customFormat="1" ht="24" customHeight="1">
      <c r="B200" s="30"/>
      <c r="C200" s="182" t="s">
        <v>275</v>
      </c>
      <c r="D200" s="182" t="s">
        <v>118</v>
      </c>
      <c r="E200" s="183" t="s">
        <v>276</v>
      </c>
      <c r="F200" s="184" t="s">
        <v>277</v>
      </c>
      <c r="G200" s="185" t="s">
        <v>121</v>
      </c>
      <c r="H200" s="186">
        <v>4</v>
      </c>
      <c r="I200" s="187"/>
      <c r="J200" s="188">
        <f>ROUND(I200*H200,2)</f>
        <v>0</v>
      </c>
      <c r="K200" s="184" t="s">
        <v>122</v>
      </c>
      <c r="L200" s="34"/>
      <c r="M200" s="189" t="s">
        <v>1</v>
      </c>
      <c r="N200" s="190" t="s">
        <v>44</v>
      </c>
      <c r="O200" s="62"/>
      <c r="P200" s="191">
        <f>O200*H200</f>
        <v>0</v>
      </c>
      <c r="Q200" s="191">
        <v>0</v>
      </c>
      <c r="R200" s="191">
        <f>Q200*H200</f>
        <v>0</v>
      </c>
      <c r="S200" s="191">
        <v>2.5</v>
      </c>
      <c r="T200" s="192">
        <f>S200*H200</f>
        <v>10</v>
      </c>
      <c r="AR200" s="193" t="s">
        <v>123</v>
      </c>
      <c r="AT200" s="193" t="s">
        <v>118</v>
      </c>
      <c r="AU200" s="193" t="s">
        <v>86</v>
      </c>
      <c r="AY200" s="13" t="s">
        <v>116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3" t="s">
        <v>84</v>
      </c>
      <c r="BK200" s="194">
        <f>ROUND(I200*H200,2)</f>
        <v>0</v>
      </c>
      <c r="BL200" s="13" t="s">
        <v>123</v>
      </c>
      <c r="BM200" s="193" t="s">
        <v>278</v>
      </c>
    </row>
    <row r="201" spans="2:47" s="1" customFormat="1" ht="19.5">
      <c r="B201" s="30"/>
      <c r="C201" s="31"/>
      <c r="D201" s="195" t="s">
        <v>125</v>
      </c>
      <c r="E201" s="31"/>
      <c r="F201" s="196" t="s">
        <v>279</v>
      </c>
      <c r="G201" s="31"/>
      <c r="H201" s="31"/>
      <c r="I201" s="101"/>
      <c r="J201" s="31"/>
      <c r="K201" s="31"/>
      <c r="L201" s="34"/>
      <c r="M201" s="197"/>
      <c r="N201" s="62"/>
      <c r="O201" s="62"/>
      <c r="P201" s="62"/>
      <c r="Q201" s="62"/>
      <c r="R201" s="62"/>
      <c r="S201" s="62"/>
      <c r="T201" s="63"/>
      <c r="AT201" s="13" t="s">
        <v>125</v>
      </c>
      <c r="AU201" s="13" t="s">
        <v>86</v>
      </c>
    </row>
    <row r="202" spans="2:47" s="1" customFormat="1" ht="39">
      <c r="B202" s="30"/>
      <c r="C202" s="31"/>
      <c r="D202" s="195" t="s">
        <v>127</v>
      </c>
      <c r="E202" s="31"/>
      <c r="F202" s="198" t="s">
        <v>280</v>
      </c>
      <c r="G202" s="31"/>
      <c r="H202" s="31"/>
      <c r="I202" s="101"/>
      <c r="J202" s="31"/>
      <c r="K202" s="31"/>
      <c r="L202" s="34"/>
      <c r="M202" s="197"/>
      <c r="N202" s="62"/>
      <c r="O202" s="62"/>
      <c r="P202" s="62"/>
      <c r="Q202" s="62"/>
      <c r="R202" s="62"/>
      <c r="S202" s="62"/>
      <c r="T202" s="63"/>
      <c r="AT202" s="13" t="s">
        <v>127</v>
      </c>
      <c r="AU202" s="13" t="s">
        <v>86</v>
      </c>
    </row>
    <row r="203" spans="2:65" s="1" customFormat="1" ht="16.5" customHeight="1">
      <c r="B203" s="30"/>
      <c r="C203" s="182" t="s">
        <v>281</v>
      </c>
      <c r="D203" s="182" t="s">
        <v>118</v>
      </c>
      <c r="E203" s="183" t="s">
        <v>282</v>
      </c>
      <c r="F203" s="184" t="s">
        <v>283</v>
      </c>
      <c r="G203" s="185" t="s">
        <v>144</v>
      </c>
      <c r="H203" s="186">
        <v>20</v>
      </c>
      <c r="I203" s="187"/>
      <c r="J203" s="188">
        <f>ROUND(I203*H203,2)</f>
        <v>0</v>
      </c>
      <c r="K203" s="184" t="s">
        <v>122</v>
      </c>
      <c r="L203" s="34"/>
      <c r="M203" s="189" t="s">
        <v>1</v>
      </c>
      <c r="N203" s="190" t="s">
        <v>44</v>
      </c>
      <c r="O203" s="62"/>
      <c r="P203" s="191">
        <f>O203*H203</f>
        <v>0</v>
      </c>
      <c r="Q203" s="191">
        <v>0</v>
      </c>
      <c r="R203" s="191">
        <f>Q203*H203</f>
        <v>0</v>
      </c>
      <c r="S203" s="191">
        <v>0.98</v>
      </c>
      <c r="T203" s="192">
        <f>S203*H203</f>
        <v>19.6</v>
      </c>
      <c r="AR203" s="193" t="s">
        <v>123</v>
      </c>
      <c r="AT203" s="193" t="s">
        <v>118</v>
      </c>
      <c r="AU203" s="193" t="s">
        <v>86</v>
      </c>
      <c r="AY203" s="13" t="s">
        <v>116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3" t="s">
        <v>84</v>
      </c>
      <c r="BK203" s="194">
        <f>ROUND(I203*H203,2)</f>
        <v>0</v>
      </c>
      <c r="BL203" s="13" t="s">
        <v>123</v>
      </c>
      <c r="BM203" s="193" t="s">
        <v>284</v>
      </c>
    </row>
    <row r="204" spans="2:47" s="1" customFormat="1" ht="29.25">
      <c r="B204" s="30"/>
      <c r="C204" s="31"/>
      <c r="D204" s="195" t="s">
        <v>125</v>
      </c>
      <c r="E204" s="31"/>
      <c r="F204" s="196" t="s">
        <v>285</v>
      </c>
      <c r="G204" s="31"/>
      <c r="H204" s="31"/>
      <c r="I204" s="101"/>
      <c r="J204" s="31"/>
      <c r="K204" s="31"/>
      <c r="L204" s="34"/>
      <c r="M204" s="197"/>
      <c r="N204" s="62"/>
      <c r="O204" s="62"/>
      <c r="P204" s="62"/>
      <c r="Q204" s="62"/>
      <c r="R204" s="62"/>
      <c r="S204" s="62"/>
      <c r="T204" s="63"/>
      <c r="AT204" s="13" t="s">
        <v>125</v>
      </c>
      <c r="AU204" s="13" t="s">
        <v>86</v>
      </c>
    </row>
    <row r="205" spans="2:47" s="1" customFormat="1" ht="117">
      <c r="B205" s="30"/>
      <c r="C205" s="31"/>
      <c r="D205" s="195" t="s">
        <v>127</v>
      </c>
      <c r="E205" s="31"/>
      <c r="F205" s="198" t="s">
        <v>286</v>
      </c>
      <c r="G205" s="31"/>
      <c r="H205" s="31"/>
      <c r="I205" s="101"/>
      <c r="J205" s="31"/>
      <c r="K205" s="31"/>
      <c r="L205" s="34"/>
      <c r="M205" s="197"/>
      <c r="N205" s="62"/>
      <c r="O205" s="62"/>
      <c r="P205" s="62"/>
      <c r="Q205" s="62"/>
      <c r="R205" s="62"/>
      <c r="S205" s="62"/>
      <c r="T205" s="63"/>
      <c r="AT205" s="13" t="s">
        <v>127</v>
      </c>
      <c r="AU205" s="13" t="s">
        <v>86</v>
      </c>
    </row>
    <row r="206" spans="2:63" s="11" customFormat="1" ht="22.9" customHeight="1">
      <c r="B206" s="166"/>
      <c r="C206" s="167"/>
      <c r="D206" s="168" t="s">
        <v>78</v>
      </c>
      <c r="E206" s="180" t="s">
        <v>287</v>
      </c>
      <c r="F206" s="180" t="s">
        <v>288</v>
      </c>
      <c r="G206" s="167"/>
      <c r="H206" s="167"/>
      <c r="I206" s="170"/>
      <c r="J206" s="181">
        <f>BK206</f>
        <v>0</v>
      </c>
      <c r="K206" s="167"/>
      <c r="L206" s="172"/>
      <c r="M206" s="173"/>
      <c r="N206" s="174"/>
      <c r="O206" s="174"/>
      <c r="P206" s="175">
        <f>SUM(P207:P221)</f>
        <v>0</v>
      </c>
      <c r="Q206" s="174"/>
      <c r="R206" s="175">
        <f>SUM(R207:R221)</f>
        <v>0</v>
      </c>
      <c r="S206" s="174"/>
      <c r="T206" s="176">
        <f>SUM(T207:T221)</f>
        <v>0</v>
      </c>
      <c r="AR206" s="177" t="s">
        <v>84</v>
      </c>
      <c r="AT206" s="178" t="s">
        <v>78</v>
      </c>
      <c r="AU206" s="178" t="s">
        <v>84</v>
      </c>
      <c r="AY206" s="177" t="s">
        <v>116</v>
      </c>
      <c r="BK206" s="179">
        <f>SUM(BK207:BK221)</f>
        <v>0</v>
      </c>
    </row>
    <row r="207" spans="2:65" s="1" customFormat="1" ht="16.5" customHeight="1">
      <c r="B207" s="30"/>
      <c r="C207" s="182" t="s">
        <v>289</v>
      </c>
      <c r="D207" s="182" t="s">
        <v>118</v>
      </c>
      <c r="E207" s="183" t="s">
        <v>290</v>
      </c>
      <c r="F207" s="184" t="s">
        <v>291</v>
      </c>
      <c r="G207" s="185" t="s">
        <v>137</v>
      </c>
      <c r="H207" s="186">
        <v>1262.348</v>
      </c>
      <c r="I207" s="187"/>
      <c r="J207" s="188">
        <f>ROUND(I207*H207,2)</f>
        <v>0</v>
      </c>
      <c r="K207" s="184" t="s">
        <v>122</v>
      </c>
      <c r="L207" s="34"/>
      <c r="M207" s="189" t="s">
        <v>1</v>
      </c>
      <c r="N207" s="190" t="s">
        <v>44</v>
      </c>
      <c r="O207" s="62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AR207" s="193" t="s">
        <v>123</v>
      </c>
      <c r="AT207" s="193" t="s">
        <v>118</v>
      </c>
      <c r="AU207" s="193" t="s">
        <v>86</v>
      </c>
      <c r="AY207" s="13" t="s">
        <v>116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3" t="s">
        <v>84</v>
      </c>
      <c r="BK207" s="194">
        <f>ROUND(I207*H207,2)</f>
        <v>0</v>
      </c>
      <c r="BL207" s="13" t="s">
        <v>123</v>
      </c>
      <c r="BM207" s="193" t="s">
        <v>292</v>
      </c>
    </row>
    <row r="208" spans="2:47" s="1" customFormat="1" ht="19.5">
      <c r="B208" s="30"/>
      <c r="C208" s="31"/>
      <c r="D208" s="195" t="s">
        <v>125</v>
      </c>
      <c r="E208" s="31"/>
      <c r="F208" s="196" t="s">
        <v>293</v>
      </c>
      <c r="G208" s="31"/>
      <c r="H208" s="31"/>
      <c r="I208" s="101"/>
      <c r="J208" s="31"/>
      <c r="K208" s="31"/>
      <c r="L208" s="34"/>
      <c r="M208" s="197"/>
      <c r="N208" s="62"/>
      <c r="O208" s="62"/>
      <c r="P208" s="62"/>
      <c r="Q208" s="62"/>
      <c r="R208" s="62"/>
      <c r="S208" s="62"/>
      <c r="T208" s="63"/>
      <c r="AT208" s="13" t="s">
        <v>125</v>
      </c>
      <c r="AU208" s="13" t="s">
        <v>86</v>
      </c>
    </row>
    <row r="209" spans="2:47" s="1" customFormat="1" ht="97.5">
      <c r="B209" s="30"/>
      <c r="C209" s="31"/>
      <c r="D209" s="195" t="s">
        <v>127</v>
      </c>
      <c r="E209" s="31"/>
      <c r="F209" s="198" t="s">
        <v>294</v>
      </c>
      <c r="G209" s="31"/>
      <c r="H209" s="31"/>
      <c r="I209" s="101"/>
      <c r="J209" s="31"/>
      <c r="K209" s="31"/>
      <c r="L209" s="34"/>
      <c r="M209" s="197"/>
      <c r="N209" s="62"/>
      <c r="O209" s="62"/>
      <c r="P209" s="62"/>
      <c r="Q209" s="62"/>
      <c r="R209" s="62"/>
      <c r="S209" s="62"/>
      <c r="T209" s="63"/>
      <c r="AT209" s="13" t="s">
        <v>127</v>
      </c>
      <c r="AU209" s="13" t="s">
        <v>86</v>
      </c>
    </row>
    <row r="210" spans="2:65" s="1" customFormat="1" ht="16.5" customHeight="1">
      <c r="B210" s="30"/>
      <c r="C210" s="182" t="s">
        <v>295</v>
      </c>
      <c r="D210" s="182" t="s">
        <v>118</v>
      </c>
      <c r="E210" s="183" t="s">
        <v>296</v>
      </c>
      <c r="F210" s="184" t="s">
        <v>297</v>
      </c>
      <c r="G210" s="185" t="s">
        <v>137</v>
      </c>
      <c r="H210" s="186">
        <v>29.6</v>
      </c>
      <c r="I210" s="187"/>
      <c r="J210" s="188">
        <f>ROUND(I210*H210,2)</f>
        <v>0</v>
      </c>
      <c r="K210" s="184" t="s">
        <v>122</v>
      </c>
      <c r="L210" s="34"/>
      <c r="M210" s="189" t="s">
        <v>1</v>
      </c>
      <c r="N210" s="190" t="s">
        <v>44</v>
      </c>
      <c r="O210" s="62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AR210" s="193" t="s">
        <v>123</v>
      </c>
      <c r="AT210" s="193" t="s">
        <v>118</v>
      </c>
      <c r="AU210" s="193" t="s">
        <v>86</v>
      </c>
      <c r="AY210" s="13" t="s">
        <v>116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3" t="s">
        <v>84</v>
      </c>
      <c r="BK210" s="194">
        <f>ROUND(I210*H210,2)</f>
        <v>0</v>
      </c>
      <c r="BL210" s="13" t="s">
        <v>123</v>
      </c>
      <c r="BM210" s="193" t="s">
        <v>298</v>
      </c>
    </row>
    <row r="211" spans="2:47" s="1" customFormat="1" ht="19.5">
      <c r="B211" s="30"/>
      <c r="C211" s="31"/>
      <c r="D211" s="195" t="s">
        <v>125</v>
      </c>
      <c r="E211" s="31"/>
      <c r="F211" s="196" t="s">
        <v>299</v>
      </c>
      <c r="G211" s="31"/>
      <c r="H211" s="31"/>
      <c r="I211" s="101"/>
      <c r="J211" s="31"/>
      <c r="K211" s="31"/>
      <c r="L211" s="34"/>
      <c r="M211" s="197"/>
      <c r="N211" s="62"/>
      <c r="O211" s="62"/>
      <c r="P211" s="62"/>
      <c r="Q211" s="62"/>
      <c r="R211" s="62"/>
      <c r="S211" s="62"/>
      <c r="T211" s="63"/>
      <c r="AT211" s="13" t="s">
        <v>125</v>
      </c>
      <c r="AU211" s="13" t="s">
        <v>86</v>
      </c>
    </row>
    <row r="212" spans="2:47" s="1" customFormat="1" ht="97.5">
      <c r="B212" s="30"/>
      <c r="C212" s="31"/>
      <c r="D212" s="195" t="s">
        <v>127</v>
      </c>
      <c r="E212" s="31"/>
      <c r="F212" s="198" t="s">
        <v>294</v>
      </c>
      <c r="G212" s="31"/>
      <c r="H212" s="31"/>
      <c r="I212" s="101"/>
      <c r="J212" s="31"/>
      <c r="K212" s="31"/>
      <c r="L212" s="34"/>
      <c r="M212" s="197"/>
      <c r="N212" s="62"/>
      <c r="O212" s="62"/>
      <c r="P212" s="62"/>
      <c r="Q212" s="62"/>
      <c r="R212" s="62"/>
      <c r="S212" s="62"/>
      <c r="T212" s="63"/>
      <c r="AT212" s="13" t="s">
        <v>127</v>
      </c>
      <c r="AU212" s="13" t="s">
        <v>86</v>
      </c>
    </row>
    <row r="213" spans="2:65" s="1" customFormat="1" ht="24" customHeight="1">
      <c r="B213" s="30"/>
      <c r="C213" s="182" t="s">
        <v>300</v>
      </c>
      <c r="D213" s="182" t="s">
        <v>118</v>
      </c>
      <c r="E213" s="183" t="s">
        <v>301</v>
      </c>
      <c r="F213" s="184" t="s">
        <v>302</v>
      </c>
      <c r="G213" s="185" t="s">
        <v>137</v>
      </c>
      <c r="H213" s="186">
        <v>29.6</v>
      </c>
      <c r="I213" s="187"/>
      <c r="J213" s="188">
        <f>ROUND(I213*H213,2)</f>
        <v>0</v>
      </c>
      <c r="K213" s="184" t="s">
        <v>122</v>
      </c>
      <c r="L213" s="34"/>
      <c r="M213" s="189" t="s">
        <v>1</v>
      </c>
      <c r="N213" s="190" t="s">
        <v>44</v>
      </c>
      <c r="O213" s="62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93" t="s">
        <v>123</v>
      </c>
      <c r="AT213" s="193" t="s">
        <v>118</v>
      </c>
      <c r="AU213" s="193" t="s">
        <v>86</v>
      </c>
      <c r="AY213" s="13" t="s">
        <v>116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3" t="s">
        <v>84</v>
      </c>
      <c r="BK213" s="194">
        <f>ROUND(I213*H213,2)</f>
        <v>0</v>
      </c>
      <c r="BL213" s="13" t="s">
        <v>123</v>
      </c>
      <c r="BM213" s="193" t="s">
        <v>303</v>
      </c>
    </row>
    <row r="214" spans="2:47" s="1" customFormat="1" ht="29.25">
      <c r="B214" s="30"/>
      <c r="C214" s="31"/>
      <c r="D214" s="195" t="s">
        <v>125</v>
      </c>
      <c r="E214" s="31"/>
      <c r="F214" s="196" t="s">
        <v>304</v>
      </c>
      <c r="G214" s="31"/>
      <c r="H214" s="31"/>
      <c r="I214" s="101"/>
      <c r="J214" s="31"/>
      <c r="K214" s="31"/>
      <c r="L214" s="34"/>
      <c r="M214" s="197"/>
      <c r="N214" s="62"/>
      <c r="O214" s="62"/>
      <c r="P214" s="62"/>
      <c r="Q214" s="62"/>
      <c r="R214" s="62"/>
      <c r="S214" s="62"/>
      <c r="T214" s="63"/>
      <c r="AT214" s="13" t="s">
        <v>125</v>
      </c>
      <c r="AU214" s="13" t="s">
        <v>86</v>
      </c>
    </row>
    <row r="215" spans="2:47" s="1" customFormat="1" ht="97.5">
      <c r="B215" s="30"/>
      <c r="C215" s="31"/>
      <c r="D215" s="195" t="s">
        <v>127</v>
      </c>
      <c r="E215" s="31"/>
      <c r="F215" s="198" t="s">
        <v>294</v>
      </c>
      <c r="G215" s="31"/>
      <c r="H215" s="31"/>
      <c r="I215" s="101"/>
      <c r="J215" s="31"/>
      <c r="K215" s="31"/>
      <c r="L215" s="34"/>
      <c r="M215" s="197"/>
      <c r="N215" s="62"/>
      <c r="O215" s="62"/>
      <c r="P215" s="62"/>
      <c r="Q215" s="62"/>
      <c r="R215" s="62"/>
      <c r="S215" s="62"/>
      <c r="T215" s="63"/>
      <c r="AT215" s="13" t="s">
        <v>127</v>
      </c>
      <c r="AU215" s="13" t="s">
        <v>86</v>
      </c>
    </row>
    <row r="216" spans="2:65" s="1" customFormat="1" ht="24" customHeight="1">
      <c r="B216" s="30"/>
      <c r="C216" s="182" t="s">
        <v>305</v>
      </c>
      <c r="D216" s="182" t="s">
        <v>118</v>
      </c>
      <c r="E216" s="183" t="s">
        <v>306</v>
      </c>
      <c r="F216" s="184" t="s">
        <v>307</v>
      </c>
      <c r="G216" s="185" t="s">
        <v>137</v>
      </c>
      <c r="H216" s="186">
        <v>29.6</v>
      </c>
      <c r="I216" s="187"/>
      <c r="J216" s="188">
        <f>ROUND(I216*H216,2)</f>
        <v>0</v>
      </c>
      <c r="K216" s="184" t="s">
        <v>122</v>
      </c>
      <c r="L216" s="34"/>
      <c r="M216" s="189" t="s">
        <v>1</v>
      </c>
      <c r="N216" s="190" t="s">
        <v>44</v>
      </c>
      <c r="O216" s="62"/>
      <c r="P216" s="191">
        <f>O216*H216</f>
        <v>0</v>
      </c>
      <c r="Q216" s="191">
        <v>0</v>
      </c>
      <c r="R216" s="191">
        <f>Q216*H216</f>
        <v>0</v>
      </c>
      <c r="S216" s="191">
        <v>0</v>
      </c>
      <c r="T216" s="192">
        <f>S216*H216</f>
        <v>0</v>
      </c>
      <c r="AR216" s="193" t="s">
        <v>123</v>
      </c>
      <c r="AT216" s="193" t="s">
        <v>118</v>
      </c>
      <c r="AU216" s="193" t="s">
        <v>86</v>
      </c>
      <c r="AY216" s="13" t="s">
        <v>116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3" t="s">
        <v>84</v>
      </c>
      <c r="BK216" s="194">
        <f>ROUND(I216*H216,2)</f>
        <v>0</v>
      </c>
      <c r="BL216" s="13" t="s">
        <v>123</v>
      </c>
      <c r="BM216" s="193" t="s">
        <v>308</v>
      </c>
    </row>
    <row r="217" spans="2:47" s="1" customFormat="1" ht="19.5">
      <c r="B217" s="30"/>
      <c r="C217" s="31"/>
      <c r="D217" s="195" t="s">
        <v>125</v>
      </c>
      <c r="E217" s="31"/>
      <c r="F217" s="196" t="s">
        <v>309</v>
      </c>
      <c r="G217" s="31"/>
      <c r="H217" s="31"/>
      <c r="I217" s="101"/>
      <c r="J217" s="31"/>
      <c r="K217" s="31"/>
      <c r="L217" s="34"/>
      <c r="M217" s="197"/>
      <c r="N217" s="62"/>
      <c r="O217" s="62"/>
      <c r="P217" s="62"/>
      <c r="Q217" s="62"/>
      <c r="R217" s="62"/>
      <c r="S217" s="62"/>
      <c r="T217" s="63"/>
      <c r="AT217" s="13" t="s">
        <v>125</v>
      </c>
      <c r="AU217" s="13" t="s">
        <v>86</v>
      </c>
    </row>
    <row r="218" spans="2:47" s="1" customFormat="1" ht="78">
      <c r="B218" s="30"/>
      <c r="C218" s="31"/>
      <c r="D218" s="195" t="s">
        <v>127</v>
      </c>
      <c r="E218" s="31"/>
      <c r="F218" s="198" t="s">
        <v>310</v>
      </c>
      <c r="G218" s="31"/>
      <c r="H218" s="31"/>
      <c r="I218" s="101"/>
      <c r="J218" s="31"/>
      <c r="K218" s="31"/>
      <c r="L218" s="34"/>
      <c r="M218" s="197"/>
      <c r="N218" s="62"/>
      <c r="O218" s="62"/>
      <c r="P218" s="62"/>
      <c r="Q218" s="62"/>
      <c r="R218" s="62"/>
      <c r="S218" s="62"/>
      <c r="T218" s="63"/>
      <c r="AT218" s="13" t="s">
        <v>127</v>
      </c>
      <c r="AU218" s="13" t="s">
        <v>86</v>
      </c>
    </row>
    <row r="219" spans="2:65" s="1" customFormat="1" ht="24" customHeight="1">
      <c r="B219" s="30"/>
      <c r="C219" s="182" t="s">
        <v>311</v>
      </c>
      <c r="D219" s="182" t="s">
        <v>118</v>
      </c>
      <c r="E219" s="183" t="s">
        <v>312</v>
      </c>
      <c r="F219" s="184" t="s">
        <v>313</v>
      </c>
      <c r="G219" s="185" t="s">
        <v>137</v>
      </c>
      <c r="H219" s="186">
        <v>760.562</v>
      </c>
      <c r="I219" s="187"/>
      <c r="J219" s="188">
        <f>ROUND(I219*H219,2)</f>
        <v>0</v>
      </c>
      <c r="K219" s="184" t="s">
        <v>122</v>
      </c>
      <c r="L219" s="34"/>
      <c r="M219" s="189" t="s">
        <v>1</v>
      </c>
      <c r="N219" s="190" t="s">
        <v>44</v>
      </c>
      <c r="O219" s="62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193" t="s">
        <v>123</v>
      </c>
      <c r="AT219" s="193" t="s">
        <v>118</v>
      </c>
      <c r="AU219" s="193" t="s">
        <v>86</v>
      </c>
      <c r="AY219" s="13" t="s">
        <v>116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3" t="s">
        <v>84</v>
      </c>
      <c r="BK219" s="194">
        <f>ROUND(I219*H219,2)</f>
        <v>0</v>
      </c>
      <c r="BL219" s="13" t="s">
        <v>123</v>
      </c>
      <c r="BM219" s="193" t="s">
        <v>314</v>
      </c>
    </row>
    <row r="220" spans="2:47" s="1" customFormat="1" ht="29.25">
      <c r="B220" s="30"/>
      <c r="C220" s="31"/>
      <c r="D220" s="195" t="s">
        <v>125</v>
      </c>
      <c r="E220" s="31"/>
      <c r="F220" s="196" t="s">
        <v>315</v>
      </c>
      <c r="G220" s="31"/>
      <c r="H220" s="31"/>
      <c r="I220" s="101"/>
      <c r="J220" s="31"/>
      <c r="K220" s="31"/>
      <c r="L220" s="34"/>
      <c r="M220" s="197"/>
      <c r="N220" s="62"/>
      <c r="O220" s="62"/>
      <c r="P220" s="62"/>
      <c r="Q220" s="62"/>
      <c r="R220" s="62"/>
      <c r="S220" s="62"/>
      <c r="T220" s="63"/>
      <c r="AT220" s="13" t="s">
        <v>125</v>
      </c>
      <c r="AU220" s="13" t="s">
        <v>86</v>
      </c>
    </row>
    <row r="221" spans="2:47" s="1" customFormat="1" ht="29.25">
      <c r="B221" s="30"/>
      <c r="C221" s="31"/>
      <c r="D221" s="195" t="s">
        <v>127</v>
      </c>
      <c r="E221" s="31"/>
      <c r="F221" s="198" t="s">
        <v>316</v>
      </c>
      <c r="G221" s="31"/>
      <c r="H221" s="31"/>
      <c r="I221" s="101"/>
      <c r="J221" s="31"/>
      <c r="K221" s="31"/>
      <c r="L221" s="34"/>
      <c r="M221" s="209"/>
      <c r="N221" s="210"/>
      <c r="O221" s="210"/>
      <c r="P221" s="210"/>
      <c r="Q221" s="210"/>
      <c r="R221" s="210"/>
      <c r="S221" s="210"/>
      <c r="T221" s="211"/>
      <c r="AT221" s="13" t="s">
        <v>127</v>
      </c>
      <c r="AU221" s="13" t="s">
        <v>86</v>
      </c>
    </row>
    <row r="222" spans="2:12" s="1" customFormat="1" ht="6.95" customHeight="1">
      <c r="B222" s="45"/>
      <c r="C222" s="46"/>
      <c r="D222" s="46"/>
      <c r="E222" s="46"/>
      <c r="F222" s="46"/>
      <c r="G222" s="46"/>
      <c r="H222" s="46"/>
      <c r="I222" s="133"/>
      <c r="J222" s="46"/>
      <c r="K222" s="46"/>
      <c r="L222" s="34"/>
    </row>
  </sheetData>
  <sheetProtection algorithmName="SHA-512" hashValue="2ep1vcc9K6O5mPtOUfr2kTWLlMUfh7z5UL+hUe3urUefDh7LjNCmieIAHhL8S9OdVH1/EJVVERmlHoZQf6dXlw==" saltValue="T7IPeLXZdwP1qSeReC5aJ9YEi9LO8yBh9krn0KEE3irEiuN0JHEu6sh1D50367iA28sKn041FMFlY4HVhvmRZw==" spinCount="100000" sheet="1" objects="1" scenarios="1" formatColumns="0" formatRows="0" autoFilter="0"/>
  <autoFilter ref="C119:K221"/>
  <mergeCells count="6">
    <mergeCell ref="L2:V2"/>
    <mergeCell ref="E7:H7"/>
    <mergeCell ref="E16:H16"/>
    <mergeCell ref="E25:H25"/>
    <mergeCell ref="E85:H85"/>
    <mergeCell ref="E112:H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ps8-ntb\ps8</dc:creator>
  <cp:keywords/>
  <dc:description/>
  <cp:lastModifiedBy>Lukáš Václavík</cp:lastModifiedBy>
  <dcterms:created xsi:type="dcterms:W3CDTF">2019-11-07T14:52:47Z</dcterms:created>
  <dcterms:modified xsi:type="dcterms:W3CDTF">2021-05-03T12:46:08Z</dcterms:modified>
  <cp:category/>
  <cp:version/>
  <cp:contentType/>
  <cp:contentStatus/>
</cp:coreProperties>
</file>