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100 (A) - Chodníky-bou..." sheetId="2" r:id="rId2"/>
    <sheet name="SO 100 (B) - Chodníky - n..." sheetId="3" r:id="rId3"/>
    <sheet name="03 - Vedlejší  náklady" sheetId="4" r:id="rId4"/>
    <sheet name="SO 100 (A) - Chodníky - b..." sheetId="5" r:id="rId5"/>
    <sheet name="SO 100 (B) - Chodníky - n..._01" sheetId="6" r:id="rId6"/>
    <sheet name="04 - Vedlejší  náklady" sheetId="7" r:id="rId7"/>
    <sheet name="Pokyny pro vyplnění" sheetId="8" r:id="rId8"/>
  </sheets>
  <definedNames>
    <definedName name="_xlnm.Print_Area" localSheetId="0">'Rekapitulace stavby'!$D$4:$AO$36,'Rekapitulace stavby'!$C$42:$AQ$63</definedName>
    <definedName name="_xlnm._FilterDatabase" localSheetId="1" hidden="1">'SO 100 (A) - Chodníky-bou...'!$C$88:$K$161</definedName>
    <definedName name="_xlnm.Print_Area" localSheetId="1">'SO 100 (A) - Chodníky-bou...'!$C$4:$J$41,'SO 100 (A) - Chodníky-bou...'!$C$47:$J$68,'SO 100 (A) - Chodníky-bou...'!$C$74:$K$161</definedName>
    <definedName name="_xlnm._FilterDatabase" localSheetId="2" hidden="1">'SO 100 (B) - Chodníky - n...'!$C$93:$K$195</definedName>
    <definedName name="_xlnm.Print_Area" localSheetId="2">'SO 100 (B) - Chodníky - n...'!$C$4:$J$41,'SO 100 (B) - Chodníky - n...'!$C$47:$J$73,'SO 100 (B) - Chodníky - n...'!$C$79:$K$195</definedName>
    <definedName name="_xlnm._FilterDatabase" localSheetId="3" hidden="1">'03 - Vedlejší  náklady'!$C$89:$K$110</definedName>
    <definedName name="_xlnm.Print_Area" localSheetId="3">'03 - Vedlejší  náklady'!$C$4:$J$41,'03 - Vedlejší  náklady'!$C$47:$J$69,'03 - Vedlejší  náklady'!$C$75:$K$110</definedName>
    <definedName name="_xlnm._FilterDatabase" localSheetId="4" hidden="1">'SO 100 (A) - Chodníky - b...'!$C$88:$K$129</definedName>
    <definedName name="_xlnm.Print_Area" localSheetId="4">'SO 100 (A) - Chodníky - b...'!$C$4:$J$41,'SO 100 (A) - Chodníky - b...'!$C$47:$J$68,'SO 100 (A) - Chodníky - b...'!$C$74:$K$129</definedName>
    <definedName name="_xlnm._FilterDatabase" localSheetId="5" hidden="1">'SO 100 (B) - Chodníky - n..._01'!$C$92:$K$181</definedName>
    <definedName name="_xlnm.Print_Area" localSheetId="5">'SO 100 (B) - Chodníky - n..._01'!$C$4:$J$41,'SO 100 (B) - Chodníky - n..._01'!$C$47:$J$72,'SO 100 (B) - Chodníky - n..._01'!$C$78:$K$181</definedName>
    <definedName name="_xlnm._FilterDatabase" localSheetId="6" hidden="1">'04 - Vedlejší  náklady'!$C$89:$K$110</definedName>
    <definedName name="_xlnm.Print_Area" localSheetId="6">'04 - Vedlejší  náklady'!$C$4:$J$41,'04 - Vedlejší  náklady'!$C$47:$J$69,'04 - Vedlejší  náklady'!$C$75:$K$110</definedName>
    <definedName name="_xlnm.Print_Area" localSheetId="7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'SO 100 (A) - Chodníky-bou...'!$88:$88</definedName>
    <definedName name="_xlnm.Print_Titles" localSheetId="2">'SO 100 (B) - Chodníky - n...'!$93:$93</definedName>
    <definedName name="_xlnm.Print_Titles" localSheetId="3">'03 - Vedlejší  náklady'!$89:$89</definedName>
    <definedName name="_xlnm.Print_Titles" localSheetId="4">'SO 100 (A) - Chodníky - b...'!$88:$88</definedName>
    <definedName name="_xlnm.Print_Titles" localSheetId="5">'SO 100 (B) - Chodníky - n..._01'!$92:$92</definedName>
    <definedName name="_xlnm.Print_Titles" localSheetId="6">'04 - Vedlejší  náklady'!$89:$89</definedName>
  </definedNames>
  <calcPr fullCalcOnLoad="1"/>
</workbook>
</file>

<file path=xl/sharedStrings.xml><?xml version="1.0" encoding="utf-8"?>
<sst xmlns="http://schemas.openxmlformats.org/spreadsheetml/2006/main" count="5107" uniqueCount="876">
  <si>
    <t>Export Komplet</t>
  </si>
  <si>
    <t>VZ</t>
  </si>
  <si>
    <t>2.0</t>
  </si>
  <si>
    <t>ZAMOK</t>
  </si>
  <si>
    <t>False</t>
  </si>
  <si>
    <t>{229fc2bf-a91b-4567-9003-eafafd8def01}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</si>
  <si>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</si>
  <si>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</si>
  <si>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</si>
  <si>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</si>
  <si>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</si>
  <si>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</si>
  <si>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</si>
  <si>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</si>
  <si>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2016/54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</si>
  <si>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</si>
  <si>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</si>
  <si>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Rekonstrukce chodníků při silnici II/605</t>
  </si>
  <si>
    <t>KSO:</t>
  </si>
  <si>
    <t>822 29 33</t>
  </si>
  <si>
    <t>CC-CZ:</t>
  </si>
  <si>
    <t>21121</t>
  </si>
  <si>
    <t>Místo:</t>
  </si>
  <si>
    <t>Svojkovice</t>
  </si>
  <si>
    <t>Datum:</t>
  </si>
  <si>
    <t>8. 1. 2018</t>
  </si>
  <si>
    <t>CZ-CPV:</t>
  </si>
  <si>
    <t>45000000-7</t>
  </si>
  <si>
    <t>CZ-CPA:</t>
  </si>
  <si>
    <t>42.11.10</t>
  </si>
  <si>
    <t>Zadavatel:</t>
  </si>
  <si>
    <t>IČ:</t>
  </si>
  <si>
    <t/>
  </si>
  <si>
    <t>Obec Svojkovice</t>
  </si>
  <si>
    <t>DIČ:</t>
  </si>
  <si>
    <t>Uchazeč:</t>
  </si>
  <si>
    <t>Vyplň údaj</t>
  </si>
  <si>
    <t>Projektant:</t>
  </si>
  <si>
    <t>Area Projekt s.r.o.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</si>
  <si>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</si>
  <si>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</si>
  <si>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</si>
  <si>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https://podminky.urs.cz.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</si>
  <si>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</si>
  <si>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</si>
  <si>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</si>
  <si>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</si>
  <si>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</si>
  <si>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</si>
  <si>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</si>
  <si>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</si>
  <si>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</si>
  <si>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</si>
  <si>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</si>
  <si>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</si>
  <si>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</si>
  <si>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</si>
  <si>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</si>
  <si>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</si>
  <si>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</si>
  <si>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</si>
  <si>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</si>
  <si>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</si>
  <si>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</si>
  <si>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</si>
  <si>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</si>
  <si>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</si>
  <si>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</si>
  <si>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</si>
  <si>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</si>
  <si>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</si>
  <si>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</si>
  <si>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</si>
  <si>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</si>
  <si>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</si>
  <si>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</si>
  <si>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</si>
  <si>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</si>
  <si>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</si>
  <si>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</si>
  <si>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</si>
  <si>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01</t>
  </si>
  <si>
    <t>Uznatelné náklady</t>
  </si>
  <si>
    <t>ING</t>
  </si>
  <si>
    <t>1</t>
  </si>
  <si>
    <t>{f2608abd-8c12-47a3-90e1-13db1d5b342c}</t>
  </si>
  <si>
    <t>2</t>
  </si>
  <si>
    <t>/</t>
  </si>
  <si>
    <t>SO 100 (A)</t>
  </si>
  <si>
    <t>Chodníky-bourání</t>
  </si>
  <si>
    <t>Soupis</t>
  </si>
  <si>
    <t>{047eb458-2856-4547-932c-14930a30f71b}</t>
  </si>
  <si>
    <t>SO 100 (B)</t>
  </si>
  <si>
    <t>Chodníky - nové konstrukce</t>
  </si>
  <si>
    <t>{974bde76-57c3-4f61-adc7-925d494dbbde}</t>
  </si>
  <si>
    <t>03</t>
  </si>
  <si>
    <t>Vedlejší  náklady</t>
  </si>
  <si>
    <t>{fc3932d0-db1d-4b04-9f96-fc35b9626014}</t>
  </si>
  <si>
    <t>02</t>
  </si>
  <si>
    <t>Neuznatelné náklady</t>
  </si>
  <si>
    <t>{58eb1e07-1063-4565-9a39-0270f49948d5}</t>
  </si>
  <si>
    <t>Chodníky - bourání</t>
  </si>
  <si>
    <t>{6133e120-5841-4f66-8202-9a02789fe06e}</t>
  </si>
  <si>
    <t>{100f8f6f-8ff2-42eb-81df-857cbde2909b}</t>
  </si>
  <si>
    <t>04</t>
  </si>
  <si>
    <t>{80dd2890-847b-4c89-aab2-d29ca87b7d13}</t>
  </si>
  <si>
    <t>KRYCÍ LIST SOUPISU PRACÍ</t>
  </si>
  <si>
    <t>Objekt:</t>
  </si>
  <si>
    <t>01 - Uznatelné náklady</t>
  </si>
  <si>
    <t>Soupis:</t>
  </si>
  <si>
    <t>SO 100 (A) - Chodníky-bourání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</si>
  <si>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</si>
  <si>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</si>
  <si>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</si>
  <si>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</si>
  <si>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</si>
  <si>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</si>
  <si>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</si>
  <si>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</si>
  <si>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</si>
  <si>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</si>
  <si>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</si>
  <si>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</si>
  <si>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</si>
  <si>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</si>
  <si>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</si>
  <si>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</si>
  <si>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</si>
  <si>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</si>
  <si>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</si>
  <si>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</si>
  <si>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</si>
  <si>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</si>
  <si>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</si>
  <si>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</si>
  <si>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</si>
  <si>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</si>
  <si>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112101101</t>
  </si>
  <si>
    <t>Odstranění stromů s odřezáním kmene a s odvětvením listnatých, průměru kmene přes 100 do 300 mm</t>
  </si>
  <si>
    <t>kus</t>
  </si>
  <si>
    <t>CS ÚRS 2021 01</t>
  </si>
  <si>
    <t>4</t>
  </si>
  <si>
    <t>-2005329890</t>
  </si>
  <si>
    <t>112101105</t>
  </si>
  <si>
    <t>Odstranění stromů s odřezáním kmene a s odvětvením listnatých, průměru kmene přes 900 do 1100 mm</t>
  </si>
  <si>
    <t>2041489339</t>
  </si>
  <si>
    <t>3</t>
  </si>
  <si>
    <t>112201101</t>
  </si>
  <si>
    <t>Odstranění pařezů strojně s jejich vykopáním, vytrháním nebo odstřelením průměru přes 100 do 300 mm</t>
  </si>
  <si>
    <t>289006360</t>
  </si>
  <si>
    <t>112201105</t>
  </si>
  <si>
    <t>Odstranění pařezů strojně s jejich vykopáním, vytrháním nebo odstřelením průměru přes 900 do 1100 mm</t>
  </si>
  <si>
    <t>1292858725</t>
  </si>
  <si>
    <t>5</t>
  </si>
  <si>
    <t>113106123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</si>
  <si>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</si>
  <si>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m2</t>
  </si>
  <si>
    <t>1590515876</t>
  </si>
  <si>
    <t>VV</t>
  </si>
  <si>
    <t>"betonová dlažba tl. 60 mm" 9,50</t>
  </si>
  <si>
    <t>6</t>
  </si>
  <si>
    <t>113107222</t>
  </si>
  <si>
    <t>Odstranění podkladů nebo krytů strojně plochy jednotlivě přes 200 m2 s přemístěním hmot na skládku na vzdálenost do 20 m nebo s naložením na dopravní prostředek z kameniva hrubého drceného, o tl. vrstvy přes 100 do 200 mm</t>
  </si>
  <si>
    <t>-1111558336</t>
  </si>
  <si>
    <t>"pod asfaltovým povrchem" 3304,29</t>
  </si>
  <si>
    <t>"mimo asfaltový povrch" 3972,00-3304,29</t>
  </si>
  <si>
    <t>Součet</t>
  </si>
  <si>
    <t>7</t>
  </si>
  <si>
    <t>113107223</t>
  </si>
  <si>
    <t>Odstranění podkladů nebo krytů strojně plochy jednotlivě přes 200 m2 s přemístěním hmot na skládku na vzdálenost do 20 m nebo s naložením na dopravní prostředek z kameniva hrubého drceného, o tl. vrstvy přes 200 do 300 mm</t>
  </si>
  <si>
    <t>-491035590</t>
  </si>
  <si>
    <t>"pod asfaltovým povrchem silnice" 4564,060</t>
  </si>
  <si>
    <t>8</t>
  </si>
  <si>
    <t>113107241</t>
  </si>
  <si>
    <t>Odstranění podkladů nebo krytů strojně plochy jednotlivě přes 200 m2 s přemístěním hmot na skládku na vzdálenost do 20 m nebo s naložením na dopravní prostředek živičných, o tl. vrstvy do 50 mm</t>
  </si>
  <si>
    <t>147244809</t>
  </si>
  <si>
    <t>"asfaltový povrch chodníku" 3304,29</t>
  </si>
  <si>
    <t>9</t>
  </si>
  <si>
    <t>113107242</t>
  </si>
  <si>
    <t>Odstranění podkladů nebo krytů strojně plochy jednotlivě přes 200 m2 s přemístěním hmot na skládku na vzdálenost do 20 m nebo s naložením na dopravní prostředek živičných, o tl. vrstvy přes 50 do 100 mm</t>
  </si>
  <si>
    <t>1431623134</t>
  </si>
  <si>
    <t>"asfaltový povrch silnice" 4564,060</t>
  </si>
  <si>
    <t>10</t>
  </si>
  <si>
    <t>113201111</t>
  </si>
  <si>
    <t>Vytrhání obrub s vybouráním lože, s přemístěním hmot na skládku na vzdálenost do 3 m nebo s naložením na dopravní prostředek chodníkových ležatých</t>
  </si>
  <si>
    <t>m</t>
  </si>
  <si>
    <t>-79761154</t>
  </si>
  <si>
    <t>11</t>
  </si>
  <si>
    <t>113202111</t>
  </si>
  <si>
    <t>Vytrhání obrub s vybouráním lože, s přemístěním hmot na skládku na vzdálenost do 3 m nebo s naložením na dopravní prostředek z krajníků nebo obrubníků stojatých</t>
  </si>
  <si>
    <t>784156642</t>
  </si>
  <si>
    <t>12</t>
  </si>
  <si>
    <t>113203111</t>
  </si>
  <si>
    <t>Vytrhání obrub s vybouráním lože, s přemístěním hmot na skládku na vzdálenost do 3 m nebo s naložením na dopravní prostředek z dlažebních kostek</t>
  </si>
  <si>
    <t>717482247</t>
  </si>
  <si>
    <t>"přídlažba žulová" 1597</t>
  </si>
  <si>
    <t>13</t>
  </si>
  <si>
    <t>122151106</t>
  </si>
  <si>
    <t>Odkopávky a prokopávky nezapažené strojně v hornině třídy těžitelnosti I skupiny 1 a 2 přes 1 000 do 5 000 m3</t>
  </si>
  <si>
    <t>m3</t>
  </si>
  <si>
    <t>1354270792</t>
  </si>
  <si>
    <t>"vytěžení rostlého terénu chodníku" 3980,00*0,35</t>
  </si>
  <si>
    <t>"vytěžení rostlého terénu mimo stáv.chodník" 39,68*0,55</t>
  </si>
  <si>
    <t>"vytěžení rostlého terénu  v místě sjezdů" 1290,00*0,47</t>
  </si>
  <si>
    <t>"vytěžení rostlého terénu v místě rozšíření silnice" 45*0,70</t>
  </si>
  <si>
    <t>"vytěžení pro zatrubnění příkopu" 0,25*58,00</t>
  </si>
  <si>
    <t>"výkop pro patku zatrubnění" 0,90*1,00</t>
  </si>
  <si>
    <t>"výkop pro základ opěrné stěny" 0,80*81,60</t>
  </si>
  <si>
    <t>14</t>
  </si>
  <si>
    <t>132151252</t>
  </si>
  <si>
    <t>Hloubení nezapažených rýh šířky přes 800 do 2 000 mm strojně s urovnáním dna do předepsaného profilu a spádu v hornině třídy těžitelnosti I skupiny 1 a 2 přes 20 do 50 m3</t>
  </si>
  <si>
    <t>-1818862436</t>
  </si>
  <si>
    <t>"rýhy pro opěrné zdi" 0,80*82,00*0,60</t>
  </si>
  <si>
    <t>132154104</t>
  </si>
  <si>
    <t>Hloubení zapažených rýh šířky do 800 mm strojně s urovnáním dna do předepsaného profilu a spádu v hornině třídy těžitelnosti I skupiny 1 a 2 přes 100 m3</t>
  </si>
  <si>
    <t>840787915</t>
  </si>
  <si>
    <t>"rýha pro obrubníky" 0,30*0,35*(2304+37+141)</t>
  </si>
  <si>
    <t>16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</si>
  <si>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</si>
  <si>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</si>
  <si>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-1770526783</t>
  </si>
  <si>
    <t>2146,00</t>
  </si>
  <si>
    <t>"rýha pr obrubníky" 260,61</t>
  </si>
  <si>
    <t>"rýha pro opěrky" 39,36</t>
  </si>
  <si>
    <t>17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</si>
  <si>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</si>
  <si>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</si>
  <si>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-1502273640</t>
  </si>
  <si>
    <t>2445,97*10 'Přepočtené koeficientem množství</t>
  </si>
  <si>
    <t>18</t>
  </si>
  <si>
    <t>171201201</t>
  </si>
  <si>
    <t>Uložení sypaniny na skládky nebo meziskládky bez hutnění s upravením uložené sypaniny do předepsaného tvaru</t>
  </si>
  <si>
    <t>-1052745894</t>
  </si>
  <si>
    <t>19</t>
  </si>
  <si>
    <t>171201221</t>
  </si>
  <si>
    <t>Poplatek za uložení stavebního odpadu na skládce (skládkovné) zeminy a kamení zatříděného do Katalogu odpadů pod kódem 17 05 04</t>
  </si>
  <si>
    <t>t</t>
  </si>
  <si>
    <t>531997074</t>
  </si>
  <si>
    <t>2445,97*1,6 'Přepočtené koeficientem množství</t>
  </si>
  <si>
    <t>Ostatní konstrukce a práce, bourání</t>
  </si>
  <si>
    <t>20</t>
  </si>
  <si>
    <t>919735113</t>
  </si>
  <si>
    <t>Řezání stávajícího živičného krytu nebo podkladu hloubky přes 100 do 150 mm</t>
  </si>
  <si>
    <t>2007827284</t>
  </si>
  <si>
    <t>966005311</t>
  </si>
  <si>
    <t>Rozebrání a odstranění silničního zábradlí a ocelových svodidel s přemístěním hmot na skládku na vzdálenost do 10 m nebo s naložením na dopravní prostředek, se zásypem jam po odstraněných sloupcích a s jeho zhutněním svodidla včetně sloupků, s jednou pásnicí silničního</t>
  </si>
  <si>
    <t>-30588837</t>
  </si>
  <si>
    <t>22</t>
  </si>
  <si>
    <t>979071111</t>
  </si>
  <si>
    <t>Očištění vybouraných dlažebních kostek od spojovacího materiálu, s uložením očištěných kostek na skládku, s odklizením odpadových hmot na hromady a s odklizením vybouraných kostek na vzdálenost do 3 m velkých, s původním vyplněním spár kamenivem těženým</t>
  </si>
  <si>
    <t>813187833</t>
  </si>
  <si>
    <t>23</t>
  </si>
  <si>
    <t>979071112</t>
  </si>
  <si>
    <t>Očištění vybouraných dlažebních kostek od spojovacího materiálu, s uložením očištěných kostek na skládku, s odklizením odpadových hmot na hromady a s odklizením vybouraných kostek na vzdálenost do 3 m velkých, s původním vyplněním spár živicí nebo cementovou maltou</t>
  </si>
  <si>
    <t>1712221934</t>
  </si>
  <si>
    <t>1597,000*0,15</t>
  </si>
  <si>
    <t>24</t>
  </si>
  <si>
    <t>999201339R1</t>
  </si>
  <si>
    <t>Vybourání uliční vpusti</t>
  </si>
  <si>
    <t>ks</t>
  </si>
  <si>
    <t>-1959042587</t>
  </si>
  <si>
    <t>P</t>
  </si>
  <si>
    <t>Poznámka k položce:
s naložením vybouraného materiálu na dopravní prostředek
včetně zaslepení kanalizačního potrubí od vpusti zátkou
se zásypem šachty nesedavým materiálem - štěrk frakce 0-63 mm</t>
  </si>
  <si>
    <t>997</t>
  </si>
  <si>
    <t>Přesun sutě</t>
  </si>
  <si>
    <t>25</t>
  </si>
  <si>
    <t>997221551</t>
  </si>
  <si>
    <t>Vodorovná doprava suti bez naložení, ale se složením a s hrubým urovnáním ze sypkých materiálů, na vzdálenost do 1 km</t>
  </si>
  <si>
    <t>594731909</t>
  </si>
  <si>
    <t>26</t>
  </si>
  <si>
    <t>997221559</t>
  </si>
  <si>
    <t>Vodorovná doprava suti bez naložení, ale se složením a s hrubým urovnáním Příplatek k ceně za každý další i započatý 1 km přes 1 km</t>
  </si>
  <si>
    <t>-1926210695</t>
  </si>
  <si>
    <t>5128,058*19 'Přepočtené koeficientem množství</t>
  </si>
  <si>
    <t>27</t>
  </si>
  <si>
    <t>997221861</t>
  </si>
  <si>
    <t>Poplatek za uložení stavebního odpadu na recyklační skládce (skládkovné) z prostého betonu zatříděného do Katalogu odpadů pod kódem 17 01 01</t>
  </si>
  <si>
    <t>-937802714</t>
  </si>
  <si>
    <t>125,35+327,385+183,665</t>
  </si>
  <si>
    <t>28</t>
  </si>
  <si>
    <t>997221873</t>
  </si>
  <si>
    <t>Poplatek za uložení stavebního odpadu na recyklační skládce (skládkovné) zeminy a kamení zatříděného do Katalogu odpadů pod kódem 17 05 04</t>
  </si>
  <si>
    <t>468198627</t>
  </si>
  <si>
    <t>1151,88+2008,186</t>
  </si>
  <si>
    <t>29</t>
  </si>
  <si>
    <t>997221875</t>
  </si>
  <si>
    <t>Poplatek za uložení stavebního odpadu na recyklační skládce (skládkovné) asfaltového bez obsahu dehtu zatříděného do Katalogu odpadů pod kódem 17 03 02</t>
  </si>
  <si>
    <t>-629616489</t>
  </si>
  <si>
    <t>2,47+323,82+1004,093</t>
  </si>
  <si>
    <t>SO 100 (B) - Chodníky - nové konstrukce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</si>
  <si>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</si>
  <si>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</si>
  <si>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</si>
  <si>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8 - Trubní vedení</t>
  </si>
  <si>
    <t xml:space="preserve">    998 - Přesun hmot</t>
  </si>
  <si>
    <t>PSV - Práce a dodávky PSV</t>
  </si>
  <si>
    <t xml:space="preserve">    767 - Konstrukce zámečnické</t>
  </si>
  <si>
    <t>Zakládání</t>
  </si>
  <si>
    <t>212572121</t>
  </si>
  <si>
    <t>Lože pro trativody z kameniva drobného těženého</t>
  </si>
  <si>
    <t>1546979738</t>
  </si>
  <si>
    <t>96,000*0,3*0,10</t>
  </si>
  <si>
    <t>212755214</t>
  </si>
  <si>
    <t>Trativody bez lože z drenážních trubek plastových flexibilních D 100 mm</t>
  </si>
  <si>
    <t>-1297731686</t>
  </si>
  <si>
    <t>82,00+7*2,0</t>
  </si>
  <si>
    <t>215901101</t>
  </si>
  <si>
    <t>Zhutnění podloží pod násypy z rostlé horniny třídy těžitelnosti I a II, skupiny 1 až 4 z hornin soudružných a nesoudržných</t>
  </si>
  <si>
    <t>-1756808501</t>
  </si>
  <si>
    <t>"pláň pod chodníky Edef2 min. 30 MPa" 4055,34</t>
  </si>
  <si>
    <t>"pláň pod dlažbu 80 mm , Edef2 min. 45 MPa" 2028,00</t>
  </si>
  <si>
    <t>"pod slepeckou" 59,035</t>
  </si>
  <si>
    <t>"pod asfalt" 148,00</t>
  </si>
  <si>
    <t>271532211</t>
  </si>
  <si>
    <t>Podsyp pod základové konstrukce se zhutněním a urovnáním povrchu z kameniva hrubého, frakce 32 - 63 mm</t>
  </si>
  <si>
    <t>-1659545323</t>
  </si>
  <si>
    <t>"pod opěrky" 0,8*82,00*0,30</t>
  </si>
  <si>
    <t>272313711</t>
  </si>
  <si>
    <t>Základy z betonu prostého klenby z betonu kamenem neprokládaného tř. C 20/25</t>
  </si>
  <si>
    <t>-286574556</t>
  </si>
  <si>
    <t>"pod opěrku" 0,80*82,00*0,15</t>
  </si>
  <si>
    <t>Svislé a kompletní konstrukce</t>
  </si>
  <si>
    <t>388129130</t>
  </si>
  <si>
    <t>Montáž dílců prefabrikovaných kanálů ze železobetonu pro rozvody se zalitím spár šířky do 30 mm tvaru L, hmotnosti přes 0,5 do 1 t</t>
  </si>
  <si>
    <t>1916503016</t>
  </si>
  <si>
    <t>"L opěrná zed" 82*2</t>
  </si>
  <si>
    <t>M</t>
  </si>
  <si>
    <t>593851840-01</t>
  </si>
  <si>
    <t>betonová úhlová opěra L - 1   100x50x12 cm</t>
  </si>
  <si>
    <t>1700599197</t>
  </si>
  <si>
    <t>Komunikace pozemní</t>
  </si>
  <si>
    <t>564761111</t>
  </si>
  <si>
    <t>Podklad nebo kryt z kameniva hrubého drceného vel. 32-63 mm s rozprostřením a zhutněním, po zhutnění tl. 200 mm</t>
  </si>
  <si>
    <t>-129193414</t>
  </si>
  <si>
    <t>"chodník - sanace" 4055,34</t>
  </si>
  <si>
    <t>"sanace pod dl. 80 mm" 2028,00</t>
  </si>
  <si>
    <t>"slepecká 60" 59,035</t>
  </si>
  <si>
    <t>"slepecká 80" 220,00</t>
  </si>
  <si>
    <t>564851111</t>
  </si>
  <si>
    <t>Podklad ze štěrkodrti ŠD s rozprostřením a zhutněním, po zhutnění tl. 150 mm</t>
  </si>
  <si>
    <t>-1117212812</t>
  </si>
  <si>
    <t>"chodníky" 4055,34</t>
  </si>
  <si>
    <t>-938026587</t>
  </si>
  <si>
    <t>"pod dl. 80 mm" 2028,00</t>
  </si>
  <si>
    <t>-390303111</t>
  </si>
  <si>
    <t>565135111</t>
  </si>
  <si>
    <t>Asfaltový beton vrstva podkladní ACP 16 (obalované kamenivo střednězrnné - OKS) s rozprostřením a zhutněním v pruhu šířky přes 1,5 do 3 m, po zhutnění tl. 50 mm</t>
  </si>
  <si>
    <t>391557936</t>
  </si>
  <si>
    <t>573111111</t>
  </si>
  <si>
    <t>Postřik infiltrační PI z asfaltu silničního s posypem kamenivem, v množství 0,60 kg/m2</t>
  </si>
  <si>
    <t>499807732</t>
  </si>
  <si>
    <t>573211107</t>
  </si>
  <si>
    <t>Postřik spojovací PS bez posypu kamenivem z asfaltu silničního, v množství 0,30 kg/m2</t>
  </si>
  <si>
    <t>-1154041988</t>
  </si>
  <si>
    <t>577134131</t>
  </si>
  <si>
    <t>Asfaltový beton vrstva obrusná ACO 11 (ABS) s rozprostřením a se zhutněním z modifikovaného asfaltu v pruhu šířky přes do 1,5 do 3 m, po zhutnění tl. 40 mm</t>
  </si>
  <si>
    <t>1669468821</t>
  </si>
  <si>
    <t>596211113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</si>
  <si>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300 m2</t>
  </si>
  <si>
    <t>-1689540722</t>
  </si>
  <si>
    <t>"chodníky" 3847,63</t>
  </si>
  <si>
    <t>"slepecká" 59,035</t>
  </si>
  <si>
    <t>59245018</t>
  </si>
  <si>
    <t>dlažba tvar obdélník betonová 200x100x60mm přírodní</t>
  </si>
  <si>
    <t>1460889842</t>
  </si>
  <si>
    <t>3906,665*1,04 'Přepočtené koeficientem množství</t>
  </si>
  <si>
    <t>596211213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</si>
  <si>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A, pro plochy přes 300 m2</t>
  </si>
  <si>
    <t>1811559576</t>
  </si>
  <si>
    <t>2018,00</t>
  </si>
  <si>
    <t>"slepecká" 220,00</t>
  </si>
  <si>
    <t>59245020</t>
  </si>
  <si>
    <t>dlažba tvar obdélník betonová 200x100x80mm přírodní</t>
  </si>
  <si>
    <t>1078151759</t>
  </si>
  <si>
    <t>2238*1,04 'Přepočtené koeficientem množství</t>
  </si>
  <si>
    <t>Trubní vedení</t>
  </si>
  <si>
    <t>R</t>
  </si>
  <si>
    <t>800A2022</t>
  </si>
  <si>
    <t>Kanalizační přípojka z trub kameninových Js 150 mm
Včetně zemních prací, likvidace přebytečného výkopku, D+M potrubí včetně tvarovek, obsyp potrubí, zásyp nesedavým R-materiálem a jeho hutnění</t>
  </si>
  <si>
    <t>CS ÚRS RYRO 2015 01</t>
  </si>
  <si>
    <t>-634424881</t>
  </si>
  <si>
    <t>800A2022R01</t>
  </si>
  <si>
    <t>Napojení kanalizační přípojky od uliční vpusti na kanalizační řad</t>
  </si>
  <si>
    <t>2049648308</t>
  </si>
  <si>
    <t>Poznámka k položce:
zemní práce, likivdce přebytku výkopku, navrtání prostupu do kanalizačního potrubí (jádrové), montáž odbočky, obsyp , zásyp nesedavým R-materiálem, hutnění,likvidace suti, poplatek</t>
  </si>
  <si>
    <t>800A2022R02</t>
  </si>
  <si>
    <t>Přístřešek autobusové zastávky</t>
  </si>
  <si>
    <t>1955471059</t>
  </si>
  <si>
    <t>Poznámka k položce:
D+M</t>
  </si>
  <si>
    <t>895941111</t>
  </si>
  <si>
    <t>Zřízení vpusti kanalizační uliční z betonových dílců typ UV-50 normální</t>
  </si>
  <si>
    <t>-748787156</t>
  </si>
  <si>
    <t xml:space="preserve">Poznámka k položce:
Uliční vpusť při komunikaci bude použita betonová prefabrikovaná s mříží 500x500 mm - zátěž. Třída D 400, s pachovým uzávěrem a sedimentačním prostorem. Uliční vpusti budou opatřeny ocelovým, žárově pozinkovaným kalovým košem DIN 4052-A4. </t>
  </si>
  <si>
    <t>914111111</t>
  </si>
  <si>
    <t>Montáž svislé dopravní značky základní velikosti do 1 m2 objímkami na sloupky nebo konzoly</t>
  </si>
  <si>
    <t>-2061028790</t>
  </si>
  <si>
    <t>404440000</t>
  </si>
  <si>
    <t>značka dopravní svislá dle PD</t>
  </si>
  <si>
    <t>CS ÚRS 2017 02</t>
  </si>
  <si>
    <t>452931226</t>
  </si>
  <si>
    <t>914511112</t>
  </si>
  <si>
    <t>Montáž sloupku dopravních značek délky do 3,5 m do hliníkové patky</t>
  </si>
  <si>
    <t>539957011</t>
  </si>
  <si>
    <t>40445225</t>
  </si>
  <si>
    <t>sloupek pro dopravní značku Zn D 60mm v 3,5m</t>
  </si>
  <si>
    <t>-2056838258</t>
  </si>
  <si>
    <t>914511112-R1</t>
  </si>
  <si>
    <t>Patka dopravní značky hliníková včetně betonové patky</t>
  </si>
  <si>
    <t>-1406793683</t>
  </si>
  <si>
    <t>Poznámka k položce:
včetně zemních prací a likvidací přebytečného výkopku a poplatků</t>
  </si>
  <si>
    <t>915131111</t>
  </si>
  <si>
    <t>Vodorovné dopravní značení stříkané barvou přechody pro chodce, šipky, symboly bílé základní</t>
  </si>
  <si>
    <t>-335550753</t>
  </si>
  <si>
    <t>"šrafy" 18,7</t>
  </si>
  <si>
    <t>30</t>
  </si>
  <si>
    <t>915211111</t>
  </si>
  <si>
    <t>Vodorovné dopravní značení stříkaným plastem dělící čára šířky 125 mm souvislá bílá základní</t>
  </si>
  <si>
    <t>1736678603</t>
  </si>
  <si>
    <t>2055</t>
  </si>
  <si>
    <t>"šrafy" 18,7/0,125</t>
  </si>
  <si>
    <t>31</t>
  </si>
  <si>
    <t>915221111</t>
  </si>
  <si>
    <t>Vodorovné dopravní značení stříkaným plastem vodící čára bílá šířky 250 mm souvislá základní</t>
  </si>
  <si>
    <t>-1620154132</t>
  </si>
  <si>
    <t>201,00</t>
  </si>
  <si>
    <t>"přechod" 17,15/0,20</t>
  </si>
  <si>
    <t>32</t>
  </si>
  <si>
    <t>915221111R1</t>
  </si>
  <si>
    <t>Stříkané symboly vodorovné</t>
  </si>
  <si>
    <t>-307046184</t>
  </si>
  <si>
    <t>33</t>
  </si>
  <si>
    <t>915491211</t>
  </si>
  <si>
    <t>Osazení vodicího proužku z betonových prefabrikovaných desek tl. do 120 mm do lože z cementové malty tl. 20 mm, s vyplněním a zatřením spár cementovou maltou s podkladní vrstvou z betonu prostého tl. 50 až 100 mm šířka proužku 250 mm</t>
  </si>
  <si>
    <t>-1693590517</t>
  </si>
  <si>
    <t>34</t>
  </si>
  <si>
    <t>59218002</t>
  </si>
  <si>
    <t>krajník betonový silniční 500x250x100mm</t>
  </si>
  <si>
    <t>-625364597</t>
  </si>
  <si>
    <t>35</t>
  </si>
  <si>
    <t>915611111</t>
  </si>
  <si>
    <t>Předznačení pro vodorovné značení stříkané barvou nebo prováděné z nátěrových hmot liniové dělicí čáry, vodicí proužky</t>
  </si>
  <si>
    <t>-1349953262</t>
  </si>
  <si>
    <t>2055+201</t>
  </si>
  <si>
    <t>36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</si>
  <si>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</si>
  <si>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</si>
  <si>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-921844290</t>
  </si>
  <si>
    <t>1394,83</t>
  </si>
  <si>
    <t>37</t>
  </si>
  <si>
    <t>59217031</t>
  </si>
  <si>
    <t>obrubník betonový silniční 1000x150x250mm</t>
  </si>
  <si>
    <t>1320483425</t>
  </si>
  <si>
    <t>38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</si>
  <si>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</si>
  <si>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</si>
  <si>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628823654</t>
  </si>
  <si>
    <t>39</t>
  </si>
  <si>
    <t>59217017</t>
  </si>
  <si>
    <t>obrubník betonový chodníkový 1000x100x250mm</t>
  </si>
  <si>
    <t>-2099383455</t>
  </si>
  <si>
    <t>40</t>
  </si>
  <si>
    <t>919122111</t>
  </si>
  <si>
    <t>Utěsnění dilatačních spár zálivkou za tepla v cementobetonovém nebo živičném krytu včetně adhezního nátěru s těsnicím profilem pod zálivkou, pro komůrky šířky 10 mm, hloubky 20 mm</t>
  </si>
  <si>
    <t>930232079</t>
  </si>
  <si>
    <t>41</t>
  </si>
  <si>
    <t>919726202</t>
  </si>
  <si>
    <t>Geotextilie tkaná pro vyztužení, separaci nebo filtraci z polypropylenu, podélná pevnost v tahu přes 15 do 50 kN/m</t>
  </si>
  <si>
    <t>1123311460</t>
  </si>
  <si>
    <t>998</t>
  </si>
  <si>
    <t>Přesun hmot</t>
  </si>
  <si>
    <t>42</t>
  </si>
  <si>
    <t>998223011</t>
  </si>
  <si>
    <t>Přesun hmot pro pozemní komunikace s krytem dlážděným dopravní vzdálenost do 200 m jakékoliv délky objektu</t>
  </si>
  <si>
    <t>-1023088711</t>
  </si>
  <si>
    <t>PSV</t>
  </si>
  <si>
    <t>Práce a dodávky PSV</t>
  </si>
  <si>
    <t>767</t>
  </si>
  <si>
    <t>Konstrukce zámečnické</t>
  </si>
  <si>
    <t>43</t>
  </si>
  <si>
    <t>767161226R1</t>
  </si>
  <si>
    <t>Ocelové dvoutrubkové zábradlí, sloupky vzdálenost 2 m, pozinkované, osazené do betonových prefabrikátů</t>
  </si>
  <si>
    <t>978950260</t>
  </si>
  <si>
    <t>03 - Vedlejší 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</si>
  <si>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</si>
  <si>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</si>
  <si>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</si>
  <si>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</si>
  <si>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</si>
  <si>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</si>
  <si>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</si>
  <si>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</si>
  <si>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</si>
  <si>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013254000</t>
  </si>
  <si>
    <t>Dokumentace skutečného provedení stavby</t>
  </si>
  <si>
    <t>Kč</t>
  </si>
  <si>
    <t>1024</t>
  </si>
  <si>
    <t>-1518651290</t>
  </si>
  <si>
    <t>Poznámka k položce:
Dokumentace skutečného provedení stavby v souladu s vyhl.č.499/2006 Sb., příloha č.7,ve třech vyhotoveních a jedenkráte v digitálním provedení v souborech PDF na nosiči CD. - viz požadavky objednatele v zadávací dokumentaci</t>
  </si>
  <si>
    <t>VRN3</t>
  </si>
  <si>
    <t>Zařízení staveniště</t>
  </si>
  <si>
    <t>030001000</t>
  </si>
  <si>
    <t>831101341</t>
  </si>
  <si>
    <t xml:space="preserve">Poznámka k položce:
Zabezpečení stavby dle požadavků:
- Zákona č. 309/2006 Sb.
- NV 591/2006 Sb.
- Zákona č. 185/2001 Sb. a vyhl.č. 381/2001 Sb. – odpady
- NV 101/2005 Sb., NV 361/2007 Sb. – hyg.požadavky
- NV 168/2002 Sb. doprava na staveništi
- NV 378/2001 Sb. stavební stroje
- Zák.č. 133/1985 Sb. a vyhl.č. 246/2001 Sb. – pbř
- Vyhl.č. 132/1998 Sb., NV 362/2005 Sb. – zemní práce
Osazení, revize a údržba měřících zařízení pro staveništní odběr vody a elektřiny. Včetně staveništních rozvodů. Jejich vybudování , provozování , údržbu a demontáž a to dle technologické úvahy zhotovitele.
</t>
  </si>
  <si>
    <t>031002000</t>
  </si>
  <si>
    <t>Související práce pro zařízení staveniště</t>
  </si>
  <si>
    <t>1129143133</t>
  </si>
  <si>
    <t xml:space="preserve">Poznámka k položce:
• Identifikace rizik ■ proces zjišťování zdrojů nebezpečí, jejich velikosti, charakteru a umístění.
• Součinnost při zpracování , revizi či doplnění plánu BOZP
</t>
  </si>
  <si>
    <t>032603000</t>
  </si>
  <si>
    <t>Mycí centrum</t>
  </si>
  <si>
    <t>841154510</t>
  </si>
  <si>
    <t>Poznámka k položce:
•         veškerá opatření dle plánu BOZP v souladu se zákonem č. 309/2006 Sb. v aktuálním znění v době provádění stavby a oprávněných pokynů (např. podle vyhl. č. 591/2006 Sb., atd.) koordinátora bezpečnosti práce pro bezpečné provádění díla v souladu s legislativními požadavky (např. realizace zabezpečení stavby proti pádům z výšky, vymezování pracovišť nebo pořádání kontrolních dnů KOO BOZP s účastí dotčených osob, atd.), a to i u veškerých subdodavatelů na všech stupních dodavatelské hierarchie (např. včetně dopravců, atd.)</t>
  </si>
  <si>
    <t>034002000</t>
  </si>
  <si>
    <t>Zabezpečení staveniště</t>
  </si>
  <si>
    <t>-579511308</t>
  </si>
  <si>
    <t>Poznámka k položce:
•         provádění povinností zhotovitelů včetně veškerých subdodavatelů na všech stupních dodavatelské hierarchie (např. včetně dopravců, atd.) dle zákona č. 309/2006 Sb. v aktuálním znění v době výstavby</t>
  </si>
  <si>
    <t>034303000</t>
  </si>
  <si>
    <t>Dopravní značení na staveništi</t>
  </si>
  <si>
    <t>-1053226695</t>
  </si>
  <si>
    <t>VRN4</t>
  </si>
  <si>
    <t>Inženýrská činnost</t>
  </si>
  <si>
    <t>043103000</t>
  </si>
  <si>
    <t>Zkoušky bez rozlišení</t>
  </si>
  <si>
    <t>-430333329</t>
  </si>
  <si>
    <t>Poznámka k položce:
Provedení veškerých zkoušek dle platných ČSN pro prováděné práce případně stanovené v zadávací dokumentaci
mimo jiných dynamické zatěžovací zkoušky pláně a podkladních vrstev chodníku</t>
  </si>
  <si>
    <t>VRN9</t>
  </si>
  <si>
    <t>Ostatní náklady</t>
  </si>
  <si>
    <t>091704000</t>
  </si>
  <si>
    <t>Náklady na údržbu</t>
  </si>
  <si>
    <t>-724319108</t>
  </si>
  <si>
    <t>Poznámka k položce:
Náklady na údržbu a čištění stávajících přístupových komunikaci po dobu výstavby</t>
  </si>
  <si>
    <t>02 - Neuznatelné náklady</t>
  </si>
  <si>
    <t>SO 100 (A) - Chodníky - bourání</t>
  </si>
  <si>
    <t>1018757416</t>
  </si>
  <si>
    <t>113107122</t>
  </si>
  <si>
    <t>Odstranění podkladů nebo krytů ručně s přemístěním hmot na skládku na vzdálenost do 3 m nebo s naložením na dopravní prostředek z kameniva hrubého drceného, o tl. vrstvy přes 100 do 200 mm</t>
  </si>
  <si>
    <t>-1050490096</t>
  </si>
  <si>
    <t>"pod chodníky" 294,00</t>
  </si>
  <si>
    <t>"asfaltový povrch silnice" 626</t>
  </si>
  <si>
    <t>122101102</t>
  </si>
  <si>
    <t>Odkopávky a prokopávky nezapažené s přehozením výkopku na vzdálenost do 3 m nebo s naložením na dopravní prostředek v horninách tř. 1 a 2 přes 100 do 1 000 m3</t>
  </si>
  <si>
    <t>CS ÚRS 2018 01</t>
  </si>
  <si>
    <t>588350079</t>
  </si>
  <si>
    <t>"vytěžení rostlého terénu  v místě sjezdů" 195,00*0,47</t>
  </si>
  <si>
    <t>"odtěžení terénu mimo stávající chodník"22,34*0,55</t>
  </si>
  <si>
    <t>132201102</t>
  </si>
  <si>
    <t>Hloubení zapažených i nezapažených rýh šířky do 600 mm s urovnáním dna do předepsaného profilu a spádu v hornině tř. 3 přes 100 m3</t>
  </si>
  <si>
    <t>2053457143</t>
  </si>
  <si>
    <t>"rýha pro obrubníky" 0,30*0,35*(36+151)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</si>
  <si>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</si>
  <si>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</si>
  <si>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-1175689915</t>
  </si>
  <si>
    <t>103,937+19,635</t>
  </si>
  <si>
    <t>162701109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</si>
  <si>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</si>
  <si>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-1861000843</t>
  </si>
  <si>
    <t>123,572</t>
  </si>
  <si>
    <t>123,572*10 'Přepočtené koeficientem množství</t>
  </si>
  <si>
    <t>-1590177123</t>
  </si>
  <si>
    <t>171201211</t>
  </si>
  <si>
    <t>Poplatek za uložení stavebního odpadu na skládce (skládkovné) zeminy a kameniva zatříděného do Katalogu odpadů pod kódem 170 504</t>
  </si>
  <si>
    <t>900078624</t>
  </si>
  <si>
    <t>91,65+19,635</t>
  </si>
  <si>
    <t>111,285*1,6 'Přepočtené koeficientem množství</t>
  </si>
  <si>
    <t>966006132</t>
  </si>
  <si>
    <t>Odstranění dopravních nebo orientačních značek se sloupkem s uložením hmot na vzdálenost do 20 m nebo s naložením na dopravní prostředek, se zásypem jam a jeho zhutněním s betonovou patkou</t>
  </si>
  <si>
    <t>1904063728</t>
  </si>
  <si>
    <t>966008112</t>
  </si>
  <si>
    <t>Bourání trubního propustku s odklizením a uložením vybouraného materiálu na skládku na vzdálenost do 3 m nebo s naložením na dopravní prostředek z trub DN přes 300 do 500 mm</t>
  </si>
  <si>
    <t>2018212746</t>
  </si>
  <si>
    <t>Vybourání betonových žlabovnic včetně lože</t>
  </si>
  <si>
    <t xml:space="preserve">Poznámka k položce:
s naložením vybouraného materiálu na dopravní prostředek
</t>
  </si>
  <si>
    <t>"vybourání betonových tvarovek" 18,00</t>
  </si>
  <si>
    <t>249,828*19 'Přepočtené koeficientem množství</t>
  </si>
  <si>
    <t>997221815</t>
  </si>
  <si>
    <t>Poplatek za uložení stavebního odpadu na skládce (skládkovné) z prostého betonu zatříděného do Katalogu odpadů pod kódem 170 101</t>
  </si>
  <si>
    <t>-1418621247</t>
  </si>
  <si>
    <t>1,148+14,70</t>
  </si>
  <si>
    <t>997221845</t>
  </si>
  <si>
    <t>Poplatek za uložení stavebního odpadu na skládce (skládkovné) asfaltového bez obsahu dehtu zatříděného do Katalogu odpadů pod kódem 170 302</t>
  </si>
  <si>
    <t>-1473069092</t>
  </si>
  <si>
    <t>5,20+137,72</t>
  </si>
  <si>
    <t>997221855</t>
  </si>
  <si>
    <t>-1439778414</t>
  </si>
  <si>
    <t>5,80+85,26</t>
  </si>
  <si>
    <t xml:space="preserve">    4 - Vodorovné konstrukce</t>
  </si>
  <si>
    <t>181111111</t>
  </si>
  <si>
    <t>Plošná úprava terénu v zemině skupiny 1 až 4 s urovnáním povrchu bez doplnění ornice souvislé plochy do 500 m2 při nerovnostech terénu přes 50 do 100 mm v rovině nebo na svahu do 1:5</t>
  </si>
  <si>
    <t>-848084629</t>
  </si>
  <si>
    <t>137+1170</t>
  </si>
  <si>
    <t>181301112</t>
  </si>
  <si>
    <t>Rozprostření a urovnání ornice v rovině nebo ve svahu sklonu do 1:5 strojně při souvislé ploše přes 500 m2, tl. vrstvy do 200 mm</t>
  </si>
  <si>
    <t>278632481</t>
  </si>
  <si>
    <t>103641010</t>
  </si>
  <si>
    <t>zemina pro terénní úpravy -  ornice</t>
  </si>
  <si>
    <t>-1867243770</t>
  </si>
  <si>
    <t>1307*0,15*1,60</t>
  </si>
  <si>
    <t>181451131</t>
  </si>
  <si>
    <t>Založení trávníku na půdě předem připravené plochy přes 1000 m2 výsevem včetně utažení parkového v rovině nebo na svahu do 1:5</t>
  </si>
  <si>
    <t>1488373498</t>
  </si>
  <si>
    <t>005724100</t>
  </si>
  <si>
    <t>osivo směs travní parková</t>
  </si>
  <si>
    <t>kg</t>
  </si>
  <si>
    <t>-432067931</t>
  </si>
  <si>
    <t>1307*0,015 'Přepočtené koeficientem množství</t>
  </si>
  <si>
    <t>185803111</t>
  </si>
  <si>
    <t>Ošetření trávníku jednorázové v rovině nebo na svahu do 1:5</t>
  </si>
  <si>
    <t>160358370</t>
  </si>
  <si>
    <t>"pláň pod chodníky Edef2 min. 30 MPa" 575,69</t>
  </si>
  <si>
    <t>"pláň pod dlažbu 80 mm , Edef2 min. 45 MPa" 321,85</t>
  </si>
  <si>
    <t>"slepecká" 3,20</t>
  </si>
  <si>
    <t>Vodorovné konstrukce</t>
  </si>
  <si>
    <t>451541111</t>
  </si>
  <si>
    <t>Lože pod potrubí, stoky a drobné objekty v otevřeném výkopu ze štěrkodrtě 0-63 mm</t>
  </si>
  <si>
    <t>2118976060</t>
  </si>
  <si>
    <t>451573111</t>
  </si>
  <si>
    <t>Lože pod potrubí, stoky a drobné objekty v otevřeném výkopu z písku a štěrkopísku do 63 mm</t>
  </si>
  <si>
    <t>-491893738</t>
  </si>
  <si>
    <t>452311131</t>
  </si>
  <si>
    <t>Podkladní a zajišťovací konstrukce z betonu prostého v otevřeném výkopu desky pod potrubí, stoky a drobné objekty z betonu tř. C 12/15</t>
  </si>
  <si>
    <t>728419486</t>
  </si>
  <si>
    <t>452312161</t>
  </si>
  <si>
    <t>Podkladní a zajišťovací konstrukce z betonu prostého v otevřeném výkopu sedlové lože pod potrubí z betonu tř. C 25/30</t>
  </si>
  <si>
    <t>-209890896</t>
  </si>
  <si>
    <t>452313161</t>
  </si>
  <si>
    <t>Podkladní a zajišťovací konstrukce z betonu prostého v otevřeném výkopu bloky pro potrubí z betonu tř. C 25/30</t>
  </si>
  <si>
    <t>842998417</t>
  </si>
  <si>
    <t>452384111</t>
  </si>
  <si>
    <t>Podkladní a vyrovnávací konstrukce z betonu pražce z prostého betonu tř. C 12/15 pod potrubí v otevřeném výkopu, průřezové plochy do 25000 mm2</t>
  </si>
  <si>
    <t>1050273327</t>
  </si>
  <si>
    <t>"chodník - sanace" 575,69</t>
  </si>
  <si>
    <t>"sanace pod dl. 80 mm" 321,85</t>
  </si>
  <si>
    <t>"chodníky"575,69+321,85+3,20</t>
  </si>
  <si>
    <t>"pod dl. 80 mm"321,85</t>
  </si>
  <si>
    <t>"pod dl. 80 mm" 321,85</t>
  </si>
  <si>
    <t>566901132</t>
  </si>
  <si>
    <t>Vyspravení podkladu po překopech inženýrských sítí plochy do 15 m2 s rozprostřením a zhutněním štěrkodrtí tl. 150 mm</t>
  </si>
  <si>
    <t>-731130118</t>
  </si>
  <si>
    <t>"VO" 360*0,40</t>
  </si>
  <si>
    <t>572131112</t>
  </si>
  <si>
    <t>Vyrovnání povrchu dosavadních krytů s rozprostřením hmot a zhutněním živičnou směsí pro asfaltový koberec otevřený AKO tl. přes 40 do 60 mm</t>
  </si>
  <si>
    <t>39433508</t>
  </si>
  <si>
    <t>572330111</t>
  </si>
  <si>
    <t>Vyspravení krytu komunikací po překopech inženýrských sítí plochy do 15 m2 živičnou směsí z kameniva těženého nebo ze štěrkopísku obaleného asfaltem po zhutnění tl. přes 20 do 50 mm</t>
  </si>
  <si>
    <t>-1261784699</t>
  </si>
  <si>
    <t>573911113</t>
  </si>
  <si>
    <t>Asfaltový postřik regenerační PR s posypem kameniva v množství 0,30 kg/m2</t>
  </si>
  <si>
    <t>-411015535</t>
  </si>
  <si>
    <t>36,00</t>
  </si>
  <si>
    <t>592451100</t>
  </si>
  <si>
    <t>dlažba skladebná betonová základní 20x10x6 cm přírodní</t>
  </si>
  <si>
    <t>-178337305</t>
  </si>
  <si>
    <t>36*1,01 'Přepočtené koeficientem množství</t>
  </si>
  <si>
    <t>151,00</t>
  </si>
  <si>
    <t>592451090</t>
  </si>
  <si>
    <t>dlažba  skladebná betonová pro komunikace 20x10x8 cm přírodní</t>
  </si>
  <si>
    <t>-1170549778</t>
  </si>
  <si>
    <t>151*1,01 'Přepočtené koeficientem množství</t>
  </si>
  <si>
    <t>812422121</t>
  </si>
  <si>
    <t>Montáž potrubí z trub betonových hrdlových v otevřeném výkopu ve sklonu do 20 % z trub těsněných pryžovými kroužky DN 500</t>
  </si>
  <si>
    <t>1745147123</t>
  </si>
  <si>
    <t>592225430</t>
  </si>
  <si>
    <t>trouba hrdlová přímá železobetonová s integrovaným těsněním  50 x 100 x 8 cm</t>
  </si>
  <si>
    <t>992093790</t>
  </si>
  <si>
    <t>912411212</t>
  </si>
  <si>
    <t>Pružný výstražný maják plastový průměru 600 mm běžný ostrůvek prosvětlený</t>
  </si>
  <si>
    <t>1120542749</t>
  </si>
  <si>
    <t>471392205</t>
  </si>
  <si>
    <t>26261355</t>
  </si>
  <si>
    <t>-1456271199</t>
  </si>
  <si>
    <t>404452250</t>
  </si>
  <si>
    <t>sloupek Zn 60 - 350</t>
  </si>
  <si>
    <t>-1551756119</t>
  </si>
  <si>
    <t>1052798600</t>
  </si>
  <si>
    <t>-1817208048</t>
  </si>
  <si>
    <t>"symboly"24,70</t>
  </si>
  <si>
    <t>298048665</t>
  </si>
  <si>
    <t>"silniční" 1089,26</t>
  </si>
  <si>
    <t>592174650</t>
  </si>
  <si>
    <t>obrubník betonový silniční vibrolisovaný 100x15x25 cm</t>
  </si>
  <si>
    <t>1002889602</t>
  </si>
  <si>
    <t>44</t>
  </si>
  <si>
    <t>952175301R1</t>
  </si>
  <si>
    <t>Obrubník Ronda Best 300/220x500x300 mm</t>
  </si>
  <si>
    <t>-1706899175</t>
  </si>
  <si>
    <t>141,000*2</t>
  </si>
  <si>
    <t>45</t>
  </si>
  <si>
    <t>46</t>
  </si>
  <si>
    <t>592174100</t>
  </si>
  <si>
    <t>obrubník betonový chodníkový 100x10x25 cm</t>
  </si>
  <si>
    <t>-888806809</t>
  </si>
  <si>
    <t>47</t>
  </si>
  <si>
    <t>04 - Vedlejší  náklady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</si>
  <si>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</si>
  <si>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</si>
  <si>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</si>
  <si>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</si>
  <si>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</si>
  <si>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</si>
  <si>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</si>
  <si>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</si>
  <si>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</si>
  <si>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</si>
  <si>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</si>
  <si>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</t>
  </si>
  <si>
    <t>Stavební objekt pozemní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</si>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</sst>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5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top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29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6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40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40" fillId="0" borderId="28" xfId="0" applyFont="1" applyBorder="1" applyAlignment="1">
      <alignment horizontal="center" vertical="center"/>
    </xf>
    <xf numFmtId="0" fontId="43" fillId="0" borderId="28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1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0" fillId="0" borderId="28" xfId="0" applyFont="1" applyBorder="1" applyAlignment="1">
      <alignment horizontal="left"/>
    </xf>
    <xf numFmtId="0" fontId="43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4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21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22</v>
      </c>
      <c r="E8" s="22"/>
      <c r="F8" s="22"/>
      <c r="G8" s="22"/>
      <c r="H8" s="22"/>
      <c r="I8" s="22"/>
      <c r="J8" s="22"/>
      <c r="K8" s="27" t="s">
        <v>23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24</v>
      </c>
      <c r="AL8" s="22"/>
      <c r="AM8" s="22"/>
      <c r="AN8" s="33" t="s">
        <v>25</v>
      </c>
      <c r="AO8" s="22"/>
      <c r="AP8" s="22"/>
      <c r="AQ8" s="22"/>
      <c r="AR8" s="20"/>
      <c r="BE8" s="31"/>
      <c r="BS8" s="17" t="s">
        <v>6</v>
      </c>
    </row>
    <row r="9" spans="2:71" s="1" customFormat="1" ht="29.25" customHeight="1">
      <c r="B9" s="21"/>
      <c r="C9" s="22"/>
      <c r="D9" s="26" t="s">
        <v>26</v>
      </c>
      <c r="E9" s="22"/>
      <c r="F9" s="22"/>
      <c r="G9" s="22"/>
      <c r="H9" s="22"/>
      <c r="I9" s="22"/>
      <c r="J9" s="22"/>
      <c r="K9" s="34" t="s">
        <v>27</v>
      </c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6" t="s">
        <v>28</v>
      </c>
      <c r="AL9" s="22"/>
      <c r="AM9" s="22"/>
      <c r="AN9" s="34" t="s">
        <v>29</v>
      </c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30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31</v>
      </c>
      <c r="AL10" s="22"/>
      <c r="AM10" s="22"/>
      <c r="AN10" s="27" t="s">
        <v>32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33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34</v>
      </c>
      <c r="AL11" s="22"/>
      <c r="AM11" s="22"/>
      <c r="AN11" s="27" t="s">
        <v>32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35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31</v>
      </c>
      <c r="AL13" s="22"/>
      <c r="AM13" s="22"/>
      <c r="AN13" s="35" t="s">
        <v>36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5" t="s">
        <v>36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2" t="s">
        <v>34</v>
      </c>
      <c r="AL14" s="22"/>
      <c r="AM14" s="22"/>
      <c r="AN14" s="35" t="s">
        <v>36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37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31</v>
      </c>
      <c r="AL16" s="22"/>
      <c r="AM16" s="22"/>
      <c r="AN16" s="27" t="s">
        <v>32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38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34</v>
      </c>
      <c r="AL17" s="22"/>
      <c r="AM17" s="22"/>
      <c r="AN17" s="27" t="s">
        <v>32</v>
      </c>
      <c r="AO17" s="22"/>
      <c r="AP17" s="22"/>
      <c r="AQ17" s="22"/>
      <c r="AR17" s="20"/>
      <c r="BE17" s="31"/>
      <c r="BS17" s="17" t="s">
        <v>39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40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31</v>
      </c>
      <c r="AL19" s="22"/>
      <c r="AM19" s="22"/>
      <c r="AN19" s="27" t="s">
        <v>32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38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34</v>
      </c>
      <c r="AL20" s="22"/>
      <c r="AM20" s="22"/>
      <c r="AN20" s="27" t="s">
        <v>32</v>
      </c>
      <c r="AO20" s="22"/>
      <c r="AP20" s="22"/>
      <c r="AQ20" s="22"/>
      <c r="AR20" s="20"/>
      <c r="BE20" s="31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41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7.25" customHeight="1">
      <c r="B23" s="21"/>
      <c r="C23" s="22"/>
      <c r="D23" s="22"/>
      <c r="E23" s="37" t="s">
        <v>42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2"/>
      <c r="AQ25" s="22"/>
      <c r="AR25" s="20"/>
      <c r="BE25" s="31"/>
    </row>
    <row r="26" spans="1:57" s="2" customFormat="1" ht="25.9" customHeight="1">
      <c r="A26" s="39"/>
      <c r="B26" s="40"/>
      <c r="C26" s="41"/>
      <c r="D26" s="42" t="s">
        <v>43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1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1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44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45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46</v>
      </c>
      <c r="AL28" s="46"/>
      <c r="AM28" s="46"/>
      <c r="AN28" s="46"/>
      <c r="AO28" s="46"/>
      <c r="AP28" s="41"/>
      <c r="AQ28" s="41"/>
      <c r="AR28" s="45"/>
      <c r="BE28" s="31"/>
    </row>
    <row r="29" spans="1:57" s="3" customFormat="1" ht="14.4" customHeight="1">
      <c r="A29" s="3"/>
      <c r="B29" s="47"/>
      <c r="C29" s="48"/>
      <c r="D29" s="32" t="s">
        <v>47</v>
      </c>
      <c r="E29" s="48"/>
      <c r="F29" s="32" t="s">
        <v>48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2" t="s">
        <v>49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2" t="s">
        <v>50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2" t="s">
        <v>51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2" t="s">
        <v>52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53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54</v>
      </c>
      <c r="U35" s="55"/>
      <c r="V35" s="55"/>
      <c r="W35" s="55"/>
      <c r="X35" s="57" t="s">
        <v>55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3" t="s">
        <v>56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2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2016/54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Rekonstrukce chodníků při silnici II/605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2" t="s">
        <v>22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>Svojkovice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2" t="s">
        <v>24</v>
      </c>
      <c r="AJ47" s="41"/>
      <c r="AK47" s="41"/>
      <c r="AL47" s="41"/>
      <c r="AM47" s="73" t="str">
        <f>IF(AN8="","",AN8)</f>
        <v>8. 1. 2018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15.15" customHeight="1">
      <c r="A49" s="39"/>
      <c r="B49" s="40"/>
      <c r="C49" s="32" t="s">
        <v>30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>Obec Svojkovice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2" t="s">
        <v>37</v>
      </c>
      <c r="AJ49" s="41"/>
      <c r="AK49" s="41"/>
      <c r="AL49" s="41"/>
      <c r="AM49" s="74" t="str">
        <f>IF(E17="","",E17)</f>
        <v>Area Projekt s.r.o.</v>
      </c>
      <c r="AN49" s="65"/>
      <c r="AO49" s="65"/>
      <c r="AP49" s="65"/>
      <c r="AQ49" s="41"/>
      <c r="AR49" s="45"/>
      <c r="AS49" s="75" t="s">
        <v>57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15.15" customHeight="1">
      <c r="A50" s="39"/>
      <c r="B50" s="40"/>
      <c r="C50" s="32" t="s">
        <v>35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2" t="s">
        <v>40</v>
      </c>
      <c r="AJ50" s="41"/>
      <c r="AK50" s="41"/>
      <c r="AL50" s="41"/>
      <c r="AM50" s="74" t="str">
        <f>IF(E20="","",E20)</f>
        <v>Area Projekt s.r.o.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58</v>
      </c>
      <c r="D52" s="88"/>
      <c r="E52" s="88"/>
      <c r="F52" s="88"/>
      <c r="G52" s="88"/>
      <c r="H52" s="89"/>
      <c r="I52" s="90" t="s">
        <v>59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60</v>
      </c>
      <c r="AH52" s="88"/>
      <c r="AI52" s="88"/>
      <c r="AJ52" s="88"/>
      <c r="AK52" s="88"/>
      <c r="AL52" s="88"/>
      <c r="AM52" s="88"/>
      <c r="AN52" s="90" t="s">
        <v>61</v>
      </c>
      <c r="AO52" s="88"/>
      <c r="AP52" s="88"/>
      <c r="AQ52" s="92" t="s">
        <v>62</v>
      </c>
      <c r="AR52" s="45"/>
      <c r="AS52" s="93" t="s">
        <v>63</v>
      </c>
      <c r="AT52" s="94" t="s">
        <v>64</v>
      </c>
      <c r="AU52" s="94" t="s">
        <v>65</v>
      </c>
      <c r="AV52" s="94" t="s">
        <v>66</v>
      </c>
      <c r="AW52" s="94" t="s">
        <v>67</v>
      </c>
      <c r="AX52" s="94" t="s">
        <v>68</v>
      </c>
      <c r="AY52" s="94" t="s">
        <v>69</v>
      </c>
      <c r="AZ52" s="94" t="s">
        <v>70</v>
      </c>
      <c r="BA52" s="94" t="s">
        <v>71</v>
      </c>
      <c r="BB52" s="94" t="s">
        <v>72</v>
      </c>
      <c r="BC52" s="94" t="s">
        <v>73</v>
      </c>
      <c r="BD52" s="95" t="s">
        <v>74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75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ROUND(AG55+AG59,2)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32</v>
      </c>
      <c r="AR54" s="105"/>
      <c r="AS54" s="106">
        <f>ROUND(AS55+AS59,2)</f>
        <v>0</v>
      </c>
      <c r="AT54" s="107">
        <f>ROUND(SUM(AV54:AW54),2)</f>
        <v>0</v>
      </c>
      <c r="AU54" s="108">
        <f>ROUND(AU55+AU59,5)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ROUND(AZ55+AZ59,2)</f>
        <v>0</v>
      </c>
      <c r="BA54" s="107">
        <f>ROUND(BA55+BA59,2)</f>
        <v>0</v>
      </c>
      <c r="BB54" s="107">
        <f>ROUND(BB55+BB59,2)</f>
        <v>0</v>
      </c>
      <c r="BC54" s="107">
        <f>ROUND(BC55+BC59,2)</f>
        <v>0</v>
      </c>
      <c r="BD54" s="109">
        <f>ROUND(BD55+BD59,2)</f>
        <v>0</v>
      </c>
      <c r="BE54" s="6"/>
      <c r="BS54" s="110" t="s">
        <v>76</v>
      </c>
      <c r="BT54" s="110" t="s">
        <v>77</v>
      </c>
      <c r="BU54" s="111" t="s">
        <v>78</v>
      </c>
      <c r="BV54" s="110" t="s">
        <v>79</v>
      </c>
      <c r="BW54" s="110" t="s">
        <v>5</v>
      </c>
      <c r="BX54" s="110" t="s">
        <v>80</v>
      </c>
      <c r="CL54" s="110" t="s">
        <v>19</v>
      </c>
    </row>
    <row r="55" spans="1:91" s="7" customFormat="1" ht="16.5" customHeight="1">
      <c r="A55" s="7"/>
      <c r="B55" s="112"/>
      <c r="C55" s="113"/>
      <c r="D55" s="114" t="s">
        <v>81</v>
      </c>
      <c r="E55" s="114"/>
      <c r="F55" s="114"/>
      <c r="G55" s="114"/>
      <c r="H55" s="114"/>
      <c r="I55" s="115"/>
      <c r="J55" s="114" t="s">
        <v>82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ROUND(SUM(AG56:AG58),2)</f>
        <v>0</v>
      </c>
      <c r="AH55" s="115"/>
      <c r="AI55" s="115"/>
      <c r="AJ55" s="115"/>
      <c r="AK55" s="115"/>
      <c r="AL55" s="115"/>
      <c r="AM55" s="115"/>
      <c r="AN55" s="117">
        <f>SUM(AG55,AT55)</f>
        <v>0</v>
      </c>
      <c r="AO55" s="115"/>
      <c r="AP55" s="115"/>
      <c r="AQ55" s="118" t="s">
        <v>83</v>
      </c>
      <c r="AR55" s="119"/>
      <c r="AS55" s="120">
        <f>ROUND(SUM(AS56:AS58),2)</f>
        <v>0</v>
      </c>
      <c r="AT55" s="121">
        <f>ROUND(SUM(AV55:AW55),2)</f>
        <v>0</v>
      </c>
      <c r="AU55" s="122">
        <f>ROUND(SUM(AU56:AU58),5)</f>
        <v>0</v>
      </c>
      <c r="AV55" s="121">
        <f>ROUND(AZ55*L29,2)</f>
        <v>0</v>
      </c>
      <c r="AW55" s="121">
        <f>ROUND(BA55*L30,2)</f>
        <v>0</v>
      </c>
      <c r="AX55" s="121">
        <f>ROUND(BB55*L29,2)</f>
        <v>0</v>
      </c>
      <c r="AY55" s="121">
        <f>ROUND(BC55*L30,2)</f>
        <v>0</v>
      </c>
      <c r="AZ55" s="121">
        <f>ROUND(SUM(AZ56:AZ58),2)</f>
        <v>0</v>
      </c>
      <c r="BA55" s="121">
        <f>ROUND(SUM(BA56:BA58),2)</f>
        <v>0</v>
      </c>
      <c r="BB55" s="121">
        <f>ROUND(SUM(BB56:BB58),2)</f>
        <v>0</v>
      </c>
      <c r="BC55" s="121">
        <f>ROUND(SUM(BC56:BC58),2)</f>
        <v>0</v>
      </c>
      <c r="BD55" s="123">
        <f>ROUND(SUM(BD56:BD58),2)</f>
        <v>0</v>
      </c>
      <c r="BE55" s="7"/>
      <c r="BS55" s="124" t="s">
        <v>76</v>
      </c>
      <c r="BT55" s="124" t="s">
        <v>84</v>
      </c>
      <c r="BU55" s="124" t="s">
        <v>78</v>
      </c>
      <c r="BV55" s="124" t="s">
        <v>79</v>
      </c>
      <c r="BW55" s="124" t="s">
        <v>85</v>
      </c>
      <c r="BX55" s="124" t="s">
        <v>5</v>
      </c>
      <c r="CL55" s="124" t="s">
        <v>19</v>
      </c>
      <c r="CM55" s="124" t="s">
        <v>86</v>
      </c>
    </row>
    <row r="56" spans="1:90" s="4" customFormat="1" ht="23.25" customHeight="1">
      <c r="A56" s="125" t="s">
        <v>87</v>
      </c>
      <c r="B56" s="64"/>
      <c r="C56" s="126"/>
      <c r="D56" s="126"/>
      <c r="E56" s="127" t="s">
        <v>88</v>
      </c>
      <c r="F56" s="127"/>
      <c r="G56" s="127"/>
      <c r="H56" s="127"/>
      <c r="I56" s="127"/>
      <c r="J56" s="126"/>
      <c r="K56" s="127" t="s">
        <v>89</v>
      </c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8">
        <f>'SO 100 (A) - Chodníky-bou...'!J32</f>
        <v>0</v>
      </c>
      <c r="AH56" s="126"/>
      <c r="AI56" s="126"/>
      <c r="AJ56" s="126"/>
      <c r="AK56" s="126"/>
      <c r="AL56" s="126"/>
      <c r="AM56" s="126"/>
      <c r="AN56" s="128">
        <f>SUM(AG56,AT56)</f>
        <v>0</v>
      </c>
      <c r="AO56" s="126"/>
      <c r="AP56" s="126"/>
      <c r="AQ56" s="129" t="s">
        <v>90</v>
      </c>
      <c r="AR56" s="66"/>
      <c r="AS56" s="130">
        <v>0</v>
      </c>
      <c r="AT56" s="131">
        <f>ROUND(SUM(AV56:AW56),2)</f>
        <v>0</v>
      </c>
      <c r="AU56" s="132">
        <f>'SO 100 (A) - Chodníky-bou...'!P89</f>
        <v>0</v>
      </c>
      <c r="AV56" s="131">
        <f>'SO 100 (A) - Chodníky-bou...'!J35</f>
        <v>0</v>
      </c>
      <c r="AW56" s="131">
        <f>'SO 100 (A) - Chodníky-bou...'!J36</f>
        <v>0</v>
      </c>
      <c r="AX56" s="131">
        <f>'SO 100 (A) - Chodníky-bou...'!J37</f>
        <v>0</v>
      </c>
      <c r="AY56" s="131">
        <f>'SO 100 (A) - Chodníky-bou...'!J38</f>
        <v>0</v>
      </c>
      <c r="AZ56" s="131">
        <f>'SO 100 (A) - Chodníky-bou...'!F35</f>
        <v>0</v>
      </c>
      <c r="BA56" s="131">
        <f>'SO 100 (A) - Chodníky-bou...'!F36</f>
        <v>0</v>
      </c>
      <c r="BB56" s="131">
        <f>'SO 100 (A) - Chodníky-bou...'!F37</f>
        <v>0</v>
      </c>
      <c r="BC56" s="131">
        <f>'SO 100 (A) - Chodníky-bou...'!F38</f>
        <v>0</v>
      </c>
      <c r="BD56" s="133">
        <f>'SO 100 (A) - Chodníky-bou...'!F39</f>
        <v>0</v>
      </c>
      <c r="BE56" s="4"/>
      <c r="BT56" s="134" t="s">
        <v>86</v>
      </c>
      <c r="BV56" s="134" t="s">
        <v>79</v>
      </c>
      <c r="BW56" s="134" t="s">
        <v>91</v>
      </c>
      <c r="BX56" s="134" t="s">
        <v>85</v>
      </c>
      <c r="CL56" s="134" t="s">
        <v>19</v>
      </c>
    </row>
    <row r="57" spans="1:90" s="4" customFormat="1" ht="23.25" customHeight="1">
      <c r="A57" s="125" t="s">
        <v>87</v>
      </c>
      <c r="B57" s="64"/>
      <c r="C57" s="126"/>
      <c r="D57" s="126"/>
      <c r="E57" s="127" t="s">
        <v>92</v>
      </c>
      <c r="F57" s="127"/>
      <c r="G57" s="127"/>
      <c r="H57" s="127"/>
      <c r="I57" s="127"/>
      <c r="J57" s="126"/>
      <c r="K57" s="127" t="s">
        <v>93</v>
      </c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8">
        <f>'SO 100 (B) - Chodníky - n...'!J32</f>
        <v>0</v>
      </c>
      <c r="AH57" s="126"/>
      <c r="AI57" s="126"/>
      <c r="AJ57" s="126"/>
      <c r="AK57" s="126"/>
      <c r="AL57" s="126"/>
      <c r="AM57" s="126"/>
      <c r="AN57" s="128">
        <f>SUM(AG57,AT57)</f>
        <v>0</v>
      </c>
      <c r="AO57" s="126"/>
      <c r="AP57" s="126"/>
      <c r="AQ57" s="129" t="s">
        <v>90</v>
      </c>
      <c r="AR57" s="66"/>
      <c r="AS57" s="130">
        <v>0</v>
      </c>
      <c r="AT57" s="131">
        <f>ROUND(SUM(AV57:AW57),2)</f>
        <v>0</v>
      </c>
      <c r="AU57" s="132">
        <f>'SO 100 (B) - Chodníky - n...'!P94</f>
        <v>0</v>
      </c>
      <c r="AV57" s="131">
        <f>'SO 100 (B) - Chodníky - n...'!J35</f>
        <v>0</v>
      </c>
      <c r="AW57" s="131">
        <f>'SO 100 (B) - Chodníky - n...'!J36</f>
        <v>0</v>
      </c>
      <c r="AX57" s="131">
        <f>'SO 100 (B) - Chodníky - n...'!J37</f>
        <v>0</v>
      </c>
      <c r="AY57" s="131">
        <f>'SO 100 (B) - Chodníky - n...'!J38</f>
        <v>0</v>
      </c>
      <c r="AZ57" s="131">
        <f>'SO 100 (B) - Chodníky - n...'!F35</f>
        <v>0</v>
      </c>
      <c r="BA57" s="131">
        <f>'SO 100 (B) - Chodníky - n...'!F36</f>
        <v>0</v>
      </c>
      <c r="BB57" s="131">
        <f>'SO 100 (B) - Chodníky - n...'!F37</f>
        <v>0</v>
      </c>
      <c r="BC57" s="131">
        <f>'SO 100 (B) - Chodníky - n...'!F38</f>
        <v>0</v>
      </c>
      <c r="BD57" s="133">
        <f>'SO 100 (B) - Chodníky - n...'!F39</f>
        <v>0</v>
      </c>
      <c r="BE57" s="4"/>
      <c r="BT57" s="134" t="s">
        <v>86</v>
      </c>
      <c r="BV57" s="134" t="s">
        <v>79</v>
      </c>
      <c r="BW57" s="134" t="s">
        <v>94</v>
      </c>
      <c r="BX57" s="134" t="s">
        <v>85</v>
      </c>
      <c r="CL57" s="134" t="s">
        <v>19</v>
      </c>
    </row>
    <row r="58" spans="1:90" s="4" customFormat="1" ht="16.5" customHeight="1">
      <c r="A58" s="125" t="s">
        <v>87</v>
      </c>
      <c r="B58" s="64"/>
      <c r="C58" s="126"/>
      <c r="D58" s="126"/>
      <c r="E58" s="127" t="s">
        <v>95</v>
      </c>
      <c r="F58" s="127"/>
      <c r="G58" s="127"/>
      <c r="H58" s="127"/>
      <c r="I58" s="127"/>
      <c r="J58" s="126"/>
      <c r="K58" s="127" t="s">
        <v>96</v>
      </c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8">
        <f>'03 - Vedlejší  náklady'!J32</f>
        <v>0</v>
      </c>
      <c r="AH58" s="126"/>
      <c r="AI58" s="126"/>
      <c r="AJ58" s="126"/>
      <c r="AK58" s="126"/>
      <c r="AL58" s="126"/>
      <c r="AM58" s="126"/>
      <c r="AN58" s="128">
        <f>SUM(AG58,AT58)</f>
        <v>0</v>
      </c>
      <c r="AO58" s="126"/>
      <c r="AP58" s="126"/>
      <c r="AQ58" s="129" t="s">
        <v>90</v>
      </c>
      <c r="AR58" s="66"/>
      <c r="AS58" s="130">
        <v>0</v>
      </c>
      <c r="AT58" s="131">
        <f>ROUND(SUM(AV58:AW58),2)</f>
        <v>0</v>
      </c>
      <c r="AU58" s="132">
        <f>'03 - Vedlejší  náklady'!P90</f>
        <v>0</v>
      </c>
      <c r="AV58" s="131">
        <f>'03 - Vedlejší  náklady'!J35</f>
        <v>0</v>
      </c>
      <c r="AW58" s="131">
        <f>'03 - Vedlejší  náklady'!J36</f>
        <v>0</v>
      </c>
      <c r="AX58" s="131">
        <f>'03 - Vedlejší  náklady'!J37</f>
        <v>0</v>
      </c>
      <c r="AY58" s="131">
        <f>'03 - Vedlejší  náklady'!J38</f>
        <v>0</v>
      </c>
      <c r="AZ58" s="131">
        <f>'03 - Vedlejší  náklady'!F35</f>
        <v>0</v>
      </c>
      <c r="BA58" s="131">
        <f>'03 - Vedlejší  náklady'!F36</f>
        <v>0</v>
      </c>
      <c r="BB58" s="131">
        <f>'03 - Vedlejší  náklady'!F37</f>
        <v>0</v>
      </c>
      <c r="BC58" s="131">
        <f>'03 - Vedlejší  náklady'!F38</f>
        <v>0</v>
      </c>
      <c r="BD58" s="133">
        <f>'03 - Vedlejší  náklady'!F39</f>
        <v>0</v>
      </c>
      <c r="BE58" s="4"/>
      <c r="BT58" s="134" t="s">
        <v>86</v>
      </c>
      <c r="BV58" s="134" t="s">
        <v>79</v>
      </c>
      <c r="BW58" s="134" t="s">
        <v>97</v>
      </c>
      <c r="BX58" s="134" t="s">
        <v>85</v>
      </c>
      <c r="CL58" s="134" t="s">
        <v>19</v>
      </c>
    </row>
    <row r="59" spans="1:91" s="7" customFormat="1" ht="16.5" customHeight="1">
      <c r="A59" s="7"/>
      <c r="B59" s="112"/>
      <c r="C59" s="113"/>
      <c r="D59" s="114" t="s">
        <v>98</v>
      </c>
      <c r="E59" s="114"/>
      <c r="F59" s="114"/>
      <c r="G59" s="114"/>
      <c r="H59" s="114"/>
      <c r="I59" s="115"/>
      <c r="J59" s="114" t="s">
        <v>99</v>
      </c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6">
        <f>ROUND(SUM(AG60:AG62),2)</f>
        <v>0</v>
      </c>
      <c r="AH59" s="115"/>
      <c r="AI59" s="115"/>
      <c r="AJ59" s="115"/>
      <c r="AK59" s="115"/>
      <c r="AL59" s="115"/>
      <c r="AM59" s="115"/>
      <c r="AN59" s="117">
        <f>SUM(AG59,AT59)</f>
        <v>0</v>
      </c>
      <c r="AO59" s="115"/>
      <c r="AP59" s="115"/>
      <c r="AQ59" s="118" t="s">
        <v>83</v>
      </c>
      <c r="AR59" s="119"/>
      <c r="AS59" s="120">
        <f>ROUND(SUM(AS60:AS62),2)</f>
        <v>0</v>
      </c>
      <c r="AT59" s="121">
        <f>ROUND(SUM(AV59:AW59),2)</f>
        <v>0</v>
      </c>
      <c r="AU59" s="122">
        <f>ROUND(SUM(AU60:AU62),5)</f>
        <v>0</v>
      </c>
      <c r="AV59" s="121">
        <f>ROUND(AZ59*L29,2)</f>
        <v>0</v>
      </c>
      <c r="AW59" s="121">
        <f>ROUND(BA59*L30,2)</f>
        <v>0</v>
      </c>
      <c r="AX59" s="121">
        <f>ROUND(BB59*L29,2)</f>
        <v>0</v>
      </c>
      <c r="AY59" s="121">
        <f>ROUND(BC59*L30,2)</f>
        <v>0</v>
      </c>
      <c r="AZ59" s="121">
        <f>ROUND(SUM(AZ60:AZ62),2)</f>
        <v>0</v>
      </c>
      <c r="BA59" s="121">
        <f>ROUND(SUM(BA60:BA62),2)</f>
        <v>0</v>
      </c>
      <c r="BB59" s="121">
        <f>ROUND(SUM(BB60:BB62),2)</f>
        <v>0</v>
      </c>
      <c r="BC59" s="121">
        <f>ROUND(SUM(BC60:BC62),2)</f>
        <v>0</v>
      </c>
      <c r="BD59" s="123">
        <f>ROUND(SUM(BD60:BD62),2)</f>
        <v>0</v>
      </c>
      <c r="BE59" s="7"/>
      <c r="BS59" s="124" t="s">
        <v>76</v>
      </c>
      <c r="BT59" s="124" t="s">
        <v>84</v>
      </c>
      <c r="BU59" s="124" t="s">
        <v>78</v>
      </c>
      <c r="BV59" s="124" t="s">
        <v>79</v>
      </c>
      <c r="BW59" s="124" t="s">
        <v>100</v>
      </c>
      <c r="BX59" s="124" t="s">
        <v>5</v>
      </c>
      <c r="CL59" s="124" t="s">
        <v>19</v>
      </c>
      <c r="CM59" s="124" t="s">
        <v>86</v>
      </c>
    </row>
    <row r="60" spans="1:90" s="4" customFormat="1" ht="23.25" customHeight="1">
      <c r="A60" s="125" t="s">
        <v>87</v>
      </c>
      <c r="B60" s="64"/>
      <c r="C60" s="126"/>
      <c r="D60" s="126"/>
      <c r="E60" s="127" t="s">
        <v>88</v>
      </c>
      <c r="F60" s="127"/>
      <c r="G60" s="127"/>
      <c r="H60" s="127"/>
      <c r="I60" s="127"/>
      <c r="J60" s="126"/>
      <c r="K60" s="127" t="s">
        <v>101</v>
      </c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8">
        <f>'SO 100 (A) - Chodníky - b...'!J32</f>
        <v>0</v>
      </c>
      <c r="AH60" s="126"/>
      <c r="AI60" s="126"/>
      <c r="AJ60" s="126"/>
      <c r="AK60" s="126"/>
      <c r="AL60" s="126"/>
      <c r="AM60" s="126"/>
      <c r="AN60" s="128">
        <f>SUM(AG60,AT60)</f>
        <v>0</v>
      </c>
      <c r="AO60" s="126"/>
      <c r="AP60" s="126"/>
      <c r="AQ60" s="129" t="s">
        <v>90</v>
      </c>
      <c r="AR60" s="66"/>
      <c r="AS60" s="130">
        <v>0</v>
      </c>
      <c r="AT60" s="131">
        <f>ROUND(SUM(AV60:AW60),2)</f>
        <v>0</v>
      </c>
      <c r="AU60" s="132">
        <f>'SO 100 (A) - Chodníky - b...'!P89</f>
        <v>0</v>
      </c>
      <c r="AV60" s="131">
        <f>'SO 100 (A) - Chodníky - b...'!J35</f>
        <v>0</v>
      </c>
      <c r="AW60" s="131">
        <f>'SO 100 (A) - Chodníky - b...'!J36</f>
        <v>0</v>
      </c>
      <c r="AX60" s="131">
        <f>'SO 100 (A) - Chodníky - b...'!J37</f>
        <v>0</v>
      </c>
      <c r="AY60" s="131">
        <f>'SO 100 (A) - Chodníky - b...'!J38</f>
        <v>0</v>
      </c>
      <c r="AZ60" s="131">
        <f>'SO 100 (A) - Chodníky - b...'!F35</f>
        <v>0</v>
      </c>
      <c r="BA60" s="131">
        <f>'SO 100 (A) - Chodníky - b...'!F36</f>
        <v>0</v>
      </c>
      <c r="BB60" s="131">
        <f>'SO 100 (A) - Chodníky - b...'!F37</f>
        <v>0</v>
      </c>
      <c r="BC60" s="131">
        <f>'SO 100 (A) - Chodníky - b...'!F38</f>
        <v>0</v>
      </c>
      <c r="BD60" s="133">
        <f>'SO 100 (A) - Chodníky - b...'!F39</f>
        <v>0</v>
      </c>
      <c r="BE60" s="4"/>
      <c r="BT60" s="134" t="s">
        <v>86</v>
      </c>
      <c r="BV60" s="134" t="s">
        <v>79</v>
      </c>
      <c r="BW60" s="134" t="s">
        <v>102</v>
      </c>
      <c r="BX60" s="134" t="s">
        <v>100</v>
      </c>
      <c r="CL60" s="134" t="s">
        <v>19</v>
      </c>
    </row>
    <row r="61" spans="1:90" s="4" customFormat="1" ht="23.25" customHeight="1">
      <c r="A61" s="125" t="s">
        <v>87</v>
      </c>
      <c r="B61" s="64"/>
      <c r="C61" s="126"/>
      <c r="D61" s="126"/>
      <c r="E61" s="127" t="s">
        <v>92</v>
      </c>
      <c r="F61" s="127"/>
      <c r="G61" s="127"/>
      <c r="H61" s="127"/>
      <c r="I61" s="127"/>
      <c r="J61" s="126"/>
      <c r="K61" s="127" t="s">
        <v>93</v>
      </c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8">
        <f>'SO 100 (B) - Chodníky - n..._01'!J32</f>
        <v>0</v>
      </c>
      <c r="AH61" s="126"/>
      <c r="AI61" s="126"/>
      <c r="AJ61" s="126"/>
      <c r="AK61" s="126"/>
      <c r="AL61" s="126"/>
      <c r="AM61" s="126"/>
      <c r="AN61" s="128">
        <f>SUM(AG61,AT61)</f>
        <v>0</v>
      </c>
      <c r="AO61" s="126"/>
      <c r="AP61" s="126"/>
      <c r="AQ61" s="129" t="s">
        <v>90</v>
      </c>
      <c r="AR61" s="66"/>
      <c r="AS61" s="130">
        <v>0</v>
      </c>
      <c r="AT61" s="131">
        <f>ROUND(SUM(AV61:AW61),2)</f>
        <v>0</v>
      </c>
      <c r="AU61" s="132">
        <f>'SO 100 (B) - Chodníky - n..._01'!P93</f>
        <v>0</v>
      </c>
      <c r="AV61" s="131">
        <f>'SO 100 (B) - Chodníky - n..._01'!J35</f>
        <v>0</v>
      </c>
      <c r="AW61" s="131">
        <f>'SO 100 (B) - Chodníky - n..._01'!J36</f>
        <v>0</v>
      </c>
      <c r="AX61" s="131">
        <f>'SO 100 (B) - Chodníky - n..._01'!J37</f>
        <v>0</v>
      </c>
      <c r="AY61" s="131">
        <f>'SO 100 (B) - Chodníky - n..._01'!J38</f>
        <v>0</v>
      </c>
      <c r="AZ61" s="131">
        <f>'SO 100 (B) - Chodníky - n..._01'!F35</f>
        <v>0</v>
      </c>
      <c r="BA61" s="131">
        <f>'SO 100 (B) - Chodníky - n..._01'!F36</f>
        <v>0</v>
      </c>
      <c r="BB61" s="131">
        <f>'SO 100 (B) - Chodníky - n..._01'!F37</f>
        <v>0</v>
      </c>
      <c r="BC61" s="131">
        <f>'SO 100 (B) - Chodníky - n..._01'!F38</f>
        <v>0</v>
      </c>
      <c r="BD61" s="133">
        <f>'SO 100 (B) - Chodníky - n..._01'!F39</f>
        <v>0</v>
      </c>
      <c r="BE61" s="4"/>
      <c r="BT61" s="134" t="s">
        <v>86</v>
      </c>
      <c r="BV61" s="134" t="s">
        <v>79</v>
      </c>
      <c r="BW61" s="134" t="s">
        <v>103</v>
      </c>
      <c r="BX61" s="134" t="s">
        <v>100</v>
      </c>
      <c r="CL61" s="134" t="s">
        <v>19</v>
      </c>
    </row>
    <row r="62" spans="1:90" s="4" customFormat="1" ht="16.5" customHeight="1">
      <c r="A62" s="125" t="s">
        <v>87</v>
      </c>
      <c r="B62" s="64"/>
      <c r="C62" s="126"/>
      <c r="D62" s="126"/>
      <c r="E62" s="127" t="s">
        <v>104</v>
      </c>
      <c r="F62" s="127"/>
      <c r="G62" s="127"/>
      <c r="H62" s="127"/>
      <c r="I62" s="127"/>
      <c r="J62" s="126"/>
      <c r="K62" s="127" t="s">
        <v>96</v>
      </c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8">
        <f>'04 - Vedlejší  náklady'!J32</f>
        <v>0</v>
      </c>
      <c r="AH62" s="126"/>
      <c r="AI62" s="126"/>
      <c r="AJ62" s="126"/>
      <c r="AK62" s="126"/>
      <c r="AL62" s="126"/>
      <c r="AM62" s="126"/>
      <c r="AN62" s="128">
        <f>SUM(AG62,AT62)</f>
        <v>0</v>
      </c>
      <c r="AO62" s="126"/>
      <c r="AP62" s="126"/>
      <c r="AQ62" s="129" t="s">
        <v>90</v>
      </c>
      <c r="AR62" s="66"/>
      <c r="AS62" s="135">
        <v>0</v>
      </c>
      <c r="AT62" s="136">
        <f>ROUND(SUM(AV62:AW62),2)</f>
        <v>0</v>
      </c>
      <c r="AU62" s="137">
        <f>'04 - Vedlejší  náklady'!P90</f>
        <v>0</v>
      </c>
      <c r="AV62" s="136">
        <f>'04 - Vedlejší  náklady'!J35</f>
        <v>0</v>
      </c>
      <c r="AW62" s="136">
        <f>'04 - Vedlejší  náklady'!J36</f>
        <v>0</v>
      </c>
      <c r="AX62" s="136">
        <f>'04 - Vedlejší  náklady'!J37</f>
        <v>0</v>
      </c>
      <c r="AY62" s="136">
        <f>'04 - Vedlejší  náklady'!J38</f>
        <v>0</v>
      </c>
      <c r="AZ62" s="136">
        <f>'04 - Vedlejší  náklady'!F35</f>
        <v>0</v>
      </c>
      <c r="BA62" s="136">
        <f>'04 - Vedlejší  náklady'!F36</f>
        <v>0</v>
      </c>
      <c r="BB62" s="136">
        <f>'04 - Vedlejší  náklady'!F37</f>
        <v>0</v>
      </c>
      <c r="BC62" s="136">
        <f>'04 - Vedlejší  náklady'!F38</f>
        <v>0</v>
      </c>
      <c r="BD62" s="138">
        <f>'04 - Vedlejší  náklady'!F39</f>
        <v>0</v>
      </c>
      <c r="BE62" s="4"/>
      <c r="BT62" s="134" t="s">
        <v>86</v>
      </c>
      <c r="BV62" s="134" t="s">
        <v>79</v>
      </c>
      <c r="BW62" s="134" t="s">
        <v>105</v>
      </c>
      <c r="BX62" s="134" t="s">
        <v>100</v>
      </c>
      <c r="CL62" s="134" t="s">
        <v>19</v>
      </c>
    </row>
    <row r="63" spans="1:57" s="2" customFormat="1" ht="30" customHeight="1">
      <c r="A63" s="39"/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5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</row>
    <row r="64" spans="1:57" s="2" customFormat="1" ht="6.95" customHeight="1">
      <c r="A64" s="39"/>
      <c r="B64" s="60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45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</row>
  </sheetData>
  <sheetProtection password="CC35" sheet="1" objects="1" scenarios="1" formatColumns="0" formatRows="0"/>
  <mergeCells count="70">
    <mergeCell ref="L45:AO45"/>
    <mergeCell ref="AM47:AN47"/>
    <mergeCell ref="AS49:AT51"/>
    <mergeCell ref="AM49:AP49"/>
    <mergeCell ref="AM50:AP50"/>
    <mergeCell ref="C52:G52"/>
    <mergeCell ref="AG52:AM52"/>
    <mergeCell ref="AN52:AP52"/>
    <mergeCell ref="I52:AF52"/>
    <mergeCell ref="AG55:AM55"/>
    <mergeCell ref="AN55:AP55"/>
    <mergeCell ref="J55:AF55"/>
    <mergeCell ref="D55:H55"/>
    <mergeCell ref="AN56:AP56"/>
    <mergeCell ref="E56:I56"/>
    <mergeCell ref="K56:AF56"/>
    <mergeCell ref="AG56:AM56"/>
    <mergeCell ref="K57:AF57"/>
    <mergeCell ref="AN57:AP57"/>
    <mergeCell ref="E57:I57"/>
    <mergeCell ref="AG57:AM57"/>
    <mergeCell ref="AG58:AM58"/>
    <mergeCell ref="AN58:AP58"/>
    <mergeCell ref="E58:I58"/>
    <mergeCell ref="K58:AF58"/>
    <mergeCell ref="AN59:AP59"/>
    <mergeCell ref="AG59:AM59"/>
    <mergeCell ref="D59:H59"/>
    <mergeCell ref="J59:AF59"/>
    <mergeCell ref="AN60:AP60"/>
    <mergeCell ref="AG60:AM60"/>
    <mergeCell ref="E60:I60"/>
    <mergeCell ref="K60:AF60"/>
    <mergeCell ref="AN61:AP61"/>
    <mergeCell ref="AG61:AM61"/>
    <mergeCell ref="E61:I61"/>
    <mergeCell ref="K61:AF61"/>
    <mergeCell ref="AN62:AP62"/>
    <mergeCell ref="AG62:AM62"/>
    <mergeCell ref="E62:I62"/>
    <mergeCell ref="K62:AF62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</mergeCells>
  <hyperlinks>
    <hyperlink ref="A56" location="'SO 100 (A) - Chodníky-bou...'!C2" display="/"/>
    <hyperlink ref="A57" location="'SO 100 (B) - Chodníky - n...'!C2" display="/"/>
    <hyperlink ref="A58" location="'03 - Vedlejší  náklady'!C2" display="/"/>
    <hyperlink ref="A60" location="'SO 100 (A) - Chodníky - b...'!C2" display="/"/>
    <hyperlink ref="A61" location="'SO 100 (B) - Chodníky - n..._01'!C2" display="/"/>
    <hyperlink ref="A62" location="'04 - Vedlejší  náklady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91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0"/>
      <c r="AT3" s="17" t="s">
        <v>86</v>
      </c>
    </row>
    <row r="4" spans="2:46" s="1" customFormat="1" ht="24.95" customHeight="1">
      <c r="B4" s="20"/>
      <c r="D4" s="141" t="s">
        <v>106</v>
      </c>
      <c r="L4" s="20"/>
      <c r="M4" s="142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3" t="s">
        <v>16</v>
      </c>
      <c r="L6" s="20"/>
    </row>
    <row r="7" spans="2:12" s="1" customFormat="1" ht="16.5" customHeight="1">
      <c r="B7" s="20"/>
      <c r="E7" s="144" t="str">
        <f>'Rekapitulace stavby'!K6</f>
        <v>Rekonstrukce chodníků při silnici II/605</v>
      </c>
      <c r="F7" s="143"/>
      <c r="G7" s="143"/>
      <c r="H7" s="143"/>
      <c r="L7" s="20"/>
    </row>
    <row r="8" spans="2:12" s="1" customFormat="1" ht="12" customHeight="1">
      <c r="B8" s="20"/>
      <c r="D8" s="143" t="s">
        <v>107</v>
      </c>
      <c r="L8" s="20"/>
    </row>
    <row r="9" spans="1:31" s="2" customFormat="1" ht="16.5" customHeight="1">
      <c r="A9" s="39"/>
      <c r="B9" s="45"/>
      <c r="C9" s="39"/>
      <c r="D9" s="39"/>
      <c r="E9" s="144" t="s">
        <v>108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109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110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32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22</v>
      </c>
      <c r="E14" s="39"/>
      <c r="F14" s="134" t="s">
        <v>23</v>
      </c>
      <c r="G14" s="39"/>
      <c r="H14" s="39"/>
      <c r="I14" s="143" t="s">
        <v>24</v>
      </c>
      <c r="J14" s="147" t="str">
        <f>'Rekapitulace stavby'!AN8</f>
        <v>8. 1. 2018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30</v>
      </c>
      <c r="E16" s="39"/>
      <c r="F16" s="39"/>
      <c r="G16" s="39"/>
      <c r="H16" s="39"/>
      <c r="I16" s="143" t="s">
        <v>31</v>
      </c>
      <c r="J16" s="134" t="s">
        <v>32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">
        <v>33</v>
      </c>
      <c r="F17" s="39"/>
      <c r="G17" s="39"/>
      <c r="H17" s="39"/>
      <c r="I17" s="143" t="s">
        <v>34</v>
      </c>
      <c r="J17" s="134" t="s">
        <v>32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35</v>
      </c>
      <c r="E19" s="39"/>
      <c r="F19" s="39"/>
      <c r="G19" s="39"/>
      <c r="H19" s="39"/>
      <c r="I19" s="143" t="s">
        <v>31</v>
      </c>
      <c r="J19" s="33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3" t="str">
        <f>'Rekapitulace stavby'!E14</f>
        <v>Vyplň údaj</v>
      </c>
      <c r="F20" s="134"/>
      <c r="G20" s="134"/>
      <c r="H20" s="134"/>
      <c r="I20" s="143" t="s">
        <v>34</v>
      </c>
      <c r="J20" s="33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37</v>
      </c>
      <c r="E22" s="39"/>
      <c r="F22" s="39"/>
      <c r="G22" s="39"/>
      <c r="H22" s="39"/>
      <c r="I22" s="143" t="s">
        <v>31</v>
      </c>
      <c r="J22" s="134" t="s">
        <v>32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">
        <v>38</v>
      </c>
      <c r="F23" s="39"/>
      <c r="G23" s="39"/>
      <c r="H23" s="39"/>
      <c r="I23" s="143" t="s">
        <v>34</v>
      </c>
      <c r="J23" s="134" t="s">
        <v>32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40</v>
      </c>
      <c r="E25" s="39"/>
      <c r="F25" s="39"/>
      <c r="G25" s="39"/>
      <c r="H25" s="39"/>
      <c r="I25" s="143" t="s">
        <v>31</v>
      </c>
      <c r="J25" s="134" t="s">
        <v>32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">
        <v>38</v>
      </c>
      <c r="F26" s="39"/>
      <c r="G26" s="39"/>
      <c r="H26" s="39"/>
      <c r="I26" s="143" t="s">
        <v>34</v>
      </c>
      <c r="J26" s="134" t="s">
        <v>32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41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32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43</v>
      </c>
      <c r="E32" s="39"/>
      <c r="F32" s="39"/>
      <c r="G32" s="39"/>
      <c r="H32" s="39"/>
      <c r="I32" s="39"/>
      <c r="J32" s="154">
        <f>ROUND(J89,2)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45</v>
      </c>
      <c r="G34" s="39"/>
      <c r="H34" s="39"/>
      <c r="I34" s="155" t="s">
        <v>44</v>
      </c>
      <c r="J34" s="155" t="s">
        <v>46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47</v>
      </c>
      <c r="E35" s="143" t="s">
        <v>48</v>
      </c>
      <c r="F35" s="157">
        <f>ROUND((SUM(BE89:BE161)),2)</f>
        <v>0</v>
      </c>
      <c r="G35" s="39"/>
      <c r="H35" s="39"/>
      <c r="I35" s="158">
        <v>0.21</v>
      </c>
      <c r="J35" s="157">
        <f>ROUND(((SUM(BE89:BE161))*I35),2)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49</v>
      </c>
      <c r="F36" s="157">
        <f>ROUND((SUM(BF89:BF161)),2)</f>
        <v>0</v>
      </c>
      <c r="G36" s="39"/>
      <c r="H36" s="39"/>
      <c r="I36" s="158">
        <v>0.15</v>
      </c>
      <c r="J36" s="157">
        <f>ROUND(((SUM(BF89:BF161))*I36),2)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50</v>
      </c>
      <c r="F37" s="157">
        <f>ROUND((SUM(BG89:BG161)),2)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51</v>
      </c>
      <c r="F38" s="157">
        <f>ROUND((SUM(BH89:BH161)),2)</f>
        <v>0</v>
      </c>
      <c r="G38" s="39"/>
      <c r="H38" s="39"/>
      <c r="I38" s="158">
        <v>0.15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52</v>
      </c>
      <c r="F39" s="157">
        <f>ROUND((SUM(BI89:BI161)),2)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53</v>
      </c>
      <c r="E41" s="161"/>
      <c r="F41" s="161"/>
      <c r="G41" s="162" t="s">
        <v>54</v>
      </c>
      <c r="H41" s="163" t="s">
        <v>55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3" t="s">
        <v>111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2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70" t="str">
        <f>E7</f>
        <v>Rekonstrukce chodníků při silnici II/605</v>
      </c>
      <c r="F50" s="32"/>
      <c r="G50" s="32"/>
      <c r="H50" s="32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1"/>
      <c r="C51" s="32" t="s">
        <v>107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9"/>
      <c r="B52" s="40"/>
      <c r="C52" s="41"/>
      <c r="D52" s="41"/>
      <c r="E52" s="170" t="s">
        <v>108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2" t="s">
        <v>109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SO 100 (A) - Chodníky-bourání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2" t="s">
        <v>22</v>
      </c>
      <c r="D56" s="41"/>
      <c r="E56" s="41"/>
      <c r="F56" s="27" t="str">
        <f>F14</f>
        <v>Svojkovice</v>
      </c>
      <c r="G56" s="41"/>
      <c r="H56" s="41"/>
      <c r="I56" s="32" t="s">
        <v>24</v>
      </c>
      <c r="J56" s="73" t="str">
        <f>IF(J14="","",J14)</f>
        <v>8. 1. 2018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2" t="s">
        <v>30</v>
      </c>
      <c r="D58" s="41"/>
      <c r="E58" s="41"/>
      <c r="F58" s="27" t="str">
        <f>E17</f>
        <v>Obec Svojkovice</v>
      </c>
      <c r="G58" s="41"/>
      <c r="H58" s="41"/>
      <c r="I58" s="32" t="s">
        <v>37</v>
      </c>
      <c r="J58" s="37" t="str">
        <f>E23</f>
        <v>Area Projekt s.r.o.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2" t="s">
        <v>35</v>
      </c>
      <c r="D59" s="41"/>
      <c r="E59" s="41"/>
      <c r="F59" s="27" t="str">
        <f>IF(E20="","",E20)</f>
        <v>Vyplň údaj</v>
      </c>
      <c r="G59" s="41"/>
      <c r="H59" s="41"/>
      <c r="I59" s="32" t="s">
        <v>40</v>
      </c>
      <c r="J59" s="37" t="str">
        <f>E26</f>
        <v>Area Projekt s.r.o.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112</v>
      </c>
      <c r="D61" s="172"/>
      <c r="E61" s="172"/>
      <c r="F61" s="172"/>
      <c r="G61" s="172"/>
      <c r="H61" s="172"/>
      <c r="I61" s="172"/>
      <c r="J61" s="173" t="s">
        <v>113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75</v>
      </c>
      <c r="D63" s="41"/>
      <c r="E63" s="41"/>
      <c r="F63" s="41"/>
      <c r="G63" s="41"/>
      <c r="H63" s="41"/>
      <c r="I63" s="41"/>
      <c r="J63" s="103">
        <f>J89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7" t="s">
        <v>114</v>
      </c>
    </row>
    <row r="64" spans="1:31" s="9" customFormat="1" ht="24.95" customHeight="1">
      <c r="A64" s="9"/>
      <c r="B64" s="175"/>
      <c r="C64" s="176"/>
      <c r="D64" s="177" t="s">
        <v>115</v>
      </c>
      <c r="E64" s="178"/>
      <c r="F64" s="178"/>
      <c r="G64" s="178"/>
      <c r="H64" s="178"/>
      <c r="I64" s="178"/>
      <c r="J64" s="179">
        <f>J90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1"/>
      <c r="C65" s="126"/>
      <c r="D65" s="182" t="s">
        <v>116</v>
      </c>
      <c r="E65" s="183"/>
      <c r="F65" s="183"/>
      <c r="G65" s="183"/>
      <c r="H65" s="183"/>
      <c r="I65" s="183"/>
      <c r="J65" s="184">
        <f>J91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1"/>
      <c r="C66" s="126"/>
      <c r="D66" s="182" t="s">
        <v>117</v>
      </c>
      <c r="E66" s="183"/>
      <c r="F66" s="183"/>
      <c r="G66" s="183"/>
      <c r="H66" s="183"/>
      <c r="I66" s="183"/>
      <c r="J66" s="184">
        <f>J143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1"/>
      <c r="C67" s="126"/>
      <c r="D67" s="182" t="s">
        <v>118</v>
      </c>
      <c r="E67" s="183"/>
      <c r="F67" s="183"/>
      <c r="G67" s="183"/>
      <c r="H67" s="183"/>
      <c r="I67" s="183"/>
      <c r="J67" s="184">
        <f>J152</f>
        <v>0</v>
      </c>
      <c r="K67" s="126"/>
      <c r="L67" s="18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2" customFormat="1" ht="21.8" customHeight="1">
      <c r="A68" s="39"/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14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pans="1:31" s="2" customFormat="1" ht="6.95" customHeight="1">
      <c r="A69" s="39"/>
      <c r="B69" s="60"/>
      <c r="C69" s="61"/>
      <c r="D69" s="61"/>
      <c r="E69" s="61"/>
      <c r="F69" s="61"/>
      <c r="G69" s="61"/>
      <c r="H69" s="61"/>
      <c r="I69" s="61"/>
      <c r="J69" s="61"/>
      <c r="K69" s="61"/>
      <c r="L69" s="14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3" spans="1:31" s="2" customFormat="1" ht="6.95" customHeight="1">
      <c r="A73" s="39"/>
      <c r="B73" s="62"/>
      <c r="C73" s="63"/>
      <c r="D73" s="63"/>
      <c r="E73" s="63"/>
      <c r="F73" s="63"/>
      <c r="G73" s="63"/>
      <c r="H73" s="63"/>
      <c r="I73" s="63"/>
      <c r="J73" s="63"/>
      <c r="K73" s="63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24.95" customHeight="1">
      <c r="A74" s="39"/>
      <c r="B74" s="40"/>
      <c r="C74" s="23" t="s">
        <v>119</v>
      </c>
      <c r="D74" s="41"/>
      <c r="E74" s="41"/>
      <c r="F74" s="41"/>
      <c r="G74" s="41"/>
      <c r="H74" s="41"/>
      <c r="I74" s="41"/>
      <c r="J74" s="41"/>
      <c r="K74" s="41"/>
      <c r="L74" s="14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6.95" customHeight="1">
      <c r="A75" s="39"/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2" customHeight="1">
      <c r="A76" s="39"/>
      <c r="B76" s="40"/>
      <c r="C76" s="32" t="s">
        <v>16</v>
      </c>
      <c r="D76" s="41"/>
      <c r="E76" s="41"/>
      <c r="F76" s="41"/>
      <c r="G76" s="41"/>
      <c r="H76" s="41"/>
      <c r="I76" s="41"/>
      <c r="J76" s="41"/>
      <c r="K76" s="4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6.5" customHeight="1">
      <c r="A77" s="39"/>
      <c r="B77" s="40"/>
      <c r="C77" s="41"/>
      <c r="D77" s="41"/>
      <c r="E77" s="170" t="str">
        <f>E7</f>
        <v>Rekonstrukce chodníků při silnici II/605</v>
      </c>
      <c r="F77" s="32"/>
      <c r="G77" s="32"/>
      <c r="H77" s="32"/>
      <c r="I77" s="41"/>
      <c r="J77" s="41"/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2:12" s="1" customFormat="1" ht="12" customHeight="1">
      <c r="B78" s="21"/>
      <c r="C78" s="32" t="s">
        <v>107</v>
      </c>
      <c r="D78" s="22"/>
      <c r="E78" s="22"/>
      <c r="F78" s="22"/>
      <c r="G78" s="22"/>
      <c r="H78" s="22"/>
      <c r="I78" s="22"/>
      <c r="J78" s="22"/>
      <c r="K78" s="22"/>
      <c r="L78" s="20"/>
    </row>
    <row r="79" spans="1:31" s="2" customFormat="1" ht="16.5" customHeight="1">
      <c r="A79" s="39"/>
      <c r="B79" s="40"/>
      <c r="C79" s="41"/>
      <c r="D79" s="41"/>
      <c r="E79" s="170" t="s">
        <v>108</v>
      </c>
      <c r="F79" s="41"/>
      <c r="G79" s="41"/>
      <c r="H79" s="41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2" customHeight="1">
      <c r="A80" s="39"/>
      <c r="B80" s="40"/>
      <c r="C80" s="32" t="s">
        <v>109</v>
      </c>
      <c r="D80" s="41"/>
      <c r="E80" s="41"/>
      <c r="F80" s="41"/>
      <c r="G80" s="41"/>
      <c r="H80" s="41"/>
      <c r="I80" s="41"/>
      <c r="J80" s="41"/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6.5" customHeight="1">
      <c r="A81" s="39"/>
      <c r="B81" s="40"/>
      <c r="C81" s="41"/>
      <c r="D81" s="41"/>
      <c r="E81" s="70" t="str">
        <f>E11</f>
        <v>SO 100 (A) - Chodníky-bourání</v>
      </c>
      <c r="F81" s="41"/>
      <c r="G81" s="41"/>
      <c r="H81" s="41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6.95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2" customHeight="1">
      <c r="A83" s="39"/>
      <c r="B83" s="40"/>
      <c r="C83" s="32" t="s">
        <v>22</v>
      </c>
      <c r="D83" s="41"/>
      <c r="E83" s="41"/>
      <c r="F83" s="27" t="str">
        <f>F14</f>
        <v>Svojkovice</v>
      </c>
      <c r="G83" s="41"/>
      <c r="H83" s="41"/>
      <c r="I83" s="32" t="s">
        <v>24</v>
      </c>
      <c r="J83" s="73" t="str">
        <f>IF(J14="","",J14)</f>
        <v>8. 1. 2018</v>
      </c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6.95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5.15" customHeight="1">
      <c r="A85" s="39"/>
      <c r="B85" s="40"/>
      <c r="C85" s="32" t="s">
        <v>30</v>
      </c>
      <c r="D85" s="41"/>
      <c r="E85" s="41"/>
      <c r="F85" s="27" t="str">
        <f>E17</f>
        <v>Obec Svojkovice</v>
      </c>
      <c r="G85" s="41"/>
      <c r="H85" s="41"/>
      <c r="I85" s="32" t="s">
        <v>37</v>
      </c>
      <c r="J85" s="37" t="str">
        <f>E23</f>
        <v>Area Projekt s.r.o.</v>
      </c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5.15" customHeight="1">
      <c r="A86" s="39"/>
      <c r="B86" s="40"/>
      <c r="C86" s="32" t="s">
        <v>35</v>
      </c>
      <c r="D86" s="41"/>
      <c r="E86" s="41"/>
      <c r="F86" s="27" t="str">
        <f>IF(E20="","",E20)</f>
        <v>Vyplň údaj</v>
      </c>
      <c r="G86" s="41"/>
      <c r="H86" s="41"/>
      <c r="I86" s="32" t="s">
        <v>40</v>
      </c>
      <c r="J86" s="37" t="str">
        <f>E26</f>
        <v>Area Projekt s.r.o.</v>
      </c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0.3" customHeight="1">
      <c r="A87" s="39"/>
      <c r="B87" s="40"/>
      <c r="C87" s="41"/>
      <c r="D87" s="41"/>
      <c r="E87" s="41"/>
      <c r="F87" s="41"/>
      <c r="G87" s="41"/>
      <c r="H87" s="41"/>
      <c r="I87" s="41"/>
      <c r="J87" s="41"/>
      <c r="K87" s="41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11" customFormat="1" ht="29.25" customHeight="1">
      <c r="A88" s="186"/>
      <c r="B88" s="187"/>
      <c r="C88" s="188" t="s">
        <v>120</v>
      </c>
      <c r="D88" s="189" t="s">
        <v>62</v>
      </c>
      <c r="E88" s="189" t="s">
        <v>58</v>
      </c>
      <c r="F88" s="189" t="s">
        <v>59</v>
      </c>
      <c r="G88" s="189" t="s">
        <v>121</v>
      </c>
      <c r="H88" s="189" t="s">
        <v>122</v>
      </c>
      <c r="I88" s="189" t="s">
        <v>123</v>
      </c>
      <c r="J88" s="189" t="s">
        <v>113</v>
      </c>
      <c r="K88" s="190" t="s">
        <v>124</v>
      </c>
      <c r="L88" s="191"/>
      <c r="M88" s="93" t="s">
        <v>32</v>
      </c>
      <c r="N88" s="94" t="s">
        <v>47</v>
      </c>
      <c r="O88" s="94" t="s">
        <v>125</v>
      </c>
      <c r="P88" s="94" t="s">
        <v>126</v>
      </c>
      <c r="Q88" s="94" t="s">
        <v>127</v>
      </c>
      <c r="R88" s="94" t="s">
        <v>128</v>
      </c>
      <c r="S88" s="94" t="s">
        <v>129</v>
      </c>
      <c r="T88" s="95" t="s">
        <v>130</v>
      </c>
      <c r="U88" s="186"/>
      <c r="V88" s="186"/>
      <c r="W88" s="186"/>
      <c r="X88" s="186"/>
      <c r="Y88" s="186"/>
      <c r="Z88" s="186"/>
      <c r="AA88" s="186"/>
      <c r="AB88" s="186"/>
      <c r="AC88" s="186"/>
      <c r="AD88" s="186"/>
      <c r="AE88" s="186"/>
    </row>
    <row r="89" spans="1:63" s="2" customFormat="1" ht="22.8" customHeight="1">
      <c r="A89" s="39"/>
      <c r="B89" s="40"/>
      <c r="C89" s="100" t="s">
        <v>131</v>
      </c>
      <c r="D89" s="41"/>
      <c r="E89" s="41"/>
      <c r="F89" s="41"/>
      <c r="G89" s="41"/>
      <c r="H89" s="41"/>
      <c r="I89" s="41"/>
      <c r="J89" s="192">
        <f>BK89</f>
        <v>0</v>
      </c>
      <c r="K89" s="41"/>
      <c r="L89" s="45"/>
      <c r="M89" s="96"/>
      <c r="N89" s="193"/>
      <c r="O89" s="97"/>
      <c r="P89" s="194">
        <f>P90</f>
        <v>0</v>
      </c>
      <c r="Q89" s="97"/>
      <c r="R89" s="194">
        <f>R90</f>
        <v>0.0026100000000000003</v>
      </c>
      <c r="S89" s="97"/>
      <c r="T89" s="195">
        <f>T90</f>
        <v>5128.05802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7" t="s">
        <v>76</v>
      </c>
      <c r="AU89" s="17" t="s">
        <v>114</v>
      </c>
      <c r="BK89" s="196">
        <f>BK90</f>
        <v>0</v>
      </c>
    </row>
    <row r="90" spans="1:63" s="12" customFormat="1" ht="25.9" customHeight="1">
      <c r="A90" s="12"/>
      <c r="B90" s="197"/>
      <c r="C90" s="198"/>
      <c r="D90" s="199" t="s">
        <v>76</v>
      </c>
      <c r="E90" s="200" t="s">
        <v>132</v>
      </c>
      <c r="F90" s="200" t="s">
        <v>133</v>
      </c>
      <c r="G90" s="198"/>
      <c r="H90" s="198"/>
      <c r="I90" s="201"/>
      <c r="J90" s="202">
        <f>BK90</f>
        <v>0</v>
      </c>
      <c r="K90" s="198"/>
      <c r="L90" s="203"/>
      <c r="M90" s="204"/>
      <c r="N90" s="205"/>
      <c r="O90" s="205"/>
      <c r="P90" s="206">
        <f>P91+P143+P152</f>
        <v>0</v>
      </c>
      <c r="Q90" s="205"/>
      <c r="R90" s="206">
        <f>R91+R143+R152</f>
        <v>0.0026100000000000003</v>
      </c>
      <c r="S90" s="205"/>
      <c r="T90" s="207">
        <f>T91+T143+T152</f>
        <v>5128.05802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8" t="s">
        <v>84</v>
      </c>
      <c r="AT90" s="209" t="s">
        <v>76</v>
      </c>
      <c r="AU90" s="209" t="s">
        <v>77</v>
      </c>
      <c r="AY90" s="208" t="s">
        <v>134</v>
      </c>
      <c r="BK90" s="210">
        <f>BK91+BK143+BK152</f>
        <v>0</v>
      </c>
    </row>
    <row r="91" spans="1:63" s="12" customFormat="1" ht="22.8" customHeight="1">
      <c r="A91" s="12"/>
      <c r="B91" s="197"/>
      <c r="C91" s="198"/>
      <c r="D91" s="199" t="s">
        <v>76</v>
      </c>
      <c r="E91" s="211" t="s">
        <v>84</v>
      </c>
      <c r="F91" s="211" t="s">
        <v>135</v>
      </c>
      <c r="G91" s="198"/>
      <c r="H91" s="198"/>
      <c r="I91" s="201"/>
      <c r="J91" s="212">
        <f>BK91</f>
        <v>0</v>
      </c>
      <c r="K91" s="198"/>
      <c r="L91" s="203"/>
      <c r="M91" s="204"/>
      <c r="N91" s="205"/>
      <c r="O91" s="205"/>
      <c r="P91" s="206">
        <f>SUM(P92:P142)</f>
        <v>0</v>
      </c>
      <c r="Q91" s="205"/>
      <c r="R91" s="206">
        <f>SUM(R92:R142)</f>
        <v>0</v>
      </c>
      <c r="S91" s="205"/>
      <c r="T91" s="207">
        <f>SUM(T92:T142)</f>
        <v>5126.840020000001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8" t="s">
        <v>84</v>
      </c>
      <c r="AT91" s="209" t="s">
        <v>76</v>
      </c>
      <c r="AU91" s="209" t="s">
        <v>84</v>
      </c>
      <c r="AY91" s="208" t="s">
        <v>134</v>
      </c>
      <c r="BK91" s="210">
        <f>SUM(BK92:BK142)</f>
        <v>0</v>
      </c>
    </row>
    <row r="92" spans="1:65" s="2" customFormat="1" ht="14.4" customHeight="1">
      <c r="A92" s="39"/>
      <c r="B92" s="40"/>
      <c r="C92" s="213" t="s">
        <v>84</v>
      </c>
      <c r="D92" s="213" t="s">
        <v>136</v>
      </c>
      <c r="E92" s="214" t="s">
        <v>137</v>
      </c>
      <c r="F92" s="215" t="s">
        <v>138</v>
      </c>
      <c r="G92" s="216" t="s">
        <v>139</v>
      </c>
      <c r="H92" s="217">
        <v>4</v>
      </c>
      <c r="I92" s="218"/>
      <c r="J92" s="219">
        <f>ROUND(I92*H92,2)</f>
        <v>0</v>
      </c>
      <c r="K92" s="215" t="s">
        <v>140</v>
      </c>
      <c r="L92" s="45"/>
      <c r="M92" s="220" t="s">
        <v>32</v>
      </c>
      <c r="N92" s="221" t="s">
        <v>48</v>
      </c>
      <c r="O92" s="85"/>
      <c r="P92" s="222">
        <f>O92*H92</f>
        <v>0</v>
      </c>
      <c r="Q92" s="222">
        <v>0</v>
      </c>
      <c r="R92" s="222">
        <f>Q92*H92</f>
        <v>0</v>
      </c>
      <c r="S92" s="222">
        <v>0</v>
      </c>
      <c r="T92" s="223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24" t="s">
        <v>141</v>
      </c>
      <c r="AT92" s="224" t="s">
        <v>136</v>
      </c>
      <c r="AU92" s="224" t="s">
        <v>86</v>
      </c>
      <c r="AY92" s="17" t="s">
        <v>134</v>
      </c>
      <c r="BE92" s="225">
        <f>IF(N92="základní",J92,0)</f>
        <v>0</v>
      </c>
      <c r="BF92" s="225">
        <f>IF(N92="snížená",J92,0)</f>
        <v>0</v>
      </c>
      <c r="BG92" s="225">
        <f>IF(N92="zákl. přenesená",J92,0)</f>
        <v>0</v>
      </c>
      <c r="BH92" s="225">
        <f>IF(N92="sníž. přenesená",J92,0)</f>
        <v>0</v>
      </c>
      <c r="BI92" s="225">
        <f>IF(N92="nulová",J92,0)</f>
        <v>0</v>
      </c>
      <c r="BJ92" s="17" t="s">
        <v>84</v>
      </c>
      <c r="BK92" s="225">
        <f>ROUND(I92*H92,2)</f>
        <v>0</v>
      </c>
      <c r="BL92" s="17" t="s">
        <v>141</v>
      </c>
      <c r="BM92" s="224" t="s">
        <v>142</v>
      </c>
    </row>
    <row r="93" spans="1:65" s="2" customFormat="1" ht="14.4" customHeight="1">
      <c r="A93" s="39"/>
      <c r="B93" s="40"/>
      <c r="C93" s="213" t="s">
        <v>86</v>
      </c>
      <c r="D93" s="213" t="s">
        <v>136</v>
      </c>
      <c r="E93" s="214" t="s">
        <v>143</v>
      </c>
      <c r="F93" s="215" t="s">
        <v>144</v>
      </c>
      <c r="G93" s="216" t="s">
        <v>139</v>
      </c>
      <c r="H93" s="217">
        <v>3</v>
      </c>
      <c r="I93" s="218"/>
      <c r="J93" s="219">
        <f>ROUND(I93*H93,2)</f>
        <v>0</v>
      </c>
      <c r="K93" s="215" t="s">
        <v>140</v>
      </c>
      <c r="L93" s="45"/>
      <c r="M93" s="220" t="s">
        <v>32</v>
      </c>
      <c r="N93" s="221" t="s">
        <v>48</v>
      </c>
      <c r="O93" s="85"/>
      <c r="P93" s="222">
        <f>O93*H93</f>
        <v>0</v>
      </c>
      <c r="Q93" s="222">
        <v>0</v>
      </c>
      <c r="R93" s="222">
        <f>Q93*H93</f>
        <v>0</v>
      </c>
      <c r="S93" s="222">
        <v>0</v>
      </c>
      <c r="T93" s="223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24" t="s">
        <v>141</v>
      </c>
      <c r="AT93" s="224" t="s">
        <v>136</v>
      </c>
      <c r="AU93" s="224" t="s">
        <v>86</v>
      </c>
      <c r="AY93" s="17" t="s">
        <v>134</v>
      </c>
      <c r="BE93" s="225">
        <f>IF(N93="základní",J93,0)</f>
        <v>0</v>
      </c>
      <c r="BF93" s="225">
        <f>IF(N93="snížená",J93,0)</f>
        <v>0</v>
      </c>
      <c r="BG93" s="225">
        <f>IF(N93="zákl. přenesená",J93,0)</f>
        <v>0</v>
      </c>
      <c r="BH93" s="225">
        <f>IF(N93="sníž. přenesená",J93,0)</f>
        <v>0</v>
      </c>
      <c r="BI93" s="225">
        <f>IF(N93="nulová",J93,0)</f>
        <v>0</v>
      </c>
      <c r="BJ93" s="17" t="s">
        <v>84</v>
      </c>
      <c r="BK93" s="225">
        <f>ROUND(I93*H93,2)</f>
        <v>0</v>
      </c>
      <c r="BL93" s="17" t="s">
        <v>141</v>
      </c>
      <c r="BM93" s="224" t="s">
        <v>145</v>
      </c>
    </row>
    <row r="94" spans="1:65" s="2" customFormat="1" ht="14.4" customHeight="1">
      <c r="A94" s="39"/>
      <c r="B94" s="40"/>
      <c r="C94" s="213" t="s">
        <v>146</v>
      </c>
      <c r="D94" s="213" t="s">
        <v>136</v>
      </c>
      <c r="E94" s="214" t="s">
        <v>147</v>
      </c>
      <c r="F94" s="215" t="s">
        <v>148</v>
      </c>
      <c r="G94" s="216" t="s">
        <v>139</v>
      </c>
      <c r="H94" s="217">
        <v>4</v>
      </c>
      <c r="I94" s="218"/>
      <c r="J94" s="219">
        <f>ROUND(I94*H94,2)</f>
        <v>0</v>
      </c>
      <c r="K94" s="215" t="s">
        <v>140</v>
      </c>
      <c r="L94" s="45"/>
      <c r="M94" s="220" t="s">
        <v>32</v>
      </c>
      <c r="N94" s="221" t="s">
        <v>48</v>
      </c>
      <c r="O94" s="85"/>
      <c r="P94" s="222">
        <f>O94*H94</f>
        <v>0</v>
      </c>
      <c r="Q94" s="222">
        <v>0</v>
      </c>
      <c r="R94" s="222">
        <f>Q94*H94</f>
        <v>0</v>
      </c>
      <c r="S94" s="222">
        <v>0</v>
      </c>
      <c r="T94" s="223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24" t="s">
        <v>141</v>
      </c>
      <c r="AT94" s="224" t="s">
        <v>136</v>
      </c>
      <c r="AU94" s="224" t="s">
        <v>86</v>
      </c>
      <c r="AY94" s="17" t="s">
        <v>134</v>
      </c>
      <c r="BE94" s="225">
        <f>IF(N94="základní",J94,0)</f>
        <v>0</v>
      </c>
      <c r="BF94" s="225">
        <f>IF(N94="snížená",J94,0)</f>
        <v>0</v>
      </c>
      <c r="BG94" s="225">
        <f>IF(N94="zákl. přenesená",J94,0)</f>
        <v>0</v>
      </c>
      <c r="BH94" s="225">
        <f>IF(N94="sníž. přenesená",J94,0)</f>
        <v>0</v>
      </c>
      <c r="BI94" s="225">
        <f>IF(N94="nulová",J94,0)</f>
        <v>0</v>
      </c>
      <c r="BJ94" s="17" t="s">
        <v>84</v>
      </c>
      <c r="BK94" s="225">
        <f>ROUND(I94*H94,2)</f>
        <v>0</v>
      </c>
      <c r="BL94" s="17" t="s">
        <v>141</v>
      </c>
      <c r="BM94" s="224" t="s">
        <v>149</v>
      </c>
    </row>
    <row r="95" spans="1:65" s="2" customFormat="1" ht="14.4" customHeight="1">
      <c r="A95" s="39"/>
      <c r="B95" s="40"/>
      <c r="C95" s="213" t="s">
        <v>141</v>
      </c>
      <c r="D95" s="213" t="s">
        <v>136</v>
      </c>
      <c r="E95" s="214" t="s">
        <v>150</v>
      </c>
      <c r="F95" s="215" t="s">
        <v>151</v>
      </c>
      <c r="G95" s="216" t="s">
        <v>139</v>
      </c>
      <c r="H95" s="217">
        <v>3</v>
      </c>
      <c r="I95" s="218"/>
      <c r="J95" s="219">
        <f>ROUND(I95*H95,2)</f>
        <v>0</v>
      </c>
      <c r="K95" s="215" t="s">
        <v>140</v>
      </c>
      <c r="L95" s="45"/>
      <c r="M95" s="220" t="s">
        <v>32</v>
      </c>
      <c r="N95" s="221" t="s">
        <v>48</v>
      </c>
      <c r="O95" s="85"/>
      <c r="P95" s="222">
        <f>O95*H95</f>
        <v>0</v>
      </c>
      <c r="Q95" s="222">
        <v>0</v>
      </c>
      <c r="R95" s="222">
        <f>Q95*H95</f>
        <v>0</v>
      </c>
      <c r="S95" s="222">
        <v>0</v>
      </c>
      <c r="T95" s="223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24" t="s">
        <v>141</v>
      </c>
      <c r="AT95" s="224" t="s">
        <v>136</v>
      </c>
      <c r="AU95" s="224" t="s">
        <v>86</v>
      </c>
      <c r="AY95" s="17" t="s">
        <v>134</v>
      </c>
      <c r="BE95" s="225">
        <f>IF(N95="základní",J95,0)</f>
        <v>0</v>
      </c>
      <c r="BF95" s="225">
        <f>IF(N95="snížená",J95,0)</f>
        <v>0</v>
      </c>
      <c r="BG95" s="225">
        <f>IF(N95="zákl. přenesená",J95,0)</f>
        <v>0</v>
      </c>
      <c r="BH95" s="225">
        <f>IF(N95="sníž. přenesená",J95,0)</f>
        <v>0</v>
      </c>
      <c r="BI95" s="225">
        <f>IF(N95="nulová",J95,0)</f>
        <v>0</v>
      </c>
      <c r="BJ95" s="17" t="s">
        <v>84</v>
      </c>
      <c r="BK95" s="225">
        <f>ROUND(I95*H95,2)</f>
        <v>0</v>
      </c>
      <c r="BL95" s="17" t="s">
        <v>141</v>
      </c>
      <c r="BM95" s="224" t="s">
        <v>152</v>
      </c>
    </row>
    <row r="96" spans="1:65" s="2" customFormat="1" ht="37.8" customHeight="1">
      <c r="A96" s="39"/>
      <c r="B96" s="40"/>
      <c r="C96" s="213" t="s">
        <v>153</v>
      </c>
      <c r="D96" s="213" t="s">
        <v>136</v>
      </c>
      <c r="E96" s="214" t="s">
        <v>154</v>
      </c>
      <c r="F96" s="215" t="s">
        <v>155</v>
      </c>
      <c r="G96" s="216" t="s">
        <v>156</v>
      </c>
      <c r="H96" s="217">
        <v>9.5</v>
      </c>
      <c r="I96" s="218"/>
      <c r="J96" s="219">
        <f>ROUND(I96*H96,2)</f>
        <v>0</v>
      </c>
      <c r="K96" s="215" t="s">
        <v>140</v>
      </c>
      <c r="L96" s="45"/>
      <c r="M96" s="220" t="s">
        <v>32</v>
      </c>
      <c r="N96" s="221" t="s">
        <v>48</v>
      </c>
      <c r="O96" s="85"/>
      <c r="P96" s="222">
        <f>O96*H96</f>
        <v>0</v>
      </c>
      <c r="Q96" s="222">
        <v>0</v>
      </c>
      <c r="R96" s="222">
        <f>Q96*H96</f>
        <v>0</v>
      </c>
      <c r="S96" s="222">
        <v>0.26</v>
      </c>
      <c r="T96" s="223">
        <f>S96*H96</f>
        <v>2.47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24" t="s">
        <v>141</v>
      </c>
      <c r="AT96" s="224" t="s">
        <v>136</v>
      </c>
      <c r="AU96" s="224" t="s">
        <v>86</v>
      </c>
      <c r="AY96" s="17" t="s">
        <v>134</v>
      </c>
      <c r="BE96" s="225">
        <f>IF(N96="základní",J96,0)</f>
        <v>0</v>
      </c>
      <c r="BF96" s="225">
        <f>IF(N96="snížená",J96,0)</f>
        <v>0</v>
      </c>
      <c r="BG96" s="225">
        <f>IF(N96="zákl. přenesená",J96,0)</f>
        <v>0</v>
      </c>
      <c r="BH96" s="225">
        <f>IF(N96="sníž. přenesená",J96,0)</f>
        <v>0</v>
      </c>
      <c r="BI96" s="225">
        <f>IF(N96="nulová",J96,0)</f>
        <v>0</v>
      </c>
      <c r="BJ96" s="17" t="s">
        <v>84</v>
      </c>
      <c r="BK96" s="225">
        <f>ROUND(I96*H96,2)</f>
        <v>0</v>
      </c>
      <c r="BL96" s="17" t="s">
        <v>141</v>
      </c>
      <c r="BM96" s="224" t="s">
        <v>157</v>
      </c>
    </row>
    <row r="97" spans="1:51" s="13" customFormat="1" ht="12">
      <c r="A97" s="13"/>
      <c r="B97" s="226"/>
      <c r="C97" s="227"/>
      <c r="D97" s="228" t="s">
        <v>158</v>
      </c>
      <c r="E97" s="229" t="s">
        <v>32</v>
      </c>
      <c r="F97" s="230" t="s">
        <v>159</v>
      </c>
      <c r="G97" s="227"/>
      <c r="H97" s="231">
        <v>9.5</v>
      </c>
      <c r="I97" s="232"/>
      <c r="J97" s="227"/>
      <c r="K97" s="227"/>
      <c r="L97" s="233"/>
      <c r="M97" s="234"/>
      <c r="N97" s="235"/>
      <c r="O97" s="235"/>
      <c r="P97" s="235"/>
      <c r="Q97" s="235"/>
      <c r="R97" s="235"/>
      <c r="S97" s="235"/>
      <c r="T97" s="236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7" t="s">
        <v>158</v>
      </c>
      <c r="AU97" s="237" t="s">
        <v>86</v>
      </c>
      <c r="AV97" s="13" t="s">
        <v>86</v>
      </c>
      <c r="AW97" s="13" t="s">
        <v>39</v>
      </c>
      <c r="AX97" s="13" t="s">
        <v>84</v>
      </c>
      <c r="AY97" s="237" t="s">
        <v>134</v>
      </c>
    </row>
    <row r="98" spans="1:65" s="2" customFormat="1" ht="37.8" customHeight="1">
      <c r="A98" s="39"/>
      <c r="B98" s="40"/>
      <c r="C98" s="213" t="s">
        <v>160</v>
      </c>
      <c r="D98" s="213" t="s">
        <v>136</v>
      </c>
      <c r="E98" s="214" t="s">
        <v>161</v>
      </c>
      <c r="F98" s="215" t="s">
        <v>162</v>
      </c>
      <c r="G98" s="216" t="s">
        <v>156</v>
      </c>
      <c r="H98" s="217">
        <v>3972</v>
      </c>
      <c r="I98" s="218"/>
      <c r="J98" s="219">
        <f>ROUND(I98*H98,2)</f>
        <v>0</v>
      </c>
      <c r="K98" s="215" t="s">
        <v>140</v>
      </c>
      <c r="L98" s="45"/>
      <c r="M98" s="220" t="s">
        <v>32</v>
      </c>
      <c r="N98" s="221" t="s">
        <v>48</v>
      </c>
      <c r="O98" s="85"/>
      <c r="P98" s="222">
        <f>O98*H98</f>
        <v>0</v>
      </c>
      <c r="Q98" s="222">
        <v>0</v>
      </c>
      <c r="R98" s="222">
        <f>Q98*H98</f>
        <v>0</v>
      </c>
      <c r="S98" s="222">
        <v>0.29</v>
      </c>
      <c r="T98" s="223">
        <f>S98*H98</f>
        <v>1151.8799999999999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24" t="s">
        <v>141</v>
      </c>
      <c r="AT98" s="224" t="s">
        <v>136</v>
      </c>
      <c r="AU98" s="224" t="s">
        <v>86</v>
      </c>
      <c r="AY98" s="17" t="s">
        <v>134</v>
      </c>
      <c r="BE98" s="225">
        <f>IF(N98="základní",J98,0)</f>
        <v>0</v>
      </c>
      <c r="BF98" s="225">
        <f>IF(N98="snížená",J98,0)</f>
        <v>0</v>
      </c>
      <c r="BG98" s="225">
        <f>IF(N98="zákl. přenesená",J98,0)</f>
        <v>0</v>
      </c>
      <c r="BH98" s="225">
        <f>IF(N98="sníž. přenesená",J98,0)</f>
        <v>0</v>
      </c>
      <c r="BI98" s="225">
        <f>IF(N98="nulová",J98,0)</f>
        <v>0</v>
      </c>
      <c r="BJ98" s="17" t="s">
        <v>84</v>
      </c>
      <c r="BK98" s="225">
        <f>ROUND(I98*H98,2)</f>
        <v>0</v>
      </c>
      <c r="BL98" s="17" t="s">
        <v>141</v>
      </c>
      <c r="BM98" s="224" t="s">
        <v>163</v>
      </c>
    </row>
    <row r="99" spans="1:51" s="13" customFormat="1" ht="12">
      <c r="A99" s="13"/>
      <c r="B99" s="226"/>
      <c r="C99" s="227"/>
      <c r="D99" s="228" t="s">
        <v>158</v>
      </c>
      <c r="E99" s="229" t="s">
        <v>32</v>
      </c>
      <c r="F99" s="230" t="s">
        <v>164</v>
      </c>
      <c r="G99" s="227"/>
      <c r="H99" s="231">
        <v>3304.29</v>
      </c>
      <c r="I99" s="232"/>
      <c r="J99" s="227"/>
      <c r="K99" s="227"/>
      <c r="L99" s="233"/>
      <c r="M99" s="234"/>
      <c r="N99" s="235"/>
      <c r="O99" s="235"/>
      <c r="P99" s="235"/>
      <c r="Q99" s="235"/>
      <c r="R99" s="235"/>
      <c r="S99" s="235"/>
      <c r="T99" s="236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7" t="s">
        <v>158</v>
      </c>
      <c r="AU99" s="237" t="s">
        <v>86</v>
      </c>
      <c r="AV99" s="13" t="s">
        <v>86</v>
      </c>
      <c r="AW99" s="13" t="s">
        <v>39</v>
      </c>
      <c r="AX99" s="13" t="s">
        <v>77</v>
      </c>
      <c r="AY99" s="237" t="s">
        <v>134</v>
      </c>
    </row>
    <row r="100" spans="1:51" s="13" customFormat="1" ht="12">
      <c r="A100" s="13"/>
      <c r="B100" s="226"/>
      <c r="C100" s="227"/>
      <c r="D100" s="228" t="s">
        <v>158</v>
      </c>
      <c r="E100" s="229" t="s">
        <v>32</v>
      </c>
      <c r="F100" s="230" t="s">
        <v>165</v>
      </c>
      <c r="G100" s="227"/>
      <c r="H100" s="231">
        <v>667.71</v>
      </c>
      <c r="I100" s="232"/>
      <c r="J100" s="227"/>
      <c r="K100" s="227"/>
      <c r="L100" s="233"/>
      <c r="M100" s="234"/>
      <c r="N100" s="235"/>
      <c r="O100" s="235"/>
      <c r="P100" s="235"/>
      <c r="Q100" s="235"/>
      <c r="R100" s="235"/>
      <c r="S100" s="235"/>
      <c r="T100" s="236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7" t="s">
        <v>158</v>
      </c>
      <c r="AU100" s="237" t="s">
        <v>86</v>
      </c>
      <c r="AV100" s="13" t="s">
        <v>86</v>
      </c>
      <c r="AW100" s="13" t="s">
        <v>39</v>
      </c>
      <c r="AX100" s="13" t="s">
        <v>77</v>
      </c>
      <c r="AY100" s="237" t="s">
        <v>134</v>
      </c>
    </row>
    <row r="101" spans="1:51" s="14" customFormat="1" ht="12">
      <c r="A101" s="14"/>
      <c r="B101" s="238"/>
      <c r="C101" s="239"/>
      <c r="D101" s="228" t="s">
        <v>158</v>
      </c>
      <c r="E101" s="240" t="s">
        <v>32</v>
      </c>
      <c r="F101" s="241" t="s">
        <v>166</v>
      </c>
      <c r="G101" s="239"/>
      <c r="H101" s="242">
        <v>3972</v>
      </c>
      <c r="I101" s="243"/>
      <c r="J101" s="239"/>
      <c r="K101" s="239"/>
      <c r="L101" s="244"/>
      <c r="M101" s="245"/>
      <c r="N101" s="246"/>
      <c r="O101" s="246"/>
      <c r="P101" s="246"/>
      <c r="Q101" s="246"/>
      <c r="R101" s="246"/>
      <c r="S101" s="246"/>
      <c r="T101" s="247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8" t="s">
        <v>158</v>
      </c>
      <c r="AU101" s="248" t="s">
        <v>86</v>
      </c>
      <c r="AV101" s="14" t="s">
        <v>141</v>
      </c>
      <c r="AW101" s="14" t="s">
        <v>39</v>
      </c>
      <c r="AX101" s="14" t="s">
        <v>84</v>
      </c>
      <c r="AY101" s="248" t="s">
        <v>134</v>
      </c>
    </row>
    <row r="102" spans="1:65" s="2" customFormat="1" ht="37.8" customHeight="1">
      <c r="A102" s="39"/>
      <c r="B102" s="40"/>
      <c r="C102" s="213" t="s">
        <v>167</v>
      </c>
      <c r="D102" s="213" t="s">
        <v>136</v>
      </c>
      <c r="E102" s="214" t="s">
        <v>168</v>
      </c>
      <c r="F102" s="215" t="s">
        <v>169</v>
      </c>
      <c r="G102" s="216" t="s">
        <v>156</v>
      </c>
      <c r="H102" s="217">
        <v>4564.06</v>
      </c>
      <c r="I102" s="218"/>
      <c r="J102" s="219">
        <f>ROUND(I102*H102,2)</f>
        <v>0</v>
      </c>
      <c r="K102" s="215" t="s">
        <v>140</v>
      </c>
      <c r="L102" s="45"/>
      <c r="M102" s="220" t="s">
        <v>32</v>
      </c>
      <c r="N102" s="221" t="s">
        <v>48</v>
      </c>
      <c r="O102" s="85"/>
      <c r="P102" s="222">
        <f>O102*H102</f>
        <v>0</v>
      </c>
      <c r="Q102" s="222">
        <v>0</v>
      </c>
      <c r="R102" s="222">
        <f>Q102*H102</f>
        <v>0</v>
      </c>
      <c r="S102" s="222">
        <v>0.44</v>
      </c>
      <c r="T102" s="223">
        <f>S102*H102</f>
        <v>2008.1864000000003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24" t="s">
        <v>141</v>
      </c>
      <c r="AT102" s="224" t="s">
        <v>136</v>
      </c>
      <c r="AU102" s="224" t="s">
        <v>86</v>
      </c>
      <c r="AY102" s="17" t="s">
        <v>134</v>
      </c>
      <c r="BE102" s="225">
        <f>IF(N102="základní",J102,0)</f>
        <v>0</v>
      </c>
      <c r="BF102" s="225">
        <f>IF(N102="snížená",J102,0)</f>
        <v>0</v>
      </c>
      <c r="BG102" s="225">
        <f>IF(N102="zákl. přenesená",J102,0)</f>
        <v>0</v>
      </c>
      <c r="BH102" s="225">
        <f>IF(N102="sníž. přenesená",J102,0)</f>
        <v>0</v>
      </c>
      <c r="BI102" s="225">
        <f>IF(N102="nulová",J102,0)</f>
        <v>0</v>
      </c>
      <c r="BJ102" s="17" t="s">
        <v>84</v>
      </c>
      <c r="BK102" s="225">
        <f>ROUND(I102*H102,2)</f>
        <v>0</v>
      </c>
      <c r="BL102" s="17" t="s">
        <v>141</v>
      </c>
      <c r="BM102" s="224" t="s">
        <v>170</v>
      </c>
    </row>
    <row r="103" spans="1:51" s="13" customFormat="1" ht="12">
      <c r="A103" s="13"/>
      <c r="B103" s="226"/>
      <c r="C103" s="227"/>
      <c r="D103" s="228" t="s">
        <v>158</v>
      </c>
      <c r="E103" s="229" t="s">
        <v>32</v>
      </c>
      <c r="F103" s="230" t="s">
        <v>171</v>
      </c>
      <c r="G103" s="227"/>
      <c r="H103" s="231">
        <v>4564.06</v>
      </c>
      <c r="I103" s="232"/>
      <c r="J103" s="227"/>
      <c r="K103" s="227"/>
      <c r="L103" s="233"/>
      <c r="M103" s="234"/>
      <c r="N103" s="235"/>
      <c r="O103" s="235"/>
      <c r="P103" s="235"/>
      <c r="Q103" s="235"/>
      <c r="R103" s="235"/>
      <c r="S103" s="235"/>
      <c r="T103" s="236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7" t="s">
        <v>158</v>
      </c>
      <c r="AU103" s="237" t="s">
        <v>86</v>
      </c>
      <c r="AV103" s="13" t="s">
        <v>86</v>
      </c>
      <c r="AW103" s="13" t="s">
        <v>39</v>
      </c>
      <c r="AX103" s="13" t="s">
        <v>84</v>
      </c>
      <c r="AY103" s="237" t="s">
        <v>134</v>
      </c>
    </row>
    <row r="104" spans="1:65" s="2" customFormat="1" ht="24.15" customHeight="1">
      <c r="A104" s="39"/>
      <c r="B104" s="40"/>
      <c r="C104" s="213" t="s">
        <v>172</v>
      </c>
      <c r="D104" s="213" t="s">
        <v>136</v>
      </c>
      <c r="E104" s="214" t="s">
        <v>173</v>
      </c>
      <c r="F104" s="215" t="s">
        <v>174</v>
      </c>
      <c r="G104" s="216" t="s">
        <v>156</v>
      </c>
      <c r="H104" s="217">
        <v>3304.29</v>
      </c>
      <c r="I104" s="218"/>
      <c r="J104" s="219">
        <f>ROUND(I104*H104,2)</f>
        <v>0</v>
      </c>
      <c r="K104" s="215" t="s">
        <v>140</v>
      </c>
      <c r="L104" s="45"/>
      <c r="M104" s="220" t="s">
        <v>32</v>
      </c>
      <c r="N104" s="221" t="s">
        <v>48</v>
      </c>
      <c r="O104" s="85"/>
      <c r="P104" s="222">
        <f>O104*H104</f>
        <v>0</v>
      </c>
      <c r="Q104" s="222">
        <v>0</v>
      </c>
      <c r="R104" s="222">
        <f>Q104*H104</f>
        <v>0</v>
      </c>
      <c r="S104" s="222">
        <v>0.098</v>
      </c>
      <c r="T104" s="223">
        <f>S104*H104</f>
        <v>323.82042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24" t="s">
        <v>141</v>
      </c>
      <c r="AT104" s="224" t="s">
        <v>136</v>
      </c>
      <c r="AU104" s="224" t="s">
        <v>86</v>
      </c>
      <c r="AY104" s="17" t="s">
        <v>134</v>
      </c>
      <c r="BE104" s="225">
        <f>IF(N104="základní",J104,0)</f>
        <v>0</v>
      </c>
      <c r="BF104" s="225">
        <f>IF(N104="snížená",J104,0)</f>
        <v>0</v>
      </c>
      <c r="BG104" s="225">
        <f>IF(N104="zákl. přenesená",J104,0)</f>
        <v>0</v>
      </c>
      <c r="BH104" s="225">
        <f>IF(N104="sníž. přenesená",J104,0)</f>
        <v>0</v>
      </c>
      <c r="BI104" s="225">
        <f>IF(N104="nulová",J104,0)</f>
        <v>0</v>
      </c>
      <c r="BJ104" s="17" t="s">
        <v>84</v>
      </c>
      <c r="BK104" s="225">
        <f>ROUND(I104*H104,2)</f>
        <v>0</v>
      </c>
      <c r="BL104" s="17" t="s">
        <v>141</v>
      </c>
      <c r="BM104" s="224" t="s">
        <v>175</v>
      </c>
    </row>
    <row r="105" spans="1:51" s="13" customFormat="1" ht="12">
      <c r="A105" s="13"/>
      <c r="B105" s="226"/>
      <c r="C105" s="227"/>
      <c r="D105" s="228" t="s">
        <v>158</v>
      </c>
      <c r="E105" s="229" t="s">
        <v>32</v>
      </c>
      <c r="F105" s="230" t="s">
        <v>176</v>
      </c>
      <c r="G105" s="227"/>
      <c r="H105" s="231">
        <v>3304.29</v>
      </c>
      <c r="I105" s="232"/>
      <c r="J105" s="227"/>
      <c r="K105" s="227"/>
      <c r="L105" s="233"/>
      <c r="M105" s="234"/>
      <c r="N105" s="235"/>
      <c r="O105" s="235"/>
      <c r="P105" s="235"/>
      <c r="Q105" s="235"/>
      <c r="R105" s="235"/>
      <c r="S105" s="235"/>
      <c r="T105" s="236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7" t="s">
        <v>158</v>
      </c>
      <c r="AU105" s="237" t="s">
        <v>86</v>
      </c>
      <c r="AV105" s="13" t="s">
        <v>86</v>
      </c>
      <c r="AW105" s="13" t="s">
        <v>39</v>
      </c>
      <c r="AX105" s="13" t="s">
        <v>84</v>
      </c>
      <c r="AY105" s="237" t="s">
        <v>134</v>
      </c>
    </row>
    <row r="106" spans="1:65" s="2" customFormat="1" ht="24.15" customHeight="1">
      <c r="A106" s="39"/>
      <c r="B106" s="40"/>
      <c r="C106" s="213" t="s">
        <v>177</v>
      </c>
      <c r="D106" s="213" t="s">
        <v>136</v>
      </c>
      <c r="E106" s="214" t="s">
        <v>178</v>
      </c>
      <c r="F106" s="215" t="s">
        <v>179</v>
      </c>
      <c r="G106" s="216" t="s">
        <v>156</v>
      </c>
      <c r="H106" s="217">
        <v>4564.06</v>
      </c>
      <c r="I106" s="218"/>
      <c r="J106" s="219">
        <f>ROUND(I106*H106,2)</f>
        <v>0</v>
      </c>
      <c r="K106" s="215" t="s">
        <v>140</v>
      </c>
      <c r="L106" s="45"/>
      <c r="M106" s="220" t="s">
        <v>32</v>
      </c>
      <c r="N106" s="221" t="s">
        <v>48</v>
      </c>
      <c r="O106" s="85"/>
      <c r="P106" s="222">
        <f>O106*H106</f>
        <v>0</v>
      </c>
      <c r="Q106" s="222">
        <v>0</v>
      </c>
      <c r="R106" s="222">
        <f>Q106*H106</f>
        <v>0</v>
      </c>
      <c r="S106" s="222">
        <v>0.22</v>
      </c>
      <c r="T106" s="223">
        <f>S106*H106</f>
        <v>1004.0932000000001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24" t="s">
        <v>141</v>
      </c>
      <c r="AT106" s="224" t="s">
        <v>136</v>
      </c>
      <c r="AU106" s="224" t="s">
        <v>86</v>
      </c>
      <c r="AY106" s="17" t="s">
        <v>134</v>
      </c>
      <c r="BE106" s="225">
        <f>IF(N106="základní",J106,0)</f>
        <v>0</v>
      </c>
      <c r="BF106" s="225">
        <f>IF(N106="snížená",J106,0)</f>
        <v>0</v>
      </c>
      <c r="BG106" s="225">
        <f>IF(N106="zákl. přenesená",J106,0)</f>
        <v>0</v>
      </c>
      <c r="BH106" s="225">
        <f>IF(N106="sníž. přenesená",J106,0)</f>
        <v>0</v>
      </c>
      <c r="BI106" s="225">
        <f>IF(N106="nulová",J106,0)</f>
        <v>0</v>
      </c>
      <c r="BJ106" s="17" t="s">
        <v>84</v>
      </c>
      <c r="BK106" s="225">
        <f>ROUND(I106*H106,2)</f>
        <v>0</v>
      </c>
      <c r="BL106" s="17" t="s">
        <v>141</v>
      </c>
      <c r="BM106" s="224" t="s">
        <v>180</v>
      </c>
    </row>
    <row r="107" spans="1:51" s="13" customFormat="1" ht="12">
      <c r="A107" s="13"/>
      <c r="B107" s="226"/>
      <c r="C107" s="227"/>
      <c r="D107" s="228" t="s">
        <v>158</v>
      </c>
      <c r="E107" s="229" t="s">
        <v>32</v>
      </c>
      <c r="F107" s="230" t="s">
        <v>181</v>
      </c>
      <c r="G107" s="227"/>
      <c r="H107" s="231">
        <v>4564.06</v>
      </c>
      <c r="I107" s="232"/>
      <c r="J107" s="227"/>
      <c r="K107" s="227"/>
      <c r="L107" s="233"/>
      <c r="M107" s="234"/>
      <c r="N107" s="235"/>
      <c r="O107" s="235"/>
      <c r="P107" s="235"/>
      <c r="Q107" s="235"/>
      <c r="R107" s="235"/>
      <c r="S107" s="235"/>
      <c r="T107" s="236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7" t="s">
        <v>158</v>
      </c>
      <c r="AU107" s="237" t="s">
        <v>86</v>
      </c>
      <c r="AV107" s="13" t="s">
        <v>86</v>
      </c>
      <c r="AW107" s="13" t="s">
        <v>39</v>
      </c>
      <c r="AX107" s="13" t="s">
        <v>84</v>
      </c>
      <c r="AY107" s="237" t="s">
        <v>134</v>
      </c>
    </row>
    <row r="108" spans="1:65" s="2" customFormat="1" ht="24.15" customHeight="1">
      <c r="A108" s="39"/>
      <c r="B108" s="40"/>
      <c r="C108" s="213" t="s">
        <v>182</v>
      </c>
      <c r="D108" s="213" t="s">
        <v>136</v>
      </c>
      <c r="E108" s="214" t="s">
        <v>183</v>
      </c>
      <c r="F108" s="215" t="s">
        <v>184</v>
      </c>
      <c r="G108" s="216" t="s">
        <v>185</v>
      </c>
      <c r="H108" s="217">
        <v>545</v>
      </c>
      <c r="I108" s="218"/>
      <c r="J108" s="219">
        <f>ROUND(I108*H108,2)</f>
        <v>0</v>
      </c>
      <c r="K108" s="215" t="s">
        <v>140</v>
      </c>
      <c r="L108" s="45"/>
      <c r="M108" s="220" t="s">
        <v>32</v>
      </c>
      <c r="N108" s="221" t="s">
        <v>48</v>
      </c>
      <c r="O108" s="85"/>
      <c r="P108" s="222">
        <f>O108*H108</f>
        <v>0</v>
      </c>
      <c r="Q108" s="222">
        <v>0</v>
      </c>
      <c r="R108" s="222">
        <f>Q108*H108</f>
        <v>0</v>
      </c>
      <c r="S108" s="222">
        <v>0.23</v>
      </c>
      <c r="T108" s="223">
        <f>S108*H108</f>
        <v>125.35000000000001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24" t="s">
        <v>141</v>
      </c>
      <c r="AT108" s="224" t="s">
        <v>136</v>
      </c>
      <c r="AU108" s="224" t="s">
        <v>86</v>
      </c>
      <c r="AY108" s="17" t="s">
        <v>134</v>
      </c>
      <c r="BE108" s="225">
        <f>IF(N108="základní",J108,0)</f>
        <v>0</v>
      </c>
      <c r="BF108" s="225">
        <f>IF(N108="snížená",J108,0)</f>
        <v>0</v>
      </c>
      <c r="BG108" s="225">
        <f>IF(N108="zákl. přenesená",J108,0)</f>
        <v>0</v>
      </c>
      <c r="BH108" s="225">
        <f>IF(N108="sníž. přenesená",J108,0)</f>
        <v>0</v>
      </c>
      <c r="BI108" s="225">
        <f>IF(N108="nulová",J108,0)</f>
        <v>0</v>
      </c>
      <c r="BJ108" s="17" t="s">
        <v>84</v>
      </c>
      <c r="BK108" s="225">
        <f>ROUND(I108*H108,2)</f>
        <v>0</v>
      </c>
      <c r="BL108" s="17" t="s">
        <v>141</v>
      </c>
      <c r="BM108" s="224" t="s">
        <v>186</v>
      </c>
    </row>
    <row r="109" spans="1:65" s="2" customFormat="1" ht="24.15" customHeight="1">
      <c r="A109" s="39"/>
      <c r="B109" s="40"/>
      <c r="C109" s="213" t="s">
        <v>187</v>
      </c>
      <c r="D109" s="213" t="s">
        <v>136</v>
      </c>
      <c r="E109" s="214" t="s">
        <v>188</v>
      </c>
      <c r="F109" s="215" t="s">
        <v>189</v>
      </c>
      <c r="G109" s="216" t="s">
        <v>185</v>
      </c>
      <c r="H109" s="217">
        <v>1597</v>
      </c>
      <c r="I109" s="218"/>
      <c r="J109" s="219">
        <f>ROUND(I109*H109,2)</f>
        <v>0</v>
      </c>
      <c r="K109" s="215" t="s">
        <v>140</v>
      </c>
      <c r="L109" s="45"/>
      <c r="M109" s="220" t="s">
        <v>32</v>
      </c>
      <c r="N109" s="221" t="s">
        <v>48</v>
      </c>
      <c r="O109" s="85"/>
      <c r="P109" s="222">
        <f>O109*H109</f>
        <v>0</v>
      </c>
      <c r="Q109" s="222">
        <v>0</v>
      </c>
      <c r="R109" s="222">
        <f>Q109*H109</f>
        <v>0</v>
      </c>
      <c r="S109" s="222">
        <v>0.205</v>
      </c>
      <c r="T109" s="223">
        <f>S109*H109</f>
        <v>327.385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24" t="s">
        <v>141</v>
      </c>
      <c r="AT109" s="224" t="s">
        <v>136</v>
      </c>
      <c r="AU109" s="224" t="s">
        <v>86</v>
      </c>
      <c r="AY109" s="17" t="s">
        <v>134</v>
      </c>
      <c r="BE109" s="225">
        <f>IF(N109="základní",J109,0)</f>
        <v>0</v>
      </c>
      <c r="BF109" s="225">
        <f>IF(N109="snížená",J109,0)</f>
        <v>0</v>
      </c>
      <c r="BG109" s="225">
        <f>IF(N109="zákl. přenesená",J109,0)</f>
        <v>0</v>
      </c>
      <c r="BH109" s="225">
        <f>IF(N109="sníž. přenesená",J109,0)</f>
        <v>0</v>
      </c>
      <c r="BI109" s="225">
        <f>IF(N109="nulová",J109,0)</f>
        <v>0</v>
      </c>
      <c r="BJ109" s="17" t="s">
        <v>84</v>
      </c>
      <c r="BK109" s="225">
        <f>ROUND(I109*H109,2)</f>
        <v>0</v>
      </c>
      <c r="BL109" s="17" t="s">
        <v>141</v>
      </c>
      <c r="BM109" s="224" t="s">
        <v>190</v>
      </c>
    </row>
    <row r="110" spans="1:65" s="2" customFormat="1" ht="24.15" customHeight="1">
      <c r="A110" s="39"/>
      <c r="B110" s="40"/>
      <c r="C110" s="213" t="s">
        <v>191</v>
      </c>
      <c r="D110" s="213" t="s">
        <v>136</v>
      </c>
      <c r="E110" s="214" t="s">
        <v>192</v>
      </c>
      <c r="F110" s="215" t="s">
        <v>193</v>
      </c>
      <c r="G110" s="216" t="s">
        <v>185</v>
      </c>
      <c r="H110" s="217">
        <v>1597</v>
      </c>
      <c r="I110" s="218"/>
      <c r="J110" s="219">
        <f>ROUND(I110*H110,2)</f>
        <v>0</v>
      </c>
      <c r="K110" s="215" t="s">
        <v>140</v>
      </c>
      <c r="L110" s="45"/>
      <c r="M110" s="220" t="s">
        <v>32</v>
      </c>
      <c r="N110" s="221" t="s">
        <v>48</v>
      </c>
      <c r="O110" s="85"/>
      <c r="P110" s="222">
        <f>O110*H110</f>
        <v>0</v>
      </c>
      <c r="Q110" s="222">
        <v>0</v>
      </c>
      <c r="R110" s="222">
        <f>Q110*H110</f>
        <v>0</v>
      </c>
      <c r="S110" s="222">
        <v>0.115</v>
      </c>
      <c r="T110" s="223">
        <f>S110*H110</f>
        <v>183.655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24" t="s">
        <v>141</v>
      </c>
      <c r="AT110" s="224" t="s">
        <v>136</v>
      </c>
      <c r="AU110" s="224" t="s">
        <v>86</v>
      </c>
      <c r="AY110" s="17" t="s">
        <v>134</v>
      </c>
      <c r="BE110" s="225">
        <f>IF(N110="základní",J110,0)</f>
        <v>0</v>
      </c>
      <c r="BF110" s="225">
        <f>IF(N110="snížená",J110,0)</f>
        <v>0</v>
      </c>
      <c r="BG110" s="225">
        <f>IF(N110="zákl. přenesená",J110,0)</f>
        <v>0</v>
      </c>
      <c r="BH110" s="225">
        <f>IF(N110="sníž. přenesená",J110,0)</f>
        <v>0</v>
      </c>
      <c r="BI110" s="225">
        <f>IF(N110="nulová",J110,0)</f>
        <v>0</v>
      </c>
      <c r="BJ110" s="17" t="s">
        <v>84</v>
      </c>
      <c r="BK110" s="225">
        <f>ROUND(I110*H110,2)</f>
        <v>0</v>
      </c>
      <c r="BL110" s="17" t="s">
        <v>141</v>
      </c>
      <c r="BM110" s="224" t="s">
        <v>194</v>
      </c>
    </row>
    <row r="111" spans="1:51" s="13" customFormat="1" ht="12">
      <c r="A111" s="13"/>
      <c r="B111" s="226"/>
      <c r="C111" s="227"/>
      <c r="D111" s="228" t="s">
        <v>158</v>
      </c>
      <c r="E111" s="229" t="s">
        <v>32</v>
      </c>
      <c r="F111" s="230" t="s">
        <v>195</v>
      </c>
      <c r="G111" s="227"/>
      <c r="H111" s="231">
        <v>1597</v>
      </c>
      <c r="I111" s="232"/>
      <c r="J111" s="227"/>
      <c r="K111" s="227"/>
      <c r="L111" s="233"/>
      <c r="M111" s="234"/>
      <c r="N111" s="235"/>
      <c r="O111" s="235"/>
      <c r="P111" s="235"/>
      <c r="Q111" s="235"/>
      <c r="R111" s="235"/>
      <c r="S111" s="235"/>
      <c r="T111" s="236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7" t="s">
        <v>158</v>
      </c>
      <c r="AU111" s="237" t="s">
        <v>86</v>
      </c>
      <c r="AV111" s="13" t="s">
        <v>86</v>
      </c>
      <c r="AW111" s="13" t="s">
        <v>39</v>
      </c>
      <c r="AX111" s="13" t="s">
        <v>84</v>
      </c>
      <c r="AY111" s="237" t="s">
        <v>134</v>
      </c>
    </row>
    <row r="112" spans="1:65" s="2" customFormat="1" ht="14.4" customHeight="1">
      <c r="A112" s="39"/>
      <c r="B112" s="40"/>
      <c r="C112" s="213" t="s">
        <v>196</v>
      </c>
      <c r="D112" s="213" t="s">
        <v>136</v>
      </c>
      <c r="E112" s="214" t="s">
        <v>197</v>
      </c>
      <c r="F112" s="215" t="s">
        <v>198</v>
      </c>
      <c r="G112" s="216" t="s">
        <v>199</v>
      </c>
      <c r="H112" s="217">
        <v>2133.304</v>
      </c>
      <c r="I112" s="218"/>
      <c r="J112" s="219">
        <f>ROUND(I112*H112,2)</f>
        <v>0</v>
      </c>
      <c r="K112" s="215" t="s">
        <v>140</v>
      </c>
      <c r="L112" s="45"/>
      <c r="M112" s="220" t="s">
        <v>32</v>
      </c>
      <c r="N112" s="221" t="s">
        <v>48</v>
      </c>
      <c r="O112" s="85"/>
      <c r="P112" s="222">
        <f>O112*H112</f>
        <v>0</v>
      </c>
      <c r="Q112" s="222">
        <v>0</v>
      </c>
      <c r="R112" s="222">
        <f>Q112*H112</f>
        <v>0</v>
      </c>
      <c r="S112" s="222">
        <v>0</v>
      </c>
      <c r="T112" s="223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24" t="s">
        <v>141</v>
      </c>
      <c r="AT112" s="224" t="s">
        <v>136</v>
      </c>
      <c r="AU112" s="224" t="s">
        <v>86</v>
      </c>
      <c r="AY112" s="17" t="s">
        <v>134</v>
      </c>
      <c r="BE112" s="225">
        <f>IF(N112="základní",J112,0)</f>
        <v>0</v>
      </c>
      <c r="BF112" s="225">
        <f>IF(N112="snížená",J112,0)</f>
        <v>0</v>
      </c>
      <c r="BG112" s="225">
        <f>IF(N112="zákl. přenesená",J112,0)</f>
        <v>0</v>
      </c>
      <c r="BH112" s="225">
        <f>IF(N112="sníž. přenesená",J112,0)</f>
        <v>0</v>
      </c>
      <c r="BI112" s="225">
        <f>IF(N112="nulová",J112,0)</f>
        <v>0</v>
      </c>
      <c r="BJ112" s="17" t="s">
        <v>84</v>
      </c>
      <c r="BK112" s="225">
        <f>ROUND(I112*H112,2)</f>
        <v>0</v>
      </c>
      <c r="BL112" s="17" t="s">
        <v>141</v>
      </c>
      <c r="BM112" s="224" t="s">
        <v>200</v>
      </c>
    </row>
    <row r="113" spans="1:51" s="13" customFormat="1" ht="12">
      <c r="A113" s="13"/>
      <c r="B113" s="226"/>
      <c r="C113" s="227"/>
      <c r="D113" s="228" t="s">
        <v>158</v>
      </c>
      <c r="E113" s="229" t="s">
        <v>32</v>
      </c>
      <c r="F113" s="230" t="s">
        <v>201</v>
      </c>
      <c r="G113" s="227"/>
      <c r="H113" s="231">
        <v>1393</v>
      </c>
      <c r="I113" s="232"/>
      <c r="J113" s="227"/>
      <c r="K113" s="227"/>
      <c r="L113" s="233"/>
      <c r="M113" s="234"/>
      <c r="N113" s="235"/>
      <c r="O113" s="235"/>
      <c r="P113" s="235"/>
      <c r="Q113" s="235"/>
      <c r="R113" s="235"/>
      <c r="S113" s="235"/>
      <c r="T113" s="236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7" t="s">
        <v>158</v>
      </c>
      <c r="AU113" s="237" t="s">
        <v>86</v>
      </c>
      <c r="AV113" s="13" t="s">
        <v>86</v>
      </c>
      <c r="AW113" s="13" t="s">
        <v>39</v>
      </c>
      <c r="AX113" s="13" t="s">
        <v>77</v>
      </c>
      <c r="AY113" s="237" t="s">
        <v>134</v>
      </c>
    </row>
    <row r="114" spans="1:51" s="13" customFormat="1" ht="12">
      <c r="A114" s="13"/>
      <c r="B114" s="226"/>
      <c r="C114" s="227"/>
      <c r="D114" s="228" t="s">
        <v>158</v>
      </c>
      <c r="E114" s="229" t="s">
        <v>32</v>
      </c>
      <c r="F114" s="230" t="s">
        <v>202</v>
      </c>
      <c r="G114" s="227"/>
      <c r="H114" s="231">
        <v>21.824</v>
      </c>
      <c r="I114" s="232"/>
      <c r="J114" s="227"/>
      <c r="K114" s="227"/>
      <c r="L114" s="233"/>
      <c r="M114" s="234"/>
      <c r="N114" s="235"/>
      <c r="O114" s="235"/>
      <c r="P114" s="235"/>
      <c r="Q114" s="235"/>
      <c r="R114" s="235"/>
      <c r="S114" s="235"/>
      <c r="T114" s="236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7" t="s">
        <v>158</v>
      </c>
      <c r="AU114" s="237" t="s">
        <v>86</v>
      </c>
      <c r="AV114" s="13" t="s">
        <v>86</v>
      </c>
      <c r="AW114" s="13" t="s">
        <v>39</v>
      </c>
      <c r="AX114" s="13" t="s">
        <v>77</v>
      </c>
      <c r="AY114" s="237" t="s">
        <v>134</v>
      </c>
    </row>
    <row r="115" spans="1:51" s="13" customFormat="1" ht="12">
      <c r="A115" s="13"/>
      <c r="B115" s="226"/>
      <c r="C115" s="227"/>
      <c r="D115" s="228" t="s">
        <v>158</v>
      </c>
      <c r="E115" s="229" t="s">
        <v>32</v>
      </c>
      <c r="F115" s="230" t="s">
        <v>203</v>
      </c>
      <c r="G115" s="227"/>
      <c r="H115" s="231">
        <v>606.3</v>
      </c>
      <c r="I115" s="232"/>
      <c r="J115" s="227"/>
      <c r="K115" s="227"/>
      <c r="L115" s="233"/>
      <c r="M115" s="234"/>
      <c r="N115" s="235"/>
      <c r="O115" s="235"/>
      <c r="P115" s="235"/>
      <c r="Q115" s="235"/>
      <c r="R115" s="235"/>
      <c r="S115" s="235"/>
      <c r="T115" s="236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7" t="s">
        <v>158</v>
      </c>
      <c r="AU115" s="237" t="s">
        <v>86</v>
      </c>
      <c r="AV115" s="13" t="s">
        <v>86</v>
      </c>
      <c r="AW115" s="13" t="s">
        <v>39</v>
      </c>
      <c r="AX115" s="13" t="s">
        <v>77</v>
      </c>
      <c r="AY115" s="237" t="s">
        <v>134</v>
      </c>
    </row>
    <row r="116" spans="1:51" s="13" customFormat="1" ht="12">
      <c r="A116" s="13"/>
      <c r="B116" s="226"/>
      <c r="C116" s="227"/>
      <c r="D116" s="228" t="s">
        <v>158</v>
      </c>
      <c r="E116" s="229" t="s">
        <v>32</v>
      </c>
      <c r="F116" s="230" t="s">
        <v>204</v>
      </c>
      <c r="G116" s="227"/>
      <c r="H116" s="231">
        <v>31.5</v>
      </c>
      <c r="I116" s="232"/>
      <c r="J116" s="227"/>
      <c r="K116" s="227"/>
      <c r="L116" s="233"/>
      <c r="M116" s="234"/>
      <c r="N116" s="235"/>
      <c r="O116" s="235"/>
      <c r="P116" s="235"/>
      <c r="Q116" s="235"/>
      <c r="R116" s="235"/>
      <c r="S116" s="235"/>
      <c r="T116" s="236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7" t="s">
        <v>158</v>
      </c>
      <c r="AU116" s="237" t="s">
        <v>86</v>
      </c>
      <c r="AV116" s="13" t="s">
        <v>86</v>
      </c>
      <c r="AW116" s="13" t="s">
        <v>39</v>
      </c>
      <c r="AX116" s="13" t="s">
        <v>77</v>
      </c>
      <c r="AY116" s="237" t="s">
        <v>134</v>
      </c>
    </row>
    <row r="117" spans="1:51" s="13" customFormat="1" ht="12">
      <c r="A117" s="13"/>
      <c r="B117" s="226"/>
      <c r="C117" s="227"/>
      <c r="D117" s="228" t="s">
        <v>158</v>
      </c>
      <c r="E117" s="229" t="s">
        <v>32</v>
      </c>
      <c r="F117" s="230" t="s">
        <v>205</v>
      </c>
      <c r="G117" s="227"/>
      <c r="H117" s="231">
        <v>14.5</v>
      </c>
      <c r="I117" s="232"/>
      <c r="J117" s="227"/>
      <c r="K117" s="227"/>
      <c r="L117" s="233"/>
      <c r="M117" s="234"/>
      <c r="N117" s="235"/>
      <c r="O117" s="235"/>
      <c r="P117" s="235"/>
      <c r="Q117" s="235"/>
      <c r="R117" s="235"/>
      <c r="S117" s="235"/>
      <c r="T117" s="236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7" t="s">
        <v>158</v>
      </c>
      <c r="AU117" s="237" t="s">
        <v>86</v>
      </c>
      <c r="AV117" s="13" t="s">
        <v>86</v>
      </c>
      <c r="AW117" s="13" t="s">
        <v>39</v>
      </c>
      <c r="AX117" s="13" t="s">
        <v>77</v>
      </c>
      <c r="AY117" s="237" t="s">
        <v>134</v>
      </c>
    </row>
    <row r="118" spans="1:51" s="13" customFormat="1" ht="12">
      <c r="A118" s="13"/>
      <c r="B118" s="226"/>
      <c r="C118" s="227"/>
      <c r="D118" s="228" t="s">
        <v>158</v>
      </c>
      <c r="E118" s="229" t="s">
        <v>32</v>
      </c>
      <c r="F118" s="230" t="s">
        <v>206</v>
      </c>
      <c r="G118" s="227"/>
      <c r="H118" s="231">
        <v>0.9</v>
      </c>
      <c r="I118" s="232"/>
      <c r="J118" s="227"/>
      <c r="K118" s="227"/>
      <c r="L118" s="233"/>
      <c r="M118" s="234"/>
      <c r="N118" s="235"/>
      <c r="O118" s="235"/>
      <c r="P118" s="235"/>
      <c r="Q118" s="235"/>
      <c r="R118" s="235"/>
      <c r="S118" s="235"/>
      <c r="T118" s="236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7" t="s">
        <v>158</v>
      </c>
      <c r="AU118" s="237" t="s">
        <v>86</v>
      </c>
      <c r="AV118" s="13" t="s">
        <v>86</v>
      </c>
      <c r="AW118" s="13" t="s">
        <v>39</v>
      </c>
      <c r="AX118" s="13" t="s">
        <v>77</v>
      </c>
      <c r="AY118" s="237" t="s">
        <v>134</v>
      </c>
    </row>
    <row r="119" spans="1:51" s="13" customFormat="1" ht="12">
      <c r="A119" s="13"/>
      <c r="B119" s="226"/>
      <c r="C119" s="227"/>
      <c r="D119" s="228" t="s">
        <v>158</v>
      </c>
      <c r="E119" s="229" t="s">
        <v>32</v>
      </c>
      <c r="F119" s="230" t="s">
        <v>207</v>
      </c>
      <c r="G119" s="227"/>
      <c r="H119" s="231">
        <v>65.28</v>
      </c>
      <c r="I119" s="232"/>
      <c r="J119" s="227"/>
      <c r="K119" s="227"/>
      <c r="L119" s="233"/>
      <c r="M119" s="234"/>
      <c r="N119" s="235"/>
      <c r="O119" s="235"/>
      <c r="P119" s="235"/>
      <c r="Q119" s="235"/>
      <c r="R119" s="235"/>
      <c r="S119" s="235"/>
      <c r="T119" s="236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7" t="s">
        <v>158</v>
      </c>
      <c r="AU119" s="237" t="s">
        <v>86</v>
      </c>
      <c r="AV119" s="13" t="s">
        <v>86</v>
      </c>
      <c r="AW119" s="13" t="s">
        <v>39</v>
      </c>
      <c r="AX119" s="13" t="s">
        <v>77</v>
      </c>
      <c r="AY119" s="237" t="s">
        <v>134</v>
      </c>
    </row>
    <row r="120" spans="1:51" s="14" customFormat="1" ht="12">
      <c r="A120" s="14"/>
      <c r="B120" s="238"/>
      <c r="C120" s="239"/>
      <c r="D120" s="228" t="s">
        <v>158</v>
      </c>
      <c r="E120" s="240" t="s">
        <v>32</v>
      </c>
      <c r="F120" s="241" t="s">
        <v>166</v>
      </c>
      <c r="G120" s="239"/>
      <c r="H120" s="242">
        <v>2133.304</v>
      </c>
      <c r="I120" s="243"/>
      <c r="J120" s="239"/>
      <c r="K120" s="239"/>
      <c r="L120" s="244"/>
      <c r="M120" s="245"/>
      <c r="N120" s="246"/>
      <c r="O120" s="246"/>
      <c r="P120" s="246"/>
      <c r="Q120" s="246"/>
      <c r="R120" s="246"/>
      <c r="S120" s="246"/>
      <c r="T120" s="247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48" t="s">
        <v>158</v>
      </c>
      <c r="AU120" s="248" t="s">
        <v>86</v>
      </c>
      <c r="AV120" s="14" t="s">
        <v>141</v>
      </c>
      <c r="AW120" s="14" t="s">
        <v>39</v>
      </c>
      <c r="AX120" s="14" t="s">
        <v>84</v>
      </c>
      <c r="AY120" s="248" t="s">
        <v>134</v>
      </c>
    </row>
    <row r="121" spans="1:65" s="2" customFormat="1" ht="24.15" customHeight="1">
      <c r="A121" s="39"/>
      <c r="B121" s="40"/>
      <c r="C121" s="213" t="s">
        <v>208</v>
      </c>
      <c r="D121" s="213" t="s">
        <v>136</v>
      </c>
      <c r="E121" s="214" t="s">
        <v>209</v>
      </c>
      <c r="F121" s="215" t="s">
        <v>210</v>
      </c>
      <c r="G121" s="216" t="s">
        <v>199</v>
      </c>
      <c r="H121" s="217">
        <v>39.36</v>
      </c>
      <c r="I121" s="218"/>
      <c r="J121" s="219">
        <f>ROUND(I121*H121,2)</f>
        <v>0</v>
      </c>
      <c r="K121" s="215" t="s">
        <v>140</v>
      </c>
      <c r="L121" s="45"/>
      <c r="M121" s="220" t="s">
        <v>32</v>
      </c>
      <c r="N121" s="221" t="s">
        <v>48</v>
      </c>
      <c r="O121" s="85"/>
      <c r="P121" s="222">
        <f>O121*H121</f>
        <v>0</v>
      </c>
      <c r="Q121" s="222">
        <v>0</v>
      </c>
      <c r="R121" s="222">
        <f>Q121*H121</f>
        <v>0</v>
      </c>
      <c r="S121" s="222">
        <v>0</v>
      </c>
      <c r="T121" s="223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24" t="s">
        <v>141</v>
      </c>
      <c r="AT121" s="224" t="s">
        <v>136</v>
      </c>
      <c r="AU121" s="224" t="s">
        <v>86</v>
      </c>
      <c r="AY121" s="17" t="s">
        <v>134</v>
      </c>
      <c r="BE121" s="225">
        <f>IF(N121="základní",J121,0)</f>
        <v>0</v>
      </c>
      <c r="BF121" s="225">
        <f>IF(N121="snížená",J121,0)</f>
        <v>0</v>
      </c>
      <c r="BG121" s="225">
        <f>IF(N121="zákl. přenesená",J121,0)</f>
        <v>0</v>
      </c>
      <c r="BH121" s="225">
        <f>IF(N121="sníž. přenesená",J121,0)</f>
        <v>0</v>
      </c>
      <c r="BI121" s="225">
        <f>IF(N121="nulová",J121,0)</f>
        <v>0</v>
      </c>
      <c r="BJ121" s="17" t="s">
        <v>84</v>
      </c>
      <c r="BK121" s="225">
        <f>ROUND(I121*H121,2)</f>
        <v>0</v>
      </c>
      <c r="BL121" s="17" t="s">
        <v>141</v>
      </c>
      <c r="BM121" s="224" t="s">
        <v>211</v>
      </c>
    </row>
    <row r="122" spans="1:51" s="13" customFormat="1" ht="12">
      <c r="A122" s="13"/>
      <c r="B122" s="226"/>
      <c r="C122" s="227"/>
      <c r="D122" s="228" t="s">
        <v>158</v>
      </c>
      <c r="E122" s="229" t="s">
        <v>32</v>
      </c>
      <c r="F122" s="230" t="s">
        <v>212</v>
      </c>
      <c r="G122" s="227"/>
      <c r="H122" s="231">
        <v>39.36</v>
      </c>
      <c r="I122" s="232"/>
      <c r="J122" s="227"/>
      <c r="K122" s="227"/>
      <c r="L122" s="233"/>
      <c r="M122" s="234"/>
      <c r="N122" s="235"/>
      <c r="O122" s="235"/>
      <c r="P122" s="235"/>
      <c r="Q122" s="235"/>
      <c r="R122" s="235"/>
      <c r="S122" s="235"/>
      <c r="T122" s="236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7" t="s">
        <v>158</v>
      </c>
      <c r="AU122" s="237" t="s">
        <v>86</v>
      </c>
      <c r="AV122" s="13" t="s">
        <v>86</v>
      </c>
      <c r="AW122" s="13" t="s">
        <v>39</v>
      </c>
      <c r="AX122" s="13" t="s">
        <v>84</v>
      </c>
      <c r="AY122" s="237" t="s">
        <v>134</v>
      </c>
    </row>
    <row r="123" spans="1:65" s="2" customFormat="1" ht="24.15" customHeight="1">
      <c r="A123" s="39"/>
      <c r="B123" s="40"/>
      <c r="C123" s="213" t="s">
        <v>8</v>
      </c>
      <c r="D123" s="213" t="s">
        <v>136</v>
      </c>
      <c r="E123" s="214" t="s">
        <v>213</v>
      </c>
      <c r="F123" s="215" t="s">
        <v>214</v>
      </c>
      <c r="G123" s="216" t="s">
        <v>199</v>
      </c>
      <c r="H123" s="217">
        <v>260.61</v>
      </c>
      <c r="I123" s="218"/>
      <c r="J123" s="219">
        <f>ROUND(I123*H123,2)</f>
        <v>0</v>
      </c>
      <c r="K123" s="215" t="s">
        <v>140</v>
      </c>
      <c r="L123" s="45"/>
      <c r="M123" s="220" t="s">
        <v>32</v>
      </c>
      <c r="N123" s="221" t="s">
        <v>48</v>
      </c>
      <c r="O123" s="85"/>
      <c r="P123" s="222">
        <f>O123*H123</f>
        <v>0</v>
      </c>
      <c r="Q123" s="222">
        <v>0</v>
      </c>
      <c r="R123" s="222">
        <f>Q123*H123</f>
        <v>0</v>
      </c>
      <c r="S123" s="222">
        <v>0</v>
      </c>
      <c r="T123" s="223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24" t="s">
        <v>141</v>
      </c>
      <c r="AT123" s="224" t="s">
        <v>136</v>
      </c>
      <c r="AU123" s="224" t="s">
        <v>86</v>
      </c>
      <c r="AY123" s="17" t="s">
        <v>134</v>
      </c>
      <c r="BE123" s="225">
        <f>IF(N123="základní",J123,0)</f>
        <v>0</v>
      </c>
      <c r="BF123" s="225">
        <f>IF(N123="snížená",J123,0)</f>
        <v>0</v>
      </c>
      <c r="BG123" s="225">
        <f>IF(N123="zákl. přenesená",J123,0)</f>
        <v>0</v>
      </c>
      <c r="BH123" s="225">
        <f>IF(N123="sníž. přenesená",J123,0)</f>
        <v>0</v>
      </c>
      <c r="BI123" s="225">
        <f>IF(N123="nulová",J123,0)</f>
        <v>0</v>
      </c>
      <c r="BJ123" s="17" t="s">
        <v>84</v>
      </c>
      <c r="BK123" s="225">
        <f>ROUND(I123*H123,2)</f>
        <v>0</v>
      </c>
      <c r="BL123" s="17" t="s">
        <v>141</v>
      </c>
      <c r="BM123" s="224" t="s">
        <v>215</v>
      </c>
    </row>
    <row r="124" spans="1:51" s="13" customFormat="1" ht="12">
      <c r="A124" s="13"/>
      <c r="B124" s="226"/>
      <c r="C124" s="227"/>
      <c r="D124" s="228" t="s">
        <v>158</v>
      </c>
      <c r="E124" s="229" t="s">
        <v>32</v>
      </c>
      <c r="F124" s="230" t="s">
        <v>216</v>
      </c>
      <c r="G124" s="227"/>
      <c r="H124" s="231">
        <v>260.61</v>
      </c>
      <c r="I124" s="232"/>
      <c r="J124" s="227"/>
      <c r="K124" s="227"/>
      <c r="L124" s="233"/>
      <c r="M124" s="234"/>
      <c r="N124" s="235"/>
      <c r="O124" s="235"/>
      <c r="P124" s="235"/>
      <c r="Q124" s="235"/>
      <c r="R124" s="235"/>
      <c r="S124" s="235"/>
      <c r="T124" s="236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7" t="s">
        <v>158</v>
      </c>
      <c r="AU124" s="237" t="s">
        <v>86</v>
      </c>
      <c r="AV124" s="13" t="s">
        <v>86</v>
      </c>
      <c r="AW124" s="13" t="s">
        <v>39</v>
      </c>
      <c r="AX124" s="13" t="s">
        <v>84</v>
      </c>
      <c r="AY124" s="237" t="s">
        <v>134</v>
      </c>
    </row>
    <row r="125" spans="1:65" s="2" customFormat="1" ht="37.8" customHeight="1">
      <c r="A125" s="39"/>
      <c r="B125" s="40"/>
      <c r="C125" s="213" t="s">
        <v>217</v>
      </c>
      <c r="D125" s="213" t="s">
        <v>136</v>
      </c>
      <c r="E125" s="214" t="s">
        <v>218</v>
      </c>
      <c r="F125" s="215" t="s">
        <v>219</v>
      </c>
      <c r="G125" s="216" t="s">
        <v>199</v>
      </c>
      <c r="H125" s="217">
        <v>2445.97</v>
      </c>
      <c r="I125" s="218"/>
      <c r="J125" s="219">
        <f>ROUND(I125*H125,2)</f>
        <v>0</v>
      </c>
      <c r="K125" s="215" t="s">
        <v>140</v>
      </c>
      <c r="L125" s="45"/>
      <c r="M125" s="220" t="s">
        <v>32</v>
      </c>
      <c r="N125" s="221" t="s">
        <v>48</v>
      </c>
      <c r="O125" s="85"/>
      <c r="P125" s="222">
        <f>O125*H125</f>
        <v>0</v>
      </c>
      <c r="Q125" s="222">
        <v>0</v>
      </c>
      <c r="R125" s="222">
        <f>Q125*H125</f>
        <v>0</v>
      </c>
      <c r="S125" s="222">
        <v>0</v>
      </c>
      <c r="T125" s="223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24" t="s">
        <v>141</v>
      </c>
      <c r="AT125" s="224" t="s">
        <v>136</v>
      </c>
      <c r="AU125" s="224" t="s">
        <v>86</v>
      </c>
      <c r="AY125" s="17" t="s">
        <v>134</v>
      </c>
      <c r="BE125" s="225">
        <f>IF(N125="základní",J125,0)</f>
        <v>0</v>
      </c>
      <c r="BF125" s="225">
        <f>IF(N125="snížená",J125,0)</f>
        <v>0</v>
      </c>
      <c r="BG125" s="225">
        <f>IF(N125="zákl. přenesená",J125,0)</f>
        <v>0</v>
      </c>
      <c r="BH125" s="225">
        <f>IF(N125="sníž. přenesená",J125,0)</f>
        <v>0</v>
      </c>
      <c r="BI125" s="225">
        <f>IF(N125="nulová",J125,0)</f>
        <v>0</v>
      </c>
      <c r="BJ125" s="17" t="s">
        <v>84</v>
      </c>
      <c r="BK125" s="225">
        <f>ROUND(I125*H125,2)</f>
        <v>0</v>
      </c>
      <c r="BL125" s="17" t="s">
        <v>141</v>
      </c>
      <c r="BM125" s="224" t="s">
        <v>220</v>
      </c>
    </row>
    <row r="126" spans="1:51" s="13" customFormat="1" ht="12">
      <c r="A126" s="13"/>
      <c r="B126" s="226"/>
      <c r="C126" s="227"/>
      <c r="D126" s="228" t="s">
        <v>158</v>
      </c>
      <c r="E126" s="229" t="s">
        <v>32</v>
      </c>
      <c r="F126" s="230" t="s">
        <v>221</v>
      </c>
      <c r="G126" s="227"/>
      <c r="H126" s="231">
        <v>2146</v>
      </c>
      <c r="I126" s="232"/>
      <c r="J126" s="227"/>
      <c r="K126" s="227"/>
      <c r="L126" s="233"/>
      <c r="M126" s="234"/>
      <c r="N126" s="235"/>
      <c r="O126" s="235"/>
      <c r="P126" s="235"/>
      <c r="Q126" s="235"/>
      <c r="R126" s="235"/>
      <c r="S126" s="235"/>
      <c r="T126" s="236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7" t="s">
        <v>158</v>
      </c>
      <c r="AU126" s="237" t="s">
        <v>86</v>
      </c>
      <c r="AV126" s="13" t="s">
        <v>86</v>
      </c>
      <c r="AW126" s="13" t="s">
        <v>39</v>
      </c>
      <c r="AX126" s="13" t="s">
        <v>77</v>
      </c>
      <c r="AY126" s="237" t="s">
        <v>134</v>
      </c>
    </row>
    <row r="127" spans="1:51" s="13" customFormat="1" ht="12">
      <c r="A127" s="13"/>
      <c r="B127" s="226"/>
      <c r="C127" s="227"/>
      <c r="D127" s="228" t="s">
        <v>158</v>
      </c>
      <c r="E127" s="229" t="s">
        <v>32</v>
      </c>
      <c r="F127" s="230" t="s">
        <v>222</v>
      </c>
      <c r="G127" s="227"/>
      <c r="H127" s="231">
        <v>260.61</v>
      </c>
      <c r="I127" s="232"/>
      <c r="J127" s="227"/>
      <c r="K127" s="227"/>
      <c r="L127" s="233"/>
      <c r="M127" s="234"/>
      <c r="N127" s="235"/>
      <c r="O127" s="235"/>
      <c r="P127" s="235"/>
      <c r="Q127" s="235"/>
      <c r="R127" s="235"/>
      <c r="S127" s="235"/>
      <c r="T127" s="236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7" t="s">
        <v>158</v>
      </c>
      <c r="AU127" s="237" t="s">
        <v>86</v>
      </c>
      <c r="AV127" s="13" t="s">
        <v>86</v>
      </c>
      <c r="AW127" s="13" t="s">
        <v>39</v>
      </c>
      <c r="AX127" s="13" t="s">
        <v>77</v>
      </c>
      <c r="AY127" s="237" t="s">
        <v>134</v>
      </c>
    </row>
    <row r="128" spans="1:51" s="13" customFormat="1" ht="12">
      <c r="A128" s="13"/>
      <c r="B128" s="226"/>
      <c r="C128" s="227"/>
      <c r="D128" s="228" t="s">
        <v>158</v>
      </c>
      <c r="E128" s="229" t="s">
        <v>32</v>
      </c>
      <c r="F128" s="230" t="s">
        <v>223</v>
      </c>
      <c r="G128" s="227"/>
      <c r="H128" s="231">
        <v>39.36</v>
      </c>
      <c r="I128" s="232"/>
      <c r="J128" s="227"/>
      <c r="K128" s="227"/>
      <c r="L128" s="233"/>
      <c r="M128" s="234"/>
      <c r="N128" s="235"/>
      <c r="O128" s="235"/>
      <c r="P128" s="235"/>
      <c r="Q128" s="235"/>
      <c r="R128" s="235"/>
      <c r="S128" s="235"/>
      <c r="T128" s="236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7" t="s">
        <v>158</v>
      </c>
      <c r="AU128" s="237" t="s">
        <v>86</v>
      </c>
      <c r="AV128" s="13" t="s">
        <v>86</v>
      </c>
      <c r="AW128" s="13" t="s">
        <v>39</v>
      </c>
      <c r="AX128" s="13" t="s">
        <v>77</v>
      </c>
      <c r="AY128" s="237" t="s">
        <v>134</v>
      </c>
    </row>
    <row r="129" spans="1:51" s="14" customFormat="1" ht="12">
      <c r="A129" s="14"/>
      <c r="B129" s="238"/>
      <c r="C129" s="239"/>
      <c r="D129" s="228" t="s">
        <v>158</v>
      </c>
      <c r="E129" s="240" t="s">
        <v>32</v>
      </c>
      <c r="F129" s="241" t="s">
        <v>166</v>
      </c>
      <c r="G129" s="239"/>
      <c r="H129" s="242">
        <v>2445.9700000000003</v>
      </c>
      <c r="I129" s="243"/>
      <c r="J129" s="239"/>
      <c r="K129" s="239"/>
      <c r="L129" s="244"/>
      <c r="M129" s="245"/>
      <c r="N129" s="246"/>
      <c r="O129" s="246"/>
      <c r="P129" s="246"/>
      <c r="Q129" s="246"/>
      <c r="R129" s="246"/>
      <c r="S129" s="246"/>
      <c r="T129" s="247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48" t="s">
        <v>158</v>
      </c>
      <c r="AU129" s="248" t="s">
        <v>86</v>
      </c>
      <c r="AV129" s="14" t="s">
        <v>141</v>
      </c>
      <c r="AW129" s="14" t="s">
        <v>39</v>
      </c>
      <c r="AX129" s="14" t="s">
        <v>84</v>
      </c>
      <c r="AY129" s="248" t="s">
        <v>134</v>
      </c>
    </row>
    <row r="130" spans="1:65" s="2" customFormat="1" ht="37.8" customHeight="1">
      <c r="A130" s="39"/>
      <c r="B130" s="40"/>
      <c r="C130" s="213" t="s">
        <v>224</v>
      </c>
      <c r="D130" s="213" t="s">
        <v>136</v>
      </c>
      <c r="E130" s="214" t="s">
        <v>225</v>
      </c>
      <c r="F130" s="215" t="s">
        <v>226</v>
      </c>
      <c r="G130" s="216" t="s">
        <v>199</v>
      </c>
      <c r="H130" s="217">
        <v>24459.7</v>
      </c>
      <c r="I130" s="218"/>
      <c r="J130" s="219">
        <f>ROUND(I130*H130,2)</f>
        <v>0</v>
      </c>
      <c r="K130" s="215" t="s">
        <v>140</v>
      </c>
      <c r="L130" s="45"/>
      <c r="M130" s="220" t="s">
        <v>32</v>
      </c>
      <c r="N130" s="221" t="s">
        <v>48</v>
      </c>
      <c r="O130" s="85"/>
      <c r="P130" s="222">
        <f>O130*H130</f>
        <v>0</v>
      </c>
      <c r="Q130" s="222">
        <v>0</v>
      </c>
      <c r="R130" s="222">
        <f>Q130*H130</f>
        <v>0</v>
      </c>
      <c r="S130" s="222">
        <v>0</v>
      </c>
      <c r="T130" s="223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24" t="s">
        <v>141</v>
      </c>
      <c r="AT130" s="224" t="s">
        <v>136</v>
      </c>
      <c r="AU130" s="224" t="s">
        <v>86</v>
      </c>
      <c r="AY130" s="17" t="s">
        <v>134</v>
      </c>
      <c r="BE130" s="225">
        <f>IF(N130="základní",J130,0)</f>
        <v>0</v>
      </c>
      <c r="BF130" s="225">
        <f>IF(N130="snížená",J130,0)</f>
        <v>0</v>
      </c>
      <c r="BG130" s="225">
        <f>IF(N130="zákl. přenesená",J130,0)</f>
        <v>0</v>
      </c>
      <c r="BH130" s="225">
        <f>IF(N130="sníž. přenesená",J130,0)</f>
        <v>0</v>
      </c>
      <c r="BI130" s="225">
        <f>IF(N130="nulová",J130,0)</f>
        <v>0</v>
      </c>
      <c r="BJ130" s="17" t="s">
        <v>84</v>
      </c>
      <c r="BK130" s="225">
        <f>ROUND(I130*H130,2)</f>
        <v>0</v>
      </c>
      <c r="BL130" s="17" t="s">
        <v>141</v>
      </c>
      <c r="BM130" s="224" t="s">
        <v>227</v>
      </c>
    </row>
    <row r="131" spans="1:51" s="13" customFormat="1" ht="12">
      <c r="A131" s="13"/>
      <c r="B131" s="226"/>
      <c r="C131" s="227"/>
      <c r="D131" s="228" t="s">
        <v>158</v>
      </c>
      <c r="E131" s="227"/>
      <c r="F131" s="230" t="s">
        <v>228</v>
      </c>
      <c r="G131" s="227"/>
      <c r="H131" s="231">
        <v>24459.7</v>
      </c>
      <c r="I131" s="232"/>
      <c r="J131" s="227"/>
      <c r="K131" s="227"/>
      <c r="L131" s="233"/>
      <c r="M131" s="234"/>
      <c r="N131" s="235"/>
      <c r="O131" s="235"/>
      <c r="P131" s="235"/>
      <c r="Q131" s="235"/>
      <c r="R131" s="235"/>
      <c r="S131" s="235"/>
      <c r="T131" s="236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7" t="s">
        <v>158</v>
      </c>
      <c r="AU131" s="237" t="s">
        <v>86</v>
      </c>
      <c r="AV131" s="13" t="s">
        <v>86</v>
      </c>
      <c r="AW131" s="13" t="s">
        <v>4</v>
      </c>
      <c r="AX131" s="13" t="s">
        <v>84</v>
      </c>
      <c r="AY131" s="237" t="s">
        <v>134</v>
      </c>
    </row>
    <row r="132" spans="1:65" s="2" customFormat="1" ht="24.15" customHeight="1">
      <c r="A132" s="39"/>
      <c r="B132" s="40"/>
      <c r="C132" s="213" t="s">
        <v>229</v>
      </c>
      <c r="D132" s="213" t="s">
        <v>136</v>
      </c>
      <c r="E132" s="214" t="s">
        <v>230</v>
      </c>
      <c r="F132" s="215" t="s">
        <v>231</v>
      </c>
      <c r="G132" s="216" t="s">
        <v>199</v>
      </c>
      <c r="H132" s="217">
        <v>2445.97</v>
      </c>
      <c r="I132" s="218"/>
      <c r="J132" s="219">
        <f>ROUND(I132*H132,2)</f>
        <v>0</v>
      </c>
      <c r="K132" s="215" t="s">
        <v>140</v>
      </c>
      <c r="L132" s="45"/>
      <c r="M132" s="220" t="s">
        <v>32</v>
      </c>
      <c r="N132" s="221" t="s">
        <v>48</v>
      </c>
      <c r="O132" s="85"/>
      <c r="P132" s="222">
        <f>O132*H132</f>
        <v>0</v>
      </c>
      <c r="Q132" s="222">
        <v>0</v>
      </c>
      <c r="R132" s="222">
        <f>Q132*H132</f>
        <v>0</v>
      </c>
      <c r="S132" s="222">
        <v>0</v>
      </c>
      <c r="T132" s="223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24" t="s">
        <v>141</v>
      </c>
      <c r="AT132" s="224" t="s">
        <v>136</v>
      </c>
      <c r="AU132" s="224" t="s">
        <v>86</v>
      </c>
      <c r="AY132" s="17" t="s">
        <v>134</v>
      </c>
      <c r="BE132" s="225">
        <f>IF(N132="základní",J132,0)</f>
        <v>0</v>
      </c>
      <c r="BF132" s="225">
        <f>IF(N132="snížená",J132,0)</f>
        <v>0</v>
      </c>
      <c r="BG132" s="225">
        <f>IF(N132="zákl. přenesená",J132,0)</f>
        <v>0</v>
      </c>
      <c r="BH132" s="225">
        <f>IF(N132="sníž. přenesená",J132,0)</f>
        <v>0</v>
      </c>
      <c r="BI132" s="225">
        <f>IF(N132="nulová",J132,0)</f>
        <v>0</v>
      </c>
      <c r="BJ132" s="17" t="s">
        <v>84</v>
      </c>
      <c r="BK132" s="225">
        <f>ROUND(I132*H132,2)</f>
        <v>0</v>
      </c>
      <c r="BL132" s="17" t="s">
        <v>141</v>
      </c>
      <c r="BM132" s="224" t="s">
        <v>232</v>
      </c>
    </row>
    <row r="133" spans="1:51" s="13" customFormat="1" ht="12">
      <c r="A133" s="13"/>
      <c r="B133" s="226"/>
      <c r="C133" s="227"/>
      <c r="D133" s="228" t="s">
        <v>158</v>
      </c>
      <c r="E133" s="229" t="s">
        <v>32</v>
      </c>
      <c r="F133" s="230" t="s">
        <v>221</v>
      </c>
      <c r="G133" s="227"/>
      <c r="H133" s="231">
        <v>2146</v>
      </c>
      <c r="I133" s="232"/>
      <c r="J133" s="227"/>
      <c r="K133" s="227"/>
      <c r="L133" s="233"/>
      <c r="M133" s="234"/>
      <c r="N133" s="235"/>
      <c r="O133" s="235"/>
      <c r="P133" s="235"/>
      <c r="Q133" s="235"/>
      <c r="R133" s="235"/>
      <c r="S133" s="235"/>
      <c r="T133" s="236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7" t="s">
        <v>158</v>
      </c>
      <c r="AU133" s="237" t="s">
        <v>86</v>
      </c>
      <c r="AV133" s="13" t="s">
        <v>86</v>
      </c>
      <c r="AW133" s="13" t="s">
        <v>39</v>
      </c>
      <c r="AX133" s="13" t="s">
        <v>77</v>
      </c>
      <c r="AY133" s="237" t="s">
        <v>134</v>
      </c>
    </row>
    <row r="134" spans="1:51" s="13" customFormat="1" ht="12">
      <c r="A134" s="13"/>
      <c r="B134" s="226"/>
      <c r="C134" s="227"/>
      <c r="D134" s="228" t="s">
        <v>158</v>
      </c>
      <c r="E134" s="229" t="s">
        <v>32</v>
      </c>
      <c r="F134" s="230" t="s">
        <v>222</v>
      </c>
      <c r="G134" s="227"/>
      <c r="H134" s="231">
        <v>260.61</v>
      </c>
      <c r="I134" s="232"/>
      <c r="J134" s="227"/>
      <c r="K134" s="227"/>
      <c r="L134" s="233"/>
      <c r="M134" s="234"/>
      <c r="N134" s="235"/>
      <c r="O134" s="235"/>
      <c r="P134" s="235"/>
      <c r="Q134" s="235"/>
      <c r="R134" s="235"/>
      <c r="S134" s="235"/>
      <c r="T134" s="236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7" t="s">
        <v>158</v>
      </c>
      <c r="AU134" s="237" t="s">
        <v>86</v>
      </c>
      <c r="AV134" s="13" t="s">
        <v>86</v>
      </c>
      <c r="AW134" s="13" t="s">
        <v>39</v>
      </c>
      <c r="AX134" s="13" t="s">
        <v>77</v>
      </c>
      <c r="AY134" s="237" t="s">
        <v>134</v>
      </c>
    </row>
    <row r="135" spans="1:51" s="13" customFormat="1" ht="12">
      <c r="A135" s="13"/>
      <c r="B135" s="226"/>
      <c r="C135" s="227"/>
      <c r="D135" s="228" t="s">
        <v>158</v>
      </c>
      <c r="E135" s="229" t="s">
        <v>32</v>
      </c>
      <c r="F135" s="230" t="s">
        <v>223</v>
      </c>
      <c r="G135" s="227"/>
      <c r="H135" s="231">
        <v>39.36</v>
      </c>
      <c r="I135" s="232"/>
      <c r="J135" s="227"/>
      <c r="K135" s="227"/>
      <c r="L135" s="233"/>
      <c r="M135" s="234"/>
      <c r="N135" s="235"/>
      <c r="O135" s="235"/>
      <c r="P135" s="235"/>
      <c r="Q135" s="235"/>
      <c r="R135" s="235"/>
      <c r="S135" s="235"/>
      <c r="T135" s="236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7" t="s">
        <v>158</v>
      </c>
      <c r="AU135" s="237" t="s">
        <v>86</v>
      </c>
      <c r="AV135" s="13" t="s">
        <v>86</v>
      </c>
      <c r="AW135" s="13" t="s">
        <v>39</v>
      </c>
      <c r="AX135" s="13" t="s">
        <v>77</v>
      </c>
      <c r="AY135" s="237" t="s">
        <v>134</v>
      </c>
    </row>
    <row r="136" spans="1:51" s="14" customFormat="1" ht="12">
      <c r="A136" s="14"/>
      <c r="B136" s="238"/>
      <c r="C136" s="239"/>
      <c r="D136" s="228" t="s">
        <v>158</v>
      </c>
      <c r="E136" s="240" t="s">
        <v>32</v>
      </c>
      <c r="F136" s="241" t="s">
        <v>166</v>
      </c>
      <c r="G136" s="239"/>
      <c r="H136" s="242">
        <v>2445.97</v>
      </c>
      <c r="I136" s="243"/>
      <c r="J136" s="239"/>
      <c r="K136" s="239"/>
      <c r="L136" s="244"/>
      <c r="M136" s="245"/>
      <c r="N136" s="246"/>
      <c r="O136" s="246"/>
      <c r="P136" s="246"/>
      <c r="Q136" s="246"/>
      <c r="R136" s="246"/>
      <c r="S136" s="246"/>
      <c r="T136" s="247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48" t="s">
        <v>158</v>
      </c>
      <c r="AU136" s="248" t="s">
        <v>86</v>
      </c>
      <c r="AV136" s="14" t="s">
        <v>141</v>
      </c>
      <c r="AW136" s="14" t="s">
        <v>39</v>
      </c>
      <c r="AX136" s="14" t="s">
        <v>84</v>
      </c>
      <c r="AY136" s="248" t="s">
        <v>134</v>
      </c>
    </row>
    <row r="137" spans="1:65" s="2" customFormat="1" ht="24.15" customHeight="1">
      <c r="A137" s="39"/>
      <c r="B137" s="40"/>
      <c r="C137" s="213" t="s">
        <v>233</v>
      </c>
      <c r="D137" s="213" t="s">
        <v>136</v>
      </c>
      <c r="E137" s="214" t="s">
        <v>234</v>
      </c>
      <c r="F137" s="215" t="s">
        <v>235</v>
      </c>
      <c r="G137" s="216" t="s">
        <v>236</v>
      </c>
      <c r="H137" s="217">
        <v>3913.552</v>
      </c>
      <c r="I137" s="218"/>
      <c r="J137" s="219">
        <f>ROUND(I137*H137,2)</f>
        <v>0</v>
      </c>
      <c r="K137" s="215" t="s">
        <v>140</v>
      </c>
      <c r="L137" s="45"/>
      <c r="M137" s="220" t="s">
        <v>32</v>
      </c>
      <c r="N137" s="221" t="s">
        <v>48</v>
      </c>
      <c r="O137" s="85"/>
      <c r="P137" s="222">
        <f>O137*H137</f>
        <v>0</v>
      </c>
      <c r="Q137" s="222">
        <v>0</v>
      </c>
      <c r="R137" s="222">
        <f>Q137*H137</f>
        <v>0</v>
      </c>
      <c r="S137" s="222">
        <v>0</v>
      </c>
      <c r="T137" s="223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24" t="s">
        <v>141</v>
      </c>
      <c r="AT137" s="224" t="s">
        <v>136</v>
      </c>
      <c r="AU137" s="224" t="s">
        <v>86</v>
      </c>
      <c r="AY137" s="17" t="s">
        <v>134</v>
      </c>
      <c r="BE137" s="225">
        <f>IF(N137="základní",J137,0)</f>
        <v>0</v>
      </c>
      <c r="BF137" s="225">
        <f>IF(N137="snížená",J137,0)</f>
        <v>0</v>
      </c>
      <c r="BG137" s="225">
        <f>IF(N137="zákl. přenesená",J137,0)</f>
        <v>0</v>
      </c>
      <c r="BH137" s="225">
        <f>IF(N137="sníž. přenesená",J137,0)</f>
        <v>0</v>
      </c>
      <c r="BI137" s="225">
        <f>IF(N137="nulová",J137,0)</f>
        <v>0</v>
      </c>
      <c r="BJ137" s="17" t="s">
        <v>84</v>
      </c>
      <c r="BK137" s="225">
        <f>ROUND(I137*H137,2)</f>
        <v>0</v>
      </c>
      <c r="BL137" s="17" t="s">
        <v>141</v>
      </c>
      <c r="BM137" s="224" t="s">
        <v>237</v>
      </c>
    </row>
    <row r="138" spans="1:51" s="13" customFormat="1" ht="12">
      <c r="A138" s="13"/>
      <c r="B138" s="226"/>
      <c r="C138" s="227"/>
      <c r="D138" s="228" t="s">
        <v>158</v>
      </c>
      <c r="E138" s="229" t="s">
        <v>32</v>
      </c>
      <c r="F138" s="230" t="s">
        <v>221</v>
      </c>
      <c r="G138" s="227"/>
      <c r="H138" s="231">
        <v>2146</v>
      </c>
      <c r="I138" s="232"/>
      <c r="J138" s="227"/>
      <c r="K138" s="227"/>
      <c r="L138" s="233"/>
      <c r="M138" s="234"/>
      <c r="N138" s="235"/>
      <c r="O138" s="235"/>
      <c r="P138" s="235"/>
      <c r="Q138" s="235"/>
      <c r="R138" s="235"/>
      <c r="S138" s="235"/>
      <c r="T138" s="236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7" t="s">
        <v>158</v>
      </c>
      <c r="AU138" s="237" t="s">
        <v>86</v>
      </c>
      <c r="AV138" s="13" t="s">
        <v>86</v>
      </c>
      <c r="AW138" s="13" t="s">
        <v>39</v>
      </c>
      <c r="AX138" s="13" t="s">
        <v>77</v>
      </c>
      <c r="AY138" s="237" t="s">
        <v>134</v>
      </c>
    </row>
    <row r="139" spans="1:51" s="13" customFormat="1" ht="12">
      <c r="A139" s="13"/>
      <c r="B139" s="226"/>
      <c r="C139" s="227"/>
      <c r="D139" s="228" t="s">
        <v>158</v>
      </c>
      <c r="E139" s="229" t="s">
        <v>32</v>
      </c>
      <c r="F139" s="230" t="s">
        <v>222</v>
      </c>
      <c r="G139" s="227"/>
      <c r="H139" s="231">
        <v>260.61</v>
      </c>
      <c r="I139" s="232"/>
      <c r="J139" s="227"/>
      <c r="K139" s="227"/>
      <c r="L139" s="233"/>
      <c r="M139" s="234"/>
      <c r="N139" s="235"/>
      <c r="O139" s="235"/>
      <c r="P139" s="235"/>
      <c r="Q139" s="235"/>
      <c r="R139" s="235"/>
      <c r="S139" s="235"/>
      <c r="T139" s="236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7" t="s">
        <v>158</v>
      </c>
      <c r="AU139" s="237" t="s">
        <v>86</v>
      </c>
      <c r="AV139" s="13" t="s">
        <v>86</v>
      </c>
      <c r="AW139" s="13" t="s">
        <v>39</v>
      </c>
      <c r="AX139" s="13" t="s">
        <v>77</v>
      </c>
      <c r="AY139" s="237" t="s">
        <v>134</v>
      </c>
    </row>
    <row r="140" spans="1:51" s="13" customFormat="1" ht="12">
      <c r="A140" s="13"/>
      <c r="B140" s="226"/>
      <c r="C140" s="227"/>
      <c r="D140" s="228" t="s">
        <v>158</v>
      </c>
      <c r="E140" s="229" t="s">
        <v>32</v>
      </c>
      <c r="F140" s="230" t="s">
        <v>223</v>
      </c>
      <c r="G140" s="227"/>
      <c r="H140" s="231">
        <v>39.36</v>
      </c>
      <c r="I140" s="232"/>
      <c r="J140" s="227"/>
      <c r="K140" s="227"/>
      <c r="L140" s="233"/>
      <c r="M140" s="234"/>
      <c r="N140" s="235"/>
      <c r="O140" s="235"/>
      <c r="P140" s="235"/>
      <c r="Q140" s="235"/>
      <c r="R140" s="235"/>
      <c r="S140" s="235"/>
      <c r="T140" s="236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7" t="s">
        <v>158</v>
      </c>
      <c r="AU140" s="237" t="s">
        <v>86</v>
      </c>
      <c r="AV140" s="13" t="s">
        <v>86</v>
      </c>
      <c r="AW140" s="13" t="s">
        <v>39</v>
      </c>
      <c r="AX140" s="13" t="s">
        <v>77</v>
      </c>
      <c r="AY140" s="237" t="s">
        <v>134</v>
      </c>
    </row>
    <row r="141" spans="1:51" s="14" customFormat="1" ht="12">
      <c r="A141" s="14"/>
      <c r="B141" s="238"/>
      <c r="C141" s="239"/>
      <c r="D141" s="228" t="s">
        <v>158</v>
      </c>
      <c r="E141" s="240" t="s">
        <v>32</v>
      </c>
      <c r="F141" s="241" t="s">
        <v>166</v>
      </c>
      <c r="G141" s="239"/>
      <c r="H141" s="242">
        <v>2445.9700000000003</v>
      </c>
      <c r="I141" s="243"/>
      <c r="J141" s="239"/>
      <c r="K141" s="239"/>
      <c r="L141" s="244"/>
      <c r="M141" s="245"/>
      <c r="N141" s="246"/>
      <c r="O141" s="246"/>
      <c r="P141" s="246"/>
      <c r="Q141" s="246"/>
      <c r="R141" s="246"/>
      <c r="S141" s="246"/>
      <c r="T141" s="247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8" t="s">
        <v>158</v>
      </c>
      <c r="AU141" s="248" t="s">
        <v>86</v>
      </c>
      <c r="AV141" s="14" t="s">
        <v>141</v>
      </c>
      <c r="AW141" s="14" t="s">
        <v>39</v>
      </c>
      <c r="AX141" s="14" t="s">
        <v>84</v>
      </c>
      <c r="AY141" s="248" t="s">
        <v>134</v>
      </c>
    </row>
    <row r="142" spans="1:51" s="13" customFormat="1" ht="12">
      <c r="A142" s="13"/>
      <c r="B142" s="226"/>
      <c r="C142" s="227"/>
      <c r="D142" s="228" t="s">
        <v>158</v>
      </c>
      <c r="E142" s="227"/>
      <c r="F142" s="230" t="s">
        <v>238</v>
      </c>
      <c r="G142" s="227"/>
      <c r="H142" s="231">
        <v>3913.552</v>
      </c>
      <c r="I142" s="232"/>
      <c r="J142" s="227"/>
      <c r="K142" s="227"/>
      <c r="L142" s="233"/>
      <c r="M142" s="234"/>
      <c r="N142" s="235"/>
      <c r="O142" s="235"/>
      <c r="P142" s="235"/>
      <c r="Q142" s="235"/>
      <c r="R142" s="235"/>
      <c r="S142" s="235"/>
      <c r="T142" s="236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7" t="s">
        <v>158</v>
      </c>
      <c r="AU142" s="237" t="s">
        <v>86</v>
      </c>
      <c r="AV142" s="13" t="s">
        <v>86</v>
      </c>
      <c r="AW142" s="13" t="s">
        <v>4</v>
      </c>
      <c r="AX142" s="13" t="s">
        <v>84</v>
      </c>
      <c r="AY142" s="237" t="s">
        <v>134</v>
      </c>
    </row>
    <row r="143" spans="1:63" s="12" customFormat="1" ht="22.8" customHeight="1">
      <c r="A143" s="12"/>
      <c r="B143" s="197"/>
      <c r="C143" s="198"/>
      <c r="D143" s="199" t="s">
        <v>76</v>
      </c>
      <c r="E143" s="211" t="s">
        <v>177</v>
      </c>
      <c r="F143" s="211" t="s">
        <v>239</v>
      </c>
      <c r="G143" s="198"/>
      <c r="H143" s="198"/>
      <c r="I143" s="201"/>
      <c r="J143" s="212">
        <f>BK143</f>
        <v>0</v>
      </c>
      <c r="K143" s="198"/>
      <c r="L143" s="203"/>
      <c r="M143" s="204"/>
      <c r="N143" s="205"/>
      <c r="O143" s="205"/>
      <c r="P143" s="206">
        <f>SUM(P144:P151)</f>
        <v>0</v>
      </c>
      <c r="Q143" s="205"/>
      <c r="R143" s="206">
        <f>SUM(R144:R151)</f>
        <v>0.0026100000000000003</v>
      </c>
      <c r="S143" s="205"/>
      <c r="T143" s="207">
        <f>SUM(T144:T151)</f>
        <v>1.218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08" t="s">
        <v>84</v>
      </c>
      <c r="AT143" s="209" t="s">
        <v>76</v>
      </c>
      <c r="AU143" s="209" t="s">
        <v>84</v>
      </c>
      <c r="AY143" s="208" t="s">
        <v>134</v>
      </c>
      <c r="BK143" s="210">
        <f>SUM(BK144:BK151)</f>
        <v>0</v>
      </c>
    </row>
    <row r="144" spans="1:65" s="2" customFormat="1" ht="14.4" customHeight="1">
      <c r="A144" s="39"/>
      <c r="B144" s="40"/>
      <c r="C144" s="213" t="s">
        <v>240</v>
      </c>
      <c r="D144" s="213" t="s">
        <v>136</v>
      </c>
      <c r="E144" s="214" t="s">
        <v>241</v>
      </c>
      <c r="F144" s="215" t="s">
        <v>242</v>
      </c>
      <c r="G144" s="216" t="s">
        <v>185</v>
      </c>
      <c r="H144" s="217">
        <v>1282.33</v>
      </c>
      <c r="I144" s="218"/>
      <c r="J144" s="219">
        <f>ROUND(I144*H144,2)</f>
        <v>0</v>
      </c>
      <c r="K144" s="215" t="s">
        <v>140</v>
      </c>
      <c r="L144" s="45"/>
      <c r="M144" s="220" t="s">
        <v>32</v>
      </c>
      <c r="N144" s="221" t="s">
        <v>48</v>
      </c>
      <c r="O144" s="85"/>
      <c r="P144" s="222">
        <f>O144*H144</f>
        <v>0</v>
      </c>
      <c r="Q144" s="222">
        <v>0</v>
      </c>
      <c r="R144" s="222">
        <f>Q144*H144</f>
        <v>0</v>
      </c>
      <c r="S144" s="222">
        <v>0</v>
      </c>
      <c r="T144" s="223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24" t="s">
        <v>141</v>
      </c>
      <c r="AT144" s="224" t="s">
        <v>136</v>
      </c>
      <c r="AU144" s="224" t="s">
        <v>86</v>
      </c>
      <c r="AY144" s="17" t="s">
        <v>134</v>
      </c>
      <c r="BE144" s="225">
        <f>IF(N144="základní",J144,0)</f>
        <v>0</v>
      </c>
      <c r="BF144" s="225">
        <f>IF(N144="snížená",J144,0)</f>
        <v>0</v>
      </c>
      <c r="BG144" s="225">
        <f>IF(N144="zákl. přenesená",J144,0)</f>
        <v>0</v>
      </c>
      <c r="BH144" s="225">
        <f>IF(N144="sníž. přenesená",J144,0)</f>
        <v>0</v>
      </c>
      <c r="BI144" s="225">
        <f>IF(N144="nulová",J144,0)</f>
        <v>0</v>
      </c>
      <c r="BJ144" s="17" t="s">
        <v>84</v>
      </c>
      <c r="BK144" s="225">
        <f>ROUND(I144*H144,2)</f>
        <v>0</v>
      </c>
      <c r="BL144" s="17" t="s">
        <v>141</v>
      </c>
      <c r="BM144" s="224" t="s">
        <v>243</v>
      </c>
    </row>
    <row r="145" spans="1:65" s="2" customFormat="1" ht="37.8" customHeight="1">
      <c r="A145" s="39"/>
      <c r="B145" s="40"/>
      <c r="C145" s="213" t="s">
        <v>7</v>
      </c>
      <c r="D145" s="213" t="s">
        <v>136</v>
      </c>
      <c r="E145" s="214" t="s">
        <v>244</v>
      </c>
      <c r="F145" s="215" t="s">
        <v>245</v>
      </c>
      <c r="G145" s="216" t="s">
        <v>185</v>
      </c>
      <c r="H145" s="217">
        <v>29</v>
      </c>
      <c r="I145" s="218"/>
      <c r="J145" s="219">
        <f>ROUND(I145*H145,2)</f>
        <v>0</v>
      </c>
      <c r="K145" s="215" t="s">
        <v>140</v>
      </c>
      <c r="L145" s="45"/>
      <c r="M145" s="220" t="s">
        <v>32</v>
      </c>
      <c r="N145" s="221" t="s">
        <v>48</v>
      </c>
      <c r="O145" s="85"/>
      <c r="P145" s="222">
        <f>O145*H145</f>
        <v>0</v>
      </c>
      <c r="Q145" s="222">
        <v>9E-05</v>
      </c>
      <c r="R145" s="222">
        <f>Q145*H145</f>
        <v>0.0026100000000000003</v>
      </c>
      <c r="S145" s="222">
        <v>0.042</v>
      </c>
      <c r="T145" s="223">
        <f>S145*H145</f>
        <v>1.218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24" t="s">
        <v>141</v>
      </c>
      <c r="AT145" s="224" t="s">
        <v>136</v>
      </c>
      <c r="AU145" s="224" t="s">
        <v>86</v>
      </c>
      <c r="AY145" s="17" t="s">
        <v>134</v>
      </c>
      <c r="BE145" s="225">
        <f>IF(N145="základní",J145,0)</f>
        <v>0</v>
      </c>
      <c r="BF145" s="225">
        <f>IF(N145="snížená",J145,0)</f>
        <v>0</v>
      </c>
      <c r="BG145" s="225">
        <f>IF(N145="zákl. přenesená",J145,0)</f>
        <v>0</v>
      </c>
      <c r="BH145" s="225">
        <f>IF(N145="sníž. přenesená",J145,0)</f>
        <v>0</v>
      </c>
      <c r="BI145" s="225">
        <f>IF(N145="nulová",J145,0)</f>
        <v>0</v>
      </c>
      <c r="BJ145" s="17" t="s">
        <v>84</v>
      </c>
      <c r="BK145" s="225">
        <f>ROUND(I145*H145,2)</f>
        <v>0</v>
      </c>
      <c r="BL145" s="17" t="s">
        <v>141</v>
      </c>
      <c r="BM145" s="224" t="s">
        <v>246</v>
      </c>
    </row>
    <row r="146" spans="1:65" s="2" customFormat="1" ht="37.8" customHeight="1">
      <c r="A146" s="39"/>
      <c r="B146" s="40"/>
      <c r="C146" s="213" t="s">
        <v>247</v>
      </c>
      <c r="D146" s="213" t="s">
        <v>136</v>
      </c>
      <c r="E146" s="214" t="s">
        <v>248</v>
      </c>
      <c r="F146" s="215" t="s">
        <v>249</v>
      </c>
      <c r="G146" s="216" t="s">
        <v>156</v>
      </c>
      <c r="H146" s="217">
        <v>9.5</v>
      </c>
      <c r="I146" s="218"/>
      <c r="J146" s="219">
        <f>ROUND(I146*H146,2)</f>
        <v>0</v>
      </c>
      <c r="K146" s="215" t="s">
        <v>140</v>
      </c>
      <c r="L146" s="45"/>
      <c r="M146" s="220" t="s">
        <v>32</v>
      </c>
      <c r="N146" s="221" t="s">
        <v>48</v>
      </c>
      <c r="O146" s="85"/>
      <c r="P146" s="222">
        <f>O146*H146</f>
        <v>0</v>
      </c>
      <c r="Q146" s="222">
        <v>0</v>
      </c>
      <c r="R146" s="222">
        <f>Q146*H146</f>
        <v>0</v>
      </c>
      <c r="S146" s="222">
        <v>0</v>
      </c>
      <c r="T146" s="223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24" t="s">
        <v>141</v>
      </c>
      <c r="AT146" s="224" t="s">
        <v>136</v>
      </c>
      <c r="AU146" s="224" t="s">
        <v>86</v>
      </c>
      <c r="AY146" s="17" t="s">
        <v>134</v>
      </c>
      <c r="BE146" s="225">
        <f>IF(N146="základní",J146,0)</f>
        <v>0</v>
      </c>
      <c r="BF146" s="225">
        <f>IF(N146="snížená",J146,0)</f>
        <v>0</v>
      </c>
      <c r="BG146" s="225">
        <f>IF(N146="zákl. přenesená",J146,0)</f>
        <v>0</v>
      </c>
      <c r="BH146" s="225">
        <f>IF(N146="sníž. přenesená",J146,0)</f>
        <v>0</v>
      </c>
      <c r="BI146" s="225">
        <f>IF(N146="nulová",J146,0)</f>
        <v>0</v>
      </c>
      <c r="BJ146" s="17" t="s">
        <v>84</v>
      </c>
      <c r="BK146" s="225">
        <f>ROUND(I146*H146,2)</f>
        <v>0</v>
      </c>
      <c r="BL146" s="17" t="s">
        <v>141</v>
      </c>
      <c r="BM146" s="224" t="s">
        <v>250</v>
      </c>
    </row>
    <row r="147" spans="1:51" s="13" customFormat="1" ht="12">
      <c r="A147" s="13"/>
      <c r="B147" s="226"/>
      <c r="C147" s="227"/>
      <c r="D147" s="228" t="s">
        <v>158</v>
      </c>
      <c r="E147" s="229" t="s">
        <v>32</v>
      </c>
      <c r="F147" s="230" t="s">
        <v>159</v>
      </c>
      <c r="G147" s="227"/>
      <c r="H147" s="231">
        <v>9.5</v>
      </c>
      <c r="I147" s="232"/>
      <c r="J147" s="227"/>
      <c r="K147" s="227"/>
      <c r="L147" s="233"/>
      <c r="M147" s="234"/>
      <c r="N147" s="235"/>
      <c r="O147" s="235"/>
      <c r="P147" s="235"/>
      <c r="Q147" s="235"/>
      <c r="R147" s="235"/>
      <c r="S147" s="235"/>
      <c r="T147" s="236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7" t="s">
        <v>158</v>
      </c>
      <c r="AU147" s="237" t="s">
        <v>86</v>
      </c>
      <c r="AV147" s="13" t="s">
        <v>86</v>
      </c>
      <c r="AW147" s="13" t="s">
        <v>39</v>
      </c>
      <c r="AX147" s="13" t="s">
        <v>84</v>
      </c>
      <c r="AY147" s="237" t="s">
        <v>134</v>
      </c>
    </row>
    <row r="148" spans="1:65" s="2" customFormat="1" ht="37.8" customHeight="1">
      <c r="A148" s="39"/>
      <c r="B148" s="40"/>
      <c r="C148" s="213" t="s">
        <v>251</v>
      </c>
      <c r="D148" s="213" t="s">
        <v>136</v>
      </c>
      <c r="E148" s="214" t="s">
        <v>252</v>
      </c>
      <c r="F148" s="215" t="s">
        <v>253</v>
      </c>
      <c r="G148" s="216" t="s">
        <v>156</v>
      </c>
      <c r="H148" s="217">
        <v>239.55</v>
      </c>
      <c r="I148" s="218"/>
      <c r="J148" s="219">
        <f>ROUND(I148*H148,2)</f>
        <v>0</v>
      </c>
      <c r="K148" s="215" t="s">
        <v>140</v>
      </c>
      <c r="L148" s="45"/>
      <c r="M148" s="220" t="s">
        <v>32</v>
      </c>
      <c r="N148" s="221" t="s">
        <v>48</v>
      </c>
      <c r="O148" s="85"/>
      <c r="P148" s="222">
        <f>O148*H148</f>
        <v>0</v>
      </c>
      <c r="Q148" s="222">
        <v>0</v>
      </c>
      <c r="R148" s="222">
        <f>Q148*H148</f>
        <v>0</v>
      </c>
      <c r="S148" s="222">
        <v>0</v>
      </c>
      <c r="T148" s="223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24" t="s">
        <v>141</v>
      </c>
      <c r="AT148" s="224" t="s">
        <v>136</v>
      </c>
      <c r="AU148" s="224" t="s">
        <v>86</v>
      </c>
      <c r="AY148" s="17" t="s">
        <v>134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7" t="s">
        <v>84</v>
      </c>
      <c r="BK148" s="225">
        <f>ROUND(I148*H148,2)</f>
        <v>0</v>
      </c>
      <c r="BL148" s="17" t="s">
        <v>141</v>
      </c>
      <c r="BM148" s="224" t="s">
        <v>254</v>
      </c>
    </row>
    <row r="149" spans="1:51" s="13" customFormat="1" ht="12">
      <c r="A149" s="13"/>
      <c r="B149" s="226"/>
      <c r="C149" s="227"/>
      <c r="D149" s="228" t="s">
        <v>158</v>
      </c>
      <c r="E149" s="229" t="s">
        <v>32</v>
      </c>
      <c r="F149" s="230" t="s">
        <v>255</v>
      </c>
      <c r="G149" s="227"/>
      <c r="H149" s="231">
        <v>239.55</v>
      </c>
      <c r="I149" s="232"/>
      <c r="J149" s="227"/>
      <c r="K149" s="227"/>
      <c r="L149" s="233"/>
      <c r="M149" s="234"/>
      <c r="N149" s="235"/>
      <c r="O149" s="235"/>
      <c r="P149" s="235"/>
      <c r="Q149" s="235"/>
      <c r="R149" s="235"/>
      <c r="S149" s="235"/>
      <c r="T149" s="236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7" t="s">
        <v>158</v>
      </c>
      <c r="AU149" s="237" t="s">
        <v>86</v>
      </c>
      <c r="AV149" s="13" t="s">
        <v>86</v>
      </c>
      <c r="AW149" s="13" t="s">
        <v>39</v>
      </c>
      <c r="AX149" s="13" t="s">
        <v>84</v>
      </c>
      <c r="AY149" s="237" t="s">
        <v>134</v>
      </c>
    </row>
    <row r="150" spans="1:65" s="2" customFormat="1" ht="14.4" customHeight="1">
      <c r="A150" s="39"/>
      <c r="B150" s="40"/>
      <c r="C150" s="213" t="s">
        <v>256</v>
      </c>
      <c r="D150" s="213" t="s">
        <v>136</v>
      </c>
      <c r="E150" s="214" t="s">
        <v>257</v>
      </c>
      <c r="F150" s="215" t="s">
        <v>258</v>
      </c>
      <c r="G150" s="216" t="s">
        <v>259</v>
      </c>
      <c r="H150" s="217">
        <v>21</v>
      </c>
      <c r="I150" s="218"/>
      <c r="J150" s="219">
        <f>ROUND(I150*H150,2)</f>
        <v>0</v>
      </c>
      <c r="K150" s="215" t="s">
        <v>32</v>
      </c>
      <c r="L150" s="45"/>
      <c r="M150" s="220" t="s">
        <v>32</v>
      </c>
      <c r="N150" s="221" t="s">
        <v>48</v>
      </c>
      <c r="O150" s="85"/>
      <c r="P150" s="222">
        <f>O150*H150</f>
        <v>0</v>
      </c>
      <c r="Q150" s="222">
        <v>0</v>
      </c>
      <c r="R150" s="222">
        <f>Q150*H150</f>
        <v>0</v>
      </c>
      <c r="S150" s="222">
        <v>0</v>
      </c>
      <c r="T150" s="223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24" t="s">
        <v>141</v>
      </c>
      <c r="AT150" s="224" t="s">
        <v>136</v>
      </c>
      <c r="AU150" s="224" t="s">
        <v>86</v>
      </c>
      <c r="AY150" s="17" t="s">
        <v>134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17" t="s">
        <v>84</v>
      </c>
      <c r="BK150" s="225">
        <f>ROUND(I150*H150,2)</f>
        <v>0</v>
      </c>
      <c r="BL150" s="17" t="s">
        <v>141</v>
      </c>
      <c r="BM150" s="224" t="s">
        <v>260</v>
      </c>
    </row>
    <row r="151" spans="1:47" s="2" customFormat="1" ht="12">
      <c r="A151" s="39"/>
      <c r="B151" s="40"/>
      <c r="C151" s="41"/>
      <c r="D151" s="228" t="s">
        <v>261</v>
      </c>
      <c r="E151" s="41"/>
      <c r="F151" s="249" t="s">
        <v>262</v>
      </c>
      <c r="G151" s="41"/>
      <c r="H151" s="41"/>
      <c r="I151" s="250"/>
      <c r="J151" s="41"/>
      <c r="K151" s="41"/>
      <c r="L151" s="45"/>
      <c r="M151" s="251"/>
      <c r="N151" s="252"/>
      <c r="O151" s="85"/>
      <c r="P151" s="85"/>
      <c r="Q151" s="85"/>
      <c r="R151" s="85"/>
      <c r="S151" s="85"/>
      <c r="T151" s="86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7" t="s">
        <v>261</v>
      </c>
      <c r="AU151" s="17" t="s">
        <v>86</v>
      </c>
    </row>
    <row r="152" spans="1:63" s="12" customFormat="1" ht="22.8" customHeight="1">
      <c r="A152" s="12"/>
      <c r="B152" s="197"/>
      <c r="C152" s="198"/>
      <c r="D152" s="199" t="s">
        <v>76</v>
      </c>
      <c r="E152" s="211" t="s">
        <v>263</v>
      </c>
      <c r="F152" s="211" t="s">
        <v>264</v>
      </c>
      <c r="G152" s="198"/>
      <c r="H152" s="198"/>
      <c r="I152" s="201"/>
      <c r="J152" s="212">
        <f>BK152</f>
        <v>0</v>
      </c>
      <c r="K152" s="198"/>
      <c r="L152" s="203"/>
      <c r="M152" s="204"/>
      <c r="N152" s="205"/>
      <c r="O152" s="205"/>
      <c r="P152" s="206">
        <f>SUM(P153:P161)</f>
        <v>0</v>
      </c>
      <c r="Q152" s="205"/>
      <c r="R152" s="206">
        <f>SUM(R153:R161)</f>
        <v>0</v>
      </c>
      <c r="S152" s="205"/>
      <c r="T152" s="207">
        <f>SUM(T153:T161)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08" t="s">
        <v>84</v>
      </c>
      <c r="AT152" s="209" t="s">
        <v>76</v>
      </c>
      <c r="AU152" s="209" t="s">
        <v>84</v>
      </c>
      <c r="AY152" s="208" t="s">
        <v>134</v>
      </c>
      <c r="BK152" s="210">
        <f>SUM(BK153:BK161)</f>
        <v>0</v>
      </c>
    </row>
    <row r="153" spans="1:65" s="2" customFormat="1" ht="24.15" customHeight="1">
      <c r="A153" s="39"/>
      <c r="B153" s="40"/>
      <c r="C153" s="213" t="s">
        <v>265</v>
      </c>
      <c r="D153" s="213" t="s">
        <v>136</v>
      </c>
      <c r="E153" s="214" t="s">
        <v>266</v>
      </c>
      <c r="F153" s="215" t="s">
        <v>267</v>
      </c>
      <c r="G153" s="216" t="s">
        <v>236</v>
      </c>
      <c r="H153" s="217">
        <v>5128.058</v>
      </c>
      <c r="I153" s="218"/>
      <c r="J153" s="219">
        <f>ROUND(I153*H153,2)</f>
        <v>0</v>
      </c>
      <c r="K153" s="215" t="s">
        <v>140</v>
      </c>
      <c r="L153" s="45"/>
      <c r="M153" s="220" t="s">
        <v>32</v>
      </c>
      <c r="N153" s="221" t="s">
        <v>48</v>
      </c>
      <c r="O153" s="85"/>
      <c r="P153" s="222">
        <f>O153*H153</f>
        <v>0</v>
      </c>
      <c r="Q153" s="222">
        <v>0</v>
      </c>
      <c r="R153" s="222">
        <f>Q153*H153</f>
        <v>0</v>
      </c>
      <c r="S153" s="222">
        <v>0</v>
      </c>
      <c r="T153" s="223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24" t="s">
        <v>141</v>
      </c>
      <c r="AT153" s="224" t="s">
        <v>136</v>
      </c>
      <c r="AU153" s="224" t="s">
        <v>86</v>
      </c>
      <c r="AY153" s="17" t="s">
        <v>134</v>
      </c>
      <c r="BE153" s="225">
        <f>IF(N153="základní",J153,0)</f>
        <v>0</v>
      </c>
      <c r="BF153" s="225">
        <f>IF(N153="snížená",J153,0)</f>
        <v>0</v>
      </c>
      <c r="BG153" s="225">
        <f>IF(N153="zákl. přenesená",J153,0)</f>
        <v>0</v>
      </c>
      <c r="BH153" s="225">
        <f>IF(N153="sníž. přenesená",J153,0)</f>
        <v>0</v>
      </c>
      <c r="BI153" s="225">
        <f>IF(N153="nulová",J153,0)</f>
        <v>0</v>
      </c>
      <c r="BJ153" s="17" t="s">
        <v>84</v>
      </c>
      <c r="BK153" s="225">
        <f>ROUND(I153*H153,2)</f>
        <v>0</v>
      </c>
      <c r="BL153" s="17" t="s">
        <v>141</v>
      </c>
      <c r="BM153" s="224" t="s">
        <v>268</v>
      </c>
    </row>
    <row r="154" spans="1:65" s="2" customFormat="1" ht="24.15" customHeight="1">
      <c r="A154" s="39"/>
      <c r="B154" s="40"/>
      <c r="C154" s="213" t="s">
        <v>269</v>
      </c>
      <c r="D154" s="213" t="s">
        <v>136</v>
      </c>
      <c r="E154" s="214" t="s">
        <v>270</v>
      </c>
      <c r="F154" s="215" t="s">
        <v>271</v>
      </c>
      <c r="G154" s="216" t="s">
        <v>236</v>
      </c>
      <c r="H154" s="217">
        <v>97433.102</v>
      </c>
      <c r="I154" s="218"/>
      <c r="J154" s="219">
        <f>ROUND(I154*H154,2)</f>
        <v>0</v>
      </c>
      <c r="K154" s="215" t="s">
        <v>140</v>
      </c>
      <c r="L154" s="45"/>
      <c r="M154" s="220" t="s">
        <v>32</v>
      </c>
      <c r="N154" s="221" t="s">
        <v>48</v>
      </c>
      <c r="O154" s="85"/>
      <c r="P154" s="222">
        <f>O154*H154</f>
        <v>0</v>
      </c>
      <c r="Q154" s="222">
        <v>0</v>
      </c>
      <c r="R154" s="222">
        <f>Q154*H154</f>
        <v>0</v>
      </c>
      <c r="S154" s="222">
        <v>0</v>
      </c>
      <c r="T154" s="223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24" t="s">
        <v>141</v>
      </c>
      <c r="AT154" s="224" t="s">
        <v>136</v>
      </c>
      <c r="AU154" s="224" t="s">
        <v>86</v>
      </c>
      <c r="AY154" s="17" t="s">
        <v>134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7" t="s">
        <v>84</v>
      </c>
      <c r="BK154" s="225">
        <f>ROUND(I154*H154,2)</f>
        <v>0</v>
      </c>
      <c r="BL154" s="17" t="s">
        <v>141</v>
      </c>
      <c r="BM154" s="224" t="s">
        <v>272</v>
      </c>
    </row>
    <row r="155" spans="1:51" s="13" customFormat="1" ht="12">
      <c r="A155" s="13"/>
      <c r="B155" s="226"/>
      <c r="C155" s="227"/>
      <c r="D155" s="228" t="s">
        <v>158</v>
      </c>
      <c r="E155" s="227"/>
      <c r="F155" s="230" t="s">
        <v>273</v>
      </c>
      <c r="G155" s="227"/>
      <c r="H155" s="231">
        <v>97433.102</v>
      </c>
      <c r="I155" s="232"/>
      <c r="J155" s="227"/>
      <c r="K155" s="227"/>
      <c r="L155" s="233"/>
      <c r="M155" s="234"/>
      <c r="N155" s="235"/>
      <c r="O155" s="235"/>
      <c r="P155" s="235"/>
      <c r="Q155" s="235"/>
      <c r="R155" s="235"/>
      <c r="S155" s="235"/>
      <c r="T155" s="236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7" t="s">
        <v>158</v>
      </c>
      <c r="AU155" s="237" t="s">
        <v>86</v>
      </c>
      <c r="AV155" s="13" t="s">
        <v>86</v>
      </c>
      <c r="AW155" s="13" t="s">
        <v>4</v>
      </c>
      <c r="AX155" s="13" t="s">
        <v>84</v>
      </c>
      <c r="AY155" s="237" t="s">
        <v>134</v>
      </c>
    </row>
    <row r="156" spans="1:65" s="2" customFormat="1" ht="24.15" customHeight="1">
      <c r="A156" s="39"/>
      <c r="B156" s="40"/>
      <c r="C156" s="213" t="s">
        <v>274</v>
      </c>
      <c r="D156" s="213" t="s">
        <v>136</v>
      </c>
      <c r="E156" s="214" t="s">
        <v>275</v>
      </c>
      <c r="F156" s="215" t="s">
        <v>276</v>
      </c>
      <c r="G156" s="216" t="s">
        <v>236</v>
      </c>
      <c r="H156" s="217">
        <v>636.4</v>
      </c>
      <c r="I156" s="218"/>
      <c r="J156" s="219">
        <f>ROUND(I156*H156,2)</f>
        <v>0</v>
      </c>
      <c r="K156" s="215" t="s">
        <v>140</v>
      </c>
      <c r="L156" s="45"/>
      <c r="M156" s="220" t="s">
        <v>32</v>
      </c>
      <c r="N156" s="221" t="s">
        <v>48</v>
      </c>
      <c r="O156" s="85"/>
      <c r="P156" s="222">
        <f>O156*H156</f>
        <v>0</v>
      </c>
      <c r="Q156" s="222">
        <v>0</v>
      </c>
      <c r="R156" s="222">
        <f>Q156*H156</f>
        <v>0</v>
      </c>
      <c r="S156" s="222">
        <v>0</v>
      </c>
      <c r="T156" s="223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24" t="s">
        <v>141</v>
      </c>
      <c r="AT156" s="224" t="s">
        <v>136</v>
      </c>
      <c r="AU156" s="224" t="s">
        <v>86</v>
      </c>
      <c r="AY156" s="17" t="s">
        <v>134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7" t="s">
        <v>84</v>
      </c>
      <c r="BK156" s="225">
        <f>ROUND(I156*H156,2)</f>
        <v>0</v>
      </c>
      <c r="BL156" s="17" t="s">
        <v>141</v>
      </c>
      <c r="BM156" s="224" t="s">
        <v>277</v>
      </c>
    </row>
    <row r="157" spans="1:51" s="13" customFormat="1" ht="12">
      <c r="A157" s="13"/>
      <c r="B157" s="226"/>
      <c r="C157" s="227"/>
      <c r="D157" s="228" t="s">
        <v>158</v>
      </c>
      <c r="E157" s="229" t="s">
        <v>32</v>
      </c>
      <c r="F157" s="230" t="s">
        <v>278</v>
      </c>
      <c r="G157" s="227"/>
      <c r="H157" s="231">
        <v>636.4</v>
      </c>
      <c r="I157" s="232"/>
      <c r="J157" s="227"/>
      <c r="K157" s="227"/>
      <c r="L157" s="233"/>
      <c r="M157" s="234"/>
      <c r="N157" s="235"/>
      <c r="O157" s="235"/>
      <c r="P157" s="235"/>
      <c r="Q157" s="235"/>
      <c r="R157" s="235"/>
      <c r="S157" s="235"/>
      <c r="T157" s="236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7" t="s">
        <v>158</v>
      </c>
      <c r="AU157" s="237" t="s">
        <v>86</v>
      </c>
      <c r="AV157" s="13" t="s">
        <v>86</v>
      </c>
      <c r="AW157" s="13" t="s">
        <v>39</v>
      </c>
      <c r="AX157" s="13" t="s">
        <v>84</v>
      </c>
      <c r="AY157" s="237" t="s">
        <v>134</v>
      </c>
    </row>
    <row r="158" spans="1:65" s="2" customFormat="1" ht="24.15" customHeight="1">
      <c r="A158" s="39"/>
      <c r="B158" s="40"/>
      <c r="C158" s="213" t="s">
        <v>279</v>
      </c>
      <c r="D158" s="213" t="s">
        <v>136</v>
      </c>
      <c r="E158" s="214" t="s">
        <v>280</v>
      </c>
      <c r="F158" s="215" t="s">
        <v>281</v>
      </c>
      <c r="G158" s="216" t="s">
        <v>236</v>
      </c>
      <c r="H158" s="217">
        <v>3160.066</v>
      </c>
      <c r="I158" s="218"/>
      <c r="J158" s="219">
        <f>ROUND(I158*H158,2)</f>
        <v>0</v>
      </c>
      <c r="K158" s="215" t="s">
        <v>140</v>
      </c>
      <c r="L158" s="45"/>
      <c r="M158" s="220" t="s">
        <v>32</v>
      </c>
      <c r="N158" s="221" t="s">
        <v>48</v>
      </c>
      <c r="O158" s="85"/>
      <c r="P158" s="222">
        <f>O158*H158</f>
        <v>0</v>
      </c>
      <c r="Q158" s="222">
        <v>0</v>
      </c>
      <c r="R158" s="222">
        <f>Q158*H158</f>
        <v>0</v>
      </c>
      <c r="S158" s="222">
        <v>0</v>
      </c>
      <c r="T158" s="223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24" t="s">
        <v>141</v>
      </c>
      <c r="AT158" s="224" t="s">
        <v>136</v>
      </c>
      <c r="AU158" s="224" t="s">
        <v>86</v>
      </c>
      <c r="AY158" s="17" t="s">
        <v>134</v>
      </c>
      <c r="BE158" s="225">
        <f>IF(N158="základní",J158,0)</f>
        <v>0</v>
      </c>
      <c r="BF158" s="225">
        <f>IF(N158="snížená",J158,0)</f>
        <v>0</v>
      </c>
      <c r="BG158" s="225">
        <f>IF(N158="zákl. přenesená",J158,0)</f>
        <v>0</v>
      </c>
      <c r="BH158" s="225">
        <f>IF(N158="sníž. přenesená",J158,0)</f>
        <v>0</v>
      </c>
      <c r="BI158" s="225">
        <f>IF(N158="nulová",J158,0)</f>
        <v>0</v>
      </c>
      <c r="BJ158" s="17" t="s">
        <v>84</v>
      </c>
      <c r="BK158" s="225">
        <f>ROUND(I158*H158,2)</f>
        <v>0</v>
      </c>
      <c r="BL158" s="17" t="s">
        <v>141</v>
      </c>
      <c r="BM158" s="224" t="s">
        <v>282</v>
      </c>
    </row>
    <row r="159" spans="1:51" s="13" customFormat="1" ht="12">
      <c r="A159" s="13"/>
      <c r="B159" s="226"/>
      <c r="C159" s="227"/>
      <c r="D159" s="228" t="s">
        <v>158</v>
      </c>
      <c r="E159" s="229" t="s">
        <v>32</v>
      </c>
      <c r="F159" s="230" t="s">
        <v>283</v>
      </c>
      <c r="G159" s="227"/>
      <c r="H159" s="231">
        <v>3160.066</v>
      </c>
      <c r="I159" s="232"/>
      <c r="J159" s="227"/>
      <c r="K159" s="227"/>
      <c r="L159" s="233"/>
      <c r="M159" s="234"/>
      <c r="N159" s="235"/>
      <c r="O159" s="235"/>
      <c r="P159" s="235"/>
      <c r="Q159" s="235"/>
      <c r="R159" s="235"/>
      <c r="S159" s="235"/>
      <c r="T159" s="236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7" t="s">
        <v>158</v>
      </c>
      <c r="AU159" s="237" t="s">
        <v>86</v>
      </c>
      <c r="AV159" s="13" t="s">
        <v>86</v>
      </c>
      <c r="AW159" s="13" t="s">
        <v>39</v>
      </c>
      <c r="AX159" s="13" t="s">
        <v>84</v>
      </c>
      <c r="AY159" s="237" t="s">
        <v>134</v>
      </c>
    </row>
    <row r="160" spans="1:65" s="2" customFormat="1" ht="24.15" customHeight="1">
      <c r="A160" s="39"/>
      <c r="B160" s="40"/>
      <c r="C160" s="213" t="s">
        <v>284</v>
      </c>
      <c r="D160" s="213" t="s">
        <v>136</v>
      </c>
      <c r="E160" s="214" t="s">
        <v>285</v>
      </c>
      <c r="F160" s="215" t="s">
        <v>286</v>
      </c>
      <c r="G160" s="216" t="s">
        <v>236</v>
      </c>
      <c r="H160" s="217">
        <v>1330.383</v>
      </c>
      <c r="I160" s="218"/>
      <c r="J160" s="219">
        <f>ROUND(I160*H160,2)</f>
        <v>0</v>
      </c>
      <c r="K160" s="215" t="s">
        <v>140</v>
      </c>
      <c r="L160" s="45"/>
      <c r="M160" s="220" t="s">
        <v>32</v>
      </c>
      <c r="N160" s="221" t="s">
        <v>48</v>
      </c>
      <c r="O160" s="85"/>
      <c r="P160" s="222">
        <f>O160*H160</f>
        <v>0</v>
      </c>
      <c r="Q160" s="222">
        <v>0</v>
      </c>
      <c r="R160" s="222">
        <f>Q160*H160</f>
        <v>0</v>
      </c>
      <c r="S160" s="222">
        <v>0</v>
      </c>
      <c r="T160" s="223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24" t="s">
        <v>141</v>
      </c>
      <c r="AT160" s="224" t="s">
        <v>136</v>
      </c>
      <c r="AU160" s="224" t="s">
        <v>86</v>
      </c>
      <c r="AY160" s="17" t="s">
        <v>134</v>
      </c>
      <c r="BE160" s="225">
        <f>IF(N160="základní",J160,0)</f>
        <v>0</v>
      </c>
      <c r="BF160" s="225">
        <f>IF(N160="snížená",J160,0)</f>
        <v>0</v>
      </c>
      <c r="BG160" s="225">
        <f>IF(N160="zákl. přenesená",J160,0)</f>
        <v>0</v>
      </c>
      <c r="BH160" s="225">
        <f>IF(N160="sníž. přenesená",J160,0)</f>
        <v>0</v>
      </c>
      <c r="BI160" s="225">
        <f>IF(N160="nulová",J160,0)</f>
        <v>0</v>
      </c>
      <c r="BJ160" s="17" t="s">
        <v>84</v>
      </c>
      <c r="BK160" s="225">
        <f>ROUND(I160*H160,2)</f>
        <v>0</v>
      </c>
      <c r="BL160" s="17" t="s">
        <v>141</v>
      </c>
      <c r="BM160" s="224" t="s">
        <v>287</v>
      </c>
    </row>
    <row r="161" spans="1:51" s="13" customFormat="1" ht="12">
      <c r="A161" s="13"/>
      <c r="B161" s="226"/>
      <c r="C161" s="227"/>
      <c r="D161" s="228" t="s">
        <v>158</v>
      </c>
      <c r="E161" s="229" t="s">
        <v>32</v>
      </c>
      <c r="F161" s="230" t="s">
        <v>288</v>
      </c>
      <c r="G161" s="227"/>
      <c r="H161" s="231">
        <v>1330.383</v>
      </c>
      <c r="I161" s="232"/>
      <c r="J161" s="227"/>
      <c r="K161" s="227"/>
      <c r="L161" s="233"/>
      <c r="M161" s="253"/>
      <c r="N161" s="254"/>
      <c r="O161" s="254"/>
      <c r="P161" s="254"/>
      <c r="Q161" s="254"/>
      <c r="R161" s="254"/>
      <c r="S161" s="254"/>
      <c r="T161" s="255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7" t="s">
        <v>158</v>
      </c>
      <c r="AU161" s="237" t="s">
        <v>86</v>
      </c>
      <c r="AV161" s="13" t="s">
        <v>86</v>
      </c>
      <c r="AW161" s="13" t="s">
        <v>39</v>
      </c>
      <c r="AX161" s="13" t="s">
        <v>84</v>
      </c>
      <c r="AY161" s="237" t="s">
        <v>134</v>
      </c>
    </row>
    <row r="162" spans="1:31" s="2" customFormat="1" ht="6.95" customHeight="1">
      <c r="A162" s="39"/>
      <c r="B162" s="60"/>
      <c r="C162" s="61"/>
      <c r="D162" s="61"/>
      <c r="E162" s="61"/>
      <c r="F162" s="61"/>
      <c r="G162" s="61"/>
      <c r="H162" s="61"/>
      <c r="I162" s="61"/>
      <c r="J162" s="61"/>
      <c r="K162" s="61"/>
      <c r="L162" s="45"/>
      <c r="M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</row>
  </sheetData>
  <sheetProtection password="CC35" sheet="1" objects="1" scenarios="1" formatColumns="0" formatRows="0" autoFilter="0"/>
  <autoFilter ref="C88:K161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7:H77"/>
    <mergeCell ref="E79:H79"/>
    <mergeCell ref="E81:H8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94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0"/>
      <c r="AT3" s="17" t="s">
        <v>86</v>
      </c>
    </row>
    <row r="4" spans="2:46" s="1" customFormat="1" ht="24.95" customHeight="1">
      <c r="B4" s="20"/>
      <c r="D4" s="141" t="s">
        <v>106</v>
      </c>
      <c r="L4" s="20"/>
      <c r="M4" s="142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3" t="s">
        <v>16</v>
      </c>
      <c r="L6" s="20"/>
    </row>
    <row r="7" spans="2:12" s="1" customFormat="1" ht="16.5" customHeight="1">
      <c r="B7" s="20"/>
      <c r="E7" s="144" t="str">
        <f>'Rekapitulace stavby'!K6</f>
        <v>Rekonstrukce chodníků při silnici II/605</v>
      </c>
      <c r="F7" s="143"/>
      <c r="G7" s="143"/>
      <c r="H7" s="143"/>
      <c r="L7" s="20"/>
    </row>
    <row r="8" spans="2:12" s="1" customFormat="1" ht="12" customHeight="1">
      <c r="B8" s="20"/>
      <c r="D8" s="143" t="s">
        <v>107</v>
      </c>
      <c r="L8" s="20"/>
    </row>
    <row r="9" spans="1:31" s="2" customFormat="1" ht="16.5" customHeight="1">
      <c r="A9" s="39"/>
      <c r="B9" s="45"/>
      <c r="C9" s="39"/>
      <c r="D9" s="39"/>
      <c r="E9" s="144" t="s">
        <v>108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109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289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32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22</v>
      </c>
      <c r="E14" s="39"/>
      <c r="F14" s="134" t="s">
        <v>23</v>
      </c>
      <c r="G14" s="39"/>
      <c r="H14" s="39"/>
      <c r="I14" s="143" t="s">
        <v>24</v>
      </c>
      <c r="J14" s="147" t="str">
        <f>'Rekapitulace stavby'!AN8</f>
        <v>8. 1. 2018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30</v>
      </c>
      <c r="E16" s="39"/>
      <c r="F16" s="39"/>
      <c r="G16" s="39"/>
      <c r="H16" s="39"/>
      <c r="I16" s="143" t="s">
        <v>31</v>
      </c>
      <c r="J16" s="134" t="s">
        <v>32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">
        <v>33</v>
      </c>
      <c r="F17" s="39"/>
      <c r="G17" s="39"/>
      <c r="H17" s="39"/>
      <c r="I17" s="143" t="s">
        <v>34</v>
      </c>
      <c r="J17" s="134" t="s">
        <v>32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35</v>
      </c>
      <c r="E19" s="39"/>
      <c r="F19" s="39"/>
      <c r="G19" s="39"/>
      <c r="H19" s="39"/>
      <c r="I19" s="143" t="s">
        <v>31</v>
      </c>
      <c r="J19" s="33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3" t="str">
        <f>'Rekapitulace stavby'!E14</f>
        <v>Vyplň údaj</v>
      </c>
      <c r="F20" s="134"/>
      <c r="G20" s="134"/>
      <c r="H20" s="134"/>
      <c r="I20" s="143" t="s">
        <v>34</v>
      </c>
      <c r="J20" s="33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37</v>
      </c>
      <c r="E22" s="39"/>
      <c r="F22" s="39"/>
      <c r="G22" s="39"/>
      <c r="H22" s="39"/>
      <c r="I22" s="143" t="s">
        <v>31</v>
      </c>
      <c r="J22" s="134" t="s">
        <v>32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">
        <v>38</v>
      </c>
      <c r="F23" s="39"/>
      <c r="G23" s="39"/>
      <c r="H23" s="39"/>
      <c r="I23" s="143" t="s">
        <v>34</v>
      </c>
      <c r="J23" s="134" t="s">
        <v>32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40</v>
      </c>
      <c r="E25" s="39"/>
      <c r="F25" s="39"/>
      <c r="G25" s="39"/>
      <c r="H25" s="39"/>
      <c r="I25" s="143" t="s">
        <v>31</v>
      </c>
      <c r="J25" s="134" t="s">
        <v>32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">
        <v>38</v>
      </c>
      <c r="F26" s="39"/>
      <c r="G26" s="39"/>
      <c r="H26" s="39"/>
      <c r="I26" s="143" t="s">
        <v>34</v>
      </c>
      <c r="J26" s="134" t="s">
        <v>32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41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32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43</v>
      </c>
      <c r="E32" s="39"/>
      <c r="F32" s="39"/>
      <c r="G32" s="39"/>
      <c r="H32" s="39"/>
      <c r="I32" s="39"/>
      <c r="J32" s="154">
        <f>ROUND(J94,2)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45</v>
      </c>
      <c r="G34" s="39"/>
      <c r="H34" s="39"/>
      <c r="I34" s="155" t="s">
        <v>44</v>
      </c>
      <c r="J34" s="155" t="s">
        <v>46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47</v>
      </c>
      <c r="E35" s="143" t="s">
        <v>48</v>
      </c>
      <c r="F35" s="157">
        <f>ROUND((SUM(BE94:BE195)),2)</f>
        <v>0</v>
      </c>
      <c r="G35" s="39"/>
      <c r="H35" s="39"/>
      <c r="I35" s="158">
        <v>0.21</v>
      </c>
      <c r="J35" s="157">
        <f>ROUND(((SUM(BE94:BE195))*I35),2)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49</v>
      </c>
      <c r="F36" s="157">
        <f>ROUND((SUM(BF94:BF195)),2)</f>
        <v>0</v>
      </c>
      <c r="G36" s="39"/>
      <c r="H36" s="39"/>
      <c r="I36" s="158">
        <v>0.15</v>
      </c>
      <c r="J36" s="157">
        <f>ROUND(((SUM(BF94:BF195))*I36),2)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50</v>
      </c>
      <c r="F37" s="157">
        <f>ROUND((SUM(BG94:BG195)),2)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51</v>
      </c>
      <c r="F38" s="157">
        <f>ROUND((SUM(BH94:BH195)),2)</f>
        <v>0</v>
      </c>
      <c r="G38" s="39"/>
      <c r="H38" s="39"/>
      <c r="I38" s="158">
        <v>0.15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52</v>
      </c>
      <c r="F39" s="157">
        <f>ROUND((SUM(BI94:BI195)),2)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53</v>
      </c>
      <c r="E41" s="161"/>
      <c r="F41" s="161"/>
      <c r="G41" s="162" t="s">
        <v>54</v>
      </c>
      <c r="H41" s="163" t="s">
        <v>55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3" t="s">
        <v>111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2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70" t="str">
        <f>E7</f>
        <v>Rekonstrukce chodníků při silnici II/605</v>
      </c>
      <c r="F50" s="32"/>
      <c r="G50" s="32"/>
      <c r="H50" s="32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1"/>
      <c r="C51" s="32" t="s">
        <v>107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9"/>
      <c r="B52" s="40"/>
      <c r="C52" s="41"/>
      <c r="D52" s="41"/>
      <c r="E52" s="170" t="s">
        <v>108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2" t="s">
        <v>109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SO 100 (B) - Chodníky - nové konstrukce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2" t="s">
        <v>22</v>
      </c>
      <c r="D56" s="41"/>
      <c r="E56" s="41"/>
      <c r="F56" s="27" t="str">
        <f>F14</f>
        <v>Svojkovice</v>
      </c>
      <c r="G56" s="41"/>
      <c r="H56" s="41"/>
      <c r="I56" s="32" t="s">
        <v>24</v>
      </c>
      <c r="J56" s="73" t="str">
        <f>IF(J14="","",J14)</f>
        <v>8. 1. 2018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2" t="s">
        <v>30</v>
      </c>
      <c r="D58" s="41"/>
      <c r="E58" s="41"/>
      <c r="F58" s="27" t="str">
        <f>E17</f>
        <v>Obec Svojkovice</v>
      </c>
      <c r="G58" s="41"/>
      <c r="H58" s="41"/>
      <c r="I58" s="32" t="s">
        <v>37</v>
      </c>
      <c r="J58" s="37" t="str">
        <f>E23</f>
        <v>Area Projekt s.r.o.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2" t="s">
        <v>35</v>
      </c>
      <c r="D59" s="41"/>
      <c r="E59" s="41"/>
      <c r="F59" s="27" t="str">
        <f>IF(E20="","",E20)</f>
        <v>Vyplň údaj</v>
      </c>
      <c r="G59" s="41"/>
      <c r="H59" s="41"/>
      <c r="I59" s="32" t="s">
        <v>40</v>
      </c>
      <c r="J59" s="37" t="str">
        <f>E26</f>
        <v>Area Projekt s.r.o.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112</v>
      </c>
      <c r="D61" s="172"/>
      <c r="E61" s="172"/>
      <c r="F61" s="172"/>
      <c r="G61" s="172"/>
      <c r="H61" s="172"/>
      <c r="I61" s="172"/>
      <c r="J61" s="173" t="s">
        <v>113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75</v>
      </c>
      <c r="D63" s="41"/>
      <c r="E63" s="41"/>
      <c r="F63" s="41"/>
      <c r="G63" s="41"/>
      <c r="H63" s="41"/>
      <c r="I63" s="41"/>
      <c r="J63" s="103">
        <f>J94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7" t="s">
        <v>114</v>
      </c>
    </row>
    <row r="64" spans="1:31" s="9" customFormat="1" ht="24.95" customHeight="1">
      <c r="A64" s="9"/>
      <c r="B64" s="175"/>
      <c r="C64" s="176"/>
      <c r="D64" s="177" t="s">
        <v>115</v>
      </c>
      <c r="E64" s="178"/>
      <c r="F64" s="178"/>
      <c r="G64" s="178"/>
      <c r="H64" s="178"/>
      <c r="I64" s="178"/>
      <c r="J64" s="179">
        <f>J95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1"/>
      <c r="C65" s="126"/>
      <c r="D65" s="182" t="s">
        <v>290</v>
      </c>
      <c r="E65" s="183"/>
      <c r="F65" s="183"/>
      <c r="G65" s="183"/>
      <c r="H65" s="183"/>
      <c r="I65" s="183"/>
      <c r="J65" s="184">
        <f>J96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1"/>
      <c r="C66" s="126"/>
      <c r="D66" s="182" t="s">
        <v>291</v>
      </c>
      <c r="E66" s="183"/>
      <c r="F66" s="183"/>
      <c r="G66" s="183"/>
      <c r="H66" s="183"/>
      <c r="I66" s="183"/>
      <c r="J66" s="184">
        <f>J111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1"/>
      <c r="C67" s="126"/>
      <c r="D67" s="182" t="s">
        <v>292</v>
      </c>
      <c r="E67" s="183"/>
      <c r="F67" s="183"/>
      <c r="G67" s="183"/>
      <c r="H67" s="183"/>
      <c r="I67" s="183"/>
      <c r="J67" s="184">
        <f>J116</f>
        <v>0</v>
      </c>
      <c r="K67" s="126"/>
      <c r="L67" s="18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1"/>
      <c r="C68" s="126"/>
      <c r="D68" s="182" t="s">
        <v>293</v>
      </c>
      <c r="E68" s="183"/>
      <c r="F68" s="183"/>
      <c r="G68" s="183"/>
      <c r="H68" s="183"/>
      <c r="I68" s="183"/>
      <c r="J68" s="184">
        <f>J154</f>
        <v>0</v>
      </c>
      <c r="K68" s="126"/>
      <c r="L68" s="185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1"/>
      <c r="C69" s="126"/>
      <c r="D69" s="182" t="s">
        <v>117</v>
      </c>
      <c r="E69" s="183"/>
      <c r="F69" s="183"/>
      <c r="G69" s="183"/>
      <c r="H69" s="183"/>
      <c r="I69" s="183"/>
      <c r="J69" s="184">
        <f>J162</f>
        <v>0</v>
      </c>
      <c r="K69" s="126"/>
      <c r="L69" s="185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1"/>
      <c r="C70" s="126"/>
      <c r="D70" s="182" t="s">
        <v>294</v>
      </c>
      <c r="E70" s="183"/>
      <c r="F70" s="183"/>
      <c r="G70" s="183"/>
      <c r="H70" s="183"/>
      <c r="I70" s="183"/>
      <c r="J70" s="184">
        <f>J191</f>
        <v>0</v>
      </c>
      <c r="K70" s="126"/>
      <c r="L70" s="185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9" customFormat="1" ht="24.95" customHeight="1">
      <c r="A71" s="9"/>
      <c r="B71" s="175"/>
      <c r="C71" s="176"/>
      <c r="D71" s="177" t="s">
        <v>295</v>
      </c>
      <c r="E71" s="178"/>
      <c r="F71" s="178"/>
      <c r="G71" s="178"/>
      <c r="H71" s="178"/>
      <c r="I71" s="178"/>
      <c r="J71" s="179">
        <f>J193</f>
        <v>0</v>
      </c>
      <c r="K71" s="176"/>
      <c r="L71" s="180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10" customFormat="1" ht="19.9" customHeight="1">
      <c r="A72" s="10"/>
      <c r="B72" s="181"/>
      <c r="C72" s="126"/>
      <c r="D72" s="182" t="s">
        <v>296</v>
      </c>
      <c r="E72" s="183"/>
      <c r="F72" s="183"/>
      <c r="G72" s="183"/>
      <c r="H72" s="183"/>
      <c r="I72" s="183"/>
      <c r="J72" s="184">
        <f>J194</f>
        <v>0</v>
      </c>
      <c r="K72" s="126"/>
      <c r="L72" s="185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2" customFormat="1" ht="21.8" customHeight="1">
      <c r="A73" s="39"/>
      <c r="B73" s="40"/>
      <c r="C73" s="41"/>
      <c r="D73" s="41"/>
      <c r="E73" s="41"/>
      <c r="F73" s="41"/>
      <c r="G73" s="41"/>
      <c r="H73" s="41"/>
      <c r="I73" s="41"/>
      <c r="J73" s="41"/>
      <c r="K73" s="41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6.95" customHeight="1">
      <c r="A74" s="39"/>
      <c r="B74" s="60"/>
      <c r="C74" s="61"/>
      <c r="D74" s="61"/>
      <c r="E74" s="61"/>
      <c r="F74" s="61"/>
      <c r="G74" s="61"/>
      <c r="H74" s="61"/>
      <c r="I74" s="61"/>
      <c r="J74" s="61"/>
      <c r="K74" s="61"/>
      <c r="L74" s="14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8" spans="1:31" s="2" customFormat="1" ht="6.95" customHeight="1">
      <c r="A78" s="39"/>
      <c r="B78" s="62"/>
      <c r="C78" s="63"/>
      <c r="D78" s="63"/>
      <c r="E78" s="63"/>
      <c r="F78" s="63"/>
      <c r="G78" s="63"/>
      <c r="H78" s="63"/>
      <c r="I78" s="63"/>
      <c r="J78" s="63"/>
      <c r="K78" s="63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24.95" customHeight="1">
      <c r="A79" s="39"/>
      <c r="B79" s="40"/>
      <c r="C79" s="23" t="s">
        <v>119</v>
      </c>
      <c r="D79" s="41"/>
      <c r="E79" s="41"/>
      <c r="F79" s="41"/>
      <c r="G79" s="41"/>
      <c r="H79" s="41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2" customHeight="1">
      <c r="A81" s="39"/>
      <c r="B81" s="40"/>
      <c r="C81" s="32" t="s">
        <v>16</v>
      </c>
      <c r="D81" s="41"/>
      <c r="E81" s="41"/>
      <c r="F81" s="41"/>
      <c r="G81" s="41"/>
      <c r="H81" s="41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6.5" customHeight="1">
      <c r="A82" s="39"/>
      <c r="B82" s="40"/>
      <c r="C82" s="41"/>
      <c r="D82" s="41"/>
      <c r="E82" s="170" t="str">
        <f>E7</f>
        <v>Rekonstrukce chodníků při silnici II/605</v>
      </c>
      <c r="F82" s="32"/>
      <c r="G82" s="32"/>
      <c r="H82" s="32"/>
      <c r="I82" s="41"/>
      <c r="J82" s="41"/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2:12" s="1" customFormat="1" ht="12" customHeight="1">
      <c r="B83" s="21"/>
      <c r="C83" s="32" t="s">
        <v>107</v>
      </c>
      <c r="D83" s="22"/>
      <c r="E83" s="22"/>
      <c r="F83" s="22"/>
      <c r="G83" s="22"/>
      <c r="H83" s="22"/>
      <c r="I83" s="22"/>
      <c r="J83" s="22"/>
      <c r="K83" s="22"/>
      <c r="L83" s="20"/>
    </row>
    <row r="84" spans="1:31" s="2" customFormat="1" ht="16.5" customHeight="1">
      <c r="A84" s="39"/>
      <c r="B84" s="40"/>
      <c r="C84" s="41"/>
      <c r="D84" s="41"/>
      <c r="E84" s="170" t="s">
        <v>108</v>
      </c>
      <c r="F84" s="41"/>
      <c r="G84" s="41"/>
      <c r="H84" s="41"/>
      <c r="I84" s="41"/>
      <c r="J84" s="41"/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2" customHeight="1">
      <c r="A85" s="39"/>
      <c r="B85" s="40"/>
      <c r="C85" s="32" t="s">
        <v>109</v>
      </c>
      <c r="D85" s="41"/>
      <c r="E85" s="41"/>
      <c r="F85" s="41"/>
      <c r="G85" s="41"/>
      <c r="H85" s="41"/>
      <c r="I85" s="41"/>
      <c r="J85" s="41"/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6.5" customHeight="1">
      <c r="A86" s="39"/>
      <c r="B86" s="40"/>
      <c r="C86" s="41"/>
      <c r="D86" s="41"/>
      <c r="E86" s="70" t="str">
        <f>E11</f>
        <v>SO 100 (B) - Chodníky - nové konstrukce</v>
      </c>
      <c r="F86" s="41"/>
      <c r="G86" s="41"/>
      <c r="H86" s="41"/>
      <c r="I86" s="41"/>
      <c r="J86" s="41"/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6.95" customHeight="1">
      <c r="A87" s="39"/>
      <c r="B87" s="40"/>
      <c r="C87" s="41"/>
      <c r="D87" s="41"/>
      <c r="E87" s="41"/>
      <c r="F87" s="41"/>
      <c r="G87" s="41"/>
      <c r="H87" s="41"/>
      <c r="I87" s="41"/>
      <c r="J87" s="41"/>
      <c r="K87" s="41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2" t="s">
        <v>22</v>
      </c>
      <c r="D88" s="41"/>
      <c r="E88" s="41"/>
      <c r="F88" s="27" t="str">
        <f>F14</f>
        <v>Svojkovice</v>
      </c>
      <c r="G88" s="41"/>
      <c r="H88" s="41"/>
      <c r="I88" s="32" t="s">
        <v>24</v>
      </c>
      <c r="J88" s="73" t="str">
        <f>IF(J14="","",J14)</f>
        <v>8. 1. 2018</v>
      </c>
      <c r="K88" s="41"/>
      <c r="L88" s="14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6.95" customHeight="1">
      <c r="A89" s="39"/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14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5.15" customHeight="1">
      <c r="A90" s="39"/>
      <c r="B90" s="40"/>
      <c r="C90" s="32" t="s">
        <v>30</v>
      </c>
      <c r="D90" s="41"/>
      <c r="E90" s="41"/>
      <c r="F90" s="27" t="str">
        <f>E17</f>
        <v>Obec Svojkovice</v>
      </c>
      <c r="G90" s="41"/>
      <c r="H90" s="41"/>
      <c r="I90" s="32" t="s">
        <v>37</v>
      </c>
      <c r="J90" s="37" t="str">
        <f>E23</f>
        <v>Area Projekt s.r.o.</v>
      </c>
      <c r="K90" s="41"/>
      <c r="L90" s="14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2" t="s">
        <v>35</v>
      </c>
      <c r="D91" s="41"/>
      <c r="E91" s="41"/>
      <c r="F91" s="27" t="str">
        <f>IF(E20="","",E20)</f>
        <v>Vyplň údaj</v>
      </c>
      <c r="G91" s="41"/>
      <c r="H91" s="41"/>
      <c r="I91" s="32" t="s">
        <v>40</v>
      </c>
      <c r="J91" s="37" t="str">
        <f>E26</f>
        <v>Area Projekt s.r.o.</v>
      </c>
      <c r="K91" s="41"/>
      <c r="L91" s="145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0.3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145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11" customFormat="1" ht="29.25" customHeight="1">
      <c r="A93" s="186"/>
      <c r="B93" s="187"/>
      <c r="C93" s="188" t="s">
        <v>120</v>
      </c>
      <c r="D93" s="189" t="s">
        <v>62</v>
      </c>
      <c r="E93" s="189" t="s">
        <v>58</v>
      </c>
      <c r="F93" s="189" t="s">
        <v>59</v>
      </c>
      <c r="G93" s="189" t="s">
        <v>121</v>
      </c>
      <c r="H93" s="189" t="s">
        <v>122</v>
      </c>
      <c r="I93" s="189" t="s">
        <v>123</v>
      </c>
      <c r="J93" s="189" t="s">
        <v>113</v>
      </c>
      <c r="K93" s="190" t="s">
        <v>124</v>
      </c>
      <c r="L93" s="191"/>
      <c r="M93" s="93" t="s">
        <v>32</v>
      </c>
      <c r="N93" s="94" t="s">
        <v>47</v>
      </c>
      <c r="O93" s="94" t="s">
        <v>125</v>
      </c>
      <c r="P93" s="94" t="s">
        <v>126</v>
      </c>
      <c r="Q93" s="94" t="s">
        <v>127</v>
      </c>
      <c r="R93" s="94" t="s">
        <v>128</v>
      </c>
      <c r="S93" s="94" t="s">
        <v>129</v>
      </c>
      <c r="T93" s="95" t="s">
        <v>130</v>
      </c>
      <c r="U93" s="186"/>
      <c r="V93" s="186"/>
      <c r="W93" s="186"/>
      <c r="X93" s="186"/>
      <c r="Y93" s="186"/>
      <c r="Z93" s="186"/>
      <c r="AA93" s="186"/>
      <c r="AB93" s="186"/>
      <c r="AC93" s="186"/>
      <c r="AD93" s="186"/>
      <c r="AE93" s="186"/>
    </row>
    <row r="94" spans="1:63" s="2" customFormat="1" ht="22.8" customHeight="1">
      <c r="A94" s="39"/>
      <c r="B94" s="40"/>
      <c r="C94" s="100" t="s">
        <v>131</v>
      </c>
      <c r="D94" s="41"/>
      <c r="E94" s="41"/>
      <c r="F94" s="41"/>
      <c r="G94" s="41"/>
      <c r="H94" s="41"/>
      <c r="I94" s="41"/>
      <c r="J94" s="192">
        <f>BK94</f>
        <v>0</v>
      </c>
      <c r="K94" s="41"/>
      <c r="L94" s="45"/>
      <c r="M94" s="96"/>
      <c r="N94" s="193"/>
      <c r="O94" s="97"/>
      <c r="P94" s="194">
        <f>P95+P193</f>
        <v>0</v>
      </c>
      <c r="Q94" s="97"/>
      <c r="R94" s="194">
        <f>R95+R193</f>
        <v>2419.69686885</v>
      </c>
      <c r="S94" s="97"/>
      <c r="T94" s="195">
        <f>T95+T193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7" t="s">
        <v>76</v>
      </c>
      <c r="AU94" s="17" t="s">
        <v>114</v>
      </c>
      <c r="BK94" s="196">
        <f>BK95+BK193</f>
        <v>0</v>
      </c>
    </row>
    <row r="95" spans="1:63" s="12" customFormat="1" ht="25.9" customHeight="1">
      <c r="A95" s="12"/>
      <c r="B95" s="197"/>
      <c r="C95" s="198"/>
      <c r="D95" s="199" t="s">
        <v>76</v>
      </c>
      <c r="E95" s="200" t="s">
        <v>132</v>
      </c>
      <c r="F95" s="200" t="s">
        <v>133</v>
      </c>
      <c r="G95" s="198"/>
      <c r="H95" s="198"/>
      <c r="I95" s="201"/>
      <c r="J95" s="202">
        <f>BK95</f>
        <v>0</v>
      </c>
      <c r="K95" s="198"/>
      <c r="L95" s="203"/>
      <c r="M95" s="204"/>
      <c r="N95" s="205"/>
      <c r="O95" s="205"/>
      <c r="P95" s="206">
        <f>P96+P111+P116+P154+P162+P191</f>
        <v>0</v>
      </c>
      <c r="Q95" s="205"/>
      <c r="R95" s="206">
        <f>R96+R111+R116+R154+R162+R191</f>
        <v>2419.69686885</v>
      </c>
      <c r="S95" s="205"/>
      <c r="T95" s="207">
        <f>T96+T111+T116+T154+T162+T191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8" t="s">
        <v>84</v>
      </c>
      <c r="AT95" s="209" t="s">
        <v>76</v>
      </c>
      <c r="AU95" s="209" t="s">
        <v>77</v>
      </c>
      <c r="AY95" s="208" t="s">
        <v>134</v>
      </c>
      <c r="BK95" s="210">
        <f>BK96+BK111+BK116+BK154+BK162+BK191</f>
        <v>0</v>
      </c>
    </row>
    <row r="96" spans="1:63" s="12" customFormat="1" ht="22.8" customHeight="1">
      <c r="A96" s="12"/>
      <c r="B96" s="197"/>
      <c r="C96" s="198"/>
      <c r="D96" s="199" t="s">
        <v>76</v>
      </c>
      <c r="E96" s="211" t="s">
        <v>86</v>
      </c>
      <c r="F96" s="211" t="s">
        <v>297</v>
      </c>
      <c r="G96" s="198"/>
      <c r="H96" s="198"/>
      <c r="I96" s="201"/>
      <c r="J96" s="212">
        <f>BK96</f>
        <v>0</v>
      </c>
      <c r="K96" s="198"/>
      <c r="L96" s="203"/>
      <c r="M96" s="204"/>
      <c r="N96" s="205"/>
      <c r="O96" s="205"/>
      <c r="P96" s="206">
        <f>SUM(P97:P110)</f>
        <v>0</v>
      </c>
      <c r="Q96" s="205"/>
      <c r="R96" s="206">
        <f>SUM(R97:R110)</f>
        <v>66.69621360000001</v>
      </c>
      <c r="S96" s="205"/>
      <c r="T96" s="207">
        <f>SUM(T97:T110)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8" t="s">
        <v>84</v>
      </c>
      <c r="AT96" s="209" t="s">
        <v>76</v>
      </c>
      <c r="AU96" s="209" t="s">
        <v>84</v>
      </c>
      <c r="AY96" s="208" t="s">
        <v>134</v>
      </c>
      <c r="BK96" s="210">
        <f>SUM(BK97:BK110)</f>
        <v>0</v>
      </c>
    </row>
    <row r="97" spans="1:65" s="2" customFormat="1" ht="14.4" customHeight="1">
      <c r="A97" s="39"/>
      <c r="B97" s="40"/>
      <c r="C97" s="213" t="s">
        <v>84</v>
      </c>
      <c r="D97" s="213" t="s">
        <v>136</v>
      </c>
      <c r="E97" s="214" t="s">
        <v>298</v>
      </c>
      <c r="F97" s="215" t="s">
        <v>299</v>
      </c>
      <c r="G97" s="216" t="s">
        <v>199</v>
      </c>
      <c r="H97" s="217">
        <v>2.88</v>
      </c>
      <c r="I97" s="218"/>
      <c r="J97" s="219">
        <f>ROUND(I97*H97,2)</f>
        <v>0</v>
      </c>
      <c r="K97" s="215" t="s">
        <v>140</v>
      </c>
      <c r="L97" s="45"/>
      <c r="M97" s="220" t="s">
        <v>32</v>
      </c>
      <c r="N97" s="221" t="s">
        <v>48</v>
      </c>
      <c r="O97" s="85"/>
      <c r="P97" s="222">
        <f>O97*H97</f>
        <v>0</v>
      </c>
      <c r="Q97" s="222">
        <v>0</v>
      </c>
      <c r="R97" s="222">
        <f>Q97*H97</f>
        <v>0</v>
      </c>
      <c r="S97" s="222">
        <v>0</v>
      </c>
      <c r="T97" s="223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24" t="s">
        <v>141</v>
      </c>
      <c r="AT97" s="224" t="s">
        <v>136</v>
      </c>
      <c r="AU97" s="224" t="s">
        <v>86</v>
      </c>
      <c r="AY97" s="17" t="s">
        <v>134</v>
      </c>
      <c r="BE97" s="225">
        <f>IF(N97="základní",J97,0)</f>
        <v>0</v>
      </c>
      <c r="BF97" s="225">
        <f>IF(N97="snížená",J97,0)</f>
        <v>0</v>
      </c>
      <c r="BG97" s="225">
        <f>IF(N97="zákl. přenesená",J97,0)</f>
        <v>0</v>
      </c>
      <c r="BH97" s="225">
        <f>IF(N97="sníž. přenesená",J97,0)</f>
        <v>0</v>
      </c>
      <c r="BI97" s="225">
        <f>IF(N97="nulová",J97,0)</f>
        <v>0</v>
      </c>
      <c r="BJ97" s="17" t="s">
        <v>84</v>
      </c>
      <c r="BK97" s="225">
        <f>ROUND(I97*H97,2)</f>
        <v>0</v>
      </c>
      <c r="BL97" s="17" t="s">
        <v>141</v>
      </c>
      <c r="BM97" s="224" t="s">
        <v>300</v>
      </c>
    </row>
    <row r="98" spans="1:51" s="13" customFormat="1" ht="12">
      <c r="A98" s="13"/>
      <c r="B98" s="226"/>
      <c r="C98" s="227"/>
      <c r="D98" s="228" t="s">
        <v>158</v>
      </c>
      <c r="E98" s="229" t="s">
        <v>32</v>
      </c>
      <c r="F98" s="230" t="s">
        <v>301</v>
      </c>
      <c r="G98" s="227"/>
      <c r="H98" s="231">
        <v>2.88</v>
      </c>
      <c r="I98" s="232"/>
      <c r="J98" s="227"/>
      <c r="K98" s="227"/>
      <c r="L98" s="233"/>
      <c r="M98" s="234"/>
      <c r="N98" s="235"/>
      <c r="O98" s="235"/>
      <c r="P98" s="235"/>
      <c r="Q98" s="235"/>
      <c r="R98" s="235"/>
      <c r="S98" s="235"/>
      <c r="T98" s="236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7" t="s">
        <v>158</v>
      </c>
      <c r="AU98" s="237" t="s">
        <v>86</v>
      </c>
      <c r="AV98" s="13" t="s">
        <v>86</v>
      </c>
      <c r="AW98" s="13" t="s">
        <v>39</v>
      </c>
      <c r="AX98" s="13" t="s">
        <v>84</v>
      </c>
      <c r="AY98" s="237" t="s">
        <v>134</v>
      </c>
    </row>
    <row r="99" spans="1:65" s="2" customFormat="1" ht="14.4" customHeight="1">
      <c r="A99" s="39"/>
      <c r="B99" s="40"/>
      <c r="C99" s="213" t="s">
        <v>86</v>
      </c>
      <c r="D99" s="213" t="s">
        <v>136</v>
      </c>
      <c r="E99" s="214" t="s">
        <v>302</v>
      </c>
      <c r="F99" s="215" t="s">
        <v>303</v>
      </c>
      <c r="G99" s="216" t="s">
        <v>185</v>
      </c>
      <c r="H99" s="217">
        <v>96</v>
      </c>
      <c r="I99" s="218"/>
      <c r="J99" s="219">
        <f>ROUND(I99*H99,2)</f>
        <v>0</v>
      </c>
      <c r="K99" s="215" t="s">
        <v>140</v>
      </c>
      <c r="L99" s="45"/>
      <c r="M99" s="220" t="s">
        <v>32</v>
      </c>
      <c r="N99" s="221" t="s">
        <v>48</v>
      </c>
      <c r="O99" s="85"/>
      <c r="P99" s="222">
        <f>O99*H99</f>
        <v>0</v>
      </c>
      <c r="Q99" s="222">
        <v>0.00049</v>
      </c>
      <c r="R99" s="222">
        <f>Q99*H99</f>
        <v>0.04704</v>
      </c>
      <c r="S99" s="222">
        <v>0</v>
      </c>
      <c r="T99" s="223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24" t="s">
        <v>141</v>
      </c>
      <c r="AT99" s="224" t="s">
        <v>136</v>
      </c>
      <c r="AU99" s="224" t="s">
        <v>86</v>
      </c>
      <c r="AY99" s="17" t="s">
        <v>134</v>
      </c>
      <c r="BE99" s="225">
        <f>IF(N99="základní",J99,0)</f>
        <v>0</v>
      </c>
      <c r="BF99" s="225">
        <f>IF(N99="snížená",J99,0)</f>
        <v>0</v>
      </c>
      <c r="BG99" s="225">
        <f>IF(N99="zákl. přenesená",J99,0)</f>
        <v>0</v>
      </c>
      <c r="BH99" s="225">
        <f>IF(N99="sníž. přenesená",J99,0)</f>
        <v>0</v>
      </c>
      <c r="BI99" s="225">
        <f>IF(N99="nulová",J99,0)</f>
        <v>0</v>
      </c>
      <c r="BJ99" s="17" t="s">
        <v>84</v>
      </c>
      <c r="BK99" s="225">
        <f>ROUND(I99*H99,2)</f>
        <v>0</v>
      </c>
      <c r="BL99" s="17" t="s">
        <v>141</v>
      </c>
      <c r="BM99" s="224" t="s">
        <v>304</v>
      </c>
    </row>
    <row r="100" spans="1:51" s="13" customFormat="1" ht="12">
      <c r="A100" s="13"/>
      <c r="B100" s="226"/>
      <c r="C100" s="227"/>
      <c r="D100" s="228" t="s">
        <v>158</v>
      </c>
      <c r="E100" s="229" t="s">
        <v>32</v>
      </c>
      <c r="F100" s="230" t="s">
        <v>305</v>
      </c>
      <c r="G100" s="227"/>
      <c r="H100" s="231">
        <v>96</v>
      </c>
      <c r="I100" s="232"/>
      <c r="J100" s="227"/>
      <c r="K100" s="227"/>
      <c r="L100" s="233"/>
      <c r="M100" s="234"/>
      <c r="N100" s="235"/>
      <c r="O100" s="235"/>
      <c r="P100" s="235"/>
      <c r="Q100" s="235"/>
      <c r="R100" s="235"/>
      <c r="S100" s="235"/>
      <c r="T100" s="236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7" t="s">
        <v>158</v>
      </c>
      <c r="AU100" s="237" t="s">
        <v>86</v>
      </c>
      <c r="AV100" s="13" t="s">
        <v>86</v>
      </c>
      <c r="AW100" s="13" t="s">
        <v>39</v>
      </c>
      <c r="AX100" s="13" t="s">
        <v>84</v>
      </c>
      <c r="AY100" s="237" t="s">
        <v>134</v>
      </c>
    </row>
    <row r="101" spans="1:65" s="2" customFormat="1" ht="24.15" customHeight="1">
      <c r="A101" s="39"/>
      <c r="B101" s="40"/>
      <c r="C101" s="213" t="s">
        <v>146</v>
      </c>
      <c r="D101" s="213" t="s">
        <v>136</v>
      </c>
      <c r="E101" s="214" t="s">
        <v>306</v>
      </c>
      <c r="F101" s="215" t="s">
        <v>307</v>
      </c>
      <c r="G101" s="216" t="s">
        <v>156</v>
      </c>
      <c r="H101" s="217">
        <v>6290.375</v>
      </c>
      <c r="I101" s="218"/>
      <c r="J101" s="219">
        <f>ROUND(I101*H101,2)</f>
        <v>0</v>
      </c>
      <c r="K101" s="215" t="s">
        <v>140</v>
      </c>
      <c r="L101" s="45"/>
      <c r="M101" s="220" t="s">
        <v>32</v>
      </c>
      <c r="N101" s="221" t="s">
        <v>48</v>
      </c>
      <c r="O101" s="85"/>
      <c r="P101" s="222">
        <f>O101*H101</f>
        <v>0</v>
      </c>
      <c r="Q101" s="222">
        <v>0</v>
      </c>
      <c r="R101" s="222">
        <f>Q101*H101</f>
        <v>0</v>
      </c>
      <c r="S101" s="222">
        <v>0</v>
      </c>
      <c r="T101" s="223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24" t="s">
        <v>141</v>
      </c>
      <c r="AT101" s="224" t="s">
        <v>136</v>
      </c>
      <c r="AU101" s="224" t="s">
        <v>86</v>
      </c>
      <c r="AY101" s="17" t="s">
        <v>134</v>
      </c>
      <c r="BE101" s="225">
        <f>IF(N101="základní",J101,0)</f>
        <v>0</v>
      </c>
      <c r="BF101" s="225">
        <f>IF(N101="snížená",J101,0)</f>
        <v>0</v>
      </c>
      <c r="BG101" s="225">
        <f>IF(N101="zákl. přenesená",J101,0)</f>
        <v>0</v>
      </c>
      <c r="BH101" s="225">
        <f>IF(N101="sníž. přenesená",J101,0)</f>
        <v>0</v>
      </c>
      <c r="BI101" s="225">
        <f>IF(N101="nulová",J101,0)</f>
        <v>0</v>
      </c>
      <c r="BJ101" s="17" t="s">
        <v>84</v>
      </c>
      <c r="BK101" s="225">
        <f>ROUND(I101*H101,2)</f>
        <v>0</v>
      </c>
      <c r="BL101" s="17" t="s">
        <v>141</v>
      </c>
      <c r="BM101" s="224" t="s">
        <v>308</v>
      </c>
    </row>
    <row r="102" spans="1:51" s="13" customFormat="1" ht="12">
      <c r="A102" s="13"/>
      <c r="B102" s="226"/>
      <c r="C102" s="227"/>
      <c r="D102" s="228" t="s">
        <v>158</v>
      </c>
      <c r="E102" s="229" t="s">
        <v>32</v>
      </c>
      <c r="F102" s="230" t="s">
        <v>309</v>
      </c>
      <c r="G102" s="227"/>
      <c r="H102" s="231">
        <v>4055.34</v>
      </c>
      <c r="I102" s="232"/>
      <c r="J102" s="227"/>
      <c r="K102" s="227"/>
      <c r="L102" s="233"/>
      <c r="M102" s="234"/>
      <c r="N102" s="235"/>
      <c r="O102" s="235"/>
      <c r="P102" s="235"/>
      <c r="Q102" s="235"/>
      <c r="R102" s="235"/>
      <c r="S102" s="235"/>
      <c r="T102" s="236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7" t="s">
        <v>158</v>
      </c>
      <c r="AU102" s="237" t="s">
        <v>86</v>
      </c>
      <c r="AV102" s="13" t="s">
        <v>86</v>
      </c>
      <c r="AW102" s="13" t="s">
        <v>39</v>
      </c>
      <c r="AX102" s="13" t="s">
        <v>77</v>
      </c>
      <c r="AY102" s="237" t="s">
        <v>134</v>
      </c>
    </row>
    <row r="103" spans="1:51" s="13" customFormat="1" ht="12">
      <c r="A103" s="13"/>
      <c r="B103" s="226"/>
      <c r="C103" s="227"/>
      <c r="D103" s="228" t="s">
        <v>158</v>
      </c>
      <c r="E103" s="229" t="s">
        <v>32</v>
      </c>
      <c r="F103" s="230" t="s">
        <v>310</v>
      </c>
      <c r="G103" s="227"/>
      <c r="H103" s="231">
        <v>2028</v>
      </c>
      <c r="I103" s="232"/>
      <c r="J103" s="227"/>
      <c r="K103" s="227"/>
      <c r="L103" s="233"/>
      <c r="M103" s="234"/>
      <c r="N103" s="235"/>
      <c r="O103" s="235"/>
      <c r="P103" s="235"/>
      <c r="Q103" s="235"/>
      <c r="R103" s="235"/>
      <c r="S103" s="235"/>
      <c r="T103" s="236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7" t="s">
        <v>158</v>
      </c>
      <c r="AU103" s="237" t="s">
        <v>86</v>
      </c>
      <c r="AV103" s="13" t="s">
        <v>86</v>
      </c>
      <c r="AW103" s="13" t="s">
        <v>39</v>
      </c>
      <c r="AX103" s="13" t="s">
        <v>77</v>
      </c>
      <c r="AY103" s="237" t="s">
        <v>134</v>
      </c>
    </row>
    <row r="104" spans="1:51" s="13" customFormat="1" ht="12">
      <c r="A104" s="13"/>
      <c r="B104" s="226"/>
      <c r="C104" s="227"/>
      <c r="D104" s="228" t="s">
        <v>158</v>
      </c>
      <c r="E104" s="229" t="s">
        <v>32</v>
      </c>
      <c r="F104" s="230" t="s">
        <v>311</v>
      </c>
      <c r="G104" s="227"/>
      <c r="H104" s="231">
        <v>59.035</v>
      </c>
      <c r="I104" s="232"/>
      <c r="J104" s="227"/>
      <c r="K104" s="227"/>
      <c r="L104" s="233"/>
      <c r="M104" s="234"/>
      <c r="N104" s="235"/>
      <c r="O104" s="235"/>
      <c r="P104" s="235"/>
      <c r="Q104" s="235"/>
      <c r="R104" s="235"/>
      <c r="S104" s="235"/>
      <c r="T104" s="236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7" t="s">
        <v>158</v>
      </c>
      <c r="AU104" s="237" t="s">
        <v>86</v>
      </c>
      <c r="AV104" s="13" t="s">
        <v>86</v>
      </c>
      <c r="AW104" s="13" t="s">
        <v>39</v>
      </c>
      <c r="AX104" s="13" t="s">
        <v>77</v>
      </c>
      <c r="AY104" s="237" t="s">
        <v>134</v>
      </c>
    </row>
    <row r="105" spans="1:51" s="13" customFormat="1" ht="12">
      <c r="A105" s="13"/>
      <c r="B105" s="226"/>
      <c r="C105" s="227"/>
      <c r="D105" s="228" t="s">
        <v>158</v>
      </c>
      <c r="E105" s="229" t="s">
        <v>32</v>
      </c>
      <c r="F105" s="230" t="s">
        <v>312</v>
      </c>
      <c r="G105" s="227"/>
      <c r="H105" s="231">
        <v>148</v>
      </c>
      <c r="I105" s="232"/>
      <c r="J105" s="227"/>
      <c r="K105" s="227"/>
      <c r="L105" s="233"/>
      <c r="M105" s="234"/>
      <c r="N105" s="235"/>
      <c r="O105" s="235"/>
      <c r="P105" s="235"/>
      <c r="Q105" s="235"/>
      <c r="R105" s="235"/>
      <c r="S105" s="235"/>
      <c r="T105" s="236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7" t="s">
        <v>158</v>
      </c>
      <c r="AU105" s="237" t="s">
        <v>86</v>
      </c>
      <c r="AV105" s="13" t="s">
        <v>86</v>
      </c>
      <c r="AW105" s="13" t="s">
        <v>39</v>
      </c>
      <c r="AX105" s="13" t="s">
        <v>77</v>
      </c>
      <c r="AY105" s="237" t="s">
        <v>134</v>
      </c>
    </row>
    <row r="106" spans="1:51" s="14" customFormat="1" ht="12">
      <c r="A106" s="14"/>
      <c r="B106" s="238"/>
      <c r="C106" s="239"/>
      <c r="D106" s="228" t="s">
        <v>158</v>
      </c>
      <c r="E106" s="240" t="s">
        <v>32</v>
      </c>
      <c r="F106" s="241" t="s">
        <v>166</v>
      </c>
      <c r="G106" s="239"/>
      <c r="H106" s="242">
        <v>6290.375</v>
      </c>
      <c r="I106" s="243"/>
      <c r="J106" s="239"/>
      <c r="K106" s="239"/>
      <c r="L106" s="244"/>
      <c r="M106" s="245"/>
      <c r="N106" s="246"/>
      <c r="O106" s="246"/>
      <c r="P106" s="246"/>
      <c r="Q106" s="246"/>
      <c r="R106" s="246"/>
      <c r="S106" s="246"/>
      <c r="T106" s="247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8" t="s">
        <v>158</v>
      </c>
      <c r="AU106" s="248" t="s">
        <v>86</v>
      </c>
      <c r="AV106" s="14" t="s">
        <v>141</v>
      </c>
      <c r="AW106" s="14" t="s">
        <v>39</v>
      </c>
      <c r="AX106" s="14" t="s">
        <v>84</v>
      </c>
      <c r="AY106" s="248" t="s">
        <v>134</v>
      </c>
    </row>
    <row r="107" spans="1:65" s="2" customFormat="1" ht="14.4" customHeight="1">
      <c r="A107" s="39"/>
      <c r="B107" s="40"/>
      <c r="C107" s="213" t="s">
        <v>141</v>
      </c>
      <c r="D107" s="213" t="s">
        <v>136</v>
      </c>
      <c r="E107" s="214" t="s">
        <v>313</v>
      </c>
      <c r="F107" s="215" t="s">
        <v>314</v>
      </c>
      <c r="G107" s="216" t="s">
        <v>199</v>
      </c>
      <c r="H107" s="217">
        <v>19.68</v>
      </c>
      <c r="I107" s="218"/>
      <c r="J107" s="219">
        <f>ROUND(I107*H107,2)</f>
        <v>0</v>
      </c>
      <c r="K107" s="215" t="s">
        <v>140</v>
      </c>
      <c r="L107" s="45"/>
      <c r="M107" s="220" t="s">
        <v>32</v>
      </c>
      <c r="N107" s="221" t="s">
        <v>48</v>
      </c>
      <c r="O107" s="85"/>
      <c r="P107" s="222">
        <f>O107*H107</f>
        <v>0</v>
      </c>
      <c r="Q107" s="222">
        <v>2.16</v>
      </c>
      <c r="R107" s="222">
        <f>Q107*H107</f>
        <v>42.5088</v>
      </c>
      <c r="S107" s="222">
        <v>0</v>
      </c>
      <c r="T107" s="223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24" t="s">
        <v>141</v>
      </c>
      <c r="AT107" s="224" t="s">
        <v>136</v>
      </c>
      <c r="AU107" s="224" t="s">
        <v>86</v>
      </c>
      <c r="AY107" s="17" t="s">
        <v>134</v>
      </c>
      <c r="BE107" s="225">
        <f>IF(N107="základní",J107,0)</f>
        <v>0</v>
      </c>
      <c r="BF107" s="225">
        <f>IF(N107="snížená",J107,0)</f>
        <v>0</v>
      </c>
      <c r="BG107" s="225">
        <f>IF(N107="zákl. přenesená",J107,0)</f>
        <v>0</v>
      </c>
      <c r="BH107" s="225">
        <f>IF(N107="sníž. přenesená",J107,0)</f>
        <v>0</v>
      </c>
      <c r="BI107" s="225">
        <f>IF(N107="nulová",J107,0)</f>
        <v>0</v>
      </c>
      <c r="BJ107" s="17" t="s">
        <v>84</v>
      </c>
      <c r="BK107" s="225">
        <f>ROUND(I107*H107,2)</f>
        <v>0</v>
      </c>
      <c r="BL107" s="17" t="s">
        <v>141</v>
      </c>
      <c r="BM107" s="224" t="s">
        <v>315</v>
      </c>
    </row>
    <row r="108" spans="1:51" s="13" customFormat="1" ht="12">
      <c r="A108" s="13"/>
      <c r="B108" s="226"/>
      <c r="C108" s="227"/>
      <c r="D108" s="228" t="s">
        <v>158</v>
      </c>
      <c r="E108" s="229" t="s">
        <v>32</v>
      </c>
      <c r="F108" s="230" t="s">
        <v>316</v>
      </c>
      <c r="G108" s="227"/>
      <c r="H108" s="231">
        <v>19.68</v>
      </c>
      <c r="I108" s="232"/>
      <c r="J108" s="227"/>
      <c r="K108" s="227"/>
      <c r="L108" s="233"/>
      <c r="M108" s="234"/>
      <c r="N108" s="235"/>
      <c r="O108" s="235"/>
      <c r="P108" s="235"/>
      <c r="Q108" s="235"/>
      <c r="R108" s="235"/>
      <c r="S108" s="235"/>
      <c r="T108" s="236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7" t="s">
        <v>158</v>
      </c>
      <c r="AU108" s="237" t="s">
        <v>86</v>
      </c>
      <c r="AV108" s="13" t="s">
        <v>86</v>
      </c>
      <c r="AW108" s="13" t="s">
        <v>39</v>
      </c>
      <c r="AX108" s="13" t="s">
        <v>84</v>
      </c>
      <c r="AY108" s="237" t="s">
        <v>134</v>
      </c>
    </row>
    <row r="109" spans="1:65" s="2" customFormat="1" ht="14.4" customHeight="1">
      <c r="A109" s="39"/>
      <c r="B109" s="40"/>
      <c r="C109" s="213" t="s">
        <v>153</v>
      </c>
      <c r="D109" s="213" t="s">
        <v>136</v>
      </c>
      <c r="E109" s="214" t="s">
        <v>317</v>
      </c>
      <c r="F109" s="215" t="s">
        <v>318</v>
      </c>
      <c r="G109" s="216" t="s">
        <v>199</v>
      </c>
      <c r="H109" s="217">
        <v>9.84</v>
      </c>
      <c r="I109" s="218"/>
      <c r="J109" s="219">
        <f>ROUND(I109*H109,2)</f>
        <v>0</v>
      </c>
      <c r="K109" s="215" t="s">
        <v>140</v>
      </c>
      <c r="L109" s="45"/>
      <c r="M109" s="220" t="s">
        <v>32</v>
      </c>
      <c r="N109" s="221" t="s">
        <v>48</v>
      </c>
      <c r="O109" s="85"/>
      <c r="P109" s="222">
        <f>O109*H109</f>
        <v>0</v>
      </c>
      <c r="Q109" s="222">
        <v>2.45329</v>
      </c>
      <c r="R109" s="222">
        <f>Q109*H109</f>
        <v>24.1403736</v>
      </c>
      <c r="S109" s="222">
        <v>0</v>
      </c>
      <c r="T109" s="223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24" t="s">
        <v>141</v>
      </c>
      <c r="AT109" s="224" t="s">
        <v>136</v>
      </c>
      <c r="AU109" s="224" t="s">
        <v>86</v>
      </c>
      <c r="AY109" s="17" t="s">
        <v>134</v>
      </c>
      <c r="BE109" s="225">
        <f>IF(N109="základní",J109,0)</f>
        <v>0</v>
      </c>
      <c r="BF109" s="225">
        <f>IF(N109="snížená",J109,0)</f>
        <v>0</v>
      </c>
      <c r="BG109" s="225">
        <f>IF(N109="zákl. přenesená",J109,0)</f>
        <v>0</v>
      </c>
      <c r="BH109" s="225">
        <f>IF(N109="sníž. přenesená",J109,0)</f>
        <v>0</v>
      </c>
      <c r="BI109" s="225">
        <f>IF(N109="nulová",J109,0)</f>
        <v>0</v>
      </c>
      <c r="BJ109" s="17" t="s">
        <v>84</v>
      </c>
      <c r="BK109" s="225">
        <f>ROUND(I109*H109,2)</f>
        <v>0</v>
      </c>
      <c r="BL109" s="17" t="s">
        <v>141</v>
      </c>
      <c r="BM109" s="224" t="s">
        <v>319</v>
      </c>
    </row>
    <row r="110" spans="1:51" s="13" customFormat="1" ht="12">
      <c r="A110" s="13"/>
      <c r="B110" s="226"/>
      <c r="C110" s="227"/>
      <c r="D110" s="228" t="s">
        <v>158</v>
      </c>
      <c r="E110" s="229" t="s">
        <v>32</v>
      </c>
      <c r="F110" s="230" t="s">
        <v>320</v>
      </c>
      <c r="G110" s="227"/>
      <c r="H110" s="231">
        <v>9.84</v>
      </c>
      <c r="I110" s="232"/>
      <c r="J110" s="227"/>
      <c r="K110" s="227"/>
      <c r="L110" s="233"/>
      <c r="M110" s="234"/>
      <c r="N110" s="235"/>
      <c r="O110" s="235"/>
      <c r="P110" s="235"/>
      <c r="Q110" s="235"/>
      <c r="R110" s="235"/>
      <c r="S110" s="235"/>
      <c r="T110" s="236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7" t="s">
        <v>158</v>
      </c>
      <c r="AU110" s="237" t="s">
        <v>86</v>
      </c>
      <c r="AV110" s="13" t="s">
        <v>86</v>
      </c>
      <c r="AW110" s="13" t="s">
        <v>39</v>
      </c>
      <c r="AX110" s="13" t="s">
        <v>84</v>
      </c>
      <c r="AY110" s="237" t="s">
        <v>134</v>
      </c>
    </row>
    <row r="111" spans="1:63" s="12" customFormat="1" ht="22.8" customHeight="1">
      <c r="A111" s="12"/>
      <c r="B111" s="197"/>
      <c r="C111" s="198"/>
      <c r="D111" s="199" t="s">
        <v>76</v>
      </c>
      <c r="E111" s="211" t="s">
        <v>146</v>
      </c>
      <c r="F111" s="211" t="s">
        <v>321</v>
      </c>
      <c r="G111" s="198"/>
      <c r="H111" s="198"/>
      <c r="I111" s="201"/>
      <c r="J111" s="212">
        <f>BK111</f>
        <v>0</v>
      </c>
      <c r="K111" s="198"/>
      <c r="L111" s="203"/>
      <c r="M111" s="204"/>
      <c r="N111" s="205"/>
      <c r="O111" s="205"/>
      <c r="P111" s="206">
        <f>SUM(P112:P115)</f>
        <v>0</v>
      </c>
      <c r="Q111" s="205"/>
      <c r="R111" s="206">
        <f>SUM(R112:R115)</f>
        <v>58.22328</v>
      </c>
      <c r="S111" s="205"/>
      <c r="T111" s="207">
        <f>SUM(T112:T115)</f>
        <v>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208" t="s">
        <v>84</v>
      </c>
      <c r="AT111" s="209" t="s">
        <v>76</v>
      </c>
      <c r="AU111" s="209" t="s">
        <v>84</v>
      </c>
      <c r="AY111" s="208" t="s">
        <v>134</v>
      </c>
      <c r="BK111" s="210">
        <f>SUM(BK112:BK115)</f>
        <v>0</v>
      </c>
    </row>
    <row r="112" spans="1:65" s="2" customFormat="1" ht="24.15" customHeight="1">
      <c r="A112" s="39"/>
      <c r="B112" s="40"/>
      <c r="C112" s="213" t="s">
        <v>160</v>
      </c>
      <c r="D112" s="213" t="s">
        <v>136</v>
      </c>
      <c r="E112" s="214" t="s">
        <v>322</v>
      </c>
      <c r="F112" s="215" t="s">
        <v>323</v>
      </c>
      <c r="G112" s="216" t="s">
        <v>139</v>
      </c>
      <c r="H112" s="217">
        <v>164</v>
      </c>
      <c r="I112" s="218"/>
      <c r="J112" s="219">
        <f>ROUND(I112*H112,2)</f>
        <v>0</v>
      </c>
      <c r="K112" s="215" t="s">
        <v>140</v>
      </c>
      <c r="L112" s="45"/>
      <c r="M112" s="220" t="s">
        <v>32</v>
      </c>
      <c r="N112" s="221" t="s">
        <v>48</v>
      </c>
      <c r="O112" s="85"/>
      <c r="P112" s="222">
        <f>O112*H112</f>
        <v>0</v>
      </c>
      <c r="Q112" s="222">
        <v>0.09002</v>
      </c>
      <c r="R112" s="222">
        <f>Q112*H112</f>
        <v>14.76328</v>
      </c>
      <c r="S112" s="222">
        <v>0</v>
      </c>
      <c r="T112" s="223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24" t="s">
        <v>141</v>
      </c>
      <c r="AT112" s="224" t="s">
        <v>136</v>
      </c>
      <c r="AU112" s="224" t="s">
        <v>86</v>
      </c>
      <c r="AY112" s="17" t="s">
        <v>134</v>
      </c>
      <c r="BE112" s="225">
        <f>IF(N112="základní",J112,0)</f>
        <v>0</v>
      </c>
      <c r="BF112" s="225">
        <f>IF(N112="snížená",J112,0)</f>
        <v>0</v>
      </c>
      <c r="BG112" s="225">
        <f>IF(N112="zákl. přenesená",J112,0)</f>
        <v>0</v>
      </c>
      <c r="BH112" s="225">
        <f>IF(N112="sníž. přenesená",J112,0)</f>
        <v>0</v>
      </c>
      <c r="BI112" s="225">
        <f>IF(N112="nulová",J112,0)</f>
        <v>0</v>
      </c>
      <c r="BJ112" s="17" t="s">
        <v>84</v>
      </c>
      <c r="BK112" s="225">
        <f>ROUND(I112*H112,2)</f>
        <v>0</v>
      </c>
      <c r="BL112" s="17" t="s">
        <v>141</v>
      </c>
      <c r="BM112" s="224" t="s">
        <v>324</v>
      </c>
    </row>
    <row r="113" spans="1:51" s="13" customFormat="1" ht="12">
      <c r="A113" s="13"/>
      <c r="B113" s="226"/>
      <c r="C113" s="227"/>
      <c r="D113" s="228" t="s">
        <v>158</v>
      </c>
      <c r="E113" s="229" t="s">
        <v>32</v>
      </c>
      <c r="F113" s="230" t="s">
        <v>325</v>
      </c>
      <c r="G113" s="227"/>
      <c r="H113" s="231">
        <v>164</v>
      </c>
      <c r="I113" s="232"/>
      <c r="J113" s="227"/>
      <c r="K113" s="227"/>
      <c r="L113" s="233"/>
      <c r="M113" s="234"/>
      <c r="N113" s="235"/>
      <c r="O113" s="235"/>
      <c r="P113" s="235"/>
      <c r="Q113" s="235"/>
      <c r="R113" s="235"/>
      <c r="S113" s="235"/>
      <c r="T113" s="236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7" t="s">
        <v>158</v>
      </c>
      <c r="AU113" s="237" t="s">
        <v>86</v>
      </c>
      <c r="AV113" s="13" t="s">
        <v>86</v>
      </c>
      <c r="AW113" s="13" t="s">
        <v>39</v>
      </c>
      <c r="AX113" s="13" t="s">
        <v>84</v>
      </c>
      <c r="AY113" s="237" t="s">
        <v>134</v>
      </c>
    </row>
    <row r="114" spans="1:65" s="2" customFormat="1" ht="14.4" customHeight="1">
      <c r="A114" s="39"/>
      <c r="B114" s="40"/>
      <c r="C114" s="256" t="s">
        <v>167</v>
      </c>
      <c r="D114" s="256" t="s">
        <v>326</v>
      </c>
      <c r="E114" s="257" t="s">
        <v>327</v>
      </c>
      <c r="F114" s="258" t="s">
        <v>328</v>
      </c>
      <c r="G114" s="259" t="s">
        <v>139</v>
      </c>
      <c r="H114" s="260">
        <v>164</v>
      </c>
      <c r="I114" s="261"/>
      <c r="J114" s="262">
        <f>ROUND(I114*H114,2)</f>
        <v>0</v>
      </c>
      <c r="K114" s="258" t="s">
        <v>32</v>
      </c>
      <c r="L114" s="263"/>
      <c r="M114" s="264" t="s">
        <v>32</v>
      </c>
      <c r="N114" s="265" t="s">
        <v>48</v>
      </c>
      <c r="O114" s="85"/>
      <c r="P114" s="222">
        <f>O114*H114</f>
        <v>0</v>
      </c>
      <c r="Q114" s="222">
        <v>0.265</v>
      </c>
      <c r="R114" s="222">
        <f>Q114*H114</f>
        <v>43.46</v>
      </c>
      <c r="S114" s="222">
        <v>0</v>
      </c>
      <c r="T114" s="223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24" t="s">
        <v>172</v>
      </c>
      <c r="AT114" s="224" t="s">
        <v>326</v>
      </c>
      <c r="AU114" s="224" t="s">
        <v>86</v>
      </c>
      <c r="AY114" s="17" t="s">
        <v>134</v>
      </c>
      <c r="BE114" s="225">
        <f>IF(N114="základní",J114,0)</f>
        <v>0</v>
      </c>
      <c r="BF114" s="225">
        <f>IF(N114="snížená",J114,0)</f>
        <v>0</v>
      </c>
      <c r="BG114" s="225">
        <f>IF(N114="zákl. přenesená",J114,0)</f>
        <v>0</v>
      </c>
      <c r="BH114" s="225">
        <f>IF(N114="sníž. přenesená",J114,0)</f>
        <v>0</v>
      </c>
      <c r="BI114" s="225">
        <f>IF(N114="nulová",J114,0)</f>
        <v>0</v>
      </c>
      <c r="BJ114" s="17" t="s">
        <v>84</v>
      </c>
      <c r="BK114" s="225">
        <f>ROUND(I114*H114,2)</f>
        <v>0</v>
      </c>
      <c r="BL114" s="17" t="s">
        <v>141</v>
      </c>
      <c r="BM114" s="224" t="s">
        <v>329</v>
      </c>
    </row>
    <row r="115" spans="1:51" s="13" customFormat="1" ht="12">
      <c r="A115" s="13"/>
      <c r="B115" s="226"/>
      <c r="C115" s="227"/>
      <c r="D115" s="228" t="s">
        <v>158</v>
      </c>
      <c r="E115" s="229" t="s">
        <v>32</v>
      </c>
      <c r="F115" s="230" t="s">
        <v>325</v>
      </c>
      <c r="G115" s="227"/>
      <c r="H115" s="231">
        <v>164</v>
      </c>
      <c r="I115" s="232"/>
      <c r="J115" s="227"/>
      <c r="K115" s="227"/>
      <c r="L115" s="233"/>
      <c r="M115" s="234"/>
      <c r="N115" s="235"/>
      <c r="O115" s="235"/>
      <c r="P115" s="235"/>
      <c r="Q115" s="235"/>
      <c r="R115" s="235"/>
      <c r="S115" s="235"/>
      <c r="T115" s="236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7" t="s">
        <v>158</v>
      </c>
      <c r="AU115" s="237" t="s">
        <v>86</v>
      </c>
      <c r="AV115" s="13" t="s">
        <v>86</v>
      </c>
      <c r="AW115" s="13" t="s">
        <v>39</v>
      </c>
      <c r="AX115" s="13" t="s">
        <v>84</v>
      </c>
      <c r="AY115" s="237" t="s">
        <v>134</v>
      </c>
    </row>
    <row r="116" spans="1:63" s="12" customFormat="1" ht="22.8" customHeight="1">
      <c r="A116" s="12"/>
      <c r="B116" s="197"/>
      <c r="C116" s="198"/>
      <c r="D116" s="199" t="s">
        <v>76</v>
      </c>
      <c r="E116" s="211" t="s">
        <v>153</v>
      </c>
      <c r="F116" s="211" t="s">
        <v>330</v>
      </c>
      <c r="G116" s="198"/>
      <c r="H116" s="198"/>
      <c r="I116" s="201"/>
      <c r="J116" s="212">
        <f>BK116</f>
        <v>0</v>
      </c>
      <c r="K116" s="198"/>
      <c r="L116" s="203"/>
      <c r="M116" s="204"/>
      <c r="N116" s="205"/>
      <c r="O116" s="205"/>
      <c r="P116" s="206">
        <f>SUM(P117:P153)</f>
        <v>0</v>
      </c>
      <c r="Q116" s="205"/>
      <c r="R116" s="206">
        <f>SUM(R117:R153)</f>
        <v>1462.70883825</v>
      </c>
      <c r="S116" s="205"/>
      <c r="T116" s="207">
        <f>SUM(T117:T153)</f>
        <v>0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R116" s="208" t="s">
        <v>84</v>
      </c>
      <c r="AT116" s="209" t="s">
        <v>76</v>
      </c>
      <c r="AU116" s="209" t="s">
        <v>84</v>
      </c>
      <c r="AY116" s="208" t="s">
        <v>134</v>
      </c>
      <c r="BK116" s="210">
        <f>SUM(BK117:BK153)</f>
        <v>0</v>
      </c>
    </row>
    <row r="117" spans="1:65" s="2" customFormat="1" ht="24.15" customHeight="1">
      <c r="A117" s="39"/>
      <c r="B117" s="40"/>
      <c r="C117" s="213" t="s">
        <v>172</v>
      </c>
      <c r="D117" s="213" t="s">
        <v>136</v>
      </c>
      <c r="E117" s="214" t="s">
        <v>331</v>
      </c>
      <c r="F117" s="215" t="s">
        <v>332</v>
      </c>
      <c r="G117" s="216" t="s">
        <v>156</v>
      </c>
      <c r="H117" s="217">
        <v>6510.375</v>
      </c>
      <c r="I117" s="218"/>
      <c r="J117" s="219">
        <f>ROUND(I117*H117,2)</f>
        <v>0</v>
      </c>
      <c r="K117" s="215" t="s">
        <v>140</v>
      </c>
      <c r="L117" s="45"/>
      <c r="M117" s="220" t="s">
        <v>32</v>
      </c>
      <c r="N117" s="221" t="s">
        <v>48</v>
      </c>
      <c r="O117" s="85"/>
      <c r="P117" s="222">
        <f>O117*H117</f>
        <v>0</v>
      </c>
      <c r="Q117" s="222">
        <v>0</v>
      </c>
      <c r="R117" s="222">
        <f>Q117*H117</f>
        <v>0</v>
      </c>
      <c r="S117" s="222">
        <v>0</v>
      </c>
      <c r="T117" s="223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24" t="s">
        <v>141</v>
      </c>
      <c r="AT117" s="224" t="s">
        <v>136</v>
      </c>
      <c r="AU117" s="224" t="s">
        <v>86</v>
      </c>
      <c r="AY117" s="17" t="s">
        <v>134</v>
      </c>
      <c r="BE117" s="225">
        <f>IF(N117="základní",J117,0)</f>
        <v>0</v>
      </c>
      <c r="BF117" s="225">
        <f>IF(N117="snížená",J117,0)</f>
        <v>0</v>
      </c>
      <c r="BG117" s="225">
        <f>IF(N117="zákl. přenesená",J117,0)</f>
        <v>0</v>
      </c>
      <c r="BH117" s="225">
        <f>IF(N117="sníž. přenesená",J117,0)</f>
        <v>0</v>
      </c>
      <c r="BI117" s="225">
        <f>IF(N117="nulová",J117,0)</f>
        <v>0</v>
      </c>
      <c r="BJ117" s="17" t="s">
        <v>84</v>
      </c>
      <c r="BK117" s="225">
        <f>ROUND(I117*H117,2)</f>
        <v>0</v>
      </c>
      <c r="BL117" s="17" t="s">
        <v>141</v>
      </c>
      <c r="BM117" s="224" t="s">
        <v>333</v>
      </c>
    </row>
    <row r="118" spans="1:51" s="13" customFormat="1" ht="12">
      <c r="A118" s="13"/>
      <c r="B118" s="226"/>
      <c r="C118" s="227"/>
      <c r="D118" s="228" t="s">
        <v>158</v>
      </c>
      <c r="E118" s="229" t="s">
        <v>32</v>
      </c>
      <c r="F118" s="230" t="s">
        <v>334</v>
      </c>
      <c r="G118" s="227"/>
      <c r="H118" s="231">
        <v>4055.34</v>
      </c>
      <c r="I118" s="232"/>
      <c r="J118" s="227"/>
      <c r="K118" s="227"/>
      <c r="L118" s="233"/>
      <c r="M118" s="234"/>
      <c r="N118" s="235"/>
      <c r="O118" s="235"/>
      <c r="P118" s="235"/>
      <c r="Q118" s="235"/>
      <c r="R118" s="235"/>
      <c r="S118" s="235"/>
      <c r="T118" s="236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7" t="s">
        <v>158</v>
      </c>
      <c r="AU118" s="237" t="s">
        <v>86</v>
      </c>
      <c r="AV118" s="13" t="s">
        <v>86</v>
      </c>
      <c r="AW118" s="13" t="s">
        <v>39</v>
      </c>
      <c r="AX118" s="13" t="s">
        <v>77</v>
      </c>
      <c r="AY118" s="237" t="s">
        <v>134</v>
      </c>
    </row>
    <row r="119" spans="1:51" s="13" customFormat="1" ht="12">
      <c r="A119" s="13"/>
      <c r="B119" s="226"/>
      <c r="C119" s="227"/>
      <c r="D119" s="228" t="s">
        <v>158</v>
      </c>
      <c r="E119" s="229" t="s">
        <v>32</v>
      </c>
      <c r="F119" s="230" t="s">
        <v>335</v>
      </c>
      <c r="G119" s="227"/>
      <c r="H119" s="231">
        <v>2028</v>
      </c>
      <c r="I119" s="232"/>
      <c r="J119" s="227"/>
      <c r="K119" s="227"/>
      <c r="L119" s="233"/>
      <c r="M119" s="234"/>
      <c r="N119" s="235"/>
      <c r="O119" s="235"/>
      <c r="P119" s="235"/>
      <c r="Q119" s="235"/>
      <c r="R119" s="235"/>
      <c r="S119" s="235"/>
      <c r="T119" s="236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7" t="s">
        <v>158</v>
      </c>
      <c r="AU119" s="237" t="s">
        <v>86</v>
      </c>
      <c r="AV119" s="13" t="s">
        <v>86</v>
      </c>
      <c r="AW119" s="13" t="s">
        <v>39</v>
      </c>
      <c r="AX119" s="13" t="s">
        <v>77</v>
      </c>
      <c r="AY119" s="237" t="s">
        <v>134</v>
      </c>
    </row>
    <row r="120" spans="1:51" s="13" customFormat="1" ht="12">
      <c r="A120" s="13"/>
      <c r="B120" s="226"/>
      <c r="C120" s="227"/>
      <c r="D120" s="228" t="s">
        <v>158</v>
      </c>
      <c r="E120" s="229" t="s">
        <v>32</v>
      </c>
      <c r="F120" s="230" t="s">
        <v>336</v>
      </c>
      <c r="G120" s="227"/>
      <c r="H120" s="231">
        <v>59.035</v>
      </c>
      <c r="I120" s="232"/>
      <c r="J120" s="227"/>
      <c r="K120" s="227"/>
      <c r="L120" s="233"/>
      <c r="M120" s="234"/>
      <c r="N120" s="235"/>
      <c r="O120" s="235"/>
      <c r="P120" s="235"/>
      <c r="Q120" s="235"/>
      <c r="R120" s="235"/>
      <c r="S120" s="235"/>
      <c r="T120" s="236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7" t="s">
        <v>158</v>
      </c>
      <c r="AU120" s="237" t="s">
        <v>86</v>
      </c>
      <c r="AV120" s="13" t="s">
        <v>86</v>
      </c>
      <c r="AW120" s="13" t="s">
        <v>39</v>
      </c>
      <c r="AX120" s="13" t="s">
        <v>77</v>
      </c>
      <c r="AY120" s="237" t="s">
        <v>134</v>
      </c>
    </row>
    <row r="121" spans="1:51" s="13" customFormat="1" ht="12">
      <c r="A121" s="13"/>
      <c r="B121" s="226"/>
      <c r="C121" s="227"/>
      <c r="D121" s="228" t="s">
        <v>158</v>
      </c>
      <c r="E121" s="229" t="s">
        <v>32</v>
      </c>
      <c r="F121" s="230" t="s">
        <v>337</v>
      </c>
      <c r="G121" s="227"/>
      <c r="H121" s="231">
        <v>220</v>
      </c>
      <c r="I121" s="232"/>
      <c r="J121" s="227"/>
      <c r="K121" s="227"/>
      <c r="L121" s="233"/>
      <c r="M121" s="234"/>
      <c r="N121" s="235"/>
      <c r="O121" s="235"/>
      <c r="P121" s="235"/>
      <c r="Q121" s="235"/>
      <c r="R121" s="235"/>
      <c r="S121" s="235"/>
      <c r="T121" s="236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7" t="s">
        <v>158</v>
      </c>
      <c r="AU121" s="237" t="s">
        <v>86</v>
      </c>
      <c r="AV121" s="13" t="s">
        <v>86</v>
      </c>
      <c r="AW121" s="13" t="s">
        <v>39</v>
      </c>
      <c r="AX121" s="13" t="s">
        <v>77</v>
      </c>
      <c r="AY121" s="237" t="s">
        <v>134</v>
      </c>
    </row>
    <row r="122" spans="1:51" s="13" customFormat="1" ht="12">
      <c r="A122" s="13"/>
      <c r="B122" s="226"/>
      <c r="C122" s="227"/>
      <c r="D122" s="228" t="s">
        <v>158</v>
      </c>
      <c r="E122" s="229" t="s">
        <v>32</v>
      </c>
      <c r="F122" s="230" t="s">
        <v>312</v>
      </c>
      <c r="G122" s="227"/>
      <c r="H122" s="231">
        <v>148</v>
      </c>
      <c r="I122" s="232"/>
      <c r="J122" s="227"/>
      <c r="K122" s="227"/>
      <c r="L122" s="233"/>
      <c r="M122" s="234"/>
      <c r="N122" s="235"/>
      <c r="O122" s="235"/>
      <c r="P122" s="235"/>
      <c r="Q122" s="235"/>
      <c r="R122" s="235"/>
      <c r="S122" s="235"/>
      <c r="T122" s="236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7" t="s">
        <v>158</v>
      </c>
      <c r="AU122" s="237" t="s">
        <v>86</v>
      </c>
      <c r="AV122" s="13" t="s">
        <v>86</v>
      </c>
      <c r="AW122" s="13" t="s">
        <v>39</v>
      </c>
      <c r="AX122" s="13" t="s">
        <v>77</v>
      </c>
      <c r="AY122" s="237" t="s">
        <v>134</v>
      </c>
    </row>
    <row r="123" spans="1:51" s="14" customFormat="1" ht="12">
      <c r="A123" s="14"/>
      <c r="B123" s="238"/>
      <c r="C123" s="239"/>
      <c r="D123" s="228" t="s">
        <v>158</v>
      </c>
      <c r="E123" s="240" t="s">
        <v>32</v>
      </c>
      <c r="F123" s="241" t="s">
        <v>166</v>
      </c>
      <c r="G123" s="239"/>
      <c r="H123" s="242">
        <v>6510.375</v>
      </c>
      <c r="I123" s="243"/>
      <c r="J123" s="239"/>
      <c r="K123" s="239"/>
      <c r="L123" s="244"/>
      <c r="M123" s="245"/>
      <c r="N123" s="246"/>
      <c r="O123" s="246"/>
      <c r="P123" s="246"/>
      <c r="Q123" s="246"/>
      <c r="R123" s="246"/>
      <c r="S123" s="246"/>
      <c r="T123" s="247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48" t="s">
        <v>158</v>
      </c>
      <c r="AU123" s="248" t="s">
        <v>86</v>
      </c>
      <c r="AV123" s="14" t="s">
        <v>141</v>
      </c>
      <c r="AW123" s="14" t="s">
        <v>39</v>
      </c>
      <c r="AX123" s="14" t="s">
        <v>84</v>
      </c>
      <c r="AY123" s="248" t="s">
        <v>134</v>
      </c>
    </row>
    <row r="124" spans="1:65" s="2" customFormat="1" ht="14.4" customHeight="1">
      <c r="A124" s="39"/>
      <c r="B124" s="40"/>
      <c r="C124" s="213" t="s">
        <v>177</v>
      </c>
      <c r="D124" s="213" t="s">
        <v>136</v>
      </c>
      <c r="E124" s="214" t="s">
        <v>338</v>
      </c>
      <c r="F124" s="215" t="s">
        <v>339</v>
      </c>
      <c r="G124" s="216" t="s">
        <v>156</v>
      </c>
      <c r="H124" s="217">
        <v>4114.375</v>
      </c>
      <c r="I124" s="218"/>
      <c r="J124" s="219">
        <f>ROUND(I124*H124,2)</f>
        <v>0</v>
      </c>
      <c r="K124" s="215" t="s">
        <v>140</v>
      </c>
      <c r="L124" s="45"/>
      <c r="M124" s="220" t="s">
        <v>32</v>
      </c>
      <c r="N124" s="221" t="s">
        <v>48</v>
      </c>
      <c r="O124" s="85"/>
      <c r="P124" s="222">
        <f>O124*H124</f>
        <v>0</v>
      </c>
      <c r="Q124" s="222">
        <v>0</v>
      </c>
      <c r="R124" s="222">
        <f>Q124*H124</f>
        <v>0</v>
      </c>
      <c r="S124" s="222">
        <v>0</v>
      </c>
      <c r="T124" s="223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24" t="s">
        <v>141</v>
      </c>
      <c r="AT124" s="224" t="s">
        <v>136</v>
      </c>
      <c r="AU124" s="224" t="s">
        <v>86</v>
      </c>
      <c r="AY124" s="17" t="s">
        <v>134</v>
      </c>
      <c r="BE124" s="225">
        <f>IF(N124="základní",J124,0)</f>
        <v>0</v>
      </c>
      <c r="BF124" s="225">
        <f>IF(N124="snížená",J124,0)</f>
        <v>0</v>
      </c>
      <c r="BG124" s="225">
        <f>IF(N124="zákl. přenesená",J124,0)</f>
        <v>0</v>
      </c>
      <c r="BH124" s="225">
        <f>IF(N124="sníž. přenesená",J124,0)</f>
        <v>0</v>
      </c>
      <c r="BI124" s="225">
        <f>IF(N124="nulová",J124,0)</f>
        <v>0</v>
      </c>
      <c r="BJ124" s="17" t="s">
        <v>84</v>
      </c>
      <c r="BK124" s="225">
        <f>ROUND(I124*H124,2)</f>
        <v>0</v>
      </c>
      <c r="BL124" s="17" t="s">
        <v>141</v>
      </c>
      <c r="BM124" s="224" t="s">
        <v>340</v>
      </c>
    </row>
    <row r="125" spans="1:51" s="13" customFormat="1" ht="12">
      <c r="A125" s="13"/>
      <c r="B125" s="226"/>
      <c r="C125" s="227"/>
      <c r="D125" s="228" t="s">
        <v>158</v>
      </c>
      <c r="E125" s="229" t="s">
        <v>32</v>
      </c>
      <c r="F125" s="230" t="s">
        <v>341</v>
      </c>
      <c r="G125" s="227"/>
      <c r="H125" s="231">
        <v>4055.34</v>
      </c>
      <c r="I125" s="232"/>
      <c r="J125" s="227"/>
      <c r="K125" s="227"/>
      <c r="L125" s="233"/>
      <c r="M125" s="234"/>
      <c r="N125" s="235"/>
      <c r="O125" s="235"/>
      <c r="P125" s="235"/>
      <c r="Q125" s="235"/>
      <c r="R125" s="235"/>
      <c r="S125" s="235"/>
      <c r="T125" s="236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7" t="s">
        <v>158</v>
      </c>
      <c r="AU125" s="237" t="s">
        <v>86</v>
      </c>
      <c r="AV125" s="13" t="s">
        <v>86</v>
      </c>
      <c r="AW125" s="13" t="s">
        <v>39</v>
      </c>
      <c r="AX125" s="13" t="s">
        <v>77</v>
      </c>
      <c r="AY125" s="237" t="s">
        <v>134</v>
      </c>
    </row>
    <row r="126" spans="1:51" s="13" customFormat="1" ht="12">
      <c r="A126" s="13"/>
      <c r="B126" s="226"/>
      <c r="C126" s="227"/>
      <c r="D126" s="228" t="s">
        <v>158</v>
      </c>
      <c r="E126" s="229" t="s">
        <v>32</v>
      </c>
      <c r="F126" s="230" t="s">
        <v>336</v>
      </c>
      <c r="G126" s="227"/>
      <c r="H126" s="231">
        <v>59.035</v>
      </c>
      <c r="I126" s="232"/>
      <c r="J126" s="227"/>
      <c r="K126" s="227"/>
      <c r="L126" s="233"/>
      <c r="M126" s="234"/>
      <c r="N126" s="235"/>
      <c r="O126" s="235"/>
      <c r="P126" s="235"/>
      <c r="Q126" s="235"/>
      <c r="R126" s="235"/>
      <c r="S126" s="235"/>
      <c r="T126" s="236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7" t="s">
        <v>158</v>
      </c>
      <c r="AU126" s="237" t="s">
        <v>86</v>
      </c>
      <c r="AV126" s="13" t="s">
        <v>86</v>
      </c>
      <c r="AW126" s="13" t="s">
        <v>39</v>
      </c>
      <c r="AX126" s="13" t="s">
        <v>77</v>
      </c>
      <c r="AY126" s="237" t="s">
        <v>134</v>
      </c>
    </row>
    <row r="127" spans="1:51" s="14" customFormat="1" ht="12">
      <c r="A127" s="14"/>
      <c r="B127" s="238"/>
      <c r="C127" s="239"/>
      <c r="D127" s="228" t="s">
        <v>158</v>
      </c>
      <c r="E127" s="240" t="s">
        <v>32</v>
      </c>
      <c r="F127" s="241" t="s">
        <v>166</v>
      </c>
      <c r="G127" s="239"/>
      <c r="H127" s="242">
        <v>4114.375</v>
      </c>
      <c r="I127" s="243"/>
      <c r="J127" s="239"/>
      <c r="K127" s="239"/>
      <c r="L127" s="244"/>
      <c r="M127" s="245"/>
      <c r="N127" s="246"/>
      <c r="O127" s="246"/>
      <c r="P127" s="246"/>
      <c r="Q127" s="246"/>
      <c r="R127" s="246"/>
      <c r="S127" s="246"/>
      <c r="T127" s="247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8" t="s">
        <v>158</v>
      </c>
      <c r="AU127" s="248" t="s">
        <v>86</v>
      </c>
      <c r="AV127" s="14" t="s">
        <v>141</v>
      </c>
      <c r="AW127" s="14" t="s">
        <v>39</v>
      </c>
      <c r="AX127" s="14" t="s">
        <v>84</v>
      </c>
      <c r="AY127" s="248" t="s">
        <v>134</v>
      </c>
    </row>
    <row r="128" spans="1:65" s="2" customFormat="1" ht="14.4" customHeight="1">
      <c r="A128" s="39"/>
      <c r="B128" s="40"/>
      <c r="C128" s="213" t="s">
        <v>182</v>
      </c>
      <c r="D128" s="213" t="s">
        <v>136</v>
      </c>
      <c r="E128" s="214" t="s">
        <v>338</v>
      </c>
      <c r="F128" s="215" t="s">
        <v>339</v>
      </c>
      <c r="G128" s="216" t="s">
        <v>156</v>
      </c>
      <c r="H128" s="217">
        <v>2396</v>
      </c>
      <c r="I128" s="218"/>
      <c r="J128" s="219">
        <f>ROUND(I128*H128,2)</f>
        <v>0</v>
      </c>
      <c r="K128" s="215" t="s">
        <v>140</v>
      </c>
      <c r="L128" s="45"/>
      <c r="M128" s="220" t="s">
        <v>32</v>
      </c>
      <c r="N128" s="221" t="s">
        <v>48</v>
      </c>
      <c r="O128" s="85"/>
      <c r="P128" s="222">
        <f>O128*H128</f>
        <v>0</v>
      </c>
      <c r="Q128" s="222">
        <v>0</v>
      </c>
      <c r="R128" s="222">
        <f>Q128*H128</f>
        <v>0</v>
      </c>
      <c r="S128" s="222">
        <v>0</v>
      </c>
      <c r="T128" s="223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24" t="s">
        <v>141</v>
      </c>
      <c r="AT128" s="224" t="s">
        <v>136</v>
      </c>
      <c r="AU128" s="224" t="s">
        <v>86</v>
      </c>
      <c r="AY128" s="17" t="s">
        <v>134</v>
      </c>
      <c r="BE128" s="225">
        <f>IF(N128="základní",J128,0)</f>
        <v>0</v>
      </c>
      <c r="BF128" s="225">
        <f>IF(N128="snížená",J128,0)</f>
        <v>0</v>
      </c>
      <c r="BG128" s="225">
        <f>IF(N128="zákl. přenesená",J128,0)</f>
        <v>0</v>
      </c>
      <c r="BH128" s="225">
        <f>IF(N128="sníž. přenesená",J128,0)</f>
        <v>0</v>
      </c>
      <c r="BI128" s="225">
        <f>IF(N128="nulová",J128,0)</f>
        <v>0</v>
      </c>
      <c r="BJ128" s="17" t="s">
        <v>84</v>
      </c>
      <c r="BK128" s="225">
        <f>ROUND(I128*H128,2)</f>
        <v>0</v>
      </c>
      <c r="BL128" s="17" t="s">
        <v>141</v>
      </c>
      <c r="BM128" s="224" t="s">
        <v>342</v>
      </c>
    </row>
    <row r="129" spans="1:51" s="13" customFormat="1" ht="12">
      <c r="A129" s="13"/>
      <c r="B129" s="226"/>
      <c r="C129" s="227"/>
      <c r="D129" s="228" t="s">
        <v>158</v>
      </c>
      <c r="E129" s="229" t="s">
        <v>32</v>
      </c>
      <c r="F129" s="230" t="s">
        <v>337</v>
      </c>
      <c r="G129" s="227"/>
      <c r="H129" s="231">
        <v>220</v>
      </c>
      <c r="I129" s="232"/>
      <c r="J129" s="227"/>
      <c r="K129" s="227"/>
      <c r="L129" s="233"/>
      <c r="M129" s="234"/>
      <c r="N129" s="235"/>
      <c r="O129" s="235"/>
      <c r="P129" s="235"/>
      <c r="Q129" s="235"/>
      <c r="R129" s="235"/>
      <c r="S129" s="235"/>
      <c r="T129" s="236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7" t="s">
        <v>158</v>
      </c>
      <c r="AU129" s="237" t="s">
        <v>86</v>
      </c>
      <c r="AV129" s="13" t="s">
        <v>86</v>
      </c>
      <c r="AW129" s="13" t="s">
        <v>39</v>
      </c>
      <c r="AX129" s="13" t="s">
        <v>77</v>
      </c>
      <c r="AY129" s="237" t="s">
        <v>134</v>
      </c>
    </row>
    <row r="130" spans="1:51" s="13" customFormat="1" ht="12">
      <c r="A130" s="13"/>
      <c r="B130" s="226"/>
      <c r="C130" s="227"/>
      <c r="D130" s="228" t="s">
        <v>158</v>
      </c>
      <c r="E130" s="229" t="s">
        <v>32</v>
      </c>
      <c r="F130" s="230" t="s">
        <v>343</v>
      </c>
      <c r="G130" s="227"/>
      <c r="H130" s="231">
        <v>2028</v>
      </c>
      <c r="I130" s="232"/>
      <c r="J130" s="227"/>
      <c r="K130" s="227"/>
      <c r="L130" s="233"/>
      <c r="M130" s="234"/>
      <c r="N130" s="235"/>
      <c r="O130" s="235"/>
      <c r="P130" s="235"/>
      <c r="Q130" s="235"/>
      <c r="R130" s="235"/>
      <c r="S130" s="235"/>
      <c r="T130" s="236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7" t="s">
        <v>158</v>
      </c>
      <c r="AU130" s="237" t="s">
        <v>86</v>
      </c>
      <c r="AV130" s="13" t="s">
        <v>86</v>
      </c>
      <c r="AW130" s="13" t="s">
        <v>39</v>
      </c>
      <c r="AX130" s="13" t="s">
        <v>77</v>
      </c>
      <c r="AY130" s="237" t="s">
        <v>134</v>
      </c>
    </row>
    <row r="131" spans="1:51" s="13" customFormat="1" ht="12">
      <c r="A131" s="13"/>
      <c r="B131" s="226"/>
      <c r="C131" s="227"/>
      <c r="D131" s="228" t="s">
        <v>158</v>
      </c>
      <c r="E131" s="229" t="s">
        <v>32</v>
      </c>
      <c r="F131" s="230" t="s">
        <v>312</v>
      </c>
      <c r="G131" s="227"/>
      <c r="H131" s="231">
        <v>148</v>
      </c>
      <c r="I131" s="232"/>
      <c r="J131" s="227"/>
      <c r="K131" s="227"/>
      <c r="L131" s="233"/>
      <c r="M131" s="234"/>
      <c r="N131" s="235"/>
      <c r="O131" s="235"/>
      <c r="P131" s="235"/>
      <c r="Q131" s="235"/>
      <c r="R131" s="235"/>
      <c r="S131" s="235"/>
      <c r="T131" s="236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7" t="s">
        <v>158</v>
      </c>
      <c r="AU131" s="237" t="s">
        <v>86</v>
      </c>
      <c r="AV131" s="13" t="s">
        <v>86</v>
      </c>
      <c r="AW131" s="13" t="s">
        <v>39</v>
      </c>
      <c r="AX131" s="13" t="s">
        <v>77</v>
      </c>
      <c r="AY131" s="237" t="s">
        <v>134</v>
      </c>
    </row>
    <row r="132" spans="1:51" s="14" customFormat="1" ht="12">
      <c r="A132" s="14"/>
      <c r="B132" s="238"/>
      <c r="C132" s="239"/>
      <c r="D132" s="228" t="s">
        <v>158</v>
      </c>
      <c r="E132" s="240" t="s">
        <v>32</v>
      </c>
      <c r="F132" s="241" t="s">
        <v>166</v>
      </c>
      <c r="G132" s="239"/>
      <c r="H132" s="242">
        <v>2396</v>
      </c>
      <c r="I132" s="243"/>
      <c r="J132" s="239"/>
      <c r="K132" s="239"/>
      <c r="L132" s="244"/>
      <c r="M132" s="245"/>
      <c r="N132" s="246"/>
      <c r="O132" s="246"/>
      <c r="P132" s="246"/>
      <c r="Q132" s="246"/>
      <c r="R132" s="246"/>
      <c r="S132" s="246"/>
      <c r="T132" s="247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48" t="s">
        <v>158</v>
      </c>
      <c r="AU132" s="248" t="s">
        <v>86</v>
      </c>
      <c r="AV132" s="14" t="s">
        <v>141</v>
      </c>
      <c r="AW132" s="14" t="s">
        <v>39</v>
      </c>
      <c r="AX132" s="14" t="s">
        <v>84</v>
      </c>
      <c r="AY132" s="248" t="s">
        <v>134</v>
      </c>
    </row>
    <row r="133" spans="1:65" s="2" customFormat="1" ht="14.4" customHeight="1">
      <c r="A133" s="39"/>
      <c r="B133" s="40"/>
      <c r="C133" s="213" t="s">
        <v>187</v>
      </c>
      <c r="D133" s="213" t="s">
        <v>136</v>
      </c>
      <c r="E133" s="214" t="s">
        <v>338</v>
      </c>
      <c r="F133" s="215" t="s">
        <v>339</v>
      </c>
      <c r="G133" s="216" t="s">
        <v>156</v>
      </c>
      <c r="H133" s="217">
        <v>2396</v>
      </c>
      <c r="I133" s="218"/>
      <c r="J133" s="219">
        <f>ROUND(I133*H133,2)</f>
        <v>0</v>
      </c>
      <c r="K133" s="215" t="s">
        <v>140</v>
      </c>
      <c r="L133" s="45"/>
      <c r="M133" s="220" t="s">
        <v>32</v>
      </c>
      <c r="N133" s="221" t="s">
        <v>48</v>
      </c>
      <c r="O133" s="85"/>
      <c r="P133" s="222">
        <f>O133*H133</f>
        <v>0</v>
      </c>
      <c r="Q133" s="222">
        <v>0</v>
      </c>
      <c r="R133" s="222">
        <f>Q133*H133</f>
        <v>0</v>
      </c>
      <c r="S133" s="222">
        <v>0</v>
      </c>
      <c r="T133" s="223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24" t="s">
        <v>141</v>
      </c>
      <c r="AT133" s="224" t="s">
        <v>136</v>
      </c>
      <c r="AU133" s="224" t="s">
        <v>86</v>
      </c>
      <c r="AY133" s="17" t="s">
        <v>134</v>
      </c>
      <c r="BE133" s="225">
        <f>IF(N133="základní",J133,0)</f>
        <v>0</v>
      </c>
      <c r="BF133" s="225">
        <f>IF(N133="snížená",J133,0)</f>
        <v>0</v>
      </c>
      <c r="BG133" s="225">
        <f>IF(N133="zákl. přenesená",J133,0)</f>
        <v>0</v>
      </c>
      <c r="BH133" s="225">
        <f>IF(N133="sníž. přenesená",J133,0)</f>
        <v>0</v>
      </c>
      <c r="BI133" s="225">
        <f>IF(N133="nulová",J133,0)</f>
        <v>0</v>
      </c>
      <c r="BJ133" s="17" t="s">
        <v>84</v>
      </c>
      <c r="BK133" s="225">
        <f>ROUND(I133*H133,2)</f>
        <v>0</v>
      </c>
      <c r="BL133" s="17" t="s">
        <v>141</v>
      </c>
      <c r="BM133" s="224" t="s">
        <v>344</v>
      </c>
    </row>
    <row r="134" spans="1:51" s="13" customFormat="1" ht="12">
      <c r="A134" s="13"/>
      <c r="B134" s="226"/>
      <c r="C134" s="227"/>
      <c r="D134" s="228" t="s">
        <v>158</v>
      </c>
      <c r="E134" s="229" t="s">
        <v>32</v>
      </c>
      <c r="F134" s="230" t="s">
        <v>337</v>
      </c>
      <c r="G134" s="227"/>
      <c r="H134" s="231">
        <v>220</v>
      </c>
      <c r="I134" s="232"/>
      <c r="J134" s="227"/>
      <c r="K134" s="227"/>
      <c r="L134" s="233"/>
      <c r="M134" s="234"/>
      <c r="N134" s="235"/>
      <c r="O134" s="235"/>
      <c r="P134" s="235"/>
      <c r="Q134" s="235"/>
      <c r="R134" s="235"/>
      <c r="S134" s="235"/>
      <c r="T134" s="236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7" t="s">
        <v>158</v>
      </c>
      <c r="AU134" s="237" t="s">
        <v>86</v>
      </c>
      <c r="AV134" s="13" t="s">
        <v>86</v>
      </c>
      <c r="AW134" s="13" t="s">
        <v>39</v>
      </c>
      <c r="AX134" s="13" t="s">
        <v>77</v>
      </c>
      <c r="AY134" s="237" t="s">
        <v>134</v>
      </c>
    </row>
    <row r="135" spans="1:51" s="13" customFormat="1" ht="12">
      <c r="A135" s="13"/>
      <c r="B135" s="226"/>
      <c r="C135" s="227"/>
      <c r="D135" s="228" t="s">
        <v>158</v>
      </c>
      <c r="E135" s="229" t="s">
        <v>32</v>
      </c>
      <c r="F135" s="230" t="s">
        <v>343</v>
      </c>
      <c r="G135" s="227"/>
      <c r="H135" s="231">
        <v>2028</v>
      </c>
      <c r="I135" s="232"/>
      <c r="J135" s="227"/>
      <c r="K135" s="227"/>
      <c r="L135" s="233"/>
      <c r="M135" s="234"/>
      <c r="N135" s="235"/>
      <c r="O135" s="235"/>
      <c r="P135" s="235"/>
      <c r="Q135" s="235"/>
      <c r="R135" s="235"/>
      <c r="S135" s="235"/>
      <c r="T135" s="236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7" t="s">
        <v>158</v>
      </c>
      <c r="AU135" s="237" t="s">
        <v>86</v>
      </c>
      <c r="AV135" s="13" t="s">
        <v>86</v>
      </c>
      <c r="AW135" s="13" t="s">
        <v>39</v>
      </c>
      <c r="AX135" s="13" t="s">
        <v>77</v>
      </c>
      <c r="AY135" s="237" t="s">
        <v>134</v>
      </c>
    </row>
    <row r="136" spans="1:51" s="13" customFormat="1" ht="12">
      <c r="A136" s="13"/>
      <c r="B136" s="226"/>
      <c r="C136" s="227"/>
      <c r="D136" s="228" t="s">
        <v>158</v>
      </c>
      <c r="E136" s="229" t="s">
        <v>32</v>
      </c>
      <c r="F136" s="230" t="s">
        <v>312</v>
      </c>
      <c r="G136" s="227"/>
      <c r="H136" s="231">
        <v>148</v>
      </c>
      <c r="I136" s="232"/>
      <c r="J136" s="227"/>
      <c r="K136" s="227"/>
      <c r="L136" s="233"/>
      <c r="M136" s="234"/>
      <c r="N136" s="235"/>
      <c r="O136" s="235"/>
      <c r="P136" s="235"/>
      <c r="Q136" s="235"/>
      <c r="R136" s="235"/>
      <c r="S136" s="235"/>
      <c r="T136" s="236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7" t="s">
        <v>158</v>
      </c>
      <c r="AU136" s="237" t="s">
        <v>86</v>
      </c>
      <c r="AV136" s="13" t="s">
        <v>86</v>
      </c>
      <c r="AW136" s="13" t="s">
        <v>39</v>
      </c>
      <c r="AX136" s="13" t="s">
        <v>77</v>
      </c>
      <c r="AY136" s="237" t="s">
        <v>134</v>
      </c>
    </row>
    <row r="137" spans="1:51" s="14" customFormat="1" ht="12">
      <c r="A137" s="14"/>
      <c r="B137" s="238"/>
      <c r="C137" s="239"/>
      <c r="D137" s="228" t="s">
        <v>158</v>
      </c>
      <c r="E137" s="240" t="s">
        <v>32</v>
      </c>
      <c r="F137" s="241" t="s">
        <v>166</v>
      </c>
      <c r="G137" s="239"/>
      <c r="H137" s="242">
        <v>2396</v>
      </c>
      <c r="I137" s="243"/>
      <c r="J137" s="239"/>
      <c r="K137" s="239"/>
      <c r="L137" s="244"/>
      <c r="M137" s="245"/>
      <c r="N137" s="246"/>
      <c r="O137" s="246"/>
      <c r="P137" s="246"/>
      <c r="Q137" s="246"/>
      <c r="R137" s="246"/>
      <c r="S137" s="246"/>
      <c r="T137" s="247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48" t="s">
        <v>158</v>
      </c>
      <c r="AU137" s="248" t="s">
        <v>86</v>
      </c>
      <c r="AV137" s="14" t="s">
        <v>141</v>
      </c>
      <c r="AW137" s="14" t="s">
        <v>39</v>
      </c>
      <c r="AX137" s="14" t="s">
        <v>84</v>
      </c>
      <c r="AY137" s="248" t="s">
        <v>134</v>
      </c>
    </row>
    <row r="138" spans="1:65" s="2" customFormat="1" ht="24.15" customHeight="1">
      <c r="A138" s="39"/>
      <c r="B138" s="40"/>
      <c r="C138" s="213" t="s">
        <v>191</v>
      </c>
      <c r="D138" s="213" t="s">
        <v>136</v>
      </c>
      <c r="E138" s="214" t="s">
        <v>345</v>
      </c>
      <c r="F138" s="215" t="s">
        <v>346</v>
      </c>
      <c r="G138" s="216" t="s">
        <v>156</v>
      </c>
      <c r="H138" s="217">
        <v>1179.5</v>
      </c>
      <c r="I138" s="218"/>
      <c r="J138" s="219">
        <f>ROUND(I138*H138,2)</f>
        <v>0</v>
      </c>
      <c r="K138" s="215" t="s">
        <v>140</v>
      </c>
      <c r="L138" s="45"/>
      <c r="M138" s="220" t="s">
        <v>32</v>
      </c>
      <c r="N138" s="221" t="s">
        <v>48</v>
      </c>
      <c r="O138" s="85"/>
      <c r="P138" s="222">
        <f>O138*H138</f>
        <v>0</v>
      </c>
      <c r="Q138" s="222">
        <v>0</v>
      </c>
      <c r="R138" s="222">
        <f>Q138*H138</f>
        <v>0</v>
      </c>
      <c r="S138" s="222">
        <v>0</v>
      </c>
      <c r="T138" s="223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24" t="s">
        <v>141</v>
      </c>
      <c r="AT138" s="224" t="s">
        <v>136</v>
      </c>
      <c r="AU138" s="224" t="s">
        <v>86</v>
      </c>
      <c r="AY138" s="17" t="s">
        <v>134</v>
      </c>
      <c r="BE138" s="225">
        <f>IF(N138="základní",J138,0)</f>
        <v>0</v>
      </c>
      <c r="BF138" s="225">
        <f>IF(N138="snížená",J138,0)</f>
        <v>0</v>
      </c>
      <c r="BG138" s="225">
        <f>IF(N138="zákl. přenesená",J138,0)</f>
        <v>0</v>
      </c>
      <c r="BH138" s="225">
        <f>IF(N138="sníž. přenesená",J138,0)</f>
        <v>0</v>
      </c>
      <c r="BI138" s="225">
        <f>IF(N138="nulová",J138,0)</f>
        <v>0</v>
      </c>
      <c r="BJ138" s="17" t="s">
        <v>84</v>
      </c>
      <c r="BK138" s="225">
        <f>ROUND(I138*H138,2)</f>
        <v>0</v>
      </c>
      <c r="BL138" s="17" t="s">
        <v>141</v>
      </c>
      <c r="BM138" s="224" t="s">
        <v>347</v>
      </c>
    </row>
    <row r="139" spans="1:65" s="2" customFormat="1" ht="14.4" customHeight="1">
      <c r="A139" s="39"/>
      <c r="B139" s="40"/>
      <c r="C139" s="213" t="s">
        <v>196</v>
      </c>
      <c r="D139" s="213" t="s">
        <v>136</v>
      </c>
      <c r="E139" s="214" t="s">
        <v>348</v>
      </c>
      <c r="F139" s="215" t="s">
        <v>349</v>
      </c>
      <c r="G139" s="216" t="s">
        <v>156</v>
      </c>
      <c r="H139" s="217">
        <v>1179.5</v>
      </c>
      <c r="I139" s="218"/>
      <c r="J139" s="219">
        <f>ROUND(I139*H139,2)</f>
        <v>0</v>
      </c>
      <c r="K139" s="215" t="s">
        <v>140</v>
      </c>
      <c r="L139" s="45"/>
      <c r="M139" s="220" t="s">
        <v>32</v>
      </c>
      <c r="N139" s="221" t="s">
        <v>48</v>
      </c>
      <c r="O139" s="85"/>
      <c r="P139" s="222">
        <f>O139*H139</f>
        <v>0</v>
      </c>
      <c r="Q139" s="222">
        <v>0</v>
      </c>
      <c r="R139" s="222">
        <f>Q139*H139</f>
        <v>0</v>
      </c>
      <c r="S139" s="222">
        <v>0</v>
      </c>
      <c r="T139" s="223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24" t="s">
        <v>141</v>
      </c>
      <c r="AT139" s="224" t="s">
        <v>136</v>
      </c>
      <c r="AU139" s="224" t="s">
        <v>86</v>
      </c>
      <c r="AY139" s="17" t="s">
        <v>134</v>
      </c>
      <c r="BE139" s="225">
        <f>IF(N139="základní",J139,0)</f>
        <v>0</v>
      </c>
      <c r="BF139" s="225">
        <f>IF(N139="snížená",J139,0)</f>
        <v>0</v>
      </c>
      <c r="BG139" s="225">
        <f>IF(N139="zákl. přenesená",J139,0)</f>
        <v>0</v>
      </c>
      <c r="BH139" s="225">
        <f>IF(N139="sníž. přenesená",J139,0)</f>
        <v>0</v>
      </c>
      <c r="BI139" s="225">
        <f>IF(N139="nulová",J139,0)</f>
        <v>0</v>
      </c>
      <c r="BJ139" s="17" t="s">
        <v>84</v>
      </c>
      <c r="BK139" s="225">
        <f>ROUND(I139*H139,2)</f>
        <v>0</v>
      </c>
      <c r="BL139" s="17" t="s">
        <v>141</v>
      </c>
      <c r="BM139" s="224" t="s">
        <v>350</v>
      </c>
    </row>
    <row r="140" spans="1:65" s="2" customFormat="1" ht="14.4" customHeight="1">
      <c r="A140" s="39"/>
      <c r="B140" s="40"/>
      <c r="C140" s="213" t="s">
        <v>208</v>
      </c>
      <c r="D140" s="213" t="s">
        <v>136</v>
      </c>
      <c r="E140" s="214" t="s">
        <v>351</v>
      </c>
      <c r="F140" s="215" t="s">
        <v>352</v>
      </c>
      <c r="G140" s="216" t="s">
        <v>156</v>
      </c>
      <c r="H140" s="217">
        <v>1179.5</v>
      </c>
      <c r="I140" s="218"/>
      <c r="J140" s="219">
        <f>ROUND(I140*H140,2)</f>
        <v>0</v>
      </c>
      <c r="K140" s="215" t="s">
        <v>140</v>
      </c>
      <c r="L140" s="45"/>
      <c r="M140" s="220" t="s">
        <v>32</v>
      </c>
      <c r="N140" s="221" t="s">
        <v>48</v>
      </c>
      <c r="O140" s="85"/>
      <c r="P140" s="222">
        <f>O140*H140</f>
        <v>0</v>
      </c>
      <c r="Q140" s="222">
        <v>0</v>
      </c>
      <c r="R140" s="222">
        <f>Q140*H140</f>
        <v>0</v>
      </c>
      <c r="S140" s="222">
        <v>0</v>
      </c>
      <c r="T140" s="223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24" t="s">
        <v>141</v>
      </c>
      <c r="AT140" s="224" t="s">
        <v>136</v>
      </c>
      <c r="AU140" s="224" t="s">
        <v>86</v>
      </c>
      <c r="AY140" s="17" t="s">
        <v>134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7" t="s">
        <v>84</v>
      </c>
      <c r="BK140" s="225">
        <f>ROUND(I140*H140,2)</f>
        <v>0</v>
      </c>
      <c r="BL140" s="17" t="s">
        <v>141</v>
      </c>
      <c r="BM140" s="224" t="s">
        <v>353</v>
      </c>
    </row>
    <row r="141" spans="1:65" s="2" customFormat="1" ht="24.15" customHeight="1">
      <c r="A141" s="39"/>
      <c r="B141" s="40"/>
      <c r="C141" s="213" t="s">
        <v>8</v>
      </c>
      <c r="D141" s="213" t="s">
        <v>136</v>
      </c>
      <c r="E141" s="214" t="s">
        <v>354</v>
      </c>
      <c r="F141" s="215" t="s">
        <v>355</v>
      </c>
      <c r="G141" s="216" t="s">
        <v>156</v>
      </c>
      <c r="H141" s="217">
        <v>1179.5</v>
      </c>
      <c r="I141" s="218"/>
      <c r="J141" s="219">
        <f>ROUND(I141*H141,2)</f>
        <v>0</v>
      </c>
      <c r="K141" s="215" t="s">
        <v>140</v>
      </c>
      <c r="L141" s="45"/>
      <c r="M141" s="220" t="s">
        <v>32</v>
      </c>
      <c r="N141" s="221" t="s">
        <v>48</v>
      </c>
      <c r="O141" s="85"/>
      <c r="P141" s="222">
        <f>O141*H141</f>
        <v>0</v>
      </c>
      <c r="Q141" s="222">
        <v>0</v>
      </c>
      <c r="R141" s="222">
        <f>Q141*H141</f>
        <v>0</v>
      </c>
      <c r="S141" s="222">
        <v>0</v>
      </c>
      <c r="T141" s="223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24" t="s">
        <v>141</v>
      </c>
      <c r="AT141" s="224" t="s">
        <v>136</v>
      </c>
      <c r="AU141" s="224" t="s">
        <v>86</v>
      </c>
      <c r="AY141" s="17" t="s">
        <v>134</v>
      </c>
      <c r="BE141" s="225">
        <f>IF(N141="základní",J141,0)</f>
        <v>0</v>
      </c>
      <c r="BF141" s="225">
        <f>IF(N141="snížená",J141,0)</f>
        <v>0</v>
      </c>
      <c r="BG141" s="225">
        <f>IF(N141="zákl. přenesená",J141,0)</f>
        <v>0</v>
      </c>
      <c r="BH141" s="225">
        <f>IF(N141="sníž. přenesená",J141,0)</f>
        <v>0</v>
      </c>
      <c r="BI141" s="225">
        <f>IF(N141="nulová",J141,0)</f>
        <v>0</v>
      </c>
      <c r="BJ141" s="17" t="s">
        <v>84</v>
      </c>
      <c r="BK141" s="225">
        <f>ROUND(I141*H141,2)</f>
        <v>0</v>
      </c>
      <c r="BL141" s="17" t="s">
        <v>141</v>
      </c>
      <c r="BM141" s="224" t="s">
        <v>356</v>
      </c>
    </row>
    <row r="142" spans="1:65" s="2" customFormat="1" ht="37.8" customHeight="1">
      <c r="A142" s="39"/>
      <c r="B142" s="40"/>
      <c r="C142" s="213" t="s">
        <v>217</v>
      </c>
      <c r="D142" s="213" t="s">
        <v>136</v>
      </c>
      <c r="E142" s="214" t="s">
        <v>357</v>
      </c>
      <c r="F142" s="215" t="s">
        <v>358</v>
      </c>
      <c r="G142" s="216" t="s">
        <v>156</v>
      </c>
      <c r="H142" s="217">
        <v>3906.665</v>
      </c>
      <c r="I142" s="218"/>
      <c r="J142" s="219">
        <f>ROUND(I142*H142,2)</f>
        <v>0</v>
      </c>
      <c r="K142" s="215" t="s">
        <v>140</v>
      </c>
      <c r="L142" s="45"/>
      <c r="M142" s="220" t="s">
        <v>32</v>
      </c>
      <c r="N142" s="221" t="s">
        <v>48</v>
      </c>
      <c r="O142" s="85"/>
      <c r="P142" s="222">
        <f>O142*H142</f>
        <v>0</v>
      </c>
      <c r="Q142" s="222">
        <v>0.08425</v>
      </c>
      <c r="R142" s="222">
        <f>Q142*H142</f>
        <v>329.13652625000003</v>
      </c>
      <c r="S142" s="222">
        <v>0</v>
      </c>
      <c r="T142" s="223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24" t="s">
        <v>141</v>
      </c>
      <c r="AT142" s="224" t="s">
        <v>136</v>
      </c>
      <c r="AU142" s="224" t="s">
        <v>86</v>
      </c>
      <c r="AY142" s="17" t="s">
        <v>134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7" t="s">
        <v>84</v>
      </c>
      <c r="BK142" s="225">
        <f>ROUND(I142*H142,2)</f>
        <v>0</v>
      </c>
      <c r="BL142" s="17" t="s">
        <v>141</v>
      </c>
      <c r="BM142" s="224" t="s">
        <v>359</v>
      </c>
    </row>
    <row r="143" spans="1:51" s="13" customFormat="1" ht="12">
      <c r="A143" s="13"/>
      <c r="B143" s="226"/>
      <c r="C143" s="227"/>
      <c r="D143" s="228" t="s">
        <v>158</v>
      </c>
      <c r="E143" s="229" t="s">
        <v>32</v>
      </c>
      <c r="F143" s="230" t="s">
        <v>360</v>
      </c>
      <c r="G143" s="227"/>
      <c r="H143" s="231">
        <v>3847.63</v>
      </c>
      <c r="I143" s="232"/>
      <c r="J143" s="227"/>
      <c r="K143" s="227"/>
      <c r="L143" s="233"/>
      <c r="M143" s="234"/>
      <c r="N143" s="235"/>
      <c r="O143" s="235"/>
      <c r="P143" s="235"/>
      <c r="Q143" s="235"/>
      <c r="R143" s="235"/>
      <c r="S143" s="235"/>
      <c r="T143" s="236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7" t="s">
        <v>158</v>
      </c>
      <c r="AU143" s="237" t="s">
        <v>86</v>
      </c>
      <c r="AV143" s="13" t="s">
        <v>86</v>
      </c>
      <c r="AW143" s="13" t="s">
        <v>39</v>
      </c>
      <c r="AX143" s="13" t="s">
        <v>77</v>
      </c>
      <c r="AY143" s="237" t="s">
        <v>134</v>
      </c>
    </row>
    <row r="144" spans="1:51" s="13" customFormat="1" ht="12">
      <c r="A144" s="13"/>
      <c r="B144" s="226"/>
      <c r="C144" s="227"/>
      <c r="D144" s="228" t="s">
        <v>158</v>
      </c>
      <c r="E144" s="229" t="s">
        <v>32</v>
      </c>
      <c r="F144" s="230" t="s">
        <v>361</v>
      </c>
      <c r="G144" s="227"/>
      <c r="H144" s="231">
        <v>59.035</v>
      </c>
      <c r="I144" s="232"/>
      <c r="J144" s="227"/>
      <c r="K144" s="227"/>
      <c r="L144" s="233"/>
      <c r="M144" s="234"/>
      <c r="N144" s="235"/>
      <c r="O144" s="235"/>
      <c r="P144" s="235"/>
      <c r="Q144" s="235"/>
      <c r="R144" s="235"/>
      <c r="S144" s="235"/>
      <c r="T144" s="236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7" t="s">
        <v>158</v>
      </c>
      <c r="AU144" s="237" t="s">
        <v>86</v>
      </c>
      <c r="AV144" s="13" t="s">
        <v>86</v>
      </c>
      <c r="AW144" s="13" t="s">
        <v>39</v>
      </c>
      <c r="AX144" s="13" t="s">
        <v>77</v>
      </c>
      <c r="AY144" s="237" t="s">
        <v>134</v>
      </c>
    </row>
    <row r="145" spans="1:51" s="14" customFormat="1" ht="12">
      <c r="A145" s="14"/>
      <c r="B145" s="238"/>
      <c r="C145" s="239"/>
      <c r="D145" s="228" t="s">
        <v>158</v>
      </c>
      <c r="E145" s="240" t="s">
        <v>32</v>
      </c>
      <c r="F145" s="241" t="s">
        <v>166</v>
      </c>
      <c r="G145" s="239"/>
      <c r="H145" s="242">
        <v>3906.665</v>
      </c>
      <c r="I145" s="243"/>
      <c r="J145" s="239"/>
      <c r="K145" s="239"/>
      <c r="L145" s="244"/>
      <c r="M145" s="245"/>
      <c r="N145" s="246"/>
      <c r="O145" s="246"/>
      <c r="P145" s="246"/>
      <c r="Q145" s="246"/>
      <c r="R145" s="246"/>
      <c r="S145" s="246"/>
      <c r="T145" s="247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8" t="s">
        <v>158</v>
      </c>
      <c r="AU145" s="248" t="s">
        <v>86</v>
      </c>
      <c r="AV145" s="14" t="s">
        <v>141</v>
      </c>
      <c r="AW145" s="14" t="s">
        <v>39</v>
      </c>
      <c r="AX145" s="14" t="s">
        <v>84</v>
      </c>
      <c r="AY145" s="248" t="s">
        <v>134</v>
      </c>
    </row>
    <row r="146" spans="1:65" s="2" customFormat="1" ht="14.4" customHeight="1">
      <c r="A146" s="39"/>
      <c r="B146" s="40"/>
      <c r="C146" s="256" t="s">
        <v>224</v>
      </c>
      <c r="D146" s="256" t="s">
        <v>326</v>
      </c>
      <c r="E146" s="257" t="s">
        <v>362</v>
      </c>
      <c r="F146" s="258" t="s">
        <v>363</v>
      </c>
      <c r="G146" s="259" t="s">
        <v>156</v>
      </c>
      <c r="H146" s="260">
        <v>4062.932</v>
      </c>
      <c r="I146" s="261"/>
      <c r="J146" s="262">
        <f>ROUND(I146*H146,2)</f>
        <v>0</v>
      </c>
      <c r="K146" s="258" t="s">
        <v>140</v>
      </c>
      <c r="L146" s="263"/>
      <c r="M146" s="264" t="s">
        <v>32</v>
      </c>
      <c r="N146" s="265" t="s">
        <v>48</v>
      </c>
      <c r="O146" s="85"/>
      <c r="P146" s="222">
        <f>O146*H146</f>
        <v>0</v>
      </c>
      <c r="Q146" s="222">
        <v>0.131</v>
      </c>
      <c r="R146" s="222">
        <f>Q146*H146</f>
        <v>532.244092</v>
      </c>
      <c r="S146" s="222">
        <v>0</v>
      </c>
      <c r="T146" s="223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24" t="s">
        <v>172</v>
      </c>
      <c r="AT146" s="224" t="s">
        <v>326</v>
      </c>
      <c r="AU146" s="224" t="s">
        <v>86</v>
      </c>
      <c r="AY146" s="17" t="s">
        <v>134</v>
      </c>
      <c r="BE146" s="225">
        <f>IF(N146="základní",J146,0)</f>
        <v>0</v>
      </c>
      <c r="BF146" s="225">
        <f>IF(N146="snížená",J146,0)</f>
        <v>0</v>
      </c>
      <c r="BG146" s="225">
        <f>IF(N146="zákl. přenesená",J146,0)</f>
        <v>0</v>
      </c>
      <c r="BH146" s="225">
        <f>IF(N146="sníž. přenesená",J146,0)</f>
        <v>0</v>
      </c>
      <c r="BI146" s="225">
        <f>IF(N146="nulová",J146,0)</f>
        <v>0</v>
      </c>
      <c r="BJ146" s="17" t="s">
        <v>84</v>
      </c>
      <c r="BK146" s="225">
        <f>ROUND(I146*H146,2)</f>
        <v>0</v>
      </c>
      <c r="BL146" s="17" t="s">
        <v>141</v>
      </c>
      <c r="BM146" s="224" t="s">
        <v>364</v>
      </c>
    </row>
    <row r="147" spans="1:51" s="13" customFormat="1" ht="12">
      <c r="A147" s="13"/>
      <c r="B147" s="226"/>
      <c r="C147" s="227"/>
      <c r="D147" s="228" t="s">
        <v>158</v>
      </c>
      <c r="E147" s="227"/>
      <c r="F147" s="230" t="s">
        <v>365</v>
      </c>
      <c r="G147" s="227"/>
      <c r="H147" s="231">
        <v>4062.932</v>
      </c>
      <c r="I147" s="232"/>
      <c r="J147" s="227"/>
      <c r="K147" s="227"/>
      <c r="L147" s="233"/>
      <c r="M147" s="234"/>
      <c r="N147" s="235"/>
      <c r="O147" s="235"/>
      <c r="P147" s="235"/>
      <c r="Q147" s="235"/>
      <c r="R147" s="235"/>
      <c r="S147" s="235"/>
      <c r="T147" s="236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7" t="s">
        <v>158</v>
      </c>
      <c r="AU147" s="237" t="s">
        <v>86</v>
      </c>
      <c r="AV147" s="13" t="s">
        <v>86</v>
      </c>
      <c r="AW147" s="13" t="s">
        <v>4</v>
      </c>
      <c r="AX147" s="13" t="s">
        <v>84</v>
      </c>
      <c r="AY147" s="237" t="s">
        <v>134</v>
      </c>
    </row>
    <row r="148" spans="1:65" s="2" customFormat="1" ht="37.8" customHeight="1">
      <c r="A148" s="39"/>
      <c r="B148" s="40"/>
      <c r="C148" s="213" t="s">
        <v>229</v>
      </c>
      <c r="D148" s="213" t="s">
        <v>136</v>
      </c>
      <c r="E148" s="214" t="s">
        <v>366</v>
      </c>
      <c r="F148" s="215" t="s">
        <v>367</v>
      </c>
      <c r="G148" s="216" t="s">
        <v>156</v>
      </c>
      <c r="H148" s="217">
        <v>2238</v>
      </c>
      <c r="I148" s="218"/>
      <c r="J148" s="219">
        <f>ROUND(I148*H148,2)</f>
        <v>0</v>
      </c>
      <c r="K148" s="215" t="s">
        <v>140</v>
      </c>
      <c r="L148" s="45"/>
      <c r="M148" s="220" t="s">
        <v>32</v>
      </c>
      <c r="N148" s="221" t="s">
        <v>48</v>
      </c>
      <c r="O148" s="85"/>
      <c r="P148" s="222">
        <f>O148*H148</f>
        <v>0</v>
      </c>
      <c r="Q148" s="222">
        <v>0.08565</v>
      </c>
      <c r="R148" s="222">
        <f>Q148*H148</f>
        <v>191.68470000000002</v>
      </c>
      <c r="S148" s="222">
        <v>0</v>
      </c>
      <c r="T148" s="223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24" t="s">
        <v>141</v>
      </c>
      <c r="AT148" s="224" t="s">
        <v>136</v>
      </c>
      <c r="AU148" s="224" t="s">
        <v>86</v>
      </c>
      <c r="AY148" s="17" t="s">
        <v>134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7" t="s">
        <v>84</v>
      </c>
      <c r="BK148" s="225">
        <f>ROUND(I148*H148,2)</f>
        <v>0</v>
      </c>
      <c r="BL148" s="17" t="s">
        <v>141</v>
      </c>
      <c r="BM148" s="224" t="s">
        <v>368</v>
      </c>
    </row>
    <row r="149" spans="1:51" s="13" customFormat="1" ht="12">
      <c r="A149" s="13"/>
      <c r="B149" s="226"/>
      <c r="C149" s="227"/>
      <c r="D149" s="228" t="s">
        <v>158</v>
      </c>
      <c r="E149" s="229" t="s">
        <v>32</v>
      </c>
      <c r="F149" s="230" t="s">
        <v>369</v>
      </c>
      <c r="G149" s="227"/>
      <c r="H149" s="231">
        <v>2018</v>
      </c>
      <c r="I149" s="232"/>
      <c r="J149" s="227"/>
      <c r="K149" s="227"/>
      <c r="L149" s="233"/>
      <c r="M149" s="234"/>
      <c r="N149" s="235"/>
      <c r="O149" s="235"/>
      <c r="P149" s="235"/>
      <c r="Q149" s="235"/>
      <c r="R149" s="235"/>
      <c r="S149" s="235"/>
      <c r="T149" s="236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7" t="s">
        <v>158</v>
      </c>
      <c r="AU149" s="237" t="s">
        <v>86</v>
      </c>
      <c r="AV149" s="13" t="s">
        <v>86</v>
      </c>
      <c r="AW149" s="13" t="s">
        <v>39</v>
      </c>
      <c r="AX149" s="13" t="s">
        <v>77</v>
      </c>
      <c r="AY149" s="237" t="s">
        <v>134</v>
      </c>
    </row>
    <row r="150" spans="1:51" s="13" customFormat="1" ht="12">
      <c r="A150" s="13"/>
      <c r="B150" s="226"/>
      <c r="C150" s="227"/>
      <c r="D150" s="228" t="s">
        <v>158</v>
      </c>
      <c r="E150" s="229" t="s">
        <v>32</v>
      </c>
      <c r="F150" s="230" t="s">
        <v>370</v>
      </c>
      <c r="G150" s="227"/>
      <c r="H150" s="231">
        <v>220</v>
      </c>
      <c r="I150" s="232"/>
      <c r="J150" s="227"/>
      <c r="K150" s="227"/>
      <c r="L150" s="233"/>
      <c r="M150" s="234"/>
      <c r="N150" s="235"/>
      <c r="O150" s="235"/>
      <c r="P150" s="235"/>
      <c r="Q150" s="235"/>
      <c r="R150" s="235"/>
      <c r="S150" s="235"/>
      <c r="T150" s="236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7" t="s">
        <v>158</v>
      </c>
      <c r="AU150" s="237" t="s">
        <v>86</v>
      </c>
      <c r="AV150" s="13" t="s">
        <v>86</v>
      </c>
      <c r="AW150" s="13" t="s">
        <v>39</v>
      </c>
      <c r="AX150" s="13" t="s">
        <v>77</v>
      </c>
      <c r="AY150" s="237" t="s">
        <v>134</v>
      </c>
    </row>
    <row r="151" spans="1:51" s="14" customFormat="1" ht="12">
      <c r="A151" s="14"/>
      <c r="B151" s="238"/>
      <c r="C151" s="239"/>
      <c r="D151" s="228" t="s">
        <v>158</v>
      </c>
      <c r="E151" s="240" t="s">
        <v>32</v>
      </c>
      <c r="F151" s="241" t="s">
        <v>166</v>
      </c>
      <c r="G151" s="239"/>
      <c r="H151" s="242">
        <v>2238</v>
      </c>
      <c r="I151" s="243"/>
      <c r="J151" s="239"/>
      <c r="K151" s="239"/>
      <c r="L151" s="244"/>
      <c r="M151" s="245"/>
      <c r="N151" s="246"/>
      <c r="O151" s="246"/>
      <c r="P151" s="246"/>
      <c r="Q151" s="246"/>
      <c r="R151" s="246"/>
      <c r="S151" s="246"/>
      <c r="T151" s="247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48" t="s">
        <v>158</v>
      </c>
      <c r="AU151" s="248" t="s">
        <v>86</v>
      </c>
      <c r="AV151" s="14" t="s">
        <v>141</v>
      </c>
      <c r="AW151" s="14" t="s">
        <v>39</v>
      </c>
      <c r="AX151" s="14" t="s">
        <v>84</v>
      </c>
      <c r="AY151" s="248" t="s">
        <v>134</v>
      </c>
    </row>
    <row r="152" spans="1:65" s="2" customFormat="1" ht="14.4" customHeight="1">
      <c r="A152" s="39"/>
      <c r="B152" s="40"/>
      <c r="C152" s="256" t="s">
        <v>233</v>
      </c>
      <c r="D152" s="256" t="s">
        <v>326</v>
      </c>
      <c r="E152" s="257" t="s">
        <v>371</v>
      </c>
      <c r="F152" s="258" t="s">
        <v>372</v>
      </c>
      <c r="G152" s="259" t="s">
        <v>156</v>
      </c>
      <c r="H152" s="260">
        <v>2327.52</v>
      </c>
      <c r="I152" s="261"/>
      <c r="J152" s="262">
        <f>ROUND(I152*H152,2)</f>
        <v>0</v>
      </c>
      <c r="K152" s="258" t="s">
        <v>140</v>
      </c>
      <c r="L152" s="263"/>
      <c r="M152" s="264" t="s">
        <v>32</v>
      </c>
      <c r="N152" s="265" t="s">
        <v>48</v>
      </c>
      <c r="O152" s="85"/>
      <c r="P152" s="222">
        <f>O152*H152</f>
        <v>0</v>
      </c>
      <c r="Q152" s="222">
        <v>0.176</v>
      </c>
      <c r="R152" s="222">
        <f>Q152*H152</f>
        <v>409.64351999999997</v>
      </c>
      <c r="S152" s="222">
        <v>0</v>
      </c>
      <c r="T152" s="223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24" t="s">
        <v>172</v>
      </c>
      <c r="AT152" s="224" t="s">
        <v>326</v>
      </c>
      <c r="AU152" s="224" t="s">
        <v>86</v>
      </c>
      <c r="AY152" s="17" t="s">
        <v>134</v>
      </c>
      <c r="BE152" s="225">
        <f>IF(N152="základní",J152,0)</f>
        <v>0</v>
      </c>
      <c r="BF152" s="225">
        <f>IF(N152="snížená",J152,0)</f>
        <v>0</v>
      </c>
      <c r="BG152" s="225">
        <f>IF(N152="zákl. přenesená",J152,0)</f>
        <v>0</v>
      </c>
      <c r="BH152" s="225">
        <f>IF(N152="sníž. přenesená",J152,0)</f>
        <v>0</v>
      </c>
      <c r="BI152" s="225">
        <f>IF(N152="nulová",J152,0)</f>
        <v>0</v>
      </c>
      <c r="BJ152" s="17" t="s">
        <v>84</v>
      </c>
      <c r="BK152" s="225">
        <f>ROUND(I152*H152,2)</f>
        <v>0</v>
      </c>
      <c r="BL152" s="17" t="s">
        <v>141</v>
      </c>
      <c r="BM152" s="224" t="s">
        <v>373</v>
      </c>
    </row>
    <row r="153" spans="1:51" s="13" customFormat="1" ht="12">
      <c r="A153" s="13"/>
      <c r="B153" s="226"/>
      <c r="C153" s="227"/>
      <c r="D153" s="228" t="s">
        <v>158</v>
      </c>
      <c r="E153" s="227"/>
      <c r="F153" s="230" t="s">
        <v>374</v>
      </c>
      <c r="G153" s="227"/>
      <c r="H153" s="231">
        <v>2327.52</v>
      </c>
      <c r="I153" s="232"/>
      <c r="J153" s="227"/>
      <c r="K153" s="227"/>
      <c r="L153" s="233"/>
      <c r="M153" s="234"/>
      <c r="N153" s="235"/>
      <c r="O153" s="235"/>
      <c r="P153" s="235"/>
      <c r="Q153" s="235"/>
      <c r="R153" s="235"/>
      <c r="S153" s="235"/>
      <c r="T153" s="236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7" t="s">
        <v>158</v>
      </c>
      <c r="AU153" s="237" t="s">
        <v>86</v>
      </c>
      <c r="AV153" s="13" t="s">
        <v>86</v>
      </c>
      <c r="AW153" s="13" t="s">
        <v>4</v>
      </c>
      <c r="AX153" s="13" t="s">
        <v>84</v>
      </c>
      <c r="AY153" s="237" t="s">
        <v>134</v>
      </c>
    </row>
    <row r="154" spans="1:63" s="12" customFormat="1" ht="22.8" customHeight="1">
      <c r="A154" s="12"/>
      <c r="B154" s="197"/>
      <c r="C154" s="198"/>
      <c r="D154" s="199" t="s">
        <v>76</v>
      </c>
      <c r="E154" s="211" t="s">
        <v>172</v>
      </c>
      <c r="F154" s="211" t="s">
        <v>375</v>
      </c>
      <c r="G154" s="198"/>
      <c r="H154" s="198"/>
      <c r="I154" s="201"/>
      <c r="J154" s="212">
        <f>BK154</f>
        <v>0</v>
      </c>
      <c r="K154" s="198"/>
      <c r="L154" s="203"/>
      <c r="M154" s="204"/>
      <c r="N154" s="205"/>
      <c r="O154" s="205"/>
      <c r="P154" s="206">
        <f>SUM(P155:P161)</f>
        <v>0</v>
      </c>
      <c r="Q154" s="205"/>
      <c r="R154" s="206">
        <f>SUM(R155:R161)</f>
        <v>11.590599999999998</v>
      </c>
      <c r="S154" s="205"/>
      <c r="T154" s="207">
        <f>SUM(T155:T161)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08" t="s">
        <v>84</v>
      </c>
      <c r="AT154" s="209" t="s">
        <v>76</v>
      </c>
      <c r="AU154" s="209" t="s">
        <v>84</v>
      </c>
      <c r="AY154" s="208" t="s">
        <v>134</v>
      </c>
      <c r="BK154" s="210">
        <f>SUM(BK155:BK161)</f>
        <v>0</v>
      </c>
    </row>
    <row r="155" spans="1:65" s="2" customFormat="1" ht="37.8" customHeight="1">
      <c r="A155" s="39"/>
      <c r="B155" s="40"/>
      <c r="C155" s="213" t="s">
        <v>240</v>
      </c>
      <c r="D155" s="213" t="s">
        <v>376</v>
      </c>
      <c r="E155" s="214" t="s">
        <v>377</v>
      </c>
      <c r="F155" s="215" t="s">
        <v>378</v>
      </c>
      <c r="G155" s="216" t="s">
        <v>185</v>
      </c>
      <c r="H155" s="217">
        <v>134</v>
      </c>
      <c r="I155" s="218"/>
      <c r="J155" s="219">
        <f>ROUND(I155*H155,2)</f>
        <v>0</v>
      </c>
      <c r="K155" s="215" t="s">
        <v>379</v>
      </c>
      <c r="L155" s="45"/>
      <c r="M155" s="220" t="s">
        <v>32</v>
      </c>
      <c r="N155" s="221" t="s">
        <v>48</v>
      </c>
      <c r="O155" s="85"/>
      <c r="P155" s="222">
        <f>O155*H155</f>
        <v>0</v>
      </c>
      <c r="Q155" s="222">
        <v>0</v>
      </c>
      <c r="R155" s="222">
        <f>Q155*H155</f>
        <v>0</v>
      </c>
      <c r="S155" s="222">
        <v>0</v>
      </c>
      <c r="T155" s="223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24" t="s">
        <v>141</v>
      </c>
      <c r="AT155" s="224" t="s">
        <v>136</v>
      </c>
      <c r="AU155" s="224" t="s">
        <v>86</v>
      </c>
      <c r="AY155" s="17" t="s">
        <v>134</v>
      </c>
      <c r="BE155" s="225">
        <f>IF(N155="základní",J155,0)</f>
        <v>0</v>
      </c>
      <c r="BF155" s="225">
        <f>IF(N155="snížená",J155,0)</f>
        <v>0</v>
      </c>
      <c r="BG155" s="225">
        <f>IF(N155="zákl. přenesená",J155,0)</f>
        <v>0</v>
      </c>
      <c r="BH155" s="225">
        <f>IF(N155="sníž. přenesená",J155,0)</f>
        <v>0</v>
      </c>
      <c r="BI155" s="225">
        <f>IF(N155="nulová",J155,0)</f>
        <v>0</v>
      </c>
      <c r="BJ155" s="17" t="s">
        <v>84</v>
      </c>
      <c r="BK155" s="225">
        <f>ROUND(I155*H155,2)</f>
        <v>0</v>
      </c>
      <c r="BL155" s="17" t="s">
        <v>141</v>
      </c>
      <c r="BM155" s="224" t="s">
        <v>380</v>
      </c>
    </row>
    <row r="156" spans="1:65" s="2" customFormat="1" ht="14.4" customHeight="1">
      <c r="A156" s="39"/>
      <c r="B156" s="40"/>
      <c r="C156" s="213" t="s">
        <v>7</v>
      </c>
      <c r="D156" s="213" t="s">
        <v>136</v>
      </c>
      <c r="E156" s="214" t="s">
        <v>381</v>
      </c>
      <c r="F156" s="215" t="s">
        <v>382</v>
      </c>
      <c r="G156" s="216" t="s">
        <v>259</v>
      </c>
      <c r="H156" s="217">
        <v>34</v>
      </c>
      <c r="I156" s="218"/>
      <c r="J156" s="219">
        <f>ROUND(I156*H156,2)</f>
        <v>0</v>
      </c>
      <c r="K156" s="215" t="s">
        <v>32</v>
      </c>
      <c r="L156" s="45"/>
      <c r="M156" s="220" t="s">
        <v>32</v>
      </c>
      <c r="N156" s="221" t="s">
        <v>48</v>
      </c>
      <c r="O156" s="85"/>
      <c r="P156" s="222">
        <f>O156*H156</f>
        <v>0</v>
      </c>
      <c r="Q156" s="222">
        <v>0</v>
      </c>
      <c r="R156" s="222">
        <f>Q156*H156</f>
        <v>0</v>
      </c>
      <c r="S156" s="222">
        <v>0</v>
      </c>
      <c r="T156" s="223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24" t="s">
        <v>141</v>
      </c>
      <c r="AT156" s="224" t="s">
        <v>136</v>
      </c>
      <c r="AU156" s="224" t="s">
        <v>86</v>
      </c>
      <c r="AY156" s="17" t="s">
        <v>134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7" t="s">
        <v>84</v>
      </c>
      <c r="BK156" s="225">
        <f>ROUND(I156*H156,2)</f>
        <v>0</v>
      </c>
      <c r="BL156" s="17" t="s">
        <v>141</v>
      </c>
      <c r="BM156" s="224" t="s">
        <v>383</v>
      </c>
    </row>
    <row r="157" spans="1:47" s="2" customFormat="1" ht="12">
      <c r="A157" s="39"/>
      <c r="B157" s="40"/>
      <c r="C157" s="41"/>
      <c r="D157" s="228" t="s">
        <v>261</v>
      </c>
      <c r="E157" s="41"/>
      <c r="F157" s="249" t="s">
        <v>384</v>
      </c>
      <c r="G157" s="41"/>
      <c r="H157" s="41"/>
      <c r="I157" s="250"/>
      <c r="J157" s="41"/>
      <c r="K157" s="41"/>
      <c r="L157" s="45"/>
      <c r="M157" s="251"/>
      <c r="N157" s="252"/>
      <c r="O157" s="85"/>
      <c r="P157" s="85"/>
      <c r="Q157" s="85"/>
      <c r="R157" s="85"/>
      <c r="S157" s="85"/>
      <c r="T157" s="86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7" t="s">
        <v>261</v>
      </c>
      <c r="AU157" s="17" t="s">
        <v>86</v>
      </c>
    </row>
    <row r="158" spans="1:65" s="2" customFormat="1" ht="14.4" customHeight="1">
      <c r="A158" s="39"/>
      <c r="B158" s="40"/>
      <c r="C158" s="213" t="s">
        <v>247</v>
      </c>
      <c r="D158" s="213" t="s">
        <v>136</v>
      </c>
      <c r="E158" s="214" t="s">
        <v>385</v>
      </c>
      <c r="F158" s="215" t="s">
        <v>386</v>
      </c>
      <c r="G158" s="216" t="s">
        <v>259</v>
      </c>
      <c r="H158" s="217">
        <v>1</v>
      </c>
      <c r="I158" s="218"/>
      <c r="J158" s="219">
        <f>ROUND(I158*H158,2)</f>
        <v>0</v>
      </c>
      <c r="K158" s="215" t="s">
        <v>32</v>
      </c>
      <c r="L158" s="45"/>
      <c r="M158" s="220" t="s">
        <v>32</v>
      </c>
      <c r="N158" s="221" t="s">
        <v>48</v>
      </c>
      <c r="O158" s="85"/>
      <c r="P158" s="222">
        <f>O158*H158</f>
        <v>0</v>
      </c>
      <c r="Q158" s="222">
        <v>0</v>
      </c>
      <c r="R158" s="222">
        <f>Q158*H158</f>
        <v>0</v>
      </c>
      <c r="S158" s="222">
        <v>0</v>
      </c>
      <c r="T158" s="223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24" t="s">
        <v>141</v>
      </c>
      <c r="AT158" s="224" t="s">
        <v>136</v>
      </c>
      <c r="AU158" s="224" t="s">
        <v>86</v>
      </c>
      <c r="AY158" s="17" t="s">
        <v>134</v>
      </c>
      <c r="BE158" s="225">
        <f>IF(N158="základní",J158,0)</f>
        <v>0</v>
      </c>
      <c r="BF158" s="225">
        <f>IF(N158="snížená",J158,0)</f>
        <v>0</v>
      </c>
      <c r="BG158" s="225">
        <f>IF(N158="zákl. přenesená",J158,0)</f>
        <v>0</v>
      </c>
      <c r="BH158" s="225">
        <f>IF(N158="sníž. přenesená",J158,0)</f>
        <v>0</v>
      </c>
      <c r="BI158" s="225">
        <f>IF(N158="nulová",J158,0)</f>
        <v>0</v>
      </c>
      <c r="BJ158" s="17" t="s">
        <v>84</v>
      </c>
      <c r="BK158" s="225">
        <f>ROUND(I158*H158,2)</f>
        <v>0</v>
      </c>
      <c r="BL158" s="17" t="s">
        <v>141</v>
      </c>
      <c r="BM158" s="224" t="s">
        <v>387</v>
      </c>
    </row>
    <row r="159" spans="1:47" s="2" customFormat="1" ht="12">
      <c r="A159" s="39"/>
      <c r="B159" s="40"/>
      <c r="C159" s="41"/>
      <c r="D159" s="228" t="s">
        <v>261</v>
      </c>
      <c r="E159" s="41"/>
      <c r="F159" s="249" t="s">
        <v>388</v>
      </c>
      <c r="G159" s="41"/>
      <c r="H159" s="41"/>
      <c r="I159" s="250"/>
      <c r="J159" s="41"/>
      <c r="K159" s="41"/>
      <c r="L159" s="45"/>
      <c r="M159" s="251"/>
      <c r="N159" s="252"/>
      <c r="O159" s="85"/>
      <c r="P159" s="85"/>
      <c r="Q159" s="85"/>
      <c r="R159" s="85"/>
      <c r="S159" s="85"/>
      <c r="T159" s="86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7" t="s">
        <v>261</v>
      </c>
      <c r="AU159" s="17" t="s">
        <v>86</v>
      </c>
    </row>
    <row r="160" spans="1:65" s="2" customFormat="1" ht="14.4" customHeight="1">
      <c r="A160" s="39"/>
      <c r="B160" s="40"/>
      <c r="C160" s="213" t="s">
        <v>251</v>
      </c>
      <c r="D160" s="213" t="s">
        <v>136</v>
      </c>
      <c r="E160" s="214" t="s">
        <v>389</v>
      </c>
      <c r="F160" s="215" t="s">
        <v>390</v>
      </c>
      <c r="G160" s="216" t="s">
        <v>139</v>
      </c>
      <c r="H160" s="217">
        <v>34</v>
      </c>
      <c r="I160" s="218"/>
      <c r="J160" s="219">
        <f>ROUND(I160*H160,2)</f>
        <v>0</v>
      </c>
      <c r="K160" s="215" t="s">
        <v>140</v>
      </c>
      <c r="L160" s="45"/>
      <c r="M160" s="220" t="s">
        <v>32</v>
      </c>
      <c r="N160" s="221" t="s">
        <v>48</v>
      </c>
      <c r="O160" s="85"/>
      <c r="P160" s="222">
        <f>O160*H160</f>
        <v>0</v>
      </c>
      <c r="Q160" s="222">
        <v>0.3409</v>
      </c>
      <c r="R160" s="222">
        <f>Q160*H160</f>
        <v>11.590599999999998</v>
      </c>
      <c r="S160" s="222">
        <v>0</v>
      </c>
      <c r="T160" s="223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24" t="s">
        <v>141</v>
      </c>
      <c r="AT160" s="224" t="s">
        <v>136</v>
      </c>
      <c r="AU160" s="224" t="s">
        <v>86</v>
      </c>
      <c r="AY160" s="17" t="s">
        <v>134</v>
      </c>
      <c r="BE160" s="225">
        <f>IF(N160="základní",J160,0)</f>
        <v>0</v>
      </c>
      <c r="BF160" s="225">
        <f>IF(N160="snížená",J160,0)</f>
        <v>0</v>
      </c>
      <c r="BG160" s="225">
        <f>IF(N160="zákl. přenesená",J160,0)</f>
        <v>0</v>
      </c>
      <c r="BH160" s="225">
        <f>IF(N160="sníž. přenesená",J160,0)</f>
        <v>0</v>
      </c>
      <c r="BI160" s="225">
        <f>IF(N160="nulová",J160,0)</f>
        <v>0</v>
      </c>
      <c r="BJ160" s="17" t="s">
        <v>84</v>
      </c>
      <c r="BK160" s="225">
        <f>ROUND(I160*H160,2)</f>
        <v>0</v>
      </c>
      <c r="BL160" s="17" t="s">
        <v>141</v>
      </c>
      <c r="BM160" s="224" t="s">
        <v>391</v>
      </c>
    </row>
    <row r="161" spans="1:47" s="2" customFormat="1" ht="12">
      <c r="A161" s="39"/>
      <c r="B161" s="40"/>
      <c r="C161" s="41"/>
      <c r="D161" s="228" t="s">
        <v>261</v>
      </c>
      <c r="E161" s="41"/>
      <c r="F161" s="249" t="s">
        <v>392</v>
      </c>
      <c r="G161" s="41"/>
      <c r="H161" s="41"/>
      <c r="I161" s="250"/>
      <c r="J161" s="41"/>
      <c r="K161" s="41"/>
      <c r="L161" s="45"/>
      <c r="M161" s="251"/>
      <c r="N161" s="252"/>
      <c r="O161" s="85"/>
      <c r="P161" s="85"/>
      <c r="Q161" s="85"/>
      <c r="R161" s="85"/>
      <c r="S161" s="85"/>
      <c r="T161" s="86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7" t="s">
        <v>261</v>
      </c>
      <c r="AU161" s="17" t="s">
        <v>86</v>
      </c>
    </row>
    <row r="162" spans="1:63" s="12" customFormat="1" ht="22.8" customHeight="1">
      <c r="A162" s="12"/>
      <c r="B162" s="197"/>
      <c r="C162" s="198"/>
      <c r="D162" s="199" t="s">
        <v>76</v>
      </c>
      <c r="E162" s="211" t="s">
        <v>177</v>
      </c>
      <c r="F162" s="211" t="s">
        <v>239</v>
      </c>
      <c r="G162" s="198"/>
      <c r="H162" s="198"/>
      <c r="I162" s="201"/>
      <c r="J162" s="212">
        <f>BK162</f>
        <v>0</v>
      </c>
      <c r="K162" s="198"/>
      <c r="L162" s="203"/>
      <c r="M162" s="204"/>
      <c r="N162" s="205"/>
      <c r="O162" s="205"/>
      <c r="P162" s="206">
        <f>SUM(P163:P190)</f>
        <v>0</v>
      </c>
      <c r="Q162" s="205"/>
      <c r="R162" s="206">
        <f>SUM(R163:R190)</f>
        <v>820.477937</v>
      </c>
      <c r="S162" s="205"/>
      <c r="T162" s="207">
        <f>SUM(T163:T190)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08" t="s">
        <v>84</v>
      </c>
      <c r="AT162" s="209" t="s">
        <v>76</v>
      </c>
      <c r="AU162" s="209" t="s">
        <v>84</v>
      </c>
      <c r="AY162" s="208" t="s">
        <v>134</v>
      </c>
      <c r="BK162" s="210">
        <f>SUM(BK163:BK190)</f>
        <v>0</v>
      </c>
    </row>
    <row r="163" spans="1:65" s="2" customFormat="1" ht="14.4" customHeight="1">
      <c r="A163" s="39"/>
      <c r="B163" s="40"/>
      <c r="C163" s="213" t="s">
        <v>256</v>
      </c>
      <c r="D163" s="213" t="s">
        <v>136</v>
      </c>
      <c r="E163" s="214" t="s">
        <v>393</v>
      </c>
      <c r="F163" s="215" t="s">
        <v>394</v>
      </c>
      <c r="G163" s="216" t="s">
        <v>139</v>
      </c>
      <c r="H163" s="217">
        <v>31</v>
      </c>
      <c r="I163" s="218"/>
      <c r="J163" s="219">
        <f>ROUND(I163*H163,2)</f>
        <v>0</v>
      </c>
      <c r="K163" s="215" t="s">
        <v>140</v>
      </c>
      <c r="L163" s="45"/>
      <c r="M163" s="220" t="s">
        <v>32</v>
      </c>
      <c r="N163" s="221" t="s">
        <v>48</v>
      </c>
      <c r="O163" s="85"/>
      <c r="P163" s="222">
        <f>O163*H163</f>
        <v>0</v>
      </c>
      <c r="Q163" s="222">
        <v>0.0007</v>
      </c>
      <c r="R163" s="222">
        <f>Q163*H163</f>
        <v>0.0217</v>
      </c>
      <c r="S163" s="222">
        <v>0</v>
      </c>
      <c r="T163" s="223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24" t="s">
        <v>141</v>
      </c>
      <c r="AT163" s="224" t="s">
        <v>136</v>
      </c>
      <c r="AU163" s="224" t="s">
        <v>86</v>
      </c>
      <c r="AY163" s="17" t="s">
        <v>134</v>
      </c>
      <c r="BE163" s="225">
        <f>IF(N163="základní",J163,0)</f>
        <v>0</v>
      </c>
      <c r="BF163" s="225">
        <f>IF(N163="snížená",J163,0)</f>
        <v>0</v>
      </c>
      <c r="BG163" s="225">
        <f>IF(N163="zákl. přenesená",J163,0)</f>
        <v>0</v>
      </c>
      <c r="BH163" s="225">
        <f>IF(N163="sníž. přenesená",J163,0)</f>
        <v>0</v>
      </c>
      <c r="BI163" s="225">
        <f>IF(N163="nulová",J163,0)</f>
        <v>0</v>
      </c>
      <c r="BJ163" s="17" t="s">
        <v>84</v>
      </c>
      <c r="BK163" s="225">
        <f>ROUND(I163*H163,2)</f>
        <v>0</v>
      </c>
      <c r="BL163" s="17" t="s">
        <v>141</v>
      </c>
      <c r="BM163" s="224" t="s">
        <v>395</v>
      </c>
    </row>
    <row r="164" spans="1:65" s="2" customFormat="1" ht="14.4" customHeight="1">
      <c r="A164" s="39"/>
      <c r="B164" s="40"/>
      <c r="C164" s="256" t="s">
        <v>265</v>
      </c>
      <c r="D164" s="256" t="s">
        <v>326</v>
      </c>
      <c r="E164" s="257" t="s">
        <v>396</v>
      </c>
      <c r="F164" s="258" t="s">
        <v>397</v>
      </c>
      <c r="G164" s="259" t="s">
        <v>139</v>
      </c>
      <c r="H164" s="260">
        <v>31</v>
      </c>
      <c r="I164" s="261"/>
      <c r="J164" s="262">
        <f>ROUND(I164*H164,2)</f>
        <v>0</v>
      </c>
      <c r="K164" s="258" t="s">
        <v>398</v>
      </c>
      <c r="L164" s="263"/>
      <c r="M164" s="264" t="s">
        <v>32</v>
      </c>
      <c r="N164" s="265" t="s">
        <v>48</v>
      </c>
      <c r="O164" s="85"/>
      <c r="P164" s="222">
        <f>O164*H164</f>
        <v>0</v>
      </c>
      <c r="Q164" s="222">
        <v>0.004</v>
      </c>
      <c r="R164" s="222">
        <f>Q164*H164</f>
        <v>0.124</v>
      </c>
      <c r="S164" s="222">
        <v>0</v>
      </c>
      <c r="T164" s="223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24" t="s">
        <v>172</v>
      </c>
      <c r="AT164" s="224" t="s">
        <v>326</v>
      </c>
      <c r="AU164" s="224" t="s">
        <v>86</v>
      </c>
      <c r="AY164" s="17" t="s">
        <v>134</v>
      </c>
      <c r="BE164" s="225">
        <f>IF(N164="základní",J164,0)</f>
        <v>0</v>
      </c>
      <c r="BF164" s="225">
        <f>IF(N164="snížená",J164,0)</f>
        <v>0</v>
      </c>
      <c r="BG164" s="225">
        <f>IF(N164="zákl. přenesená",J164,0)</f>
        <v>0</v>
      </c>
      <c r="BH164" s="225">
        <f>IF(N164="sníž. přenesená",J164,0)</f>
        <v>0</v>
      </c>
      <c r="BI164" s="225">
        <f>IF(N164="nulová",J164,0)</f>
        <v>0</v>
      </c>
      <c r="BJ164" s="17" t="s">
        <v>84</v>
      </c>
      <c r="BK164" s="225">
        <f>ROUND(I164*H164,2)</f>
        <v>0</v>
      </c>
      <c r="BL164" s="17" t="s">
        <v>141</v>
      </c>
      <c r="BM164" s="224" t="s">
        <v>399</v>
      </c>
    </row>
    <row r="165" spans="1:65" s="2" customFormat="1" ht="14.4" customHeight="1">
      <c r="A165" s="39"/>
      <c r="B165" s="40"/>
      <c r="C165" s="213" t="s">
        <v>269</v>
      </c>
      <c r="D165" s="213" t="s">
        <v>136</v>
      </c>
      <c r="E165" s="214" t="s">
        <v>400</v>
      </c>
      <c r="F165" s="215" t="s">
        <v>401</v>
      </c>
      <c r="G165" s="216" t="s">
        <v>139</v>
      </c>
      <c r="H165" s="217">
        <v>31</v>
      </c>
      <c r="I165" s="218"/>
      <c r="J165" s="219">
        <f>ROUND(I165*H165,2)</f>
        <v>0</v>
      </c>
      <c r="K165" s="215" t="s">
        <v>140</v>
      </c>
      <c r="L165" s="45"/>
      <c r="M165" s="220" t="s">
        <v>32</v>
      </c>
      <c r="N165" s="221" t="s">
        <v>48</v>
      </c>
      <c r="O165" s="85"/>
      <c r="P165" s="222">
        <f>O165*H165</f>
        <v>0</v>
      </c>
      <c r="Q165" s="222">
        <v>0.11241</v>
      </c>
      <c r="R165" s="222">
        <f>Q165*H165</f>
        <v>3.4847099999999998</v>
      </c>
      <c r="S165" s="222">
        <v>0</v>
      </c>
      <c r="T165" s="223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24" t="s">
        <v>141</v>
      </c>
      <c r="AT165" s="224" t="s">
        <v>136</v>
      </c>
      <c r="AU165" s="224" t="s">
        <v>86</v>
      </c>
      <c r="AY165" s="17" t="s">
        <v>134</v>
      </c>
      <c r="BE165" s="225">
        <f>IF(N165="základní",J165,0)</f>
        <v>0</v>
      </c>
      <c r="BF165" s="225">
        <f>IF(N165="snížená",J165,0)</f>
        <v>0</v>
      </c>
      <c r="BG165" s="225">
        <f>IF(N165="zákl. přenesená",J165,0)</f>
        <v>0</v>
      </c>
      <c r="BH165" s="225">
        <f>IF(N165="sníž. přenesená",J165,0)</f>
        <v>0</v>
      </c>
      <c r="BI165" s="225">
        <f>IF(N165="nulová",J165,0)</f>
        <v>0</v>
      </c>
      <c r="BJ165" s="17" t="s">
        <v>84</v>
      </c>
      <c r="BK165" s="225">
        <f>ROUND(I165*H165,2)</f>
        <v>0</v>
      </c>
      <c r="BL165" s="17" t="s">
        <v>141</v>
      </c>
      <c r="BM165" s="224" t="s">
        <v>402</v>
      </c>
    </row>
    <row r="166" spans="1:65" s="2" customFormat="1" ht="14.4" customHeight="1">
      <c r="A166" s="39"/>
      <c r="B166" s="40"/>
      <c r="C166" s="256" t="s">
        <v>274</v>
      </c>
      <c r="D166" s="256" t="s">
        <v>326</v>
      </c>
      <c r="E166" s="257" t="s">
        <v>403</v>
      </c>
      <c r="F166" s="258" t="s">
        <v>404</v>
      </c>
      <c r="G166" s="259" t="s">
        <v>139</v>
      </c>
      <c r="H166" s="260">
        <v>31</v>
      </c>
      <c r="I166" s="261"/>
      <c r="J166" s="262">
        <f>ROUND(I166*H166,2)</f>
        <v>0</v>
      </c>
      <c r="K166" s="258" t="s">
        <v>140</v>
      </c>
      <c r="L166" s="263"/>
      <c r="M166" s="264" t="s">
        <v>32</v>
      </c>
      <c r="N166" s="265" t="s">
        <v>48</v>
      </c>
      <c r="O166" s="85"/>
      <c r="P166" s="222">
        <f>O166*H166</f>
        <v>0</v>
      </c>
      <c r="Q166" s="222">
        <v>0.0061</v>
      </c>
      <c r="R166" s="222">
        <f>Q166*H166</f>
        <v>0.18910000000000002</v>
      </c>
      <c r="S166" s="222">
        <v>0</v>
      </c>
      <c r="T166" s="223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24" t="s">
        <v>172</v>
      </c>
      <c r="AT166" s="224" t="s">
        <v>326</v>
      </c>
      <c r="AU166" s="224" t="s">
        <v>86</v>
      </c>
      <c r="AY166" s="17" t="s">
        <v>134</v>
      </c>
      <c r="BE166" s="225">
        <f>IF(N166="základní",J166,0)</f>
        <v>0</v>
      </c>
      <c r="BF166" s="225">
        <f>IF(N166="snížená",J166,0)</f>
        <v>0</v>
      </c>
      <c r="BG166" s="225">
        <f>IF(N166="zákl. přenesená",J166,0)</f>
        <v>0</v>
      </c>
      <c r="BH166" s="225">
        <f>IF(N166="sníž. přenesená",J166,0)</f>
        <v>0</v>
      </c>
      <c r="BI166" s="225">
        <f>IF(N166="nulová",J166,0)</f>
        <v>0</v>
      </c>
      <c r="BJ166" s="17" t="s">
        <v>84</v>
      </c>
      <c r="BK166" s="225">
        <f>ROUND(I166*H166,2)</f>
        <v>0</v>
      </c>
      <c r="BL166" s="17" t="s">
        <v>141</v>
      </c>
      <c r="BM166" s="224" t="s">
        <v>405</v>
      </c>
    </row>
    <row r="167" spans="1:65" s="2" customFormat="1" ht="14.4" customHeight="1">
      <c r="A167" s="39"/>
      <c r="B167" s="40"/>
      <c r="C167" s="213" t="s">
        <v>279</v>
      </c>
      <c r="D167" s="213" t="s">
        <v>136</v>
      </c>
      <c r="E167" s="214" t="s">
        <v>406</v>
      </c>
      <c r="F167" s="215" t="s">
        <v>407</v>
      </c>
      <c r="G167" s="216" t="s">
        <v>259</v>
      </c>
      <c r="H167" s="217">
        <v>31</v>
      </c>
      <c r="I167" s="218"/>
      <c r="J167" s="219">
        <f>ROUND(I167*H167,2)</f>
        <v>0</v>
      </c>
      <c r="K167" s="215" t="s">
        <v>32</v>
      </c>
      <c r="L167" s="45"/>
      <c r="M167" s="220" t="s">
        <v>32</v>
      </c>
      <c r="N167" s="221" t="s">
        <v>48</v>
      </c>
      <c r="O167" s="85"/>
      <c r="P167" s="222">
        <f>O167*H167</f>
        <v>0</v>
      </c>
      <c r="Q167" s="222">
        <v>0</v>
      </c>
      <c r="R167" s="222">
        <f>Q167*H167</f>
        <v>0</v>
      </c>
      <c r="S167" s="222">
        <v>0</v>
      </c>
      <c r="T167" s="223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24" t="s">
        <v>141</v>
      </c>
      <c r="AT167" s="224" t="s">
        <v>136</v>
      </c>
      <c r="AU167" s="224" t="s">
        <v>86</v>
      </c>
      <c r="AY167" s="17" t="s">
        <v>134</v>
      </c>
      <c r="BE167" s="225">
        <f>IF(N167="základní",J167,0)</f>
        <v>0</v>
      </c>
      <c r="BF167" s="225">
        <f>IF(N167="snížená",J167,0)</f>
        <v>0</v>
      </c>
      <c r="BG167" s="225">
        <f>IF(N167="zákl. přenesená",J167,0)</f>
        <v>0</v>
      </c>
      <c r="BH167" s="225">
        <f>IF(N167="sníž. přenesená",J167,0)</f>
        <v>0</v>
      </c>
      <c r="BI167" s="225">
        <f>IF(N167="nulová",J167,0)</f>
        <v>0</v>
      </c>
      <c r="BJ167" s="17" t="s">
        <v>84</v>
      </c>
      <c r="BK167" s="225">
        <f>ROUND(I167*H167,2)</f>
        <v>0</v>
      </c>
      <c r="BL167" s="17" t="s">
        <v>141</v>
      </c>
      <c r="BM167" s="224" t="s">
        <v>408</v>
      </c>
    </row>
    <row r="168" spans="1:47" s="2" customFormat="1" ht="12">
      <c r="A168" s="39"/>
      <c r="B168" s="40"/>
      <c r="C168" s="41"/>
      <c r="D168" s="228" t="s">
        <v>261</v>
      </c>
      <c r="E168" s="41"/>
      <c r="F168" s="249" t="s">
        <v>409</v>
      </c>
      <c r="G168" s="41"/>
      <c r="H168" s="41"/>
      <c r="I168" s="250"/>
      <c r="J168" s="41"/>
      <c r="K168" s="41"/>
      <c r="L168" s="45"/>
      <c r="M168" s="251"/>
      <c r="N168" s="252"/>
      <c r="O168" s="85"/>
      <c r="P168" s="85"/>
      <c r="Q168" s="85"/>
      <c r="R168" s="85"/>
      <c r="S168" s="85"/>
      <c r="T168" s="86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7" t="s">
        <v>261</v>
      </c>
      <c r="AU168" s="17" t="s">
        <v>86</v>
      </c>
    </row>
    <row r="169" spans="1:65" s="2" customFormat="1" ht="14.4" customHeight="1">
      <c r="A169" s="39"/>
      <c r="B169" s="40"/>
      <c r="C169" s="213" t="s">
        <v>284</v>
      </c>
      <c r="D169" s="213" t="s">
        <v>136</v>
      </c>
      <c r="E169" s="214" t="s">
        <v>410</v>
      </c>
      <c r="F169" s="215" t="s">
        <v>411</v>
      </c>
      <c r="G169" s="216" t="s">
        <v>156</v>
      </c>
      <c r="H169" s="217">
        <v>18.7</v>
      </c>
      <c r="I169" s="218"/>
      <c r="J169" s="219">
        <f>ROUND(I169*H169,2)</f>
        <v>0</v>
      </c>
      <c r="K169" s="215" t="s">
        <v>140</v>
      </c>
      <c r="L169" s="45"/>
      <c r="M169" s="220" t="s">
        <v>32</v>
      </c>
      <c r="N169" s="221" t="s">
        <v>48</v>
      </c>
      <c r="O169" s="85"/>
      <c r="P169" s="222">
        <f>O169*H169</f>
        <v>0</v>
      </c>
      <c r="Q169" s="222">
        <v>0.0006</v>
      </c>
      <c r="R169" s="222">
        <f>Q169*H169</f>
        <v>0.011219999999999999</v>
      </c>
      <c r="S169" s="222">
        <v>0</v>
      </c>
      <c r="T169" s="223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24" t="s">
        <v>141</v>
      </c>
      <c r="AT169" s="224" t="s">
        <v>136</v>
      </c>
      <c r="AU169" s="224" t="s">
        <v>86</v>
      </c>
      <c r="AY169" s="17" t="s">
        <v>134</v>
      </c>
      <c r="BE169" s="225">
        <f>IF(N169="základní",J169,0)</f>
        <v>0</v>
      </c>
      <c r="BF169" s="225">
        <f>IF(N169="snížená",J169,0)</f>
        <v>0</v>
      </c>
      <c r="BG169" s="225">
        <f>IF(N169="zákl. přenesená",J169,0)</f>
        <v>0</v>
      </c>
      <c r="BH169" s="225">
        <f>IF(N169="sníž. přenesená",J169,0)</f>
        <v>0</v>
      </c>
      <c r="BI169" s="225">
        <f>IF(N169="nulová",J169,0)</f>
        <v>0</v>
      </c>
      <c r="BJ169" s="17" t="s">
        <v>84</v>
      </c>
      <c r="BK169" s="225">
        <f>ROUND(I169*H169,2)</f>
        <v>0</v>
      </c>
      <c r="BL169" s="17" t="s">
        <v>141</v>
      </c>
      <c r="BM169" s="224" t="s">
        <v>412</v>
      </c>
    </row>
    <row r="170" spans="1:51" s="13" customFormat="1" ht="12">
      <c r="A170" s="13"/>
      <c r="B170" s="226"/>
      <c r="C170" s="227"/>
      <c r="D170" s="228" t="s">
        <v>158</v>
      </c>
      <c r="E170" s="229" t="s">
        <v>32</v>
      </c>
      <c r="F170" s="230" t="s">
        <v>413</v>
      </c>
      <c r="G170" s="227"/>
      <c r="H170" s="231">
        <v>18.7</v>
      </c>
      <c r="I170" s="232"/>
      <c r="J170" s="227"/>
      <c r="K170" s="227"/>
      <c r="L170" s="233"/>
      <c r="M170" s="234"/>
      <c r="N170" s="235"/>
      <c r="O170" s="235"/>
      <c r="P170" s="235"/>
      <c r="Q170" s="235"/>
      <c r="R170" s="235"/>
      <c r="S170" s="235"/>
      <c r="T170" s="236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7" t="s">
        <v>158</v>
      </c>
      <c r="AU170" s="237" t="s">
        <v>86</v>
      </c>
      <c r="AV170" s="13" t="s">
        <v>86</v>
      </c>
      <c r="AW170" s="13" t="s">
        <v>39</v>
      </c>
      <c r="AX170" s="13" t="s">
        <v>84</v>
      </c>
      <c r="AY170" s="237" t="s">
        <v>134</v>
      </c>
    </row>
    <row r="171" spans="1:65" s="2" customFormat="1" ht="14.4" customHeight="1">
      <c r="A171" s="39"/>
      <c r="B171" s="40"/>
      <c r="C171" s="213" t="s">
        <v>414</v>
      </c>
      <c r="D171" s="213" t="s">
        <v>136</v>
      </c>
      <c r="E171" s="214" t="s">
        <v>415</v>
      </c>
      <c r="F171" s="215" t="s">
        <v>416</v>
      </c>
      <c r="G171" s="216" t="s">
        <v>185</v>
      </c>
      <c r="H171" s="217">
        <v>2204.6</v>
      </c>
      <c r="I171" s="218"/>
      <c r="J171" s="219">
        <f>ROUND(I171*H171,2)</f>
        <v>0</v>
      </c>
      <c r="K171" s="215" t="s">
        <v>140</v>
      </c>
      <c r="L171" s="45"/>
      <c r="M171" s="220" t="s">
        <v>32</v>
      </c>
      <c r="N171" s="221" t="s">
        <v>48</v>
      </c>
      <c r="O171" s="85"/>
      <c r="P171" s="222">
        <f>O171*H171</f>
        <v>0</v>
      </c>
      <c r="Q171" s="222">
        <v>0.0002</v>
      </c>
      <c r="R171" s="222">
        <f>Q171*H171</f>
        <v>0.44092</v>
      </c>
      <c r="S171" s="222">
        <v>0</v>
      </c>
      <c r="T171" s="223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24" t="s">
        <v>141</v>
      </c>
      <c r="AT171" s="224" t="s">
        <v>136</v>
      </c>
      <c r="AU171" s="224" t="s">
        <v>86</v>
      </c>
      <c r="AY171" s="17" t="s">
        <v>134</v>
      </c>
      <c r="BE171" s="225">
        <f>IF(N171="základní",J171,0)</f>
        <v>0</v>
      </c>
      <c r="BF171" s="225">
        <f>IF(N171="snížená",J171,0)</f>
        <v>0</v>
      </c>
      <c r="BG171" s="225">
        <f>IF(N171="zákl. přenesená",J171,0)</f>
        <v>0</v>
      </c>
      <c r="BH171" s="225">
        <f>IF(N171="sníž. přenesená",J171,0)</f>
        <v>0</v>
      </c>
      <c r="BI171" s="225">
        <f>IF(N171="nulová",J171,0)</f>
        <v>0</v>
      </c>
      <c r="BJ171" s="17" t="s">
        <v>84</v>
      </c>
      <c r="BK171" s="225">
        <f>ROUND(I171*H171,2)</f>
        <v>0</v>
      </c>
      <c r="BL171" s="17" t="s">
        <v>141</v>
      </c>
      <c r="BM171" s="224" t="s">
        <v>417</v>
      </c>
    </row>
    <row r="172" spans="1:51" s="13" customFormat="1" ht="12">
      <c r="A172" s="13"/>
      <c r="B172" s="226"/>
      <c r="C172" s="227"/>
      <c r="D172" s="228" t="s">
        <v>158</v>
      </c>
      <c r="E172" s="229" t="s">
        <v>32</v>
      </c>
      <c r="F172" s="230" t="s">
        <v>418</v>
      </c>
      <c r="G172" s="227"/>
      <c r="H172" s="231">
        <v>2055</v>
      </c>
      <c r="I172" s="232"/>
      <c r="J172" s="227"/>
      <c r="K172" s="227"/>
      <c r="L172" s="233"/>
      <c r="M172" s="234"/>
      <c r="N172" s="235"/>
      <c r="O172" s="235"/>
      <c r="P172" s="235"/>
      <c r="Q172" s="235"/>
      <c r="R172" s="235"/>
      <c r="S172" s="235"/>
      <c r="T172" s="236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7" t="s">
        <v>158</v>
      </c>
      <c r="AU172" s="237" t="s">
        <v>86</v>
      </c>
      <c r="AV172" s="13" t="s">
        <v>86</v>
      </c>
      <c r="AW172" s="13" t="s">
        <v>39</v>
      </c>
      <c r="AX172" s="13" t="s">
        <v>77</v>
      </c>
      <c r="AY172" s="237" t="s">
        <v>134</v>
      </c>
    </row>
    <row r="173" spans="1:51" s="13" customFormat="1" ht="12">
      <c r="A173" s="13"/>
      <c r="B173" s="226"/>
      <c r="C173" s="227"/>
      <c r="D173" s="228" t="s">
        <v>158</v>
      </c>
      <c r="E173" s="229" t="s">
        <v>32</v>
      </c>
      <c r="F173" s="230" t="s">
        <v>419</v>
      </c>
      <c r="G173" s="227"/>
      <c r="H173" s="231">
        <v>149.6</v>
      </c>
      <c r="I173" s="232"/>
      <c r="J173" s="227"/>
      <c r="K173" s="227"/>
      <c r="L173" s="233"/>
      <c r="M173" s="234"/>
      <c r="N173" s="235"/>
      <c r="O173" s="235"/>
      <c r="P173" s="235"/>
      <c r="Q173" s="235"/>
      <c r="R173" s="235"/>
      <c r="S173" s="235"/>
      <c r="T173" s="236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7" t="s">
        <v>158</v>
      </c>
      <c r="AU173" s="237" t="s">
        <v>86</v>
      </c>
      <c r="AV173" s="13" t="s">
        <v>86</v>
      </c>
      <c r="AW173" s="13" t="s">
        <v>39</v>
      </c>
      <c r="AX173" s="13" t="s">
        <v>77</v>
      </c>
      <c r="AY173" s="237" t="s">
        <v>134</v>
      </c>
    </row>
    <row r="174" spans="1:51" s="14" customFormat="1" ht="12">
      <c r="A174" s="14"/>
      <c r="B174" s="238"/>
      <c r="C174" s="239"/>
      <c r="D174" s="228" t="s">
        <v>158</v>
      </c>
      <c r="E174" s="240" t="s">
        <v>32</v>
      </c>
      <c r="F174" s="241" t="s">
        <v>166</v>
      </c>
      <c r="G174" s="239"/>
      <c r="H174" s="242">
        <v>2204.6</v>
      </c>
      <c r="I174" s="243"/>
      <c r="J174" s="239"/>
      <c r="K174" s="239"/>
      <c r="L174" s="244"/>
      <c r="M174" s="245"/>
      <c r="N174" s="246"/>
      <c r="O174" s="246"/>
      <c r="P174" s="246"/>
      <c r="Q174" s="246"/>
      <c r="R174" s="246"/>
      <c r="S174" s="246"/>
      <c r="T174" s="247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48" t="s">
        <v>158</v>
      </c>
      <c r="AU174" s="248" t="s">
        <v>86</v>
      </c>
      <c r="AV174" s="14" t="s">
        <v>141</v>
      </c>
      <c r="AW174" s="14" t="s">
        <v>39</v>
      </c>
      <c r="AX174" s="14" t="s">
        <v>84</v>
      </c>
      <c r="AY174" s="248" t="s">
        <v>134</v>
      </c>
    </row>
    <row r="175" spans="1:65" s="2" customFormat="1" ht="14.4" customHeight="1">
      <c r="A175" s="39"/>
      <c r="B175" s="40"/>
      <c r="C175" s="213" t="s">
        <v>420</v>
      </c>
      <c r="D175" s="213" t="s">
        <v>136</v>
      </c>
      <c r="E175" s="214" t="s">
        <v>421</v>
      </c>
      <c r="F175" s="215" t="s">
        <v>422</v>
      </c>
      <c r="G175" s="216" t="s">
        <v>185</v>
      </c>
      <c r="H175" s="217">
        <v>286.75</v>
      </c>
      <c r="I175" s="218"/>
      <c r="J175" s="219">
        <f>ROUND(I175*H175,2)</f>
        <v>0</v>
      </c>
      <c r="K175" s="215" t="s">
        <v>140</v>
      </c>
      <c r="L175" s="45"/>
      <c r="M175" s="220" t="s">
        <v>32</v>
      </c>
      <c r="N175" s="221" t="s">
        <v>48</v>
      </c>
      <c r="O175" s="85"/>
      <c r="P175" s="222">
        <f>O175*H175</f>
        <v>0</v>
      </c>
      <c r="Q175" s="222">
        <v>0.0004</v>
      </c>
      <c r="R175" s="222">
        <f>Q175*H175</f>
        <v>0.11470000000000001</v>
      </c>
      <c r="S175" s="222">
        <v>0</v>
      </c>
      <c r="T175" s="223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24" t="s">
        <v>141</v>
      </c>
      <c r="AT175" s="224" t="s">
        <v>136</v>
      </c>
      <c r="AU175" s="224" t="s">
        <v>86</v>
      </c>
      <c r="AY175" s="17" t="s">
        <v>134</v>
      </c>
      <c r="BE175" s="225">
        <f>IF(N175="základní",J175,0)</f>
        <v>0</v>
      </c>
      <c r="BF175" s="225">
        <f>IF(N175="snížená",J175,0)</f>
        <v>0</v>
      </c>
      <c r="BG175" s="225">
        <f>IF(N175="zákl. přenesená",J175,0)</f>
        <v>0</v>
      </c>
      <c r="BH175" s="225">
        <f>IF(N175="sníž. přenesená",J175,0)</f>
        <v>0</v>
      </c>
      <c r="BI175" s="225">
        <f>IF(N175="nulová",J175,0)</f>
        <v>0</v>
      </c>
      <c r="BJ175" s="17" t="s">
        <v>84</v>
      </c>
      <c r="BK175" s="225">
        <f>ROUND(I175*H175,2)</f>
        <v>0</v>
      </c>
      <c r="BL175" s="17" t="s">
        <v>141</v>
      </c>
      <c r="BM175" s="224" t="s">
        <v>423</v>
      </c>
    </row>
    <row r="176" spans="1:51" s="13" customFormat="1" ht="12">
      <c r="A176" s="13"/>
      <c r="B176" s="226"/>
      <c r="C176" s="227"/>
      <c r="D176" s="228" t="s">
        <v>158</v>
      </c>
      <c r="E176" s="229" t="s">
        <v>32</v>
      </c>
      <c r="F176" s="230" t="s">
        <v>424</v>
      </c>
      <c r="G176" s="227"/>
      <c r="H176" s="231">
        <v>201</v>
      </c>
      <c r="I176" s="232"/>
      <c r="J176" s="227"/>
      <c r="K176" s="227"/>
      <c r="L176" s="233"/>
      <c r="M176" s="234"/>
      <c r="N176" s="235"/>
      <c r="O176" s="235"/>
      <c r="P176" s="235"/>
      <c r="Q176" s="235"/>
      <c r="R176" s="235"/>
      <c r="S176" s="235"/>
      <c r="T176" s="236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7" t="s">
        <v>158</v>
      </c>
      <c r="AU176" s="237" t="s">
        <v>86</v>
      </c>
      <c r="AV176" s="13" t="s">
        <v>86</v>
      </c>
      <c r="AW176" s="13" t="s">
        <v>39</v>
      </c>
      <c r="AX176" s="13" t="s">
        <v>77</v>
      </c>
      <c r="AY176" s="237" t="s">
        <v>134</v>
      </c>
    </row>
    <row r="177" spans="1:51" s="13" customFormat="1" ht="12">
      <c r="A177" s="13"/>
      <c r="B177" s="226"/>
      <c r="C177" s="227"/>
      <c r="D177" s="228" t="s">
        <v>158</v>
      </c>
      <c r="E177" s="229" t="s">
        <v>32</v>
      </c>
      <c r="F177" s="230" t="s">
        <v>425</v>
      </c>
      <c r="G177" s="227"/>
      <c r="H177" s="231">
        <v>85.75</v>
      </c>
      <c r="I177" s="232"/>
      <c r="J177" s="227"/>
      <c r="K177" s="227"/>
      <c r="L177" s="233"/>
      <c r="M177" s="234"/>
      <c r="N177" s="235"/>
      <c r="O177" s="235"/>
      <c r="P177" s="235"/>
      <c r="Q177" s="235"/>
      <c r="R177" s="235"/>
      <c r="S177" s="235"/>
      <c r="T177" s="236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7" t="s">
        <v>158</v>
      </c>
      <c r="AU177" s="237" t="s">
        <v>86</v>
      </c>
      <c r="AV177" s="13" t="s">
        <v>86</v>
      </c>
      <c r="AW177" s="13" t="s">
        <v>39</v>
      </c>
      <c r="AX177" s="13" t="s">
        <v>77</v>
      </c>
      <c r="AY177" s="237" t="s">
        <v>134</v>
      </c>
    </row>
    <row r="178" spans="1:51" s="14" customFormat="1" ht="12">
      <c r="A178" s="14"/>
      <c r="B178" s="238"/>
      <c r="C178" s="239"/>
      <c r="D178" s="228" t="s">
        <v>158</v>
      </c>
      <c r="E178" s="240" t="s">
        <v>32</v>
      </c>
      <c r="F178" s="241" t="s">
        <v>166</v>
      </c>
      <c r="G178" s="239"/>
      <c r="H178" s="242">
        <v>286.75</v>
      </c>
      <c r="I178" s="243"/>
      <c r="J178" s="239"/>
      <c r="K178" s="239"/>
      <c r="L178" s="244"/>
      <c r="M178" s="245"/>
      <c r="N178" s="246"/>
      <c r="O178" s="246"/>
      <c r="P178" s="246"/>
      <c r="Q178" s="246"/>
      <c r="R178" s="246"/>
      <c r="S178" s="246"/>
      <c r="T178" s="247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48" t="s">
        <v>158</v>
      </c>
      <c r="AU178" s="248" t="s">
        <v>86</v>
      </c>
      <c r="AV178" s="14" t="s">
        <v>141</v>
      </c>
      <c r="AW178" s="14" t="s">
        <v>39</v>
      </c>
      <c r="AX178" s="14" t="s">
        <v>84</v>
      </c>
      <c r="AY178" s="248" t="s">
        <v>134</v>
      </c>
    </row>
    <row r="179" spans="1:65" s="2" customFormat="1" ht="14.4" customHeight="1">
      <c r="A179" s="39"/>
      <c r="B179" s="40"/>
      <c r="C179" s="213" t="s">
        <v>426</v>
      </c>
      <c r="D179" s="213" t="s">
        <v>136</v>
      </c>
      <c r="E179" s="214" t="s">
        <v>427</v>
      </c>
      <c r="F179" s="215" t="s">
        <v>428</v>
      </c>
      <c r="G179" s="216" t="s">
        <v>156</v>
      </c>
      <c r="H179" s="217">
        <v>32.5</v>
      </c>
      <c r="I179" s="218"/>
      <c r="J179" s="219">
        <f>ROUND(I179*H179,2)</f>
        <v>0</v>
      </c>
      <c r="K179" s="215" t="s">
        <v>32</v>
      </c>
      <c r="L179" s="45"/>
      <c r="M179" s="220" t="s">
        <v>32</v>
      </c>
      <c r="N179" s="221" t="s">
        <v>48</v>
      </c>
      <c r="O179" s="85"/>
      <c r="P179" s="222">
        <f>O179*H179</f>
        <v>0</v>
      </c>
      <c r="Q179" s="222">
        <v>0</v>
      </c>
      <c r="R179" s="222">
        <f>Q179*H179</f>
        <v>0</v>
      </c>
      <c r="S179" s="222">
        <v>0</v>
      </c>
      <c r="T179" s="223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24" t="s">
        <v>141</v>
      </c>
      <c r="AT179" s="224" t="s">
        <v>136</v>
      </c>
      <c r="AU179" s="224" t="s">
        <v>86</v>
      </c>
      <c r="AY179" s="17" t="s">
        <v>134</v>
      </c>
      <c r="BE179" s="225">
        <f>IF(N179="základní",J179,0)</f>
        <v>0</v>
      </c>
      <c r="BF179" s="225">
        <f>IF(N179="snížená",J179,0)</f>
        <v>0</v>
      </c>
      <c r="BG179" s="225">
        <f>IF(N179="zákl. přenesená",J179,0)</f>
        <v>0</v>
      </c>
      <c r="BH179" s="225">
        <f>IF(N179="sníž. přenesená",J179,0)</f>
        <v>0</v>
      </c>
      <c r="BI179" s="225">
        <f>IF(N179="nulová",J179,0)</f>
        <v>0</v>
      </c>
      <c r="BJ179" s="17" t="s">
        <v>84</v>
      </c>
      <c r="BK179" s="225">
        <f>ROUND(I179*H179,2)</f>
        <v>0</v>
      </c>
      <c r="BL179" s="17" t="s">
        <v>141</v>
      </c>
      <c r="BM179" s="224" t="s">
        <v>429</v>
      </c>
    </row>
    <row r="180" spans="1:65" s="2" customFormat="1" ht="37.8" customHeight="1">
      <c r="A180" s="39"/>
      <c r="B180" s="40"/>
      <c r="C180" s="213" t="s">
        <v>430</v>
      </c>
      <c r="D180" s="213" t="s">
        <v>136</v>
      </c>
      <c r="E180" s="214" t="s">
        <v>431</v>
      </c>
      <c r="F180" s="215" t="s">
        <v>432</v>
      </c>
      <c r="G180" s="216" t="s">
        <v>185</v>
      </c>
      <c r="H180" s="217">
        <v>2304</v>
      </c>
      <c r="I180" s="218"/>
      <c r="J180" s="219">
        <f>ROUND(I180*H180,2)</f>
        <v>0</v>
      </c>
      <c r="K180" s="215" t="s">
        <v>140</v>
      </c>
      <c r="L180" s="45"/>
      <c r="M180" s="220" t="s">
        <v>32</v>
      </c>
      <c r="N180" s="221" t="s">
        <v>48</v>
      </c>
      <c r="O180" s="85"/>
      <c r="P180" s="222">
        <f>O180*H180</f>
        <v>0</v>
      </c>
      <c r="Q180" s="222">
        <v>0.08088</v>
      </c>
      <c r="R180" s="222">
        <f>Q180*H180</f>
        <v>186.34751999999997</v>
      </c>
      <c r="S180" s="222">
        <v>0</v>
      </c>
      <c r="T180" s="223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24" t="s">
        <v>141</v>
      </c>
      <c r="AT180" s="224" t="s">
        <v>136</v>
      </c>
      <c r="AU180" s="224" t="s">
        <v>86</v>
      </c>
      <c r="AY180" s="17" t="s">
        <v>134</v>
      </c>
      <c r="BE180" s="225">
        <f>IF(N180="základní",J180,0)</f>
        <v>0</v>
      </c>
      <c r="BF180" s="225">
        <f>IF(N180="snížená",J180,0)</f>
        <v>0</v>
      </c>
      <c r="BG180" s="225">
        <f>IF(N180="zákl. přenesená",J180,0)</f>
        <v>0</v>
      </c>
      <c r="BH180" s="225">
        <f>IF(N180="sníž. přenesená",J180,0)</f>
        <v>0</v>
      </c>
      <c r="BI180" s="225">
        <f>IF(N180="nulová",J180,0)</f>
        <v>0</v>
      </c>
      <c r="BJ180" s="17" t="s">
        <v>84</v>
      </c>
      <c r="BK180" s="225">
        <f>ROUND(I180*H180,2)</f>
        <v>0</v>
      </c>
      <c r="BL180" s="17" t="s">
        <v>141</v>
      </c>
      <c r="BM180" s="224" t="s">
        <v>433</v>
      </c>
    </row>
    <row r="181" spans="1:65" s="2" customFormat="1" ht="14.4" customHeight="1">
      <c r="A181" s="39"/>
      <c r="B181" s="40"/>
      <c r="C181" s="256" t="s">
        <v>434</v>
      </c>
      <c r="D181" s="256" t="s">
        <v>326</v>
      </c>
      <c r="E181" s="257" t="s">
        <v>435</v>
      </c>
      <c r="F181" s="258" t="s">
        <v>436</v>
      </c>
      <c r="G181" s="259" t="s">
        <v>185</v>
      </c>
      <c r="H181" s="260">
        <v>2304</v>
      </c>
      <c r="I181" s="261"/>
      <c r="J181" s="262">
        <f>ROUND(I181*H181,2)</f>
        <v>0</v>
      </c>
      <c r="K181" s="258" t="s">
        <v>140</v>
      </c>
      <c r="L181" s="263"/>
      <c r="M181" s="264" t="s">
        <v>32</v>
      </c>
      <c r="N181" s="265" t="s">
        <v>48</v>
      </c>
      <c r="O181" s="85"/>
      <c r="P181" s="222">
        <f>O181*H181</f>
        <v>0</v>
      </c>
      <c r="Q181" s="222">
        <v>0.056</v>
      </c>
      <c r="R181" s="222">
        <f>Q181*H181</f>
        <v>129.024</v>
      </c>
      <c r="S181" s="222">
        <v>0</v>
      </c>
      <c r="T181" s="223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24" t="s">
        <v>172</v>
      </c>
      <c r="AT181" s="224" t="s">
        <v>326</v>
      </c>
      <c r="AU181" s="224" t="s">
        <v>86</v>
      </c>
      <c r="AY181" s="17" t="s">
        <v>134</v>
      </c>
      <c r="BE181" s="225">
        <f>IF(N181="základní",J181,0)</f>
        <v>0</v>
      </c>
      <c r="BF181" s="225">
        <f>IF(N181="snížená",J181,0)</f>
        <v>0</v>
      </c>
      <c r="BG181" s="225">
        <f>IF(N181="zákl. přenesená",J181,0)</f>
        <v>0</v>
      </c>
      <c r="BH181" s="225">
        <f>IF(N181="sníž. přenesená",J181,0)</f>
        <v>0</v>
      </c>
      <c r="BI181" s="225">
        <f>IF(N181="nulová",J181,0)</f>
        <v>0</v>
      </c>
      <c r="BJ181" s="17" t="s">
        <v>84</v>
      </c>
      <c r="BK181" s="225">
        <f>ROUND(I181*H181,2)</f>
        <v>0</v>
      </c>
      <c r="BL181" s="17" t="s">
        <v>141</v>
      </c>
      <c r="BM181" s="224" t="s">
        <v>437</v>
      </c>
    </row>
    <row r="182" spans="1:65" s="2" customFormat="1" ht="24.15" customHeight="1">
      <c r="A182" s="39"/>
      <c r="B182" s="40"/>
      <c r="C182" s="213" t="s">
        <v>438</v>
      </c>
      <c r="D182" s="213" t="s">
        <v>136</v>
      </c>
      <c r="E182" s="214" t="s">
        <v>439</v>
      </c>
      <c r="F182" s="215" t="s">
        <v>440</v>
      </c>
      <c r="G182" s="216" t="s">
        <v>185</v>
      </c>
      <c r="H182" s="217">
        <v>2256</v>
      </c>
      <c r="I182" s="218"/>
      <c r="J182" s="219">
        <f>ROUND(I182*H182,2)</f>
        <v>0</v>
      </c>
      <c r="K182" s="215" t="s">
        <v>140</v>
      </c>
      <c r="L182" s="45"/>
      <c r="M182" s="220" t="s">
        <v>32</v>
      </c>
      <c r="N182" s="221" t="s">
        <v>48</v>
      </c>
      <c r="O182" s="85"/>
      <c r="P182" s="222">
        <f>O182*H182</f>
        <v>0</v>
      </c>
      <c r="Q182" s="222">
        <v>0</v>
      </c>
      <c r="R182" s="222">
        <f>Q182*H182</f>
        <v>0</v>
      </c>
      <c r="S182" s="222">
        <v>0</v>
      </c>
      <c r="T182" s="223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24" t="s">
        <v>141</v>
      </c>
      <c r="AT182" s="224" t="s">
        <v>136</v>
      </c>
      <c r="AU182" s="224" t="s">
        <v>86</v>
      </c>
      <c r="AY182" s="17" t="s">
        <v>134</v>
      </c>
      <c r="BE182" s="225">
        <f>IF(N182="základní",J182,0)</f>
        <v>0</v>
      </c>
      <c r="BF182" s="225">
        <f>IF(N182="snížená",J182,0)</f>
        <v>0</v>
      </c>
      <c r="BG182" s="225">
        <f>IF(N182="zákl. přenesená",J182,0)</f>
        <v>0</v>
      </c>
      <c r="BH182" s="225">
        <f>IF(N182="sníž. přenesená",J182,0)</f>
        <v>0</v>
      </c>
      <c r="BI182" s="225">
        <f>IF(N182="nulová",J182,0)</f>
        <v>0</v>
      </c>
      <c r="BJ182" s="17" t="s">
        <v>84</v>
      </c>
      <c r="BK182" s="225">
        <f>ROUND(I182*H182,2)</f>
        <v>0</v>
      </c>
      <c r="BL182" s="17" t="s">
        <v>141</v>
      </c>
      <c r="BM182" s="224" t="s">
        <v>441</v>
      </c>
    </row>
    <row r="183" spans="1:51" s="13" customFormat="1" ht="12">
      <c r="A183" s="13"/>
      <c r="B183" s="226"/>
      <c r="C183" s="227"/>
      <c r="D183" s="228" t="s">
        <v>158</v>
      </c>
      <c r="E183" s="229" t="s">
        <v>32</v>
      </c>
      <c r="F183" s="230" t="s">
        <v>442</v>
      </c>
      <c r="G183" s="227"/>
      <c r="H183" s="231">
        <v>2256</v>
      </c>
      <c r="I183" s="232"/>
      <c r="J183" s="227"/>
      <c r="K183" s="227"/>
      <c r="L183" s="233"/>
      <c r="M183" s="234"/>
      <c r="N183" s="235"/>
      <c r="O183" s="235"/>
      <c r="P183" s="235"/>
      <c r="Q183" s="235"/>
      <c r="R183" s="235"/>
      <c r="S183" s="235"/>
      <c r="T183" s="236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7" t="s">
        <v>158</v>
      </c>
      <c r="AU183" s="237" t="s">
        <v>86</v>
      </c>
      <c r="AV183" s="13" t="s">
        <v>86</v>
      </c>
      <c r="AW183" s="13" t="s">
        <v>39</v>
      </c>
      <c r="AX183" s="13" t="s">
        <v>84</v>
      </c>
      <c r="AY183" s="237" t="s">
        <v>134</v>
      </c>
    </row>
    <row r="184" spans="1:65" s="2" customFormat="1" ht="24.15" customHeight="1">
      <c r="A184" s="39"/>
      <c r="B184" s="40"/>
      <c r="C184" s="213" t="s">
        <v>443</v>
      </c>
      <c r="D184" s="213" t="s">
        <v>136</v>
      </c>
      <c r="E184" s="214" t="s">
        <v>444</v>
      </c>
      <c r="F184" s="215" t="s">
        <v>445</v>
      </c>
      <c r="G184" s="216" t="s">
        <v>185</v>
      </c>
      <c r="H184" s="217">
        <v>1394.83</v>
      </c>
      <c r="I184" s="218"/>
      <c r="J184" s="219">
        <f>ROUND(I184*H184,2)</f>
        <v>0</v>
      </c>
      <c r="K184" s="215" t="s">
        <v>140</v>
      </c>
      <c r="L184" s="45"/>
      <c r="M184" s="220" t="s">
        <v>32</v>
      </c>
      <c r="N184" s="221" t="s">
        <v>48</v>
      </c>
      <c r="O184" s="85"/>
      <c r="P184" s="222">
        <f>O184*H184</f>
        <v>0</v>
      </c>
      <c r="Q184" s="222">
        <v>0.1554</v>
      </c>
      <c r="R184" s="222">
        <f>Q184*H184</f>
        <v>216.756582</v>
      </c>
      <c r="S184" s="222">
        <v>0</v>
      </c>
      <c r="T184" s="223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24" t="s">
        <v>141</v>
      </c>
      <c r="AT184" s="224" t="s">
        <v>136</v>
      </c>
      <c r="AU184" s="224" t="s">
        <v>86</v>
      </c>
      <c r="AY184" s="17" t="s">
        <v>134</v>
      </c>
      <c r="BE184" s="225">
        <f>IF(N184="základní",J184,0)</f>
        <v>0</v>
      </c>
      <c r="BF184" s="225">
        <f>IF(N184="snížená",J184,0)</f>
        <v>0</v>
      </c>
      <c r="BG184" s="225">
        <f>IF(N184="zákl. přenesená",J184,0)</f>
        <v>0</v>
      </c>
      <c r="BH184" s="225">
        <f>IF(N184="sníž. přenesená",J184,0)</f>
        <v>0</v>
      </c>
      <c r="BI184" s="225">
        <f>IF(N184="nulová",J184,0)</f>
        <v>0</v>
      </c>
      <c r="BJ184" s="17" t="s">
        <v>84</v>
      </c>
      <c r="BK184" s="225">
        <f>ROUND(I184*H184,2)</f>
        <v>0</v>
      </c>
      <c r="BL184" s="17" t="s">
        <v>141</v>
      </c>
      <c r="BM184" s="224" t="s">
        <v>446</v>
      </c>
    </row>
    <row r="185" spans="1:51" s="13" customFormat="1" ht="12">
      <c r="A185" s="13"/>
      <c r="B185" s="226"/>
      <c r="C185" s="227"/>
      <c r="D185" s="228" t="s">
        <v>158</v>
      </c>
      <c r="E185" s="229" t="s">
        <v>32</v>
      </c>
      <c r="F185" s="230" t="s">
        <v>447</v>
      </c>
      <c r="G185" s="227"/>
      <c r="H185" s="231">
        <v>1394.83</v>
      </c>
      <c r="I185" s="232"/>
      <c r="J185" s="227"/>
      <c r="K185" s="227"/>
      <c r="L185" s="233"/>
      <c r="M185" s="234"/>
      <c r="N185" s="235"/>
      <c r="O185" s="235"/>
      <c r="P185" s="235"/>
      <c r="Q185" s="235"/>
      <c r="R185" s="235"/>
      <c r="S185" s="235"/>
      <c r="T185" s="236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7" t="s">
        <v>158</v>
      </c>
      <c r="AU185" s="237" t="s">
        <v>86</v>
      </c>
      <c r="AV185" s="13" t="s">
        <v>86</v>
      </c>
      <c r="AW185" s="13" t="s">
        <v>39</v>
      </c>
      <c r="AX185" s="13" t="s">
        <v>84</v>
      </c>
      <c r="AY185" s="237" t="s">
        <v>134</v>
      </c>
    </row>
    <row r="186" spans="1:65" s="2" customFormat="1" ht="14.4" customHeight="1">
      <c r="A186" s="39"/>
      <c r="B186" s="40"/>
      <c r="C186" s="256" t="s">
        <v>448</v>
      </c>
      <c r="D186" s="256" t="s">
        <v>326</v>
      </c>
      <c r="E186" s="257" t="s">
        <v>449</v>
      </c>
      <c r="F186" s="258" t="s">
        <v>450</v>
      </c>
      <c r="G186" s="259" t="s">
        <v>185</v>
      </c>
      <c r="H186" s="260">
        <v>1422.727</v>
      </c>
      <c r="I186" s="261"/>
      <c r="J186" s="262">
        <f>ROUND(I186*H186,2)</f>
        <v>0</v>
      </c>
      <c r="K186" s="258" t="s">
        <v>140</v>
      </c>
      <c r="L186" s="263"/>
      <c r="M186" s="264" t="s">
        <v>32</v>
      </c>
      <c r="N186" s="265" t="s">
        <v>48</v>
      </c>
      <c r="O186" s="85"/>
      <c r="P186" s="222">
        <f>O186*H186</f>
        <v>0</v>
      </c>
      <c r="Q186" s="222">
        <v>0.08</v>
      </c>
      <c r="R186" s="222">
        <f>Q186*H186</f>
        <v>113.81816</v>
      </c>
      <c r="S186" s="222">
        <v>0</v>
      </c>
      <c r="T186" s="223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24" t="s">
        <v>172</v>
      </c>
      <c r="AT186" s="224" t="s">
        <v>326</v>
      </c>
      <c r="AU186" s="224" t="s">
        <v>86</v>
      </c>
      <c r="AY186" s="17" t="s">
        <v>134</v>
      </c>
      <c r="BE186" s="225">
        <f>IF(N186="základní",J186,0)</f>
        <v>0</v>
      </c>
      <c r="BF186" s="225">
        <f>IF(N186="snížená",J186,0)</f>
        <v>0</v>
      </c>
      <c r="BG186" s="225">
        <f>IF(N186="zákl. přenesená",J186,0)</f>
        <v>0</v>
      </c>
      <c r="BH186" s="225">
        <f>IF(N186="sníž. přenesená",J186,0)</f>
        <v>0</v>
      </c>
      <c r="BI186" s="225">
        <f>IF(N186="nulová",J186,0)</f>
        <v>0</v>
      </c>
      <c r="BJ186" s="17" t="s">
        <v>84</v>
      </c>
      <c r="BK186" s="225">
        <f>ROUND(I186*H186,2)</f>
        <v>0</v>
      </c>
      <c r="BL186" s="17" t="s">
        <v>141</v>
      </c>
      <c r="BM186" s="224" t="s">
        <v>451</v>
      </c>
    </row>
    <row r="187" spans="1:65" s="2" customFormat="1" ht="24.15" customHeight="1">
      <c r="A187" s="39"/>
      <c r="B187" s="40"/>
      <c r="C187" s="213" t="s">
        <v>452</v>
      </c>
      <c r="D187" s="213" t="s">
        <v>136</v>
      </c>
      <c r="E187" s="214" t="s">
        <v>453</v>
      </c>
      <c r="F187" s="215" t="s">
        <v>454</v>
      </c>
      <c r="G187" s="216" t="s">
        <v>185</v>
      </c>
      <c r="H187" s="217">
        <v>916</v>
      </c>
      <c r="I187" s="218"/>
      <c r="J187" s="219">
        <f>ROUND(I187*H187,2)</f>
        <v>0</v>
      </c>
      <c r="K187" s="215" t="s">
        <v>140</v>
      </c>
      <c r="L187" s="45"/>
      <c r="M187" s="220" t="s">
        <v>32</v>
      </c>
      <c r="N187" s="221" t="s">
        <v>48</v>
      </c>
      <c r="O187" s="85"/>
      <c r="P187" s="222">
        <f>O187*H187</f>
        <v>0</v>
      </c>
      <c r="Q187" s="222">
        <v>0.1295</v>
      </c>
      <c r="R187" s="222">
        <f>Q187*H187</f>
        <v>118.622</v>
      </c>
      <c r="S187" s="222">
        <v>0</v>
      </c>
      <c r="T187" s="223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24" t="s">
        <v>141</v>
      </c>
      <c r="AT187" s="224" t="s">
        <v>136</v>
      </c>
      <c r="AU187" s="224" t="s">
        <v>86</v>
      </c>
      <c r="AY187" s="17" t="s">
        <v>134</v>
      </c>
      <c r="BE187" s="225">
        <f>IF(N187="základní",J187,0)</f>
        <v>0</v>
      </c>
      <c r="BF187" s="225">
        <f>IF(N187="snížená",J187,0)</f>
        <v>0</v>
      </c>
      <c r="BG187" s="225">
        <f>IF(N187="zákl. přenesená",J187,0)</f>
        <v>0</v>
      </c>
      <c r="BH187" s="225">
        <f>IF(N187="sníž. přenesená",J187,0)</f>
        <v>0</v>
      </c>
      <c r="BI187" s="225">
        <f>IF(N187="nulová",J187,0)</f>
        <v>0</v>
      </c>
      <c r="BJ187" s="17" t="s">
        <v>84</v>
      </c>
      <c r="BK187" s="225">
        <f>ROUND(I187*H187,2)</f>
        <v>0</v>
      </c>
      <c r="BL187" s="17" t="s">
        <v>141</v>
      </c>
      <c r="BM187" s="224" t="s">
        <v>455</v>
      </c>
    </row>
    <row r="188" spans="1:65" s="2" customFormat="1" ht="14.4" customHeight="1">
      <c r="A188" s="39"/>
      <c r="B188" s="40"/>
      <c r="C188" s="256" t="s">
        <v>456</v>
      </c>
      <c r="D188" s="256" t="s">
        <v>326</v>
      </c>
      <c r="E188" s="257" t="s">
        <v>457</v>
      </c>
      <c r="F188" s="258" t="s">
        <v>458</v>
      </c>
      <c r="G188" s="259" t="s">
        <v>185</v>
      </c>
      <c r="H188" s="260">
        <v>916</v>
      </c>
      <c r="I188" s="261"/>
      <c r="J188" s="262">
        <f>ROUND(I188*H188,2)</f>
        <v>0</v>
      </c>
      <c r="K188" s="258" t="s">
        <v>140</v>
      </c>
      <c r="L188" s="263"/>
      <c r="M188" s="264" t="s">
        <v>32</v>
      </c>
      <c r="N188" s="265" t="s">
        <v>48</v>
      </c>
      <c r="O188" s="85"/>
      <c r="P188" s="222">
        <f>O188*H188</f>
        <v>0</v>
      </c>
      <c r="Q188" s="222">
        <v>0.05612</v>
      </c>
      <c r="R188" s="222">
        <f>Q188*H188</f>
        <v>51.40592</v>
      </c>
      <c r="S188" s="222">
        <v>0</v>
      </c>
      <c r="T188" s="223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24" t="s">
        <v>172</v>
      </c>
      <c r="AT188" s="224" t="s">
        <v>326</v>
      </c>
      <c r="AU188" s="224" t="s">
        <v>86</v>
      </c>
      <c r="AY188" s="17" t="s">
        <v>134</v>
      </c>
      <c r="BE188" s="225">
        <f>IF(N188="základní",J188,0)</f>
        <v>0</v>
      </c>
      <c r="BF188" s="225">
        <f>IF(N188="snížená",J188,0)</f>
        <v>0</v>
      </c>
      <c r="BG188" s="225">
        <f>IF(N188="zákl. přenesená",J188,0)</f>
        <v>0</v>
      </c>
      <c r="BH188" s="225">
        <f>IF(N188="sníž. přenesená",J188,0)</f>
        <v>0</v>
      </c>
      <c r="BI188" s="225">
        <f>IF(N188="nulová",J188,0)</f>
        <v>0</v>
      </c>
      <c r="BJ188" s="17" t="s">
        <v>84</v>
      </c>
      <c r="BK188" s="225">
        <f>ROUND(I188*H188,2)</f>
        <v>0</v>
      </c>
      <c r="BL188" s="17" t="s">
        <v>141</v>
      </c>
      <c r="BM188" s="224" t="s">
        <v>459</v>
      </c>
    </row>
    <row r="189" spans="1:65" s="2" customFormat="1" ht="24.15" customHeight="1">
      <c r="A189" s="39"/>
      <c r="B189" s="40"/>
      <c r="C189" s="213" t="s">
        <v>460</v>
      </c>
      <c r="D189" s="213" t="s">
        <v>136</v>
      </c>
      <c r="E189" s="214" t="s">
        <v>461</v>
      </c>
      <c r="F189" s="215" t="s">
        <v>462</v>
      </c>
      <c r="G189" s="216" t="s">
        <v>185</v>
      </c>
      <c r="H189" s="217">
        <v>1282.5</v>
      </c>
      <c r="I189" s="218"/>
      <c r="J189" s="219">
        <f>ROUND(I189*H189,2)</f>
        <v>0</v>
      </c>
      <c r="K189" s="215" t="s">
        <v>140</v>
      </c>
      <c r="L189" s="45"/>
      <c r="M189" s="220" t="s">
        <v>32</v>
      </c>
      <c r="N189" s="221" t="s">
        <v>48</v>
      </c>
      <c r="O189" s="85"/>
      <c r="P189" s="222">
        <f>O189*H189</f>
        <v>0</v>
      </c>
      <c r="Q189" s="222">
        <v>5E-05</v>
      </c>
      <c r="R189" s="222">
        <f>Q189*H189</f>
        <v>0.064125</v>
      </c>
      <c r="S189" s="222">
        <v>0</v>
      </c>
      <c r="T189" s="223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24" t="s">
        <v>141</v>
      </c>
      <c r="AT189" s="224" t="s">
        <v>136</v>
      </c>
      <c r="AU189" s="224" t="s">
        <v>86</v>
      </c>
      <c r="AY189" s="17" t="s">
        <v>134</v>
      </c>
      <c r="BE189" s="225">
        <f>IF(N189="základní",J189,0)</f>
        <v>0</v>
      </c>
      <c r="BF189" s="225">
        <f>IF(N189="snížená",J189,0)</f>
        <v>0</v>
      </c>
      <c r="BG189" s="225">
        <f>IF(N189="zákl. přenesená",J189,0)</f>
        <v>0</v>
      </c>
      <c r="BH189" s="225">
        <f>IF(N189="sníž. přenesená",J189,0)</f>
        <v>0</v>
      </c>
      <c r="BI189" s="225">
        <f>IF(N189="nulová",J189,0)</f>
        <v>0</v>
      </c>
      <c r="BJ189" s="17" t="s">
        <v>84</v>
      </c>
      <c r="BK189" s="225">
        <f>ROUND(I189*H189,2)</f>
        <v>0</v>
      </c>
      <c r="BL189" s="17" t="s">
        <v>141</v>
      </c>
      <c r="BM189" s="224" t="s">
        <v>463</v>
      </c>
    </row>
    <row r="190" spans="1:65" s="2" customFormat="1" ht="24.15" customHeight="1">
      <c r="A190" s="39"/>
      <c r="B190" s="40"/>
      <c r="C190" s="213" t="s">
        <v>464</v>
      </c>
      <c r="D190" s="213" t="s">
        <v>136</v>
      </c>
      <c r="E190" s="214" t="s">
        <v>465</v>
      </c>
      <c r="F190" s="215" t="s">
        <v>466</v>
      </c>
      <c r="G190" s="216" t="s">
        <v>156</v>
      </c>
      <c r="H190" s="217">
        <v>148</v>
      </c>
      <c r="I190" s="218"/>
      <c r="J190" s="219">
        <f>ROUND(I190*H190,2)</f>
        <v>0</v>
      </c>
      <c r="K190" s="215" t="s">
        <v>140</v>
      </c>
      <c r="L190" s="45"/>
      <c r="M190" s="220" t="s">
        <v>32</v>
      </c>
      <c r="N190" s="221" t="s">
        <v>48</v>
      </c>
      <c r="O190" s="85"/>
      <c r="P190" s="222">
        <f>O190*H190</f>
        <v>0</v>
      </c>
      <c r="Q190" s="222">
        <v>0.00036</v>
      </c>
      <c r="R190" s="222">
        <f>Q190*H190</f>
        <v>0.05328</v>
      </c>
      <c r="S190" s="222">
        <v>0</v>
      </c>
      <c r="T190" s="223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24" t="s">
        <v>141</v>
      </c>
      <c r="AT190" s="224" t="s">
        <v>136</v>
      </c>
      <c r="AU190" s="224" t="s">
        <v>86</v>
      </c>
      <c r="AY190" s="17" t="s">
        <v>134</v>
      </c>
      <c r="BE190" s="225">
        <f>IF(N190="základní",J190,0)</f>
        <v>0</v>
      </c>
      <c r="BF190" s="225">
        <f>IF(N190="snížená",J190,0)</f>
        <v>0</v>
      </c>
      <c r="BG190" s="225">
        <f>IF(N190="zákl. přenesená",J190,0)</f>
        <v>0</v>
      </c>
      <c r="BH190" s="225">
        <f>IF(N190="sníž. přenesená",J190,0)</f>
        <v>0</v>
      </c>
      <c r="BI190" s="225">
        <f>IF(N190="nulová",J190,0)</f>
        <v>0</v>
      </c>
      <c r="BJ190" s="17" t="s">
        <v>84</v>
      </c>
      <c r="BK190" s="225">
        <f>ROUND(I190*H190,2)</f>
        <v>0</v>
      </c>
      <c r="BL190" s="17" t="s">
        <v>141</v>
      </c>
      <c r="BM190" s="224" t="s">
        <v>467</v>
      </c>
    </row>
    <row r="191" spans="1:63" s="12" customFormat="1" ht="22.8" customHeight="1">
      <c r="A191" s="12"/>
      <c r="B191" s="197"/>
      <c r="C191" s="198"/>
      <c r="D191" s="199" t="s">
        <v>76</v>
      </c>
      <c r="E191" s="211" t="s">
        <v>468</v>
      </c>
      <c r="F191" s="211" t="s">
        <v>469</v>
      </c>
      <c r="G191" s="198"/>
      <c r="H191" s="198"/>
      <c r="I191" s="201"/>
      <c r="J191" s="212">
        <f>BK191</f>
        <v>0</v>
      </c>
      <c r="K191" s="198"/>
      <c r="L191" s="203"/>
      <c r="M191" s="204"/>
      <c r="N191" s="205"/>
      <c r="O191" s="205"/>
      <c r="P191" s="206">
        <f>P192</f>
        <v>0</v>
      </c>
      <c r="Q191" s="205"/>
      <c r="R191" s="206">
        <f>R192</f>
        <v>0</v>
      </c>
      <c r="S191" s="205"/>
      <c r="T191" s="207">
        <f>T192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08" t="s">
        <v>84</v>
      </c>
      <c r="AT191" s="209" t="s">
        <v>76</v>
      </c>
      <c r="AU191" s="209" t="s">
        <v>84</v>
      </c>
      <c r="AY191" s="208" t="s">
        <v>134</v>
      </c>
      <c r="BK191" s="210">
        <f>BK192</f>
        <v>0</v>
      </c>
    </row>
    <row r="192" spans="1:65" s="2" customFormat="1" ht="24.15" customHeight="1">
      <c r="A192" s="39"/>
      <c r="B192" s="40"/>
      <c r="C192" s="213" t="s">
        <v>470</v>
      </c>
      <c r="D192" s="213" t="s">
        <v>136</v>
      </c>
      <c r="E192" s="214" t="s">
        <v>471</v>
      </c>
      <c r="F192" s="215" t="s">
        <v>472</v>
      </c>
      <c r="G192" s="216" t="s">
        <v>236</v>
      </c>
      <c r="H192" s="217">
        <v>2419.697</v>
      </c>
      <c r="I192" s="218"/>
      <c r="J192" s="219">
        <f>ROUND(I192*H192,2)</f>
        <v>0</v>
      </c>
      <c r="K192" s="215" t="s">
        <v>140</v>
      </c>
      <c r="L192" s="45"/>
      <c r="M192" s="220" t="s">
        <v>32</v>
      </c>
      <c r="N192" s="221" t="s">
        <v>48</v>
      </c>
      <c r="O192" s="85"/>
      <c r="P192" s="222">
        <f>O192*H192</f>
        <v>0</v>
      </c>
      <c r="Q192" s="222">
        <v>0</v>
      </c>
      <c r="R192" s="222">
        <f>Q192*H192</f>
        <v>0</v>
      </c>
      <c r="S192" s="222">
        <v>0</v>
      </c>
      <c r="T192" s="223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24" t="s">
        <v>141</v>
      </c>
      <c r="AT192" s="224" t="s">
        <v>136</v>
      </c>
      <c r="AU192" s="224" t="s">
        <v>86</v>
      </c>
      <c r="AY192" s="17" t="s">
        <v>134</v>
      </c>
      <c r="BE192" s="225">
        <f>IF(N192="základní",J192,0)</f>
        <v>0</v>
      </c>
      <c r="BF192" s="225">
        <f>IF(N192="snížená",J192,0)</f>
        <v>0</v>
      </c>
      <c r="BG192" s="225">
        <f>IF(N192="zákl. přenesená",J192,0)</f>
        <v>0</v>
      </c>
      <c r="BH192" s="225">
        <f>IF(N192="sníž. přenesená",J192,0)</f>
        <v>0</v>
      </c>
      <c r="BI192" s="225">
        <f>IF(N192="nulová",J192,0)</f>
        <v>0</v>
      </c>
      <c r="BJ192" s="17" t="s">
        <v>84</v>
      </c>
      <c r="BK192" s="225">
        <f>ROUND(I192*H192,2)</f>
        <v>0</v>
      </c>
      <c r="BL192" s="17" t="s">
        <v>141</v>
      </c>
      <c r="BM192" s="224" t="s">
        <v>473</v>
      </c>
    </row>
    <row r="193" spans="1:63" s="12" customFormat="1" ht="25.9" customHeight="1">
      <c r="A193" s="12"/>
      <c r="B193" s="197"/>
      <c r="C193" s="198"/>
      <c r="D193" s="199" t="s">
        <v>76</v>
      </c>
      <c r="E193" s="200" t="s">
        <v>474</v>
      </c>
      <c r="F193" s="200" t="s">
        <v>475</v>
      </c>
      <c r="G193" s="198"/>
      <c r="H193" s="198"/>
      <c r="I193" s="201"/>
      <c r="J193" s="202">
        <f>BK193</f>
        <v>0</v>
      </c>
      <c r="K193" s="198"/>
      <c r="L193" s="203"/>
      <c r="M193" s="204"/>
      <c r="N193" s="205"/>
      <c r="O193" s="205"/>
      <c r="P193" s="206">
        <f>P194</f>
        <v>0</v>
      </c>
      <c r="Q193" s="205"/>
      <c r="R193" s="206">
        <f>R194</f>
        <v>0</v>
      </c>
      <c r="S193" s="205"/>
      <c r="T193" s="207">
        <f>T194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208" t="s">
        <v>86</v>
      </c>
      <c r="AT193" s="209" t="s">
        <v>76</v>
      </c>
      <c r="AU193" s="209" t="s">
        <v>77</v>
      </c>
      <c r="AY193" s="208" t="s">
        <v>134</v>
      </c>
      <c r="BK193" s="210">
        <f>BK194</f>
        <v>0</v>
      </c>
    </row>
    <row r="194" spans="1:63" s="12" customFormat="1" ht="22.8" customHeight="1">
      <c r="A194" s="12"/>
      <c r="B194" s="197"/>
      <c r="C194" s="198"/>
      <c r="D194" s="199" t="s">
        <v>76</v>
      </c>
      <c r="E194" s="211" t="s">
        <v>476</v>
      </c>
      <c r="F194" s="211" t="s">
        <v>477</v>
      </c>
      <c r="G194" s="198"/>
      <c r="H194" s="198"/>
      <c r="I194" s="201"/>
      <c r="J194" s="212">
        <f>BK194</f>
        <v>0</v>
      </c>
      <c r="K194" s="198"/>
      <c r="L194" s="203"/>
      <c r="M194" s="204"/>
      <c r="N194" s="205"/>
      <c r="O194" s="205"/>
      <c r="P194" s="206">
        <f>P195</f>
        <v>0</v>
      </c>
      <c r="Q194" s="205"/>
      <c r="R194" s="206">
        <f>R195</f>
        <v>0</v>
      </c>
      <c r="S194" s="205"/>
      <c r="T194" s="207">
        <f>T195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08" t="s">
        <v>86</v>
      </c>
      <c r="AT194" s="209" t="s">
        <v>76</v>
      </c>
      <c r="AU194" s="209" t="s">
        <v>84</v>
      </c>
      <c r="AY194" s="208" t="s">
        <v>134</v>
      </c>
      <c r="BK194" s="210">
        <f>BK195</f>
        <v>0</v>
      </c>
    </row>
    <row r="195" spans="1:65" s="2" customFormat="1" ht="14.4" customHeight="1">
      <c r="A195" s="39"/>
      <c r="B195" s="40"/>
      <c r="C195" s="213" t="s">
        <v>478</v>
      </c>
      <c r="D195" s="213" t="s">
        <v>136</v>
      </c>
      <c r="E195" s="214" t="s">
        <v>479</v>
      </c>
      <c r="F195" s="215" t="s">
        <v>480</v>
      </c>
      <c r="G195" s="216" t="s">
        <v>185</v>
      </c>
      <c r="H195" s="217">
        <v>82</v>
      </c>
      <c r="I195" s="218"/>
      <c r="J195" s="219">
        <f>ROUND(I195*H195,2)</f>
        <v>0</v>
      </c>
      <c r="K195" s="215" t="s">
        <v>32</v>
      </c>
      <c r="L195" s="45"/>
      <c r="M195" s="266" t="s">
        <v>32</v>
      </c>
      <c r="N195" s="267" t="s">
        <v>48</v>
      </c>
      <c r="O195" s="268"/>
      <c r="P195" s="269">
        <f>O195*H195</f>
        <v>0</v>
      </c>
      <c r="Q195" s="269">
        <v>0</v>
      </c>
      <c r="R195" s="269">
        <f>Q195*H195</f>
        <v>0</v>
      </c>
      <c r="S195" s="269">
        <v>0</v>
      </c>
      <c r="T195" s="270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24" t="s">
        <v>217</v>
      </c>
      <c r="AT195" s="224" t="s">
        <v>136</v>
      </c>
      <c r="AU195" s="224" t="s">
        <v>86</v>
      </c>
      <c r="AY195" s="17" t="s">
        <v>134</v>
      </c>
      <c r="BE195" s="225">
        <f>IF(N195="základní",J195,0)</f>
        <v>0</v>
      </c>
      <c r="BF195" s="225">
        <f>IF(N195="snížená",J195,0)</f>
        <v>0</v>
      </c>
      <c r="BG195" s="225">
        <f>IF(N195="zákl. přenesená",J195,0)</f>
        <v>0</v>
      </c>
      <c r="BH195" s="225">
        <f>IF(N195="sníž. přenesená",J195,0)</f>
        <v>0</v>
      </c>
      <c r="BI195" s="225">
        <f>IF(N195="nulová",J195,0)</f>
        <v>0</v>
      </c>
      <c r="BJ195" s="17" t="s">
        <v>84</v>
      </c>
      <c r="BK195" s="225">
        <f>ROUND(I195*H195,2)</f>
        <v>0</v>
      </c>
      <c r="BL195" s="17" t="s">
        <v>217</v>
      </c>
      <c r="BM195" s="224" t="s">
        <v>481</v>
      </c>
    </row>
    <row r="196" spans="1:31" s="2" customFormat="1" ht="6.95" customHeight="1">
      <c r="A196" s="39"/>
      <c r="B196" s="60"/>
      <c r="C196" s="61"/>
      <c r="D196" s="61"/>
      <c r="E196" s="61"/>
      <c r="F196" s="61"/>
      <c r="G196" s="61"/>
      <c r="H196" s="61"/>
      <c r="I196" s="61"/>
      <c r="J196" s="61"/>
      <c r="K196" s="61"/>
      <c r="L196" s="45"/>
      <c r="M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</row>
  </sheetData>
  <sheetProtection password="CC35" sheet="1" objects="1" scenarios="1" formatColumns="0" formatRows="0" autoFilter="0"/>
  <autoFilter ref="C93:K195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2:H82"/>
    <mergeCell ref="E84:H84"/>
    <mergeCell ref="E86:H8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97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0"/>
      <c r="AT3" s="17" t="s">
        <v>86</v>
      </c>
    </row>
    <row r="4" spans="2:46" s="1" customFormat="1" ht="24.95" customHeight="1">
      <c r="B4" s="20"/>
      <c r="D4" s="141" t="s">
        <v>106</v>
      </c>
      <c r="L4" s="20"/>
      <c r="M4" s="142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3" t="s">
        <v>16</v>
      </c>
      <c r="L6" s="20"/>
    </row>
    <row r="7" spans="2:12" s="1" customFormat="1" ht="16.5" customHeight="1">
      <c r="B7" s="20"/>
      <c r="E7" s="144" t="str">
        <f>'Rekapitulace stavby'!K6</f>
        <v>Rekonstrukce chodníků při silnici II/605</v>
      </c>
      <c r="F7" s="143"/>
      <c r="G7" s="143"/>
      <c r="H7" s="143"/>
      <c r="L7" s="20"/>
    </row>
    <row r="8" spans="2:12" s="1" customFormat="1" ht="12" customHeight="1">
      <c r="B8" s="20"/>
      <c r="D8" s="143" t="s">
        <v>107</v>
      </c>
      <c r="L8" s="20"/>
    </row>
    <row r="9" spans="1:31" s="2" customFormat="1" ht="16.5" customHeight="1">
      <c r="A9" s="39"/>
      <c r="B9" s="45"/>
      <c r="C9" s="39"/>
      <c r="D9" s="39"/>
      <c r="E9" s="144" t="s">
        <v>108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109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482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32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22</v>
      </c>
      <c r="E14" s="39"/>
      <c r="F14" s="134" t="s">
        <v>23</v>
      </c>
      <c r="G14" s="39"/>
      <c r="H14" s="39"/>
      <c r="I14" s="143" t="s">
        <v>24</v>
      </c>
      <c r="J14" s="147" t="str">
        <f>'Rekapitulace stavby'!AN8</f>
        <v>8. 1. 2018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30</v>
      </c>
      <c r="E16" s="39"/>
      <c r="F16" s="39"/>
      <c r="G16" s="39"/>
      <c r="H16" s="39"/>
      <c r="I16" s="143" t="s">
        <v>31</v>
      </c>
      <c r="J16" s="134" t="s">
        <v>32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">
        <v>33</v>
      </c>
      <c r="F17" s="39"/>
      <c r="G17" s="39"/>
      <c r="H17" s="39"/>
      <c r="I17" s="143" t="s">
        <v>34</v>
      </c>
      <c r="J17" s="134" t="s">
        <v>32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35</v>
      </c>
      <c r="E19" s="39"/>
      <c r="F19" s="39"/>
      <c r="G19" s="39"/>
      <c r="H19" s="39"/>
      <c r="I19" s="143" t="s">
        <v>31</v>
      </c>
      <c r="J19" s="33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3" t="str">
        <f>'Rekapitulace stavby'!E14</f>
        <v>Vyplň údaj</v>
      </c>
      <c r="F20" s="134"/>
      <c r="G20" s="134"/>
      <c r="H20" s="134"/>
      <c r="I20" s="143" t="s">
        <v>34</v>
      </c>
      <c r="J20" s="33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37</v>
      </c>
      <c r="E22" s="39"/>
      <c r="F22" s="39"/>
      <c r="G22" s="39"/>
      <c r="H22" s="39"/>
      <c r="I22" s="143" t="s">
        <v>31</v>
      </c>
      <c r="J22" s="134" t="s">
        <v>32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">
        <v>38</v>
      </c>
      <c r="F23" s="39"/>
      <c r="G23" s="39"/>
      <c r="H23" s="39"/>
      <c r="I23" s="143" t="s">
        <v>34</v>
      </c>
      <c r="J23" s="134" t="s">
        <v>32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40</v>
      </c>
      <c r="E25" s="39"/>
      <c r="F25" s="39"/>
      <c r="G25" s="39"/>
      <c r="H25" s="39"/>
      <c r="I25" s="143" t="s">
        <v>31</v>
      </c>
      <c r="J25" s="134" t="s">
        <v>32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">
        <v>38</v>
      </c>
      <c r="F26" s="39"/>
      <c r="G26" s="39"/>
      <c r="H26" s="39"/>
      <c r="I26" s="143" t="s">
        <v>34</v>
      </c>
      <c r="J26" s="134" t="s">
        <v>32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41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32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43</v>
      </c>
      <c r="E32" s="39"/>
      <c r="F32" s="39"/>
      <c r="G32" s="39"/>
      <c r="H32" s="39"/>
      <c r="I32" s="39"/>
      <c r="J32" s="154">
        <f>ROUND(J90,2)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45</v>
      </c>
      <c r="G34" s="39"/>
      <c r="H34" s="39"/>
      <c r="I34" s="155" t="s">
        <v>44</v>
      </c>
      <c r="J34" s="155" t="s">
        <v>46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47</v>
      </c>
      <c r="E35" s="143" t="s">
        <v>48</v>
      </c>
      <c r="F35" s="157">
        <f>ROUND((SUM(BE90:BE110)),2)</f>
        <v>0</v>
      </c>
      <c r="G35" s="39"/>
      <c r="H35" s="39"/>
      <c r="I35" s="158">
        <v>0.21</v>
      </c>
      <c r="J35" s="157">
        <f>ROUND(((SUM(BE90:BE110))*I35),2)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49</v>
      </c>
      <c r="F36" s="157">
        <f>ROUND((SUM(BF90:BF110)),2)</f>
        <v>0</v>
      </c>
      <c r="G36" s="39"/>
      <c r="H36" s="39"/>
      <c r="I36" s="158">
        <v>0.15</v>
      </c>
      <c r="J36" s="157">
        <f>ROUND(((SUM(BF90:BF110))*I36),2)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50</v>
      </c>
      <c r="F37" s="157">
        <f>ROUND((SUM(BG90:BG110)),2)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51</v>
      </c>
      <c r="F38" s="157">
        <f>ROUND((SUM(BH90:BH110)),2)</f>
        <v>0</v>
      </c>
      <c r="G38" s="39"/>
      <c r="H38" s="39"/>
      <c r="I38" s="158">
        <v>0.15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52</v>
      </c>
      <c r="F39" s="157">
        <f>ROUND((SUM(BI90:BI110)),2)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53</v>
      </c>
      <c r="E41" s="161"/>
      <c r="F41" s="161"/>
      <c r="G41" s="162" t="s">
        <v>54</v>
      </c>
      <c r="H41" s="163" t="s">
        <v>55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3" t="s">
        <v>111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2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70" t="str">
        <f>E7</f>
        <v>Rekonstrukce chodníků při silnici II/605</v>
      </c>
      <c r="F50" s="32"/>
      <c r="G50" s="32"/>
      <c r="H50" s="32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1"/>
      <c r="C51" s="32" t="s">
        <v>107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9"/>
      <c r="B52" s="40"/>
      <c r="C52" s="41"/>
      <c r="D52" s="41"/>
      <c r="E52" s="170" t="s">
        <v>108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2" t="s">
        <v>109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 xml:space="preserve">03 - Vedlejší  náklady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2" t="s">
        <v>22</v>
      </c>
      <c r="D56" s="41"/>
      <c r="E56" s="41"/>
      <c r="F56" s="27" t="str">
        <f>F14</f>
        <v>Svojkovice</v>
      </c>
      <c r="G56" s="41"/>
      <c r="H56" s="41"/>
      <c r="I56" s="32" t="s">
        <v>24</v>
      </c>
      <c r="J56" s="73" t="str">
        <f>IF(J14="","",J14)</f>
        <v>8. 1. 2018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2" t="s">
        <v>30</v>
      </c>
      <c r="D58" s="41"/>
      <c r="E58" s="41"/>
      <c r="F58" s="27" t="str">
        <f>E17</f>
        <v>Obec Svojkovice</v>
      </c>
      <c r="G58" s="41"/>
      <c r="H58" s="41"/>
      <c r="I58" s="32" t="s">
        <v>37</v>
      </c>
      <c r="J58" s="37" t="str">
        <f>E23</f>
        <v>Area Projekt s.r.o.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2" t="s">
        <v>35</v>
      </c>
      <c r="D59" s="41"/>
      <c r="E59" s="41"/>
      <c r="F59" s="27" t="str">
        <f>IF(E20="","",E20)</f>
        <v>Vyplň údaj</v>
      </c>
      <c r="G59" s="41"/>
      <c r="H59" s="41"/>
      <c r="I59" s="32" t="s">
        <v>40</v>
      </c>
      <c r="J59" s="37" t="str">
        <f>E26</f>
        <v>Area Projekt s.r.o.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112</v>
      </c>
      <c r="D61" s="172"/>
      <c r="E61" s="172"/>
      <c r="F61" s="172"/>
      <c r="G61" s="172"/>
      <c r="H61" s="172"/>
      <c r="I61" s="172"/>
      <c r="J61" s="173" t="s">
        <v>113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75</v>
      </c>
      <c r="D63" s="41"/>
      <c r="E63" s="41"/>
      <c r="F63" s="41"/>
      <c r="G63" s="41"/>
      <c r="H63" s="41"/>
      <c r="I63" s="41"/>
      <c r="J63" s="103">
        <f>J90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7" t="s">
        <v>114</v>
      </c>
    </row>
    <row r="64" spans="1:31" s="9" customFormat="1" ht="24.95" customHeight="1">
      <c r="A64" s="9"/>
      <c r="B64" s="175"/>
      <c r="C64" s="176"/>
      <c r="D64" s="177" t="s">
        <v>483</v>
      </c>
      <c r="E64" s="178"/>
      <c r="F64" s="178"/>
      <c r="G64" s="178"/>
      <c r="H64" s="178"/>
      <c r="I64" s="178"/>
      <c r="J64" s="179">
        <f>J91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1"/>
      <c r="C65" s="126"/>
      <c r="D65" s="182" t="s">
        <v>484</v>
      </c>
      <c r="E65" s="183"/>
      <c r="F65" s="183"/>
      <c r="G65" s="183"/>
      <c r="H65" s="183"/>
      <c r="I65" s="183"/>
      <c r="J65" s="184">
        <f>J92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1"/>
      <c r="C66" s="126"/>
      <c r="D66" s="182" t="s">
        <v>485</v>
      </c>
      <c r="E66" s="183"/>
      <c r="F66" s="183"/>
      <c r="G66" s="183"/>
      <c r="H66" s="183"/>
      <c r="I66" s="183"/>
      <c r="J66" s="184">
        <f>J95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1"/>
      <c r="C67" s="126"/>
      <c r="D67" s="182" t="s">
        <v>486</v>
      </c>
      <c r="E67" s="183"/>
      <c r="F67" s="183"/>
      <c r="G67" s="183"/>
      <c r="H67" s="183"/>
      <c r="I67" s="183"/>
      <c r="J67" s="184">
        <f>J105</f>
        <v>0</v>
      </c>
      <c r="K67" s="126"/>
      <c r="L67" s="18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1"/>
      <c r="C68" s="126"/>
      <c r="D68" s="182" t="s">
        <v>487</v>
      </c>
      <c r="E68" s="183"/>
      <c r="F68" s="183"/>
      <c r="G68" s="183"/>
      <c r="H68" s="183"/>
      <c r="I68" s="183"/>
      <c r="J68" s="184">
        <f>J108</f>
        <v>0</v>
      </c>
      <c r="K68" s="126"/>
      <c r="L68" s="185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2" customFormat="1" ht="21.8" customHeight="1">
      <c r="A69" s="39"/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14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6.95" customHeight="1">
      <c r="A70" s="39"/>
      <c r="B70" s="60"/>
      <c r="C70" s="61"/>
      <c r="D70" s="61"/>
      <c r="E70" s="61"/>
      <c r="F70" s="61"/>
      <c r="G70" s="61"/>
      <c r="H70" s="61"/>
      <c r="I70" s="61"/>
      <c r="J70" s="61"/>
      <c r="K70" s="61"/>
      <c r="L70" s="14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4" spans="1:31" s="2" customFormat="1" ht="6.95" customHeight="1">
      <c r="A74" s="39"/>
      <c r="B74" s="62"/>
      <c r="C74" s="63"/>
      <c r="D74" s="63"/>
      <c r="E74" s="63"/>
      <c r="F74" s="63"/>
      <c r="G74" s="63"/>
      <c r="H74" s="63"/>
      <c r="I74" s="63"/>
      <c r="J74" s="63"/>
      <c r="K74" s="63"/>
      <c r="L74" s="14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24.95" customHeight="1">
      <c r="A75" s="39"/>
      <c r="B75" s="40"/>
      <c r="C75" s="23" t="s">
        <v>119</v>
      </c>
      <c r="D75" s="41"/>
      <c r="E75" s="41"/>
      <c r="F75" s="41"/>
      <c r="G75" s="41"/>
      <c r="H75" s="41"/>
      <c r="I75" s="41"/>
      <c r="J75" s="41"/>
      <c r="K75" s="41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2" t="s">
        <v>16</v>
      </c>
      <c r="D77" s="41"/>
      <c r="E77" s="41"/>
      <c r="F77" s="41"/>
      <c r="G77" s="41"/>
      <c r="H77" s="41"/>
      <c r="I77" s="41"/>
      <c r="J77" s="41"/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6.5" customHeight="1">
      <c r="A78" s="39"/>
      <c r="B78" s="40"/>
      <c r="C78" s="41"/>
      <c r="D78" s="41"/>
      <c r="E78" s="170" t="str">
        <f>E7</f>
        <v>Rekonstrukce chodníků při silnici II/605</v>
      </c>
      <c r="F78" s="32"/>
      <c r="G78" s="32"/>
      <c r="H78" s="32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2:12" s="1" customFormat="1" ht="12" customHeight="1">
      <c r="B79" s="21"/>
      <c r="C79" s="32" t="s">
        <v>107</v>
      </c>
      <c r="D79" s="22"/>
      <c r="E79" s="22"/>
      <c r="F79" s="22"/>
      <c r="G79" s="22"/>
      <c r="H79" s="22"/>
      <c r="I79" s="22"/>
      <c r="J79" s="22"/>
      <c r="K79" s="22"/>
      <c r="L79" s="20"/>
    </row>
    <row r="80" spans="1:31" s="2" customFormat="1" ht="16.5" customHeight="1">
      <c r="A80" s="39"/>
      <c r="B80" s="40"/>
      <c r="C80" s="41"/>
      <c r="D80" s="41"/>
      <c r="E80" s="170" t="s">
        <v>108</v>
      </c>
      <c r="F80" s="41"/>
      <c r="G80" s="41"/>
      <c r="H80" s="41"/>
      <c r="I80" s="41"/>
      <c r="J80" s="41"/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2" customHeight="1">
      <c r="A81" s="39"/>
      <c r="B81" s="40"/>
      <c r="C81" s="32" t="s">
        <v>109</v>
      </c>
      <c r="D81" s="41"/>
      <c r="E81" s="41"/>
      <c r="F81" s="41"/>
      <c r="G81" s="41"/>
      <c r="H81" s="41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6.5" customHeight="1">
      <c r="A82" s="39"/>
      <c r="B82" s="40"/>
      <c r="C82" s="41"/>
      <c r="D82" s="41"/>
      <c r="E82" s="70" t="str">
        <f>E11</f>
        <v xml:space="preserve">03 - Vedlejší  náklady</v>
      </c>
      <c r="F82" s="41"/>
      <c r="G82" s="41"/>
      <c r="H82" s="41"/>
      <c r="I82" s="41"/>
      <c r="J82" s="41"/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2" t="s">
        <v>22</v>
      </c>
      <c r="D84" s="41"/>
      <c r="E84" s="41"/>
      <c r="F84" s="27" t="str">
        <f>F14</f>
        <v>Svojkovice</v>
      </c>
      <c r="G84" s="41"/>
      <c r="H84" s="41"/>
      <c r="I84" s="32" t="s">
        <v>24</v>
      </c>
      <c r="J84" s="73" t="str">
        <f>IF(J14="","",J14)</f>
        <v>8. 1. 2018</v>
      </c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6.95" customHeight="1">
      <c r="A85" s="39"/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5.15" customHeight="1">
      <c r="A86" s="39"/>
      <c r="B86" s="40"/>
      <c r="C86" s="32" t="s">
        <v>30</v>
      </c>
      <c r="D86" s="41"/>
      <c r="E86" s="41"/>
      <c r="F86" s="27" t="str">
        <f>E17</f>
        <v>Obec Svojkovice</v>
      </c>
      <c r="G86" s="41"/>
      <c r="H86" s="41"/>
      <c r="I86" s="32" t="s">
        <v>37</v>
      </c>
      <c r="J86" s="37" t="str">
        <f>E23</f>
        <v>Area Projekt s.r.o.</v>
      </c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5.15" customHeight="1">
      <c r="A87" s="39"/>
      <c r="B87" s="40"/>
      <c r="C87" s="32" t="s">
        <v>35</v>
      </c>
      <c r="D87" s="41"/>
      <c r="E87" s="41"/>
      <c r="F87" s="27" t="str">
        <f>IF(E20="","",E20)</f>
        <v>Vyplň údaj</v>
      </c>
      <c r="G87" s="41"/>
      <c r="H87" s="41"/>
      <c r="I87" s="32" t="s">
        <v>40</v>
      </c>
      <c r="J87" s="37" t="str">
        <f>E26</f>
        <v>Area Projekt s.r.o.</v>
      </c>
      <c r="K87" s="41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0.3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14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11" customFormat="1" ht="29.25" customHeight="1">
      <c r="A89" s="186"/>
      <c r="B89" s="187"/>
      <c r="C89" s="188" t="s">
        <v>120</v>
      </c>
      <c r="D89" s="189" t="s">
        <v>62</v>
      </c>
      <c r="E89" s="189" t="s">
        <v>58</v>
      </c>
      <c r="F89" s="189" t="s">
        <v>59</v>
      </c>
      <c r="G89" s="189" t="s">
        <v>121</v>
      </c>
      <c r="H89" s="189" t="s">
        <v>122</v>
      </c>
      <c r="I89" s="189" t="s">
        <v>123</v>
      </c>
      <c r="J89" s="189" t="s">
        <v>113</v>
      </c>
      <c r="K89" s="190" t="s">
        <v>124</v>
      </c>
      <c r="L89" s="191"/>
      <c r="M89" s="93" t="s">
        <v>32</v>
      </c>
      <c r="N89" s="94" t="s">
        <v>47</v>
      </c>
      <c r="O89" s="94" t="s">
        <v>125</v>
      </c>
      <c r="P89" s="94" t="s">
        <v>126</v>
      </c>
      <c r="Q89" s="94" t="s">
        <v>127</v>
      </c>
      <c r="R89" s="94" t="s">
        <v>128</v>
      </c>
      <c r="S89" s="94" t="s">
        <v>129</v>
      </c>
      <c r="T89" s="95" t="s">
        <v>130</v>
      </c>
      <c r="U89" s="186"/>
      <c r="V89" s="186"/>
      <c r="W89" s="186"/>
      <c r="X89" s="186"/>
      <c r="Y89" s="186"/>
      <c r="Z89" s="186"/>
      <c r="AA89" s="186"/>
      <c r="AB89" s="186"/>
      <c r="AC89" s="186"/>
      <c r="AD89" s="186"/>
      <c r="AE89" s="186"/>
    </row>
    <row r="90" spans="1:63" s="2" customFormat="1" ht="22.8" customHeight="1">
      <c r="A90" s="39"/>
      <c r="B90" s="40"/>
      <c r="C90" s="100" t="s">
        <v>131</v>
      </c>
      <c r="D90" s="41"/>
      <c r="E90" s="41"/>
      <c r="F90" s="41"/>
      <c r="G90" s="41"/>
      <c r="H90" s="41"/>
      <c r="I90" s="41"/>
      <c r="J90" s="192">
        <f>BK90</f>
        <v>0</v>
      </c>
      <c r="K90" s="41"/>
      <c r="L90" s="45"/>
      <c r="M90" s="96"/>
      <c r="N90" s="193"/>
      <c r="O90" s="97"/>
      <c r="P90" s="194">
        <f>P91</f>
        <v>0</v>
      </c>
      <c r="Q90" s="97"/>
      <c r="R90" s="194">
        <f>R91</f>
        <v>0</v>
      </c>
      <c r="S90" s="97"/>
      <c r="T90" s="195">
        <f>T91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7" t="s">
        <v>76</v>
      </c>
      <c r="AU90" s="17" t="s">
        <v>114</v>
      </c>
      <c r="BK90" s="196">
        <f>BK91</f>
        <v>0</v>
      </c>
    </row>
    <row r="91" spans="1:63" s="12" customFormat="1" ht="25.9" customHeight="1">
      <c r="A91" s="12"/>
      <c r="B91" s="197"/>
      <c r="C91" s="198"/>
      <c r="D91" s="199" t="s">
        <v>76</v>
      </c>
      <c r="E91" s="200" t="s">
        <v>488</v>
      </c>
      <c r="F91" s="200" t="s">
        <v>489</v>
      </c>
      <c r="G91" s="198"/>
      <c r="H91" s="198"/>
      <c r="I91" s="201"/>
      <c r="J91" s="202">
        <f>BK91</f>
        <v>0</v>
      </c>
      <c r="K91" s="198"/>
      <c r="L91" s="203"/>
      <c r="M91" s="204"/>
      <c r="N91" s="205"/>
      <c r="O91" s="205"/>
      <c r="P91" s="206">
        <f>P92+P95+P105+P108</f>
        <v>0</v>
      </c>
      <c r="Q91" s="205"/>
      <c r="R91" s="206">
        <f>R92+R95+R105+R108</f>
        <v>0</v>
      </c>
      <c r="S91" s="205"/>
      <c r="T91" s="207">
        <f>T92+T95+T105+T108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8" t="s">
        <v>153</v>
      </c>
      <c r="AT91" s="209" t="s">
        <v>76</v>
      </c>
      <c r="AU91" s="209" t="s">
        <v>77</v>
      </c>
      <c r="AY91" s="208" t="s">
        <v>134</v>
      </c>
      <c r="BK91" s="210">
        <f>BK92+BK95+BK105+BK108</f>
        <v>0</v>
      </c>
    </row>
    <row r="92" spans="1:63" s="12" customFormat="1" ht="22.8" customHeight="1">
      <c r="A92" s="12"/>
      <c r="B92" s="197"/>
      <c r="C92" s="198"/>
      <c r="D92" s="199" t="s">
        <v>76</v>
      </c>
      <c r="E92" s="211" t="s">
        <v>490</v>
      </c>
      <c r="F92" s="211" t="s">
        <v>491</v>
      </c>
      <c r="G92" s="198"/>
      <c r="H92" s="198"/>
      <c r="I92" s="201"/>
      <c r="J92" s="212">
        <f>BK92</f>
        <v>0</v>
      </c>
      <c r="K92" s="198"/>
      <c r="L92" s="203"/>
      <c r="M92" s="204"/>
      <c r="N92" s="205"/>
      <c r="O92" s="205"/>
      <c r="P92" s="206">
        <f>SUM(P93:P94)</f>
        <v>0</v>
      </c>
      <c r="Q92" s="205"/>
      <c r="R92" s="206">
        <f>SUM(R93:R94)</f>
        <v>0</v>
      </c>
      <c r="S92" s="205"/>
      <c r="T92" s="207">
        <f>SUM(T93:T94)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8" t="s">
        <v>153</v>
      </c>
      <c r="AT92" s="209" t="s">
        <v>76</v>
      </c>
      <c r="AU92" s="209" t="s">
        <v>84</v>
      </c>
      <c r="AY92" s="208" t="s">
        <v>134</v>
      </c>
      <c r="BK92" s="210">
        <f>SUM(BK93:BK94)</f>
        <v>0</v>
      </c>
    </row>
    <row r="93" spans="1:65" s="2" customFormat="1" ht="14.4" customHeight="1">
      <c r="A93" s="39"/>
      <c r="B93" s="40"/>
      <c r="C93" s="213" t="s">
        <v>84</v>
      </c>
      <c r="D93" s="213" t="s">
        <v>136</v>
      </c>
      <c r="E93" s="214" t="s">
        <v>492</v>
      </c>
      <c r="F93" s="215" t="s">
        <v>493</v>
      </c>
      <c r="G93" s="216" t="s">
        <v>494</v>
      </c>
      <c r="H93" s="217">
        <v>1</v>
      </c>
      <c r="I93" s="218"/>
      <c r="J93" s="219">
        <f>ROUND(I93*H93,2)</f>
        <v>0</v>
      </c>
      <c r="K93" s="215" t="s">
        <v>140</v>
      </c>
      <c r="L93" s="45"/>
      <c r="M93" s="220" t="s">
        <v>32</v>
      </c>
      <c r="N93" s="221" t="s">
        <v>48</v>
      </c>
      <c r="O93" s="85"/>
      <c r="P93" s="222">
        <f>O93*H93</f>
        <v>0</v>
      </c>
      <c r="Q93" s="222">
        <v>0</v>
      </c>
      <c r="R93" s="222">
        <f>Q93*H93</f>
        <v>0</v>
      </c>
      <c r="S93" s="222">
        <v>0</v>
      </c>
      <c r="T93" s="223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24" t="s">
        <v>495</v>
      </c>
      <c r="AT93" s="224" t="s">
        <v>136</v>
      </c>
      <c r="AU93" s="224" t="s">
        <v>86</v>
      </c>
      <c r="AY93" s="17" t="s">
        <v>134</v>
      </c>
      <c r="BE93" s="225">
        <f>IF(N93="základní",J93,0)</f>
        <v>0</v>
      </c>
      <c r="BF93" s="225">
        <f>IF(N93="snížená",J93,0)</f>
        <v>0</v>
      </c>
      <c r="BG93" s="225">
        <f>IF(N93="zákl. přenesená",J93,0)</f>
        <v>0</v>
      </c>
      <c r="BH93" s="225">
        <f>IF(N93="sníž. přenesená",J93,0)</f>
        <v>0</v>
      </c>
      <c r="BI93" s="225">
        <f>IF(N93="nulová",J93,0)</f>
        <v>0</v>
      </c>
      <c r="BJ93" s="17" t="s">
        <v>84</v>
      </c>
      <c r="BK93" s="225">
        <f>ROUND(I93*H93,2)</f>
        <v>0</v>
      </c>
      <c r="BL93" s="17" t="s">
        <v>495</v>
      </c>
      <c r="BM93" s="224" t="s">
        <v>496</v>
      </c>
    </row>
    <row r="94" spans="1:47" s="2" customFormat="1" ht="12">
      <c r="A94" s="39"/>
      <c r="B94" s="40"/>
      <c r="C94" s="41"/>
      <c r="D94" s="228" t="s">
        <v>261</v>
      </c>
      <c r="E94" s="41"/>
      <c r="F94" s="249" t="s">
        <v>497</v>
      </c>
      <c r="G94" s="41"/>
      <c r="H94" s="41"/>
      <c r="I94" s="250"/>
      <c r="J94" s="41"/>
      <c r="K94" s="41"/>
      <c r="L94" s="45"/>
      <c r="M94" s="251"/>
      <c r="N94" s="252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7" t="s">
        <v>261</v>
      </c>
      <c r="AU94" s="17" t="s">
        <v>86</v>
      </c>
    </row>
    <row r="95" spans="1:63" s="12" customFormat="1" ht="22.8" customHeight="1">
      <c r="A95" s="12"/>
      <c r="B95" s="197"/>
      <c r="C95" s="198"/>
      <c r="D95" s="199" t="s">
        <v>76</v>
      </c>
      <c r="E95" s="211" t="s">
        <v>498</v>
      </c>
      <c r="F95" s="211" t="s">
        <v>499</v>
      </c>
      <c r="G95" s="198"/>
      <c r="H95" s="198"/>
      <c r="I95" s="201"/>
      <c r="J95" s="212">
        <f>BK95</f>
        <v>0</v>
      </c>
      <c r="K95" s="198"/>
      <c r="L95" s="203"/>
      <c r="M95" s="204"/>
      <c r="N95" s="205"/>
      <c r="O95" s="205"/>
      <c r="P95" s="206">
        <f>SUM(P96:P104)</f>
        <v>0</v>
      </c>
      <c r="Q95" s="205"/>
      <c r="R95" s="206">
        <f>SUM(R96:R104)</f>
        <v>0</v>
      </c>
      <c r="S95" s="205"/>
      <c r="T95" s="207">
        <f>SUM(T96:T104)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8" t="s">
        <v>153</v>
      </c>
      <c r="AT95" s="209" t="s">
        <v>76</v>
      </c>
      <c r="AU95" s="209" t="s">
        <v>84</v>
      </c>
      <c r="AY95" s="208" t="s">
        <v>134</v>
      </c>
      <c r="BK95" s="210">
        <f>SUM(BK96:BK104)</f>
        <v>0</v>
      </c>
    </row>
    <row r="96" spans="1:65" s="2" customFormat="1" ht="14.4" customHeight="1">
      <c r="A96" s="39"/>
      <c r="B96" s="40"/>
      <c r="C96" s="213" t="s">
        <v>86</v>
      </c>
      <c r="D96" s="213" t="s">
        <v>136</v>
      </c>
      <c r="E96" s="214" t="s">
        <v>500</v>
      </c>
      <c r="F96" s="215" t="s">
        <v>499</v>
      </c>
      <c r="G96" s="216" t="s">
        <v>494</v>
      </c>
      <c r="H96" s="217">
        <v>1</v>
      </c>
      <c r="I96" s="218"/>
      <c r="J96" s="219">
        <f>ROUND(I96*H96,2)</f>
        <v>0</v>
      </c>
      <c r="K96" s="215" t="s">
        <v>140</v>
      </c>
      <c r="L96" s="45"/>
      <c r="M96" s="220" t="s">
        <v>32</v>
      </c>
      <c r="N96" s="221" t="s">
        <v>48</v>
      </c>
      <c r="O96" s="85"/>
      <c r="P96" s="222">
        <f>O96*H96</f>
        <v>0</v>
      </c>
      <c r="Q96" s="222">
        <v>0</v>
      </c>
      <c r="R96" s="222">
        <f>Q96*H96</f>
        <v>0</v>
      </c>
      <c r="S96" s="222">
        <v>0</v>
      </c>
      <c r="T96" s="223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24" t="s">
        <v>495</v>
      </c>
      <c r="AT96" s="224" t="s">
        <v>136</v>
      </c>
      <c r="AU96" s="224" t="s">
        <v>86</v>
      </c>
      <c r="AY96" s="17" t="s">
        <v>134</v>
      </c>
      <c r="BE96" s="225">
        <f>IF(N96="základní",J96,0)</f>
        <v>0</v>
      </c>
      <c r="BF96" s="225">
        <f>IF(N96="snížená",J96,0)</f>
        <v>0</v>
      </c>
      <c r="BG96" s="225">
        <f>IF(N96="zákl. přenesená",J96,0)</f>
        <v>0</v>
      </c>
      <c r="BH96" s="225">
        <f>IF(N96="sníž. přenesená",J96,0)</f>
        <v>0</v>
      </c>
      <c r="BI96" s="225">
        <f>IF(N96="nulová",J96,0)</f>
        <v>0</v>
      </c>
      <c r="BJ96" s="17" t="s">
        <v>84</v>
      </c>
      <c r="BK96" s="225">
        <f>ROUND(I96*H96,2)</f>
        <v>0</v>
      </c>
      <c r="BL96" s="17" t="s">
        <v>495</v>
      </c>
      <c r="BM96" s="224" t="s">
        <v>501</v>
      </c>
    </row>
    <row r="97" spans="1:47" s="2" customFormat="1" ht="12">
      <c r="A97" s="39"/>
      <c r="B97" s="40"/>
      <c r="C97" s="41"/>
      <c r="D97" s="228" t="s">
        <v>261</v>
      </c>
      <c r="E97" s="41"/>
      <c r="F97" s="249" t="s">
        <v>502</v>
      </c>
      <c r="G97" s="41"/>
      <c r="H97" s="41"/>
      <c r="I97" s="250"/>
      <c r="J97" s="41"/>
      <c r="K97" s="41"/>
      <c r="L97" s="45"/>
      <c r="M97" s="251"/>
      <c r="N97" s="252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7" t="s">
        <v>261</v>
      </c>
      <c r="AU97" s="17" t="s">
        <v>86</v>
      </c>
    </row>
    <row r="98" spans="1:65" s="2" customFormat="1" ht="14.4" customHeight="1">
      <c r="A98" s="39"/>
      <c r="B98" s="40"/>
      <c r="C98" s="213" t="s">
        <v>146</v>
      </c>
      <c r="D98" s="213" t="s">
        <v>136</v>
      </c>
      <c r="E98" s="214" t="s">
        <v>503</v>
      </c>
      <c r="F98" s="215" t="s">
        <v>504</v>
      </c>
      <c r="G98" s="216" t="s">
        <v>494</v>
      </c>
      <c r="H98" s="217">
        <v>1</v>
      </c>
      <c r="I98" s="218"/>
      <c r="J98" s="219">
        <f>ROUND(I98*H98,2)</f>
        <v>0</v>
      </c>
      <c r="K98" s="215" t="s">
        <v>140</v>
      </c>
      <c r="L98" s="45"/>
      <c r="M98" s="220" t="s">
        <v>32</v>
      </c>
      <c r="N98" s="221" t="s">
        <v>48</v>
      </c>
      <c r="O98" s="85"/>
      <c r="P98" s="222">
        <f>O98*H98</f>
        <v>0</v>
      </c>
      <c r="Q98" s="222">
        <v>0</v>
      </c>
      <c r="R98" s="222">
        <f>Q98*H98</f>
        <v>0</v>
      </c>
      <c r="S98" s="222">
        <v>0</v>
      </c>
      <c r="T98" s="223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24" t="s">
        <v>495</v>
      </c>
      <c r="AT98" s="224" t="s">
        <v>136</v>
      </c>
      <c r="AU98" s="224" t="s">
        <v>86</v>
      </c>
      <c r="AY98" s="17" t="s">
        <v>134</v>
      </c>
      <c r="BE98" s="225">
        <f>IF(N98="základní",J98,0)</f>
        <v>0</v>
      </c>
      <c r="BF98" s="225">
        <f>IF(N98="snížená",J98,0)</f>
        <v>0</v>
      </c>
      <c r="BG98" s="225">
        <f>IF(N98="zákl. přenesená",J98,0)</f>
        <v>0</v>
      </c>
      <c r="BH98" s="225">
        <f>IF(N98="sníž. přenesená",J98,0)</f>
        <v>0</v>
      </c>
      <c r="BI98" s="225">
        <f>IF(N98="nulová",J98,0)</f>
        <v>0</v>
      </c>
      <c r="BJ98" s="17" t="s">
        <v>84</v>
      </c>
      <c r="BK98" s="225">
        <f>ROUND(I98*H98,2)</f>
        <v>0</v>
      </c>
      <c r="BL98" s="17" t="s">
        <v>495</v>
      </c>
      <c r="BM98" s="224" t="s">
        <v>505</v>
      </c>
    </row>
    <row r="99" spans="1:47" s="2" customFormat="1" ht="12">
      <c r="A99" s="39"/>
      <c r="B99" s="40"/>
      <c r="C99" s="41"/>
      <c r="D99" s="228" t="s">
        <v>261</v>
      </c>
      <c r="E99" s="41"/>
      <c r="F99" s="249" t="s">
        <v>506</v>
      </c>
      <c r="G99" s="41"/>
      <c r="H99" s="41"/>
      <c r="I99" s="250"/>
      <c r="J99" s="41"/>
      <c r="K99" s="41"/>
      <c r="L99" s="45"/>
      <c r="M99" s="251"/>
      <c r="N99" s="252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7" t="s">
        <v>261</v>
      </c>
      <c r="AU99" s="17" t="s">
        <v>86</v>
      </c>
    </row>
    <row r="100" spans="1:65" s="2" customFormat="1" ht="14.4" customHeight="1">
      <c r="A100" s="39"/>
      <c r="B100" s="40"/>
      <c r="C100" s="213" t="s">
        <v>141</v>
      </c>
      <c r="D100" s="213" t="s">
        <v>136</v>
      </c>
      <c r="E100" s="214" t="s">
        <v>507</v>
      </c>
      <c r="F100" s="215" t="s">
        <v>508</v>
      </c>
      <c r="G100" s="216" t="s">
        <v>494</v>
      </c>
      <c r="H100" s="217">
        <v>1</v>
      </c>
      <c r="I100" s="218"/>
      <c r="J100" s="219">
        <f>ROUND(I100*H100,2)</f>
        <v>0</v>
      </c>
      <c r="K100" s="215" t="s">
        <v>140</v>
      </c>
      <c r="L100" s="45"/>
      <c r="M100" s="220" t="s">
        <v>32</v>
      </c>
      <c r="N100" s="221" t="s">
        <v>48</v>
      </c>
      <c r="O100" s="85"/>
      <c r="P100" s="222">
        <f>O100*H100</f>
        <v>0</v>
      </c>
      <c r="Q100" s="222">
        <v>0</v>
      </c>
      <c r="R100" s="222">
        <f>Q100*H100</f>
        <v>0</v>
      </c>
      <c r="S100" s="222">
        <v>0</v>
      </c>
      <c r="T100" s="223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24" t="s">
        <v>495</v>
      </c>
      <c r="AT100" s="224" t="s">
        <v>136</v>
      </c>
      <c r="AU100" s="224" t="s">
        <v>86</v>
      </c>
      <c r="AY100" s="17" t="s">
        <v>134</v>
      </c>
      <c r="BE100" s="225">
        <f>IF(N100="základní",J100,0)</f>
        <v>0</v>
      </c>
      <c r="BF100" s="225">
        <f>IF(N100="snížená",J100,0)</f>
        <v>0</v>
      </c>
      <c r="BG100" s="225">
        <f>IF(N100="zákl. přenesená",J100,0)</f>
        <v>0</v>
      </c>
      <c r="BH100" s="225">
        <f>IF(N100="sníž. přenesená",J100,0)</f>
        <v>0</v>
      </c>
      <c r="BI100" s="225">
        <f>IF(N100="nulová",J100,0)</f>
        <v>0</v>
      </c>
      <c r="BJ100" s="17" t="s">
        <v>84</v>
      </c>
      <c r="BK100" s="225">
        <f>ROUND(I100*H100,2)</f>
        <v>0</v>
      </c>
      <c r="BL100" s="17" t="s">
        <v>495</v>
      </c>
      <c r="BM100" s="224" t="s">
        <v>509</v>
      </c>
    </row>
    <row r="101" spans="1:47" s="2" customFormat="1" ht="12">
      <c r="A101" s="39"/>
      <c r="B101" s="40"/>
      <c r="C101" s="41"/>
      <c r="D101" s="228" t="s">
        <v>261</v>
      </c>
      <c r="E101" s="41"/>
      <c r="F101" s="249" t="s">
        <v>510</v>
      </c>
      <c r="G101" s="41"/>
      <c r="H101" s="41"/>
      <c r="I101" s="250"/>
      <c r="J101" s="41"/>
      <c r="K101" s="41"/>
      <c r="L101" s="45"/>
      <c r="M101" s="251"/>
      <c r="N101" s="252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7" t="s">
        <v>261</v>
      </c>
      <c r="AU101" s="17" t="s">
        <v>86</v>
      </c>
    </row>
    <row r="102" spans="1:65" s="2" customFormat="1" ht="14.4" customHeight="1">
      <c r="A102" s="39"/>
      <c r="B102" s="40"/>
      <c r="C102" s="213" t="s">
        <v>153</v>
      </c>
      <c r="D102" s="213" t="s">
        <v>136</v>
      </c>
      <c r="E102" s="214" t="s">
        <v>511</v>
      </c>
      <c r="F102" s="215" t="s">
        <v>512</v>
      </c>
      <c r="G102" s="216" t="s">
        <v>494</v>
      </c>
      <c r="H102" s="217">
        <v>1</v>
      </c>
      <c r="I102" s="218"/>
      <c r="J102" s="219">
        <f>ROUND(I102*H102,2)</f>
        <v>0</v>
      </c>
      <c r="K102" s="215" t="s">
        <v>140</v>
      </c>
      <c r="L102" s="45"/>
      <c r="M102" s="220" t="s">
        <v>32</v>
      </c>
      <c r="N102" s="221" t="s">
        <v>48</v>
      </c>
      <c r="O102" s="85"/>
      <c r="P102" s="222">
        <f>O102*H102</f>
        <v>0</v>
      </c>
      <c r="Q102" s="222">
        <v>0</v>
      </c>
      <c r="R102" s="222">
        <f>Q102*H102</f>
        <v>0</v>
      </c>
      <c r="S102" s="222">
        <v>0</v>
      </c>
      <c r="T102" s="223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24" t="s">
        <v>495</v>
      </c>
      <c r="AT102" s="224" t="s">
        <v>136</v>
      </c>
      <c r="AU102" s="224" t="s">
        <v>86</v>
      </c>
      <c r="AY102" s="17" t="s">
        <v>134</v>
      </c>
      <c r="BE102" s="225">
        <f>IF(N102="základní",J102,0)</f>
        <v>0</v>
      </c>
      <c r="BF102" s="225">
        <f>IF(N102="snížená",J102,0)</f>
        <v>0</v>
      </c>
      <c r="BG102" s="225">
        <f>IF(N102="zákl. přenesená",J102,0)</f>
        <v>0</v>
      </c>
      <c r="BH102" s="225">
        <f>IF(N102="sníž. přenesená",J102,0)</f>
        <v>0</v>
      </c>
      <c r="BI102" s="225">
        <f>IF(N102="nulová",J102,0)</f>
        <v>0</v>
      </c>
      <c r="BJ102" s="17" t="s">
        <v>84</v>
      </c>
      <c r="BK102" s="225">
        <f>ROUND(I102*H102,2)</f>
        <v>0</v>
      </c>
      <c r="BL102" s="17" t="s">
        <v>495</v>
      </c>
      <c r="BM102" s="224" t="s">
        <v>513</v>
      </c>
    </row>
    <row r="103" spans="1:47" s="2" customFormat="1" ht="12">
      <c r="A103" s="39"/>
      <c r="B103" s="40"/>
      <c r="C103" s="41"/>
      <c r="D103" s="228" t="s">
        <v>261</v>
      </c>
      <c r="E103" s="41"/>
      <c r="F103" s="249" t="s">
        <v>514</v>
      </c>
      <c r="G103" s="41"/>
      <c r="H103" s="41"/>
      <c r="I103" s="250"/>
      <c r="J103" s="41"/>
      <c r="K103" s="41"/>
      <c r="L103" s="45"/>
      <c r="M103" s="251"/>
      <c r="N103" s="252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7" t="s">
        <v>261</v>
      </c>
      <c r="AU103" s="17" t="s">
        <v>86</v>
      </c>
    </row>
    <row r="104" spans="1:65" s="2" customFormat="1" ht="14.4" customHeight="1">
      <c r="A104" s="39"/>
      <c r="B104" s="40"/>
      <c r="C104" s="213" t="s">
        <v>160</v>
      </c>
      <c r="D104" s="213" t="s">
        <v>136</v>
      </c>
      <c r="E104" s="214" t="s">
        <v>515</v>
      </c>
      <c r="F104" s="215" t="s">
        <v>516</v>
      </c>
      <c r="G104" s="216" t="s">
        <v>494</v>
      </c>
      <c r="H104" s="217">
        <v>1</v>
      </c>
      <c r="I104" s="218"/>
      <c r="J104" s="219">
        <f>ROUND(I104*H104,2)</f>
        <v>0</v>
      </c>
      <c r="K104" s="215" t="s">
        <v>140</v>
      </c>
      <c r="L104" s="45"/>
      <c r="M104" s="220" t="s">
        <v>32</v>
      </c>
      <c r="N104" s="221" t="s">
        <v>48</v>
      </c>
      <c r="O104" s="85"/>
      <c r="P104" s="222">
        <f>O104*H104</f>
        <v>0</v>
      </c>
      <c r="Q104" s="222">
        <v>0</v>
      </c>
      <c r="R104" s="222">
        <f>Q104*H104</f>
        <v>0</v>
      </c>
      <c r="S104" s="222">
        <v>0</v>
      </c>
      <c r="T104" s="223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24" t="s">
        <v>495</v>
      </c>
      <c r="AT104" s="224" t="s">
        <v>136</v>
      </c>
      <c r="AU104" s="224" t="s">
        <v>86</v>
      </c>
      <c r="AY104" s="17" t="s">
        <v>134</v>
      </c>
      <c r="BE104" s="225">
        <f>IF(N104="základní",J104,0)</f>
        <v>0</v>
      </c>
      <c r="BF104" s="225">
        <f>IF(N104="snížená",J104,0)</f>
        <v>0</v>
      </c>
      <c r="BG104" s="225">
        <f>IF(N104="zákl. přenesená",J104,0)</f>
        <v>0</v>
      </c>
      <c r="BH104" s="225">
        <f>IF(N104="sníž. přenesená",J104,0)</f>
        <v>0</v>
      </c>
      <c r="BI104" s="225">
        <f>IF(N104="nulová",J104,0)</f>
        <v>0</v>
      </c>
      <c r="BJ104" s="17" t="s">
        <v>84</v>
      </c>
      <c r="BK104" s="225">
        <f>ROUND(I104*H104,2)</f>
        <v>0</v>
      </c>
      <c r="BL104" s="17" t="s">
        <v>495</v>
      </c>
      <c r="BM104" s="224" t="s">
        <v>517</v>
      </c>
    </row>
    <row r="105" spans="1:63" s="12" customFormat="1" ht="22.8" customHeight="1">
      <c r="A105" s="12"/>
      <c r="B105" s="197"/>
      <c r="C105" s="198"/>
      <c r="D105" s="199" t="s">
        <v>76</v>
      </c>
      <c r="E105" s="211" t="s">
        <v>518</v>
      </c>
      <c r="F105" s="211" t="s">
        <v>519</v>
      </c>
      <c r="G105" s="198"/>
      <c r="H105" s="198"/>
      <c r="I105" s="201"/>
      <c r="J105" s="212">
        <f>BK105</f>
        <v>0</v>
      </c>
      <c r="K105" s="198"/>
      <c r="L105" s="203"/>
      <c r="M105" s="204"/>
      <c r="N105" s="205"/>
      <c r="O105" s="205"/>
      <c r="P105" s="206">
        <f>SUM(P106:P107)</f>
        <v>0</v>
      </c>
      <c r="Q105" s="205"/>
      <c r="R105" s="206">
        <f>SUM(R106:R107)</f>
        <v>0</v>
      </c>
      <c r="S105" s="205"/>
      <c r="T105" s="207">
        <f>SUM(T106:T107)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208" t="s">
        <v>153</v>
      </c>
      <c r="AT105" s="209" t="s">
        <v>76</v>
      </c>
      <c r="AU105" s="209" t="s">
        <v>84</v>
      </c>
      <c r="AY105" s="208" t="s">
        <v>134</v>
      </c>
      <c r="BK105" s="210">
        <f>SUM(BK106:BK107)</f>
        <v>0</v>
      </c>
    </row>
    <row r="106" spans="1:65" s="2" customFormat="1" ht="14.4" customHeight="1">
      <c r="A106" s="39"/>
      <c r="B106" s="40"/>
      <c r="C106" s="213" t="s">
        <v>167</v>
      </c>
      <c r="D106" s="213" t="s">
        <v>136</v>
      </c>
      <c r="E106" s="214" t="s">
        <v>520</v>
      </c>
      <c r="F106" s="215" t="s">
        <v>521</v>
      </c>
      <c r="G106" s="216" t="s">
        <v>494</v>
      </c>
      <c r="H106" s="217">
        <v>1</v>
      </c>
      <c r="I106" s="218"/>
      <c r="J106" s="219">
        <f>ROUND(I106*H106,2)</f>
        <v>0</v>
      </c>
      <c r="K106" s="215" t="s">
        <v>140</v>
      </c>
      <c r="L106" s="45"/>
      <c r="M106" s="220" t="s">
        <v>32</v>
      </c>
      <c r="N106" s="221" t="s">
        <v>48</v>
      </c>
      <c r="O106" s="85"/>
      <c r="P106" s="222">
        <f>O106*H106</f>
        <v>0</v>
      </c>
      <c r="Q106" s="222">
        <v>0</v>
      </c>
      <c r="R106" s="222">
        <f>Q106*H106</f>
        <v>0</v>
      </c>
      <c r="S106" s="222">
        <v>0</v>
      </c>
      <c r="T106" s="223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24" t="s">
        <v>495</v>
      </c>
      <c r="AT106" s="224" t="s">
        <v>136</v>
      </c>
      <c r="AU106" s="224" t="s">
        <v>86</v>
      </c>
      <c r="AY106" s="17" t="s">
        <v>134</v>
      </c>
      <c r="BE106" s="225">
        <f>IF(N106="základní",J106,0)</f>
        <v>0</v>
      </c>
      <c r="BF106" s="225">
        <f>IF(N106="snížená",J106,0)</f>
        <v>0</v>
      </c>
      <c r="BG106" s="225">
        <f>IF(N106="zákl. přenesená",J106,0)</f>
        <v>0</v>
      </c>
      <c r="BH106" s="225">
        <f>IF(N106="sníž. přenesená",J106,0)</f>
        <v>0</v>
      </c>
      <c r="BI106" s="225">
        <f>IF(N106="nulová",J106,0)</f>
        <v>0</v>
      </c>
      <c r="BJ106" s="17" t="s">
        <v>84</v>
      </c>
      <c r="BK106" s="225">
        <f>ROUND(I106*H106,2)</f>
        <v>0</v>
      </c>
      <c r="BL106" s="17" t="s">
        <v>495</v>
      </c>
      <c r="BM106" s="224" t="s">
        <v>522</v>
      </c>
    </row>
    <row r="107" spans="1:47" s="2" customFormat="1" ht="12">
      <c r="A107" s="39"/>
      <c r="B107" s="40"/>
      <c r="C107" s="41"/>
      <c r="D107" s="228" t="s">
        <v>261</v>
      </c>
      <c r="E107" s="41"/>
      <c r="F107" s="249" t="s">
        <v>523</v>
      </c>
      <c r="G107" s="41"/>
      <c r="H107" s="41"/>
      <c r="I107" s="250"/>
      <c r="J107" s="41"/>
      <c r="K107" s="41"/>
      <c r="L107" s="45"/>
      <c r="M107" s="251"/>
      <c r="N107" s="252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7" t="s">
        <v>261</v>
      </c>
      <c r="AU107" s="17" t="s">
        <v>86</v>
      </c>
    </row>
    <row r="108" spans="1:63" s="12" customFormat="1" ht="22.8" customHeight="1">
      <c r="A108" s="12"/>
      <c r="B108" s="197"/>
      <c r="C108" s="198"/>
      <c r="D108" s="199" t="s">
        <v>76</v>
      </c>
      <c r="E108" s="211" t="s">
        <v>524</v>
      </c>
      <c r="F108" s="211" t="s">
        <v>525</v>
      </c>
      <c r="G108" s="198"/>
      <c r="H108" s="198"/>
      <c r="I108" s="201"/>
      <c r="J108" s="212">
        <f>BK108</f>
        <v>0</v>
      </c>
      <c r="K108" s="198"/>
      <c r="L108" s="203"/>
      <c r="M108" s="204"/>
      <c r="N108" s="205"/>
      <c r="O108" s="205"/>
      <c r="P108" s="206">
        <f>SUM(P109:P110)</f>
        <v>0</v>
      </c>
      <c r="Q108" s="205"/>
      <c r="R108" s="206">
        <f>SUM(R109:R110)</f>
        <v>0</v>
      </c>
      <c r="S108" s="205"/>
      <c r="T108" s="207">
        <f>SUM(T109:T110)</f>
        <v>0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208" t="s">
        <v>153</v>
      </c>
      <c r="AT108" s="209" t="s">
        <v>76</v>
      </c>
      <c r="AU108" s="209" t="s">
        <v>84</v>
      </c>
      <c r="AY108" s="208" t="s">
        <v>134</v>
      </c>
      <c r="BK108" s="210">
        <f>SUM(BK109:BK110)</f>
        <v>0</v>
      </c>
    </row>
    <row r="109" spans="1:65" s="2" customFormat="1" ht="14.4" customHeight="1">
      <c r="A109" s="39"/>
      <c r="B109" s="40"/>
      <c r="C109" s="213" t="s">
        <v>172</v>
      </c>
      <c r="D109" s="213" t="s">
        <v>136</v>
      </c>
      <c r="E109" s="214" t="s">
        <v>526</v>
      </c>
      <c r="F109" s="215" t="s">
        <v>527</v>
      </c>
      <c r="G109" s="216" t="s">
        <v>494</v>
      </c>
      <c r="H109" s="217">
        <v>1</v>
      </c>
      <c r="I109" s="218"/>
      <c r="J109" s="219">
        <f>ROUND(I109*H109,2)</f>
        <v>0</v>
      </c>
      <c r="K109" s="215" t="s">
        <v>140</v>
      </c>
      <c r="L109" s="45"/>
      <c r="M109" s="220" t="s">
        <v>32</v>
      </c>
      <c r="N109" s="221" t="s">
        <v>48</v>
      </c>
      <c r="O109" s="85"/>
      <c r="P109" s="222">
        <f>O109*H109</f>
        <v>0</v>
      </c>
      <c r="Q109" s="222">
        <v>0</v>
      </c>
      <c r="R109" s="222">
        <f>Q109*H109</f>
        <v>0</v>
      </c>
      <c r="S109" s="222">
        <v>0</v>
      </c>
      <c r="T109" s="223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24" t="s">
        <v>495</v>
      </c>
      <c r="AT109" s="224" t="s">
        <v>136</v>
      </c>
      <c r="AU109" s="224" t="s">
        <v>86</v>
      </c>
      <c r="AY109" s="17" t="s">
        <v>134</v>
      </c>
      <c r="BE109" s="225">
        <f>IF(N109="základní",J109,0)</f>
        <v>0</v>
      </c>
      <c r="BF109" s="225">
        <f>IF(N109="snížená",J109,0)</f>
        <v>0</v>
      </c>
      <c r="BG109" s="225">
        <f>IF(N109="zákl. přenesená",J109,0)</f>
        <v>0</v>
      </c>
      <c r="BH109" s="225">
        <f>IF(N109="sníž. přenesená",J109,0)</f>
        <v>0</v>
      </c>
      <c r="BI109" s="225">
        <f>IF(N109="nulová",J109,0)</f>
        <v>0</v>
      </c>
      <c r="BJ109" s="17" t="s">
        <v>84</v>
      </c>
      <c r="BK109" s="225">
        <f>ROUND(I109*H109,2)</f>
        <v>0</v>
      </c>
      <c r="BL109" s="17" t="s">
        <v>495</v>
      </c>
      <c r="BM109" s="224" t="s">
        <v>528</v>
      </c>
    </row>
    <row r="110" spans="1:47" s="2" customFormat="1" ht="12">
      <c r="A110" s="39"/>
      <c r="B110" s="40"/>
      <c r="C110" s="41"/>
      <c r="D110" s="228" t="s">
        <v>261</v>
      </c>
      <c r="E110" s="41"/>
      <c r="F110" s="249" t="s">
        <v>529</v>
      </c>
      <c r="G110" s="41"/>
      <c r="H110" s="41"/>
      <c r="I110" s="250"/>
      <c r="J110" s="41"/>
      <c r="K110" s="41"/>
      <c r="L110" s="45"/>
      <c r="M110" s="271"/>
      <c r="N110" s="272"/>
      <c r="O110" s="268"/>
      <c r="P110" s="268"/>
      <c r="Q110" s="268"/>
      <c r="R110" s="268"/>
      <c r="S110" s="268"/>
      <c r="T110" s="273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7" t="s">
        <v>261</v>
      </c>
      <c r="AU110" s="17" t="s">
        <v>86</v>
      </c>
    </row>
    <row r="111" spans="1:31" s="2" customFormat="1" ht="6.95" customHeight="1">
      <c r="A111" s="39"/>
      <c r="B111" s="60"/>
      <c r="C111" s="61"/>
      <c r="D111" s="61"/>
      <c r="E111" s="61"/>
      <c r="F111" s="61"/>
      <c r="G111" s="61"/>
      <c r="H111" s="61"/>
      <c r="I111" s="61"/>
      <c r="J111" s="61"/>
      <c r="K111" s="61"/>
      <c r="L111" s="45"/>
      <c r="M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</sheetData>
  <sheetProtection password="CC35" sheet="1" objects="1" scenarios="1" formatColumns="0" formatRows="0" autoFilter="0"/>
  <autoFilter ref="C89:K110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8:H78"/>
    <mergeCell ref="E80:H80"/>
    <mergeCell ref="E82:H8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102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0"/>
      <c r="AT3" s="17" t="s">
        <v>86</v>
      </c>
    </row>
    <row r="4" spans="2:46" s="1" customFormat="1" ht="24.95" customHeight="1">
      <c r="B4" s="20"/>
      <c r="D4" s="141" t="s">
        <v>106</v>
      </c>
      <c r="L4" s="20"/>
      <c r="M4" s="142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3" t="s">
        <v>16</v>
      </c>
      <c r="L6" s="20"/>
    </row>
    <row r="7" spans="2:12" s="1" customFormat="1" ht="16.5" customHeight="1">
      <c r="B7" s="20"/>
      <c r="E7" s="144" t="str">
        <f>'Rekapitulace stavby'!K6</f>
        <v>Rekonstrukce chodníků při silnici II/605</v>
      </c>
      <c r="F7" s="143"/>
      <c r="G7" s="143"/>
      <c r="H7" s="143"/>
      <c r="L7" s="20"/>
    </row>
    <row r="8" spans="2:12" s="1" customFormat="1" ht="12" customHeight="1">
      <c r="B8" s="20"/>
      <c r="D8" s="143" t="s">
        <v>107</v>
      </c>
      <c r="L8" s="20"/>
    </row>
    <row r="9" spans="1:31" s="2" customFormat="1" ht="16.5" customHeight="1">
      <c r="A9" s="39"/>
      <c r="B9" s="45"/>
      <c r="C9" s="39"/>
      <c r="D9" s="39"/>
      <c r="E9" s="144" t="s">
        <v>530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109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531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32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22</v>
      </c>
      <c r="E14" s="39"/>
      <c r="F14" s="134" t="s">
        <v>23</v>
      </c>
      <c r="G14" s="39"/>
      <c r="H14" s="39"/>
      <c r="I14" s="143" t="s">
        <v>24</v>
      </c>
      <c r="J14" s="147" t="str">
        <f>'Rekapitulace stavby'!AN8</f>
        <v>8. 1. 2018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30</v>
      </c>
      <c r="E16" s="39"/>
      <c r="F16" s="39"/>
      <c r="G16" s="39"/>
      <c r="H16" s="39"/>
      <c r="I16" s="143" t="s">
        <v>31</v>
      </c>
      <c r="J16" s="134" t="s">
        <v>32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">
        <v>33</v>
      </c>
      <c r="F17" s="39"/>
      <c r="G17" s="39"/>
      <c r="H17" s="39"/>
      <c r="I17" s="143" t="s">
        <v>34</v>
      </c>
      <c r="J17" s="134" t="s">
        <v>32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35</v>
      </c>
      <c r="E19" s="39"/>
      <c r="F19" s="39"/>
      <c r="G19" s="39"/>
      <c r="H19" s="39"/>
      <c r="I19" s="143" t="s">
        <v>31</v>
      </c>
      <c r="J19" s="33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3" t="str">
        <f>'Rekapitulace stavby'!E14</f>
        <v>Vyplň údaj</v>
      </c>
      <c r="F20" s="134"/>
      <c r="G20" s="134"/>
      <c r="H20" s="134"/>
      <c r="I20" s="143" t="s">
        <v>34</v>
      </c>
      <c r="J20" s="33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37</v>
      </c>
      <c r="E22" s="39"/>
      <c r="F22" s="39"/>
      <c r="G22" s="39"/>
      <c r="H22" s="39"/>
      <c r="I22" s="143" t="s">
        <v>31</v>
      </c>
      <c r="J22" s="134" t="s">
        <v>32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">
        <v>38</v>
      </c>
      <c r="F23" s="39"/>
      <c r="G23" s="39"/>
      <c r="H23" s="39"/>
      <c r="I23" s="143" t="s">
        <v>34</v>
      </c>
      <c r="J23" s="134" t="s">
        <v>32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40</v>
      </c>
      <c r="E25" s="39"/>
      <c r="F25" s="39"/>
      <c r="G25" s="39"/>
      <c r="H25" s="39"/>
      <c r="I25" s="143" t="s">
        <v>31</v>
      </c>
      <c r="J25" s="134" t="s">
        <v>32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">
        <v>38</v>
      </c>
      <c r="F26" s="39"/>
      <c r="G26" s="39"/>
      <c r="H26" s="39"/>
      <c r="I26" s="143" t="s">
        <v>34</v>
      </c>
      <c r="J26" s="134" t="s">
        <v>32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41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32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43</v>
      </c>
      <c r="E32" s="39"/>
      <c r="F32" s="39"/>
      <c r="G32" s="39"/>
      <c r="H32" s="39"/>
      <c r="I32" s="39"/>
      <c r="J32" s="154">
        <f>ROUND(J89,2)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45</v>
      </c>
      <c r="G34" s="39"/>
      <c r="H34" s="39"/>
      <c r="I34" s="155" t="s">
        <v>44</v>
      </c>
      <c r="J34" s="155" t="s">
        <v>46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47</v>
      </c>
      <c r="E35" s="143" t="s">
        <v>48</v>
      </c>
      <c r="F35" s="157">
        <f>ROUND((SUM(BE89:BE129)),2)</f>
        <v>0</v>
      </c>
      <c r="G35" s="39"/>
      <c r="H35" s="39"/>
      <c r="I35" s="158">
        <v>0.21</v>
      </c>
      <c r="J35" s="157">
        <f>ROUND(((SUM(BE89:BE129))*I35),2)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49</v>
      </c>
      <c r="F36" s="157">
        <f>ROUND((SUM(BF89:BF129)),2)</f>
        <v>0</v>
      </c>
      <c r="G36" s="39"/>
      <c r="H36" s="39"/>
      <c r="I36" s="158">
        <v>0.15</v>
      </c>
      <c r="J36" s="157">
        <f>ROUND(((SUM(BF89:BF129))*I36),2)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50</v>
      </c>
      <c r="F37" s="157">
        <f>ROUND((SUM(BG89:BG129)),2)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51</v>
      </c>
      <c r="F38" s="157">
        <f>ROUND((SUM(BH89:BH129)),2)</f>
        <v>0</v>
      </c>
      <c r="G38" s="39"/>
      <c r="H38" s="39"/>
      <c r="I38" s="158">
        <v>0.15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52</v>
      </c>
      <c r="F39" s="157">
        <f>ROUND((SUM(BI89:BI129)),2)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53</v>
      </c>
      <c r="E41" s="161"/>
      <c r="F41" s="161"/>
      <c r="G41" s="162" t="s">
        <v>54</v>
      </c>
      <c r="H41" s="163" t="s">
        <v>55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3" t="s">
        <v>111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2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70" t="str">
        <f>E7</f>
        <v>Rekonstrukce chodníků při silnici II/605</v>
      </c>
      <c r="F50" s="32"/>
      <c r="G50" s="32"/>
      <c r="H50" s="32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1"/>
      <c r="C51" s="32" t="s">
        <v>107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9"/>
      <c r="B52" s="40"/>
      <c r="C52" s="41"/>
      <c r="D52" s="41"/>
      <c r="E52" s="170" t="s">
        <v>530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2" t="s">
        <v>109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SO 100 (A) - Chodníky - bourání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2" t="s">
        <v>22</v>
      </c>
      <c r="D56" s="41"/>
      <c r="E56" s="41"/>
      <c r="F56" s="27" t="str">
        <f>F14</f>
        <v>Svojkovice</v>
      </c>
      <c r="G56" s="41"/>
      <c r="H56" s="41"/>
      <c r="I56" s="32" t="s">
        <v>24</v>
      </c>
      <c r="J56" s="73" t="str">
        <f>IF(J14="","",J14)</f>
        <v>8. 1. 2018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2" t="s">
        <v>30</v>
      </c>
      <c r="D58" s="41"/>
      <c r="E58" s="41"/>
      <c r="F58" s="27" t="str">
        <f>E17</f>
        <v>Obec Svojkovice</v>
      </c>
      <c r="G58" s="41"/>
      <c r="H58" s="41"/>
      <c r="I58" s="32" t="s">
        <v>37</v>
      </c>
      <c r="J58" s="37" t="str">
        <f>E23</f>
        <v>Area Projekt s.r.o.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2" t="s">
        <v>35</v>
      </c>
      <c r="D59" s="41"/>
      <c r="E59" s="41"/>
      <c r="F59" s="27" t="str">
        <f>IF(E20="","",E20)</f>
        <v>Vyplň údaj</v>
      </c>
      <c r="G59" s="41"/>
      <c r="H59" s="41"/>
      <c r="I59" s="32" t="s">
        <v>40</v>
      </c>
      <c r="J59" s="37" t="str">
        <f>E26</f>
        <v>Area Projekt s.r.o.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112</v>
      </c>
      <c r="D61" s="172"/>
      <c r="E61" s="172"/>
      <c r="F61" s="172"/>
      <c r="G61" s="172"/>
      <c r="H61" s="172"/>
      <c r="I61" s="172"/>
      <c r="J61" s="173" t="s">
        <v>113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75</v>
      </c>
      <c r="D63" s="41"/>
      <c r="E63" s="41"/>
      <c r="F63" s="41"/>
      <c r="G63" s="41"/>
      <c r="H63" s="41"/>
      <c r="I63" s="41"/>
      <c r="J63" s="103">
        <f>J89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7" t="s">
        <v>114</v>
      </c>
    </row>
    <row r="64" spans="1:31" s="9" customFormat="1" ht="24.95" customHeight="1">
      <c r="A64" s="9"/>
      <c r="B64" s="175"/>
      <c r="C64" s="176"/>
      <c r="D64" s="177" t="s">
        <v>115</v>
      </c>
      <c r="E64" s="178"/>
      <c r="F64" s="178"/>
      <c r="G64" s="178"/>
      <c r="H64" s="178"/>
      <c r="I64" s="178"/>
      <c r="J64" s="179">
        <f>J90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1"/>
      <c r="C65" s="126"/>
      <c r="D65" s="182" t="s">
        <v>116</v>
      </c>
      <c r="E65" s="183"/>
      <c r="F65" s="183"/>
      <c r="G65" s="183"/>
      <c r="H65" s="183"/>
      <c r="I65" s="183"/>
      <c r="J65" s="184">
        <f>J91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1"/>
      <c r="C66" s="126"/>
      <c r="D66" s="182" t="s">
        <v>117</v>
      </c>
      <c r="E66" s="183"/>
      <c r="F66" s="183"/>
      <c r="G66" s="183"/>
      <c r="H66" s="183"/>
      <c r="I66" s="183"/>
      <c r="J66" s="184">
        <f>J114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1"/>
      <c r="C67" s="126"/>
      <c r="D67" s="182" t="s">
        <v>118</v>
      </c>
      <c r="E67" s="183"/>
      <c r="F67" s="183"/>
      <c r="G67" s="183"/>
      <c r="H67" s="183"/>
      <c r="I67" s="183"/>
      <c r="J67" s="184">
        <f>J120</f>
        <v>0</v>
      </c>
      <c r="K67" s="126"/>
      <c r="L67" s="18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2" customFormat="1" ht="21.8" customHeight="1">
      <c r="A68" s="39"/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14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pans="1:31" s="2" customFormat="1" ht="6.95" customHeight="1">
      <c r="A69" s="39"/>
      <c r="B69" s="60"/>
      <c r="C69" s="61"/>
      <c r="D69" s="61"/>
      <c r="E69" s="61"/>
      <c r="F69" s="61"/>
      <c r="G69" s="61"/>
      <c r="H69" s="61"/>
      <c r="I69" s="61"/>
      <c r="J69" s="61"/>
      <c r="K69" s="61"/>
      <c r="L69" s="14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3" spans="1:31" s="2" customFormat="1" ht="6.95" customHeight="1">
      <c r="A73" s="39"/>
      <c r="B73" s="62"/>
      <c r="C73" s="63"/>
      <c r="D73" s="63"/>
      <c r="E73" s="63"/>
      <c r="F73" s="63"/>
      <c r="G73" s="63"/>
      <c r="H73" s="63"/>
      <c r="I73" s="63"/>
      <c r="J73" s="63"/>
      <c r="K73" s="63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24.95" customHeight="1">
      <c r="A74" s="39"/>
      <c r="B74" s="40"/>
      <c r="C74" s="23" t="s">
        <v>119</v>
      </c>
      <c r="D74" s="41"/>
      <c r="E74" s="41"/>
      <c r="F74" s="41"/>
      <c r="G74" s="41"/>
      <c r="H74" s="41"/>
      <c r="I74" s="41"/>
      <c r="J74" s="41"/>
      <c r="K74" s="41"/>
      <c r="L74" s="14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6.95" customHeight="1">
      <c r="A75" s="39"/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2" customHeight="1">
      <c r="A76" s="39"/>
      <c r="B76" s="40"/>
      <c r="C76" s="32" t="s">
        <v>16</v>
      </c>
      <c r="D76" s="41"/>
      <c r="E76" s="41"/>
      <c r="F76" s="41"/>
      <c r="G76" s="41"/>
      <c r="H76" s="41"/>
      <c r="I76" s="41"/>
      <c r="J76" s="41"/>
      <c r="K76" s="4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6.5" customHeight="1">
      <c r="A77" s="39"/>
      <c r="B77" s="40"/>
      <c r="C77" s="41"/>
      <c r="D77" s="41"/>
      <c r="E77" s="170" t="str">
        <f>E7</f>
        <v>Rekonstrukce chodníků při silnici II/605</v>
      </c>
      <c r="F77" s="32"/>
      <c r="G77" s="32"/>
      <c r="H77" s="32"/>
      <c r="I77" s="41"/>
      <c r="J77" s="41"/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2:12" s="1" customFormat="1" ht="12" customHeight="1">
      <c r="B78" s="21"/>
      <c r="C78" s="32" t="s">
        <v>107</v>
      </c>
      <c r="D78" s="22"/>
      <c r="E78" s="22"/>
      <c r="F78" s="22"/>
      <c r="G78" s="22"/>
      <c r="H78" s="22"/>
      <c r="I78" s="22"/>
      <c r="J78" s="22"/>
      <c r="K78" s="22"/>
      <c r="L78" s="20"/>
    </row>
    <row r="79" spans="1:31" s="2" customFormat="1" ht="16.5" customHeight="1">
      <c r="A79" s="39"/>
      <c r="B79" s="40"/>
      <c r="C79" s="41"/>
      <c r="D79" s="41"/>
      <c r="E79" s="170" t="s">
        <v>530</v>
      </c>
      <c r="F79" s="41"/>
      <c r="G79" s="41"/>
      <c r="H79" s="41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2" customHeight="1">
      <c r="A80" s="39"/>
      <c r="B80" s="40"/>
      <c r="C80" s="32" t="s">
        <v>109</v>
      </c>
      <c r="D80" s="41"/>
      <c r="E80" s="41"/>
      <c r="F80" s="41"/>
      <c r="G80" s="41"/>
      <c r="H80" s="41"/>
      <c r="I80" s="41"/>
      <c r="J80" s="41"/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6.5" customHeight="1">
      <c r="A81" s="39"/>
      <c r="B81" s="40"/>
      <c r="C81" s="41"/>
      <c r="D81" s="41"/>
      <c r="E81" s="70" t="str">
        <f>E11</f>
        <v>SO 100 (A) - Chodníky - bourání</v>
      </c>
      <c r="F81" s="41"/>
      <c r="G81" s="41"/>
      <c r="H81" s="41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6.95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2" customHeight="1">
      <c r="A83" s="39"/>
      <c r="B83" s="40"/>
      <c r="C83" s="32" t="s">
        <v>22</v>
      </c>
      <c r="D83" s="41"/>
      <c r="E83" s="41"/>
      <c r="F83" s="27" t="str">
        <f>F14</f>
        <v>Svojkovice</v>
      </c>
      <c r="G83" s="41"/>
      <c r="H83" s="41"/>
      <c r="I83" s="32" t="s">
        <v>24</v>
      </c>
      <c r="J83" s="73" t="str">
        <f>IF(J14="","",J14)</f>
        <v>8. 1. 2018</v>
      </c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6.95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5.15" customHeight="1">
      <c r="A85" s="39"/>
      <c r="B85" s="40"/>
      <c r="C85" s="32" t="s">
        <v>30</v>
      </c>
      <c r="D85" s="41"/>
      <c r="E85" s="41"/>
      <c r="F85" s="27" t="str">
        <f>E17</f>
        <v>Obec Svojkovice</v>
      </c>
      <c r="G85" s="41"/>
      <c r="H85" s="41"/>
      <c r="I85" s="32" t="s">
        <v>37</v>
      </c>
      <c r="J85" s="37" t="str">
        <f>E23</f>
        <v>Area Projekt s.r.o.</v>
      </c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5.15" customHeight="1">
      <c r="A86" s="39"/>
      <c r="B86" s="40"/>
      <c r="C86" s="32" t="s">
        <v>35</v>
      </c>
      <c r="D86" s="41"/>
      <c r="E86" s="41"/>
      <c r="F86" s="27" t="str">
        <f>IF(E20="","",E20)</f>
        <v>Vyplň údaj</v>
      </c>
      <c r="G86" s="41"/>
      <c r="H86" s="41"/>
      <c r="I86" s="32" t="s">
        <v>40</v>
      </c>
      <c r="J86" s="37" t="str">
        <f>E26</f>
        <v>Area Projekt s.r.o.</v>
      </c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0.3" customHeight="1">
      <c r="A87" s="39"/>
      <c r="B87" s="40"/>
      <c r="C87" s="41"/>
      <c r="D87" s="41"/>
      <c r="E87" s="41"/>
      <c r="F87" s="41"/>
      <c r="G87" s="41"/>
      <c r="H87" s="41"/>
      <c r="I87" s="41"/>
      <c r="J87" s="41"/>
      <c r="K87" s="41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11" customFormat="1" ht="29.25" customHeight="1">
      <c r="A88" s="186"/>
      <c r="B88" s="187"/>
      <c r="C88" s="188" t="s">
        <v>120</v>
      </c>
      <c r="D88" s="189" t="s">
        <v>62</v>
      </c>
      <c r="E88" s="189" t="s">
        <v>58</v>
      </c>
      <c r="F88" s="189" t="s">
        <v>59</v>
      </c>
      <c r="G88" s="189" t="s">
        <v>121</v>
      </c>
      <c r="H88" s="189" t="s">
        <v>122</v>
      </c>
      <c r="I88" s="189" t="s">
        <v>123</v>
      </c>
      <c r="J88" s="189" t="s">
        <v>113</v>
      </c>
      <c r="K88" s="190" t="s">
        <v>124</v>
      </c>
      <c r="L88" s="191"/>
      <c r="M88" s="93" t="s">
        <v>32</v>
      </c>
      <c r="N88" s="94" t="s">
        <v>47</v>
      </c>
      <c r="O88" s="94" t="s">
        <v>125</v>
      </c>
      <c r="P88" s="94" t="s">
        <v>126</v>
      </c>
      <c r="Q88" s="94" t="s">
        <v>127</v>
      </c>
      <c r="R88" s="94" t="s">
        <v>128</v>
      </c>
      <c r="S88" s="94" t="s">
        <v>129</v>
      </c>
      <c r="T88" s="95" t="s">
        <v>130</v>
      </c>
      <c r="U88" s="186"/>
      <c r="V88" s="186"/>
      <c r="W88" s="186"/>
      <c r="X88" s="186"/>
      <c r="Y88" s="186"/>
      <c r="Z88" s="186"/>
      <c r="AA88" s="186"/>
      <c r="AB88" s="186"/>
      <c r="AC88" s="186"/>
      <c r="AD88" s="186"/>
      <c r="AE88" s="186"/>
    </row>
    <row r="89" spans="1:63" s="2" customFormat="1" ht="22.8" customHeight="1">
      <c r="A89" s="39"/>
      <c r="B89" s="40"/>
      <c r="C89" s="100" t="s">
        <v>131</v>
      </c>
      <c r="D89" s="41"/>
      <c r="E89" s="41"/>
      <c r="F89" s="41"/>
      <c r="G89" s="41"/>
      <c r="H89" s="41"/>
      <c r="I89" s="41"/>
      <c r="J89" s="192">
        <f>BK89</f>
        <v>0</v>
      </c>
      <c r="K89" s="41"/>
      <c r="L89" s="45"/>
      <c r="M89" s="96"/>
      <c r="N89" s="193"/>
      <c r="O89" s="97"/>
      <c r="P89" s="194">
        <f>P90</f>
        <v>0</v>
      </c>
      <c r="Q89" s="97"/>
      <c r="R89" s="194">
        <f>R90</f>
        <v>0</v>
      </c>
      <c r="S89" s="97"/>
      <c r="T89" s="195">
        <f>T90</f>
        <v>249.82799999999997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7" t="s">
        <v>76</v>
      </c>
      <c r="AU89" s="17" t="s">
        <v>114</v>
      </c>
      <c r="BK89" s="196">
        <f>BK90</f>
        <v>0</v>
      </c>
    </row>
    <row r="90" spans="1:63" s="12" customFormat="1" ht="25.9" customHeight="1">
      <c r="A90" s="12"/>
      <c r="B90" s="197"/>
      <c r="C90" s="198"/>
      <c r="D90" s="199" t="s">
        <v>76</v>
      </c>
      <c r="E90" s="200" t="s">
        <v>132</v>
      </c>
      <c r="F90" s="200" t="s">
        <v>133</v>
      </c>
      <c r="G90" s="198"/>
      <c r="H90" s="198"/>
      <c r="I90" s="201"/>
      <c r="J90" s="202">
        <f>BK90</f>
        <v>0</v>
      </c>
      <c r="K90" s="198"/>
      <c r="L90" s="203"/>
      <c r="M90" s="204"/>
      <c r="N90" s="205"/>
      <c r="O90" s="205"/>
      <c r="P90" s="206">
        <f>P91+P114+P120</f>
        <v>0</v>
      </c>
      <c r="Q90" s="205"/>
      <c r="R90" s="206">
        <f>R91+R114+R120</f>
        <v>0</v>
      </c>
      <c r="S90" s="205"/>
      <c r="T90" s="207">
        <f>T91+T114+T120</f>
        <v>249.82799999999997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8" t="s">
        <v>84</v>
      </c>
      <c r="AT90" s="209" t="s">
        <v>76</v>
      </c>
      <c r="AU90" s="209" t="s">
        <v>77</v>
      </c>
      <c r="AY90" s="208" t="s">
        <v>134</v>
      </c>
      <c r="BK90" s="210">
        <f>BK91+BK114+BK120</f>
        <v>0</v>
      </c>
    </row>
    <row r="91" spans="1:63" s="12" customFormat="1" ht="22.8" customHeight="1">
      <c r="A91" s="12"/>
      <c r="B91" s="197"/>
      <c r="C91" s="198"/>
      <c r="D91" s="199" t="s">
        <v>76</v>
      </c>
      <c r="E91" s="211" t="s">
        <v>84</v>
      </c>
      <c r="F91" s="211" t="s">
        <v>135</v>
      </c>
      <c r="G91" s="198"/>
      <c r="H91" s="198"/>
      <c r="I91" s="201"/>
      <c r="J91" s="212">
        <f>BK91</f>
        <v>0</v>
      </c>
      <c r="K91" s="198"/>
      <c r="L91" s="203"/>
      <c r="M91" s="204"/>
      <c r="N91" s="205"/>
      <c r="O91" s="205"/>
      <c r="P91" s="206">
        <f>SUM(P92:P113)</f>
        <v>0</v>
      </c>
      <c r="Q91" s="205"/>
      <c r="R91" s="206">
        <f>SUM(R92:R113)</f>
        <v>0</v>
      </c>
      <c r="S91" s="205"/>
      <c r="T91" s="207">
        <f>SUM(T92:T113)</f>
        <v>233.98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8" t="s">
        <v>84</v>
      </c>
      <c r="AT91" s="209" t="s">
        <v>76</v>
      </c>
      <c r="AU91" s="209" t="s">
        <v>84</v>
      </c>
      <c r="AY91" s="208" t="s">
        <v>134</v>
      </c>
      <c r="BK91" s="210">
        <f>SUM(BK92:BK113)</f>
        <v>0</v>
      </c>
    </row>
    <row r="92" spans="1:65" s="2" customFormat="1" ht="37.8" customHeight="1">
      <c r="A92" s="39"/>
      <c r="B92" s="40"/>
      <c r="C92" s="213" t="s">
        <v>84</v>
      </c>
      <c r="D92" s="213" t="s">
        <v>136</v>
      </c>
      <c r="E92" s="214" t="s">
        <v>154</v>
      </c>
      <c r="F92" s="215" t="s">
        <v>155</v>
      </c>
      <c r="G92" s="216" t="s">
        <v>156</v>
      </c>
      <c r="H92" s="217">
        <v>20</v>
      </c>
      <c r="I92" s="218"/>
      <c r="J92" s="219">
        <f>ROUND(I92*H92,2)</f>
        <v>0</v>
      </c>
      <c r="K92" s="215" t="s">
        <v>140</v>
      </c>
      <c r="L92" s="45"/>
      <c r="M92" s="220" t="s">
        <v>32</v>
      </c>
      <c r="N92" s="221" t="s">
        <v>48</v>
      </c>
      <c r="O92" s="85"/>
      <c r="P92" s="222">
        <f>O92*H92</f>
        <v>0</v>
      </c>
      <c r="Q92" s="222">
        <v>0</v>
      </c>
      <c r="R92" s="222">
        <f>Q92*H92</f>
        <v>0</v>
      </c>
      <c r="S92" s="222">
        <v>0.26</v>
      </c>
      <c r="T92" s="223">
        <f>S92*H92</f>
        <v>5.2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24" t="s">
        <v>141</v>
      </c>
      <c r="AT92" s="224" t="s">
        <v>136</v>
      </c>
      <c r="AU92" s="224" t="s">
        <v>86</v>
      </c>
      <c r="AY92" s="17" t="s">
        <v>134</v>
      </c>
      <c r="BE92" s="225">
        <f>IF(N92="základní",J92,0)</f>
        <v>0</v>
      </c>
      <c r="BF92" s="225">
        <f>IF(N92="snížená",J92,0)</f>
        <v>0</v>
      </c>
      <c r="BG92" s="225">
        <f>IF(N92="zákl. přenesená",J92,0)</f>
        <v>0</v>
      </c>
      <c r="BH92" s="225">
        <f>IF(N92="sníž. přenesená",J92,0)</f>
        <v>0</v>
      </c>
      <c r="BI92" s="225">
        <f>IF(N92="nulová",J92,0)</f>
        <v>0</v>
      </c>
      <c r="BJ92" s="17" t="s">
        <v>84</v>
      </c>
      <c r="BK92" s="225">
        <f>ROUND(I92*H92,2)</f>
        <v>0</v>
      </c>
      <c r="BL92" s="17" t="s">
        <v>141</v>
      </c>
      <c r="BM92" s="224" t="s">
        <v>532</v>
      </c>
    </row>
    <row r="93" spans="1:65" s="2" customFormat="1" ht="24.15" customHeight="1">
      <c r="A93" s="39"/>
      <c r="B93" s="40"/>
      <c r="C93" s="213" t="s">
        <v>86</v>
      </c>
      <c r="D93" s="213" t="s">
        <v>136</v>
      </c>
      <c r="E93" s="214" t="s">
        <v>533</v>
      </c>
      <c r="F93" s="215" t="s">
        <v>534</v>
      </c>
      <c r="G93" s="216" t="s">
        <v>156</v>
      </c>
      <c r="H93" s="217">
        <v>20</v>
      </c>
      <c r="I93" s="218"/>
      <c r="J93" s="219">
        <f>ROUND(I93*H93,2)</f>
        <v>0</v>
      </c>
      <c r="K93" s="215" t="s">
        <v>140</v>
      </c>
      <c r="L93" s="45"/>
      <c r="M93" s="220" t="s">
        <v>32</v>
      </c>
      <c r="N93" s="221" t="s">
        <v>48</v>
      </c>
      <c r="O93" s="85"/>
      <c r="P93" s="222">
        <f>O93*H93</f>
        <v>0</v>
      </c>
      <c r="Q93" s="222">
        <v>0</v>
      </c>
      <c r="R93" s="222">
        <f>Q93*H93</f>
        <v>0</v>
      </c>
      <c r="S93" s="222">
        <v>0.29</v>
      </c>
      <c r="T93" s="223">
        <f>S93*H93</f>
        <v>5.8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24" t="s">
        <v>141</v>
      </c>
      <c r="AT93" s="224" t="s">
        <v>136</v>
      </c>
      <c r="AU93" s="224" t="s">
        <v>86</v>
      </c>
      <c r="AY93" s="17" t="s">
        <v>134</v>
      </c>
      <c r="BE93" s="225">
        <f>IF(N93="základní",J93,0)</f>
        <v>0</v>
      </c>
      <c r="BF93" s="225">
        <f>IF(N93="snížená",J93,0)</f>
        <v>0</v>
      </c>
      <c r="BG93" s="225">
        <f>IF(N93="zákl. přenesená",J93,0)</f>
        <v>0</v>
      </c>
      <c r="BH93" s="225">
        <f>IF(N93="sníž. přenesená",J93,0)</f>
        <v>0</v>
      </c>
      <c r="BI93" s="225">
        <f>IF(N93="nulová",J93,0)</f>
        <v>0</v>
      </c>
      <c r="BJ93" s="17" t="s">
        <v>84</v>
      </c>
      <c r="BK93" s="225">
        <f>ROUND(I93*H93,2)</f>
        <v>0</v>
      </c>
      <c r="BL93" s="17" t="s">
        <v>141</v>
      </c>
      <c r="BM93" s="224" t="s">
        <v>535</v>
      </c>
    </row>
    <row r="94" spans="1:65" s="2" customFormat="1" ht="37.8" customHeight="1">
      <c r="A94" s="39"/>
      <c r="B94" s="40"/>
      <c r="C94" s="213" t="s">
        <v>146</v>
      </c>
      <c r="D94" s="213" t="s">
        <v>136</v>
      </c>
      <c r="E94" s="214" t="s">
        <v>161</v>
      </c>
      <c r="F94" s="215" t="s">
        <v>162</v>
      </c>
      <c r="G94" s="216" t="s">
        <v>156</v>
      </c>
      <c r="H94" s="217">
        <v>294</v>
      </c>
      <c r="I94" s="218"/>
      <c r="J94" s="219">
        <f>ROUND(I94*H94,2)</f>
        <v>0</v>
      </c>
      <c r="K94" s="215" t="s">
        <v>140</v>
      </c>
      <c r="L94" s="45"/>
      <c r="M94" s="220" t="s">
        <v>32</v>
      </c>
      <c r="N94" s="221" t="s">
        <v>48</v>
      </c>
      <c r="O94" s="85"/>
      <c r="P94" s="222">
        <f>O94*H94</f>
        <v>0</v>
      </c>
      <c r="Q94" s="222">
        <v>0</v>
      </c>
      <c r="R94" s="222">
        <f>Q94*H94</f>
        <v>0</v>
      </c>
      <c r="S94" s="222">
        <v>0.29</v>
      </c>
      <c r="T94" s="223">
        <f>S94*H94</f>
        <v>85.25999999999999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24" t="s">
        <v>141</v>
      </c>
      <c r="AT94" s="224" t="s">
        <v>136</v>
      </c>
      <c r="AU94" s="224" t="s">
        <v>86</v>
      </c>
      <c r="AY94" s="17" t="s">
        <v>134</v>
      </c>
      <c r="BE94" s="225">
        <f>IF(N94="základní",J94,0)</f>
        <v>0</v>
      </c>
      <c r="BF94" s="225">
        <f>IF(N94="snížená",J94,0)</f>
        <v>0</v>
      </c>
      <c r="BG94" s="225">
        <f>IF(N94="zákl. přenesená",J94,0)</f>
        <v>0</v>
      </c>
      <c r="BH94" s="225">
        <f>IF(N94="sníž. přenesená",J94,0)</f>
        <v>0</v>
      </c>
      <c r="BI94" s="225">
        <f>IF(N94="nulová",J94,0)</f>
        <v>0</v>
      </c>
      <c r="BJ94" s="17" t="s">
        <v>84</v>
      </c>
      <c r="BK94" s="225">
        <f>ROUND(I94*H94,2)</f>
        <v>0</v>
      </c>
      <c r="BL94" s="17" t="s">
        <v>141</v>
      </c>
      <c r="BM94" s="224" t="s">
        <v>163</v>
      </c>
    </row>
    <row r="95" spans="1:51" s="13" customFormat="1" ht="12">
      <c r="A95" s="13"/>
      <c r="B95" s="226"/>
      <c r="C95" s="227"/>
      <c r="D95" s="228" t="s">
        <v>158</v>
      </c>
      <c r="E95" s="229" t="s">
        <v>32</v>
      </c>
      <c r="F95" s="230" t="s">
        <v>536</v>
      </c>
      <c r="G95" s="227"/>
      <c r="H95" s="231">
        <v>294</v>
      </c>
      <c r="I95" s="232"/>
      <c r="J95" s="227"/>
      <c r="K95" s="227"/>
      <c r="L95" s="233"/>
      <c r="M95" s="234"/>
      <c r="N95" s="235"/>
      <c r="O95" s="235"/>
      <c r="P95" s="235"/>
      <c r="Q95" s="235"/>
      <c r="R95" s="235"/>
      <c r="S95" s="235"/>
      <c r="T95" s="236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7" t="s">
        <v>158</v>
      </c>
      <c r="AU95" s="237" t="s">
        <v>86</v>
      </c>
      <c r="AV95" s="13" t="s">
        <v>86</v>
      </c>
      <c r="AW95" s="13" t="s">
        <v>39</v>
      </c>
      <c r="AX95" s="13" t="s">
        <v>84</v>
      </c>
      <c r="AY95" s="237" t="s">
        <v>134</v>
      </c>
    </row>
    <row r="96" spans="1:65" s="2" customFormat="1" ht="24.15" customHeight="1">
      <c r="A96" s="39"/>
      <c r="B96" s="40"/>
      <c r="C96" s="213" t="s">
        <v>141</v>
      </c>
      <c r="D96" s="213" t="s">
        <v>136</v>
      </c>
      <c r="E96" s="214" t="s">
        <v>178</v>
      </c>
      <c r="F96" s="215" t="s">
        <v>179</v>
      </c>
      <c r="G96" s="216" t="s">
        <v>156</v>
      </c>
      <c r="H96" s="217">
        <v>626</v>
      </c>
      <c r="I96" s="218"/>
      <c r="J96" s="219">
        <f>ROUND(I96*H96,2)</f>
        <v>0</v>
      </c>
      <c r="K96" s="215" t="s">
        <v>140</v>
      </c>
      <c r="L96" s="45"/>
      <c r="M96" s="220" t="s">
        <v>32</v>
      </c>
      <c r="N96" s="221" t="s">
        <v>48</v>
      </c>
      <c r="O96" s="85"/>
      <c r="P96" s="222">
        <f>O96*H96</f>
        <v>0</v>
      </c>
      <c r="Q96" s="222">
        <v>0</v>
      </c>
      <c r="R96" s="222">
        <f>Q96*H96</f>
        <v>0</v>
      </c>
      <c r="S96" s="222">
        <v>0.22</v>
      </c>
      <c r="T96" s="223">
        <f>S96*H96</f>
        <v>137.72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24" t="s">
        <v>141</v>
      </c>
      <c r="AT96" s="224" t="s">
        <v>136</v>
      </c>
      <c r="AU96" s="224" t="s">
        <v>86</v>
      </c>
      <c r="AY96" s="17" t="s">
        <v>134</v>
      </c>
      <c r="BE96" s="225">
        <f>IF(N96="základní",J96,0)</f>
        <v>0</v>
      </c>
      <c r="BF96" s="225">
        <f>IF(N96="snížená",J96,0)</f>
        <v>0</v>
      </c>
      <c r="BG96" s="225">
        <f>IF(N96="zákl. přenesená",J96,0)</f>
        <v>0</v>
      </c>
      <c r="BH96" s="225">
        <f>IF(N96="sníž. přenesená",J96,0)</f>
        <v>0</v>
      </c>
      <c r="BI96" s="225">
        <f>IF(N96="nulová",J96,0)</f>
        <v>0</v>
      </c>
      <c r="BJ96" s="17" t="s">
        <v>84</v>
      </c>
      <c r="BK96" s="225">
        <f>ROUND(I96*H96,2)</f>
        <v>0</v>
      </c>
      <c r="BL96" s="17" t="s">
        <v>141</v>
      </c>
      <c r="BM96" s="224" t="s">
        <v>180</v>
      </c>
    </row>
    <row r="97" spans="1:51" s="13" customFormat="1" ht="12">
      <c r="A97" s="13"/>
      <c r="B97" s="226"/>
      <c r="C97" s="227"/>
      <c r="D97" s="228" t="s">
        <v>158</v>
      </c>
      <c r="E97" s="229" t="s">
        <v>32</v>
      </c>
      <c r="F97" s="230" t="s">
        <v>537</v>
      </c>
      <c r="G97" s="227"/>
      <c r="H97" s="231">
        <v>626</v>
      </c>
      <c r="I97" s="232"/>
      <c r="J97" s="227"/>
      <c r="K97" s="227"/>
      <c r="L97" s="233"/>
      <c r="M97" s="234"/>
      <c r="N97" s="235"/>
      <c r="O97" s="235"/>
      <c r="P97" s="235"/>
      <c r="Q97" s="235"/>
      <c r="R97" s="235"/>
      <c r="S97" s="235"/>
      <c r="T97" s="236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7" t="s">
        <v>158</v>
      </c>
      <c r="AU97" s="237" t="s">
        <v>86</v>
      </c>
      <c r="AV97" s="13" t="s">
        <v>86</v>
      </c>
      <c r="AW97" s="13" t="s">
        <v>39</v>
      </c>
      <c r="AX97" s="13" t="s">
        <v>84</v>
      </c>
      <c r="AY97" s="237" t="s">
        <v>134</v>
      </c>
    </row>
    <row r="98" spans="1:65" s="2" customFormat="1" ht="24.15" customHeight="1">
      <c r="A98" s="39"/>
      <c r="B98" s="40"/>
      <c r="C98" s="213" t="s">
        <v>153</v>
      </c>
      <c r="D98" s="213" t="s">
        <v>136</v>
      </c>
      <c r="E98" s="214" t="s">
        <v>538</v>
      </c>
      <c r="F98" s="215" t="s">
        <v>539</v>
      </c>
      <c r="G98" s="216" t="s">
        <v>199</v>
      </c>
      <c r="H98" s="217">
        <v>103.937</v>
      </c>
      <c r="I98" s="218"/>
      <c r="J98" s="219">
        <f>ROUND(I98*H98,2)</f>
        <v>0</v>
      </c>
      <c r="K98" s="215" t="s">
        <v>540</v>
      </c>
      <c r="L98" s="45"/>
      <c r="M98" s="220" t="s">
        <v>32</v>
      </c>
      <c r="N98" s="221" t="s">
        <v>48</v>
      </c>
      <c r="O98" s="85"/>
      <c r="P98" s="222">
        <f>O98*H98</f>
        <v>0</v>
      </c>
      <c r="Q98" s="222">
        <v>0</v>
      </c>
      <c r="R98" s="222">
        <f>Q98*H98</f>
        <v>0</v>
      </c>
      <c r="S98" s="222">
        <v>0</v>
      </c>
      <c r="T98" s="223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24" t="s">
        <v>141</v>
      </c>
      <c r="AT98" s="224" t="s">
        <v>136</v>
      </c>
      <c r="AU98" s="224" t="s">
        <v>86</v>
      </c>
      <c r="AY98" s="17" t="s">
        <v>134</v>
      </c>
      <c r="BE98" s="225">
        <f>IF(N98="základní",J98,0)</f>
        <v>0</v>
      </c>
      <c r="BF98" s="225">
        <f>IF(N98="snížená",J98,0)</f>
        <v>0</v>
      </c>
      <c r="BG98" s="225">
        <f>IF(N98="zákl. přenesená",J98,0)</f>
        <v>0</v>
      </c>
      <c r="BH98" s="225">
        <f>IF(N98="sníž. přenesená",J98,0)</f>
        <v>0</v>
      </c>
      <c r="BI98" s="225">
        <f>IF(N98="nulová",J98,0)</f>
        <v>0</v>
      </c>
      <c r="BJ98" s="17" t="s">
        <v>84</v>
      </c>
      <c r="BK98" s="225">
        <f>ROUND(I98*H98,2)</f>
        <v>0</v>
      </c>
      <c r="BL98" s="17" t="s">
        <v>141</v>
      </c>
      <c r="BM98" s="224" t="s">
        <v>541</v>
      </c>
    </row>
    <row r="99" spans="1:51" s="13" customFormat="1" ht="12">
      <c r="A99" s="13"/>
      <c r="B99" s="226"/>
      <c r="C99" s="227"/>
      <c r="D99" s="228" t="s">
        <v>158</v>
      </c>
      <c r="E99" s="229" t="s">
        <v>32</v>
      </c>
      <c r="F99" s="230" t="s">
        <v>542</v>
      </c>
      <c r="G99" s="227"/>
      <c r="H99" s="231">
        <v>91.65</v>
      </c>
      <c r="I99" s="232"/>
      <c r="J99" s="227"/>
      <c r="K99" s="227"/>
      <c r="L99" s="233"/>
      <c r="M99" s="234"/>
      <c r="N99" s="235"/>
      <c r="O99" s="235"/>
      <c r="P99" s="235"/>
      <c r="Q99" s="235"/>
      <c r="R99" s="235"/>
      <c r="S99" s="235"/>
      <c r="T99" s="236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7" t="s">
        <v>158</v>
      </c>
      <c r="AU99" s="237" t="s">
        <v>86</v>
      </c>
      <c r="AV99" s="13" t="s">
        <v>86</v>
      </c>
      <c r="AW99" s="13" t="s">
        <v>39</v>
      </c>
      <c r="AX99" s="13" t="s">
        <v>77</v>
      </c>
      <c r="AY99" s="237" t="s">
        <v>134</v>
      </c>
    </row>
    <row r="100" spans="1:51" s="13" customFormat="1" ht="12">
      <c r="A100" s="13"/>
      <c r="B100" s="226"/>
      <c r="C100" s="227"/>
      <c r="D100" s="228" t="s">
        <v>158</v>
      </c>
      <c r="E100" s="229" t="s">
        <v>32</v>
      </c>
      <c r="F100" s="230" t="s">
        <v>543</v>
      </c>
      <c r="G100" s="227"/>
      <c r="H100" s="231">
        <v>12.287</v>
      </c>
      <c r="I100" s="232"/>
      <c r="J100" s="227"/>
      <c r="K100" s="227"/>
      <c r="L100" s="233"/>
      <c r="M100" s="234"/>
      <c r="N100" s="235"/>
      <c r="O100" s="235"/>
      <c r="P100" s="235"/>
      <c r="Q100" s="235"/>
      <c r="R100" s="235"/>
      <c r="S100" s="235"/>
      <c r="T100" s="236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7" t="s">
        <v>158</v>
      </c>
      <c r="AU100" s="237" t="s">
        <v>86</v>
      </c>
      <c r="AV100" s="13" t="s">
        <v>86</v>
      </c>
      <c r="AW100" s="13" t="s">
        <v>39</v>
      </c>
      <c r="AX100" s="13" t="s">
        <v>77</v>
      </c>
      <c r="AY100" s="237" t="s">
        <v>134</v>
      </c>
    </row>
    <row r="101" spans="1:51" s="14" customFormat="1" ht="12">
      <c r="A101" s="14"/>
      <c r="B101" s="238"/>
      <c r="C101" s="239"/>
      <c r="D101" s="228" t="s">
        <v>158</v>
      </c>
      <c r="E101" s="240" t="s">
        <v>32</v>
      </c>
      <c r="F101" s="241" t="s">
        <v>166</v>
      </c>
      <c r="G101" s="239"/>
      <c r="H101" s="242">
        <v>103.93700000000001</v>
      </c>
      <c r="I101" s="243"/>
      <c r="J101" s="239"/>
      <c r="K101" s="239"/>
      <c r="L101" s="244"/>
      <c r="M101" s="245"/>
      <c r="N101" s="246"/>
      <c r="O101" s="246"/>
      <c r="P101" s="246"/>
      <c r="Q101" s="246"/>
      <c r="R101" s="246"/>
      <c r="S101" s="246"/>
      <c r="T101" s="247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8" t="s">
        <v>158</v>
      </c>
      <c r="AU101" s="248" t="s">
        <v>86</v>
      </c>
      <c r="AV101" s="14" t="s">
        <v>141</v>
      </c>
      <c r="AW101" s="14" t="s">
        <v>39</v>
      </c>
      <c r="AX101" s="14" t="s">
        <v>84</v>
      </c>
      <c r="AY101" s="248" t="s">
        <v>134</v>
      </c>
    </row>
    <row r="102" spans="1:65" s="2" customFormat="1" ht="24.15" customHeight="1">
      <c r="A102" s="39"/>
      <c r="B102" s="40"/>
      <c r="C102" s="213" t="s">
        <v>160</v>
      </c>
      <c r="D102" s="213" t="s">
        <v>136</v>
      </c>
      <c r="E102" s="214" t="s">
        <v>544</v>
      </c>
      <c r="F102" s="215" t="s">
        <v>545</v>
      </c>
      <c r="G102" s="216" t="s">
        <v>199</v>
      </c>
      <c r="H102" s="217">
        <v>19.635</v>
      </c>
      <c r="I102" s="218"/>
      <c r="J102" s="219">
        <f>ROUND(I102*H102,2)</f>
        <v>0</v>
      </c>
      <c r="K102" s="215" t="s">
        <v>398</v>
      </c>
      <c r="L102" s="45"/>
      <c r="M102" s="220" t="s">
        <v>32</v>
      </c>
      <c r="N102" s="221" t="s">
        <v>48</v>
      </c>
      <c r="O102" s="85"/>
      <c r="P102" s="222">
        <f>O102*H102</f>
        <v>0</v>
      </c>
      <c r="Q102" s="222">
        <v>0</v>
      </c>
      <c r="R102" s="222">
        <f>Q102*H102</f>
        <v>0</v>
      </c>
      <c r="S102" s="222">
        <v>0</v>
      </c>
      <c r="T102" s="223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24" t="s">
        <v>141</v>
      </c>
      <c r="AT102" s="224" t="s">
        <v>136</v>
      </c>
      <c r="AU102" s="224" t="s">
        <v>86</v>
      </c>
      <c r="AY102" s="17" t="s">
        <v>134</v>
      </c>
      <c r="BE102" s="225">
        <f>IF(N102="základní",J102,0)</f>
        <v>0</v>
      </c>
      <c r="BF102" s="225">
        <f>IF(N102="snížená",J102,0)</f>
        <v>0</v>
      </c>
      <c r="BG102" s="225">
        <f>IF(N102="zákl. přenesená",J102,0)</f>
        <v>0</v>
      </c>
      <c r="BH102" s="225">
        <f>IF(N102="sníž. přenesená",J102,0)</f>
        <v>0</v>
      </c>
      <c r="BI102" s="225">
        <f>IF(N102="nulová",J102,0)</f>
        <v>0</v>
      </c>
      <c r="BJ102" s="17" t="s">
        <v>84</v>
      </c>
      <c r="BK102" s="225">
        <f>ROUND(I102*H102,2)</f>
        <v>0</v>
      </c>
      <c r="BL102" s="17" t="s">
        <v>141</v>
      </c>
      <c r="BM102" s="224" t="s">
        <v>546</v>
      </c>
    </row>
    <row r="103" spans="1:51" s="13" customFormat="1" ht="12">
      <c r="A103" s="13"/>
      <c r="B103" s="226"/>
      <c r="C103" s="227"/>
      <c r="D103" s="228" t="s">
        <v>158</v>
      </c>
      <c r="E103" s="229" t="s">
        <v>32</v>
      </c>
      <c r="F103" s="230" t="s">
        <v>547</v>
      </c>
      <c r="G103" s="227"/>
      <c r="H103" s="231">
        <v>19.635</v>
      </c>
      <c r="I103" s="232"/>
      <c r="J103" s="227"/>
      <c r="K103" s="227"/>
      <c r="L103" s="233"/>
      <c r="M103" s="234"/>
      <c r="N103" s="235"/>
      <c r="O103" s="235"/>
      <c r="P103" s="235"/>
      <c r="Q103" s="235"/>
      <c r="R103" s="235"/>
      <c r="S103" s="235"/>
      <c r="T103" s="236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7" t="s">
        <v>158</v>
      </c>
      <c r="AU103" s="237" t="s">
        <v>86</v>
      </c>
      <c r="AV103" s="13" t="s">
        <v>86</v>
      </c>
      <c r="AW103" s="13" t="s">
        <v>39</v>
      </c>
      <c r="AX103" s="13" t="s">
        <v>84</v>
      </c>
      <c r="AY103" s="237" t="s">
        <v>134</v>
      </c>
    </row>
    <row r="104" spans="1:65" s="2" customFormat="1" ht="24.15" customHeight="1">
      <c r="A104" s="39"/>
      <c r="B104" s="40"/>
      <c r="C104" s="213" t="s">
        <v>167</v>
      </c>
      <c r="D104" s="213" t="s">
        <v>136</v>
      </c>
      <c r="E104" s="214" t="s">
        <v>548</v>
      </c>
      <c r="F104" s="215" t="s">
        <v>549</v>
      </c>
      <c r="G104" s="216" t="s">
        <v>199</v>
      </c>
      <c r="H104" s="217">
        <v>123.572</v>
      </c>
      <c r="I104" s="218"/>
      <c r="J104" s="219">
        <f>ROUND(I104*H104,2)</f>
        <v>0</v>
      </c>
      <c r="K104" s="215" t="s">
        <v>540</v>
      </c>
      <c r="L104" s="45"/>
      <c r="M104" s="220" t="s">
        <v>32</v>
      </c>
      <c r="N104" s="221" t="s">
        <v>48</v>
      </c>
      <c r="O104" s="85"/>
      <c r="P104" s="222">
        <f>O104*H104</f>
        <v>0</v>
      </c>
      <c r="Q104" s="222">
        <v>0</v>
      </c>
      <c r="R104" s="222">
        <f>Q104*H104</f>
        <v>0</v>
      </c>
      <c r="S104" s="222">
        <v>0</v>
      </c>
      <c r="T104" s="223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24" t="s">
        <v>141</v>
      </c>
      <c r="AT104" s="224" t="s">
        <v>136</v>
      </c>
      <c r="AU104" s="224" t="s">
        <v>86</v>
      </c>
      <c r="AY104" s="17" t="s">
        <v>134</v>
      </c>
      <c r="BE104" s="225">
        <f>IF(N104="základní",J104,0)</f>
        <v>0</v>
      </c>
      <c r="BF104" s="225">
        <f>IF(N104="snížená",J104,0)</f>
        <v>0</v>
      </c>
      <c r="BG104" s="225">
        <f>IF(N104="zákl. přenesená",J104,0)</f>
        <v>0</v>
      </c>
      <c r="BH104" s="225">
        <f>IF(N104="sníž. přenesená",J104,0)</f>
        <v>0</v>
      </c>
      <c r="BI104" s="225">
        <f>IF(N104="nulová",J104,0)</f>
        <v>0</v>
      </c>
      <c r="BJ104" s="17" t="s">
        <v>84</v>
      </c>
      <c r="BK104" s="225">
        <f>ROUND(I104*H104,2)</f>
        <v>0</v>
      </c>
      <c r="BL104" s="17" t="s">
        <v>141</v>
      </c>
      <c r="BM104" s="224" t="s">
        <v>550</v>
      </c>
    </row>
    <row r="105" spans="1:51" s="13" customFormat="1" ht="12">
      <c r="A105" s="13"/>
      <c r="B105" s="226"/>
      <c r="C105" s="227"/>
      <c r="D105" s="228" t="s">
        <v>158</v>
      </c>
      <c r="E105" s="229" t="s">
        <v>32</v>
      </c>
      <c r="F105" s="230" t="s">
        <v>551</v>
      </c>
      <c r="G105" s="227"/>
      <c r="H105" s="231">
        <v>123.572</v>
      </c>
      <c r="I105" s="232"/>
      <c r="J105" s="227"/>
      <c r="K105" s="227"/>
      <c r="L105" s="233"/>
      <c r="M105" s="234"/>
      <c r="N105" s="235"/>
      <c r="O105" s="235"/>
      <c r="P105" s="235"/>
      <c r="Q105" s="235"/>
      <c r="R105" s="235"/>
      <c r="S105" s="235"/>
      <c r="T105" s="236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7" t="s">
        <v>158</v>
      </c>
      <c r="AU105" s="237" t="s">
        <v>86</v>
      </c>
      <c r="AV105" s="13" t="s">
        <v>86</v>
      </c>
      <c r="AW105" s="13" t="s">
        <v>39</v>
      </c>
      <c r="AX105" s="13" t="s">
        <v>84</v>
      </c>
      <c r="AY105" s="237" t="s">
        <v>134</v>
      </c>
    </row>
    <row r="106" spans="1:65" s="2" customFormat="1" ht="37.8" customHeight="1">
      <c r="A106" s="39"/>
      <c r="B106" s="40"/>
      <c r="C106" s="213" t="s">
        <v>172</v>
      </c>
      <c r="D106" s="213" t="s">
        <v>136</v>
      </c>
      <c r="E106" s="214" t="s">
        <v>552</v>
      </c>
      <c r="F106" s="215" t="s">
        <v>553</v>
      </c>
      <c r="G106" s="216" t="s">
        <v>199</v>
      </c>
      <c r="H106" s="217">
        <v>1235.72</v>
      </c>
      <c r="I106" s="218"/>
      <c r="J106" s="219">
        <f>ROUND(I106*H106,2)</f>
        <v>0</v>
      </c>
      <c r="K106" s="215" t="s">
        <v>540</v>
      </c>
      <c r="L106" s="45"/>
      <c r="M106" s="220" t="s">
        <v>32</v>
      </c>
      <c r="N106" s="221" t="s">
        <v>48</v>
      </c>
      <c r="O106" s="85"/>
      <c r="P106" s="222">
        <f>O106*H106</f>
        <v>0</v>
      </c>
      <c r="Q106" s="222">
        <v>0</v>
      </c>
      <c r="R106" s="222">
        <f>Q106*H106</f>
        <v>0</v>
      </c>
      <c r="S106" s="222">
        <v>0</v>
      </c>
      <c r="T106" s="223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24" t="s">
        <v>141</v>
      </c>
      <c r="AT106" s="224" t="s">
        <v>136</v>
      </c>
      <c r="AU106" s="224" t="s">
        <v>86</v>
      </c>
      <c r="AY106" s="17" t="s">
        <v>134</v>
      </c>
      <c r="BE106" s="225">
        <f>IF(N106="základní",J106,0)</f>
        <v>0</v>
      </c>
      <c r="BF106" s="225">
        <f>IF(N106="snížená",J106,0)</f>
        <v>0</v>
      </c>
      <c r="BG106" s="225">
        <f>IF(N106="zákl. přenesená",J106,0)</f>
        <v>0</v>
      </c>
      <c r="BH106" s="225">
        <f>IF(N106="sníž. přenesená",J106,0)</f>
        <v>0</v>
      </c>
      <c r="BI106" s="225">
        <f>IF(N106="nulová",J106,0)</f>
        <v>0</v>
      </c>
      <c r="BJ106" s="17" t="s">
        <v>84</v>
      </c>
      <c r="BK106" s="225">
        <f>ROUND(I106*H106,2)</f>
        <v>0</v>
      </c>
      <c r="BL106" s="17" t="s">
        <v>141</v>
      </c>
      <c r="BM106" s="224" t="s">
        <v>554</v>
      </c>
    </row>
    <row r="107" spans="1:51" s="13" customFormat="1" ht="12">
      <c r="A107" s="13"/>
      <c r="B107" s="226"/>
      <c r="C107" s="227"/>
      <c r="D107" s="228" t="s">
        <v>158</v>
      </c>
      <c r="E107" s="229" t="s">
        <v>32</v>
      </c>
      <c r="F107" s="230" t="s">
        <v>555</v>
      </c>
      <c r="G107" s="227"/>
      <c r="H107" s="231">
        <v>123.572</v>
      </c>
      <c r="I107" s="232"/>
      <c r="J107" s="227"/>
      <c r="K107" s="227"/>
      <c r="L107" s="233"/>
      <c r="M107" s="234"/>
      <c r="N107" s="235"/>
      <c r="O107" s="235"/>
      <c r="P107" s="235"/>
      <c r="Q107" s="235"/>
      <c r="R107" s="235"/>
      <c r="S107" s="235"/>
      <c r="T107" s="236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7" t="s">
        <v>158</v>
      </c>
      <c r="AU107" s="237" t="s">
        <v>86</v>
      </c>
      <c r="AV107" s="13" t="s">
        <v>86</v>
      </c>
      <c r="AW107" s="13" t="s">
        <v>39</v>
      </c>
      <c r="AX107" s="13" t="s">
        <v>84</v>
      </c>
      <c r="AY107" s="237" t="s">
        <v>134</v>
      </c>
    </row>
    <row r="108" spans="1:51" s="13" customFormat="1" ht="12">
      <c r="A108" s="13"/>
      <c r="B108" s="226"/>
      <c r="C108" s="227"/>
      <c r="D108" s="228" t="s">
        <v>158</v>
      </c>
      <c r="E108" s="227"/>
      <c r="F108" s="230" t="s">
        <v>556</v>
      </c>
      <c r="G108" s="227"/>
      <c r="H108" s="231">
        <v>1235.72</v>
      </c>
      <c r="I108" s="232"/>
      <c r="J108" s="227"/>
      <c r="K108" s="227"/>
      <c r="L108" s="233"/>
      <c r="M108" s="234"/>
      <c r="N108" s="235"/>
      <c r="O108" s="235"/>
      <c r="P108" s="235"/>
      <c r="Q108" s="235"/>
      <c r="R108" s="235"/>
      <c r="S108" s="235"/>
      <c r="T108" s="236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7" t="s">
        <v>158</v>
      </c>
      <c r="AU108" s="237" t="s">
        <v>86</v>
      </c>
      <c r="AV108" s="13" t="s">
        <v>86</v>
      </c>
      <c r="AW108" s="13" t="s">
        <v>4</v>
      </c>
      <c r="AX108" s="13" t="s">
        <v>84</v>
      </c>
      <c r="AY108" s="237" t="s">
        <v>134</v>
      </c>
    </row>
    <row r="109" spans="1:65" s="2" customFormat="1" ht="24.15" customHeight="1">
      <c r="A109" s="39"/>
      <c r="B109" s="40"/>
      <c r="C109" s="213" t="s">
        <v>177</v>
      </c>
      <c r="D109" s="213" t="s">
        <v>136</v>
      </c>
      <c r="E109" s="214" t="s">
        <v>230</v>
      </c>
      <c r="F109" s="215" t="s">
        <v>231</v>
      </c>
      <c r="G109" s="216" t="s">
        <v>199</v>
      </c>
      <c r="H109" s="217">
        <v>123.572</v>
      </c>
      <c r="I109" s="218"/>
      <c r="J109" s="219">
        <f>ROUND(I109*H109,2)</f>
        <v>0</v>
      </c>
      <c r="K109" s="215" t="s">
        <v>140</v>
      </c>
      <c r="L109" s="45"/>
      <c r="M109" s="220" t="s">
        <v>32</v>
      </c>
      <c r="N109" s="221" t="s">
        <v>48</v>
      </c>
      <c r="O109" s="85"/>
      <c r="P109" s="222">
        <f>O109*H109</f>
        <v>0</v>
      </c>
      <c r="Q109" s="222">
        <v>0</v>
      </c>
      <c r="R109" s="222">
        <f>Q109*H109</f>
        <v>0</v>
      </c>
      <c r="S109" s="222">
        <v>0</v>
      </c>
      <c r="T109" s="223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24" t="s">
        <v>141</v>
      </c>
      <c r="AT109" s="224" t="s">
        <v>136</v>
      </c>
      <c r="AU109" s="224" t="s">
        <v>86</v>
      </c>
      <c r="AY109" s="17" t="s">
        <v>134</v>
      </c>
      <c r="BE109" s="225">
        <f>IF(N109="základní",J109,0)</f>
        <v>0</v>
      </c>
      <c r="BF109" s="225">
        <f>IF(N109="snížená",J109,0)</f>
        <v>0</v>
      </c>
      <c r="BG109" s="225">
        <f>IF(N109="zákl. přenesená",J109,0)</f>
        <v>0</v>
      </c>
      <c r="BH109" s="225">
        <f>IF(N109="sníž. přenesená",J109,0)</f>
        <v>0</v>
      </c>
      <c r="BI109" s="225">
        <f>IF(N109="nulová",J109,0)</f>
        <v>0</v>
      </c>
      <c r="BJ109" s="17" t="s">
        <v>84</v>
      </c>
      <c r="BK109" s="225">
        <f>ROUND(I109*H109,2)</f>
        <v>0</v>
      </c>
      <c r="BL109" s="17" t="s">
        <v>141</v>
      </c>
      <c r="BM109" s="224" t="s">
        <v>557</v>
      </c>
    </row>
    <row r="110" spans="1:51" s="13" customFormat="1" ht="12">
      <c r="A110" s="13"/>
      <c r="B110" s="226"/>
      <c r="C110" s="227"/>
      <c r="D110" s="228" t="s">
        <v>158</v>
      </c>
      <c r="E110" s="229" t="s">
        <v>32</v>
      </c>
      <c r="F110" s="230" t="s">
        <v>551</v>
      </c>
      <c r="G110" s="227"/>
      <c r="H110" s="231">
        <v>123.572</v>
      </c>
      <c r="I110" s="232"/>
      <c r="J110" s="227"/>
      <c r="K110" s="227"/>
      <c r="L110" s="233"/>
      <c r="M110" s="234"/>
      <c r="N110" s="235"/>
      <c r="O110" s="235"/>
      <c r="P110" s="235"/>
      <c r="Q110" s="235"/>
      <c r="R110" s="235"/>
      <c r="S110" s="235"/>
      <c r="T110" s="236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7" t="s">
        <v>158</v>
      </c>
      <c r="AU110" s="237" t="s">
        <v>86</v>
      </c>
      <c r="AV110" s="13" t="s">
        <v>86</v>
      </c>
      <c r="AW110" s="13" t="s">
        <v>39</v>
      </c>
      <c r="AX110" s="13" t="s">
        <v>84</v>
      </c>
      <c r="AY110" s="237" t="s">
        <v>134</v>
      </c>
    </row>
    <row r="111" spans="1:65" s="2" customFormat="1" ht="24.15" customHeight="1">
      <c r="A111" s="39"/>
      <c r="B111" s="40"/>
      <c r="C111" s="213" t="s">
        <v>182</v>
      </c>
      <c r="D111" s="213" t="s">
        <v>136</v>
      </c>
      <c r="E111" s="214" t="s">
        <v>558</v>
      </c>
      <c r="F111" s="215" t="s">
        <v>559</v>
      </c>
      <c r="G111" s="216" t="s">
        <v>236</v>
      </c>
      <c r="H111" s="217">
        <v>178.056</v>
      </c>
      <c r="I111" s="218"/>
      <c r="J111" s="219">
        <f>ROUND(I111*H111,2)</f>
        <v>0</v>
      </c>
      <c r="K111" s="215" t="s">
        <v>540</v>
      </c>
      <c r="L111" s="45"/>
      <c r="M111" s="220" t="s">
        <v>32</v>
      </c>
      <c r="N111" s="221" t="s">
        <v>48</v>
      </c>
      <c r="O111" s="85"/>
      <c r="P111" s="222">
        <f>O111*H111</f>
        <v>0</v>
      </c>
      <c r="Q111" s="222">
        <v>0</v>
      </c>
      <c r="R111" s="222">
        <f>Q111*H111</f>
        <v>0</v>
      </c>
      <c r="S111" s="222">
        <v>0</v>
      </c>
      <c r="T111" s="223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24" t="s">
        <v>141</v>
      </c>
      <c r="AT111" s="224" t="s">
        <v>136</v>
      </c>
      <c r="AU111" s="224" t="s">
        <v>86</v>
      </c>
      <c r="AY111" s="17" t="s">
        <v>134</v>
      </c>
      <c r="BE111" s="225">
        <f>IF(N111="základní",J111,0)</f>
        <v>0</v>
      </c>
      <c r="BF111" s="225">
        <f>IF(N111="snížená",J111,0)</f>
        <v>0</v>
      </c>
      <c r="BG111" s="225">
        <f>IF(N111="zákl. přenesená",J111,0)</f>
        <v>0</v>
      </c>
      <c r="BH111" s="225">
        <f>IF(N111="sníž. přenesená",J111,0)</f>
        <v>0</v>
      </c>
      <c r="BI111" s="225">
        <f>IF(N111="nulová",J111,0)</f>
        <v>0</v>
      </c>
      <c r="BJ111" s="17" t="s">
        <v>84</v>
      </c>
      <c r="BK111" s="225">
        <f>ROUND(I111*H111,2)</f>
        <v>0</v>
      </c>
      <c r="BL111" s="17" t="s">
        <v>141</v>
      </c>
      <c r="BM111" s="224" t="s">
        <v>560</v>
      </c>
    </row>
    <row r="112" spans="1:51" s="13" customFormat="1" ht="12">
      <c r="A112" s="13"/>
      <c r="B112" s="226"/>
      <c r="C112" s="227"/>
      <c r="D112" s="228" t="s">
        <v>158</v>
      </c>
      <c r="E112" s="229" t="s">
        <v>32</v>
      </c>
      <c r="F112" s="230" t="s">
        <v>561</v>
      </c>
      <c r="G112" s="227"/>
      <c r="H112" s="231">
        <v>111.285</v>
      </c>
      <c r="I112" s="232"/>
      <c r="J112" s="227"/>
      <c r="K112" s="227"/>
      <c r="L112" s="233"/>
      <c r="M112" s="234"/>
      <c r="N112" s="235"/>
      <c r="O112" s="235"/>
      <c r="P112" s="235"/>
      <c r="Q112" s="235"/>
      <c r="R112" s="235"/>
      <c r="S112" s="235"/>
      <c r="T112" s="236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7" t="s">
        <v>158</v>
      </c>
      <c r="AU112" s="237" t="s">
        <v>86</v>
      </c>
      <c r="AV112" s="13" t="s">
        <v>86</v>
      </c>
      <c r="AW112" s="13" t="s">
        <v>39</v>
      </c>
      <c r="AX112" s="13" t="s">
        <v>84</v>
      </c>
      <c r="AY112" s="237" t="s">
        <v>134</v>
      </c>
    </row>
    <row r="113" spans="1:51" s="13" customFormat="1" ht="12">
      <c r="A113" s="13"/>
      <c r="B113" s="226"/>
      <c r="C113" s="227"/>
      <c r="D113" s="228" t="s">
        <v>158</v>
      </c>
      <c r="E113" s="227"/>
      <c r="F113" s="230" t="s">
        <v>562</v>
      </c>
      <c r="G113" s="227"/>
      <c r="H113" s="231">
        <v>178.056</v>
      </c>
      <c r="I113" s="232"/>
      <c r="J113" s="227"/>
      <c r="K113" s="227"/>
      <c r="L113" s="233"/>
      <c r="M113" s="234"/>
      <c r="N113" s="235"/>
      <c r="O113" s="235"/>
      <c r="P113" s="235"/>
      <c r="Q113" s="235"/>
      <c r="R113" s="235"/>
      <c r="S113" s="235"/>
      <c r="T113" s="236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7" t="s">
        <v>158</v>
      </c>
      <c r="AU113" s="237" t="s">
        <v>86</v>
      </c>
      <c r="AV113" s="13" t="s">
        <v>86</v>
      </c>
      <c r="AW113" s="13" t="s">
        <v>4</v>
      </c>
      <c r="AX113" s="13" t="s">
        <v>84</v>
      </c>
      <c r="AY113" s="237" t="s">
        <v>134</v>
      </c>
    </row>
    <row r="114" spans="1:63" s="12" customFormat="1" ht="22.8" customHeight="1">
      <c r="A114" s="12"/>
      <c r="B114" s="197"/>
      <c r="C114" s="198"/>
      <c r="D114" s="199" t="s">
        <v>76</v>
      </c>
      <c r="E114" s="211" t="s">
        <v>177</v>
      </c>
      <c r="F114" s="211" t="s">
        <v>239</v>
      </c>
      <c r="G114" s="198"/>
      <c r="H114" s="198"/>
      <c r="I114" s="201"/>
      <c r="J114" s="212">
        <f>BK114</f>
        <v>0</v>
      </c>
      <c r="K114" s="198"/>
      <c r="L114" s="203"/>
      <c r="M114" s="204"/>
      <c r="N114" s="205"/>
      <c r="O114" s="205"/>
      <c r="P114" s="206">
        <f>SUM(P115:P119)</f>
        <v>0</v>
      </c>
      <c r="Q114" s="205"/>
      <c r="R114" s="206">
        <f>SUM(R115:R119)</f>
        <v>0</v>
      </c>
      <c r="S114" s="205"/>
      <c r="T114" s="207">
        <f>SUM(T115:T119)</f>
        <v>15.847999999999999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R114" s="208" t="s">
        <v>84</v>
      </c>
      <c r="AT114" s="209" t="s">
        <v>76</v>
      </c>
      <c r="AU114" s="209" t="s">
        <v>84</v>
      </c>
      <c r="AY114" s="208" t="s">
        <v>134</v>
      </c>
      <c r="BK114" s="210">
        <f>SUM(BK115:BK119)</f>
        <v>0</v>
      </c>
    </row>
    <row r="115" spans="1:65" s="2" customFormat="1" ht="24.15" customHeight="1">
      <c r="A115" s="39"/>
      <c r="B115" s="40"/>
      <c r="C115" s="213" t="s">
        <v>187</v>
      </c>
      <c r="D115" s="213" t="s">
        <v>136</v>
      </c>
      <c r="E115" s="214" t="s">
        <v>563</v>
      </c>
      <c r="F115" s="215" t="s">
        <v>564</v>
      </c>
      <c r="G115" s="216" t="s">
        <v>139</v>
      </c>
      <c r="H115" s="217">
        <v>14</v>
      </c>
      <c r="I115" s="218"/>
      <c r="J115" s="219">
        <f>ROUND(I115*H115,2)</f>
        <v>0</v>
      </c>
      <c r="K115" s="215" t="s">
        <v>140</v>
      </c>
      <c r="L115" s="45"/>
      <c r="M115" s="220" t="s">
        <v>32</v>
      </c>
      <c r="N115" s="221" t="s">
        <v>48</v>
      </c>
      <c r="O115" s="85"/>
      <c r="P115" s="222">
        <f>O115*H115</f>
        <v>0</v>
      </c>
      <c r="Q115" s="222">
        <v>0</v>
      </c>
      <c r="R115" s="222">
        <f>Q115*H115</f>
        <v>0</v>
      </c>
      <c r="S115" s="222">
        <v>0.082</v>
      </c>
      <c r="T115" s="223">
        <f>S115*H115</f>
        <v>1.1480000000000001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24" t="s">
        <v>141</v>
      </c>
      <c r="AT115" s="224" t="s">
        <v>136</v>
      </c>
      <c r="AU115" s="224" t="s">
        <v>86</v>
      </c>
      <c r="AY115" s="17" t="s">
        <v>134</v>
      </c>
      <c r="BE115" s="225">
        <f>IF(N115="základní",J115,0)</f>
        <v>0</v>
      </c>
      <c r="BF115" s="225">
        <f>IF(N115="snížená",J115,0)</f>
        <v>0</v>
      </c>
      <c r="BG115" s="225">
        <f>IF(N115="zákl. přenesená",J115,0)</f>
        <v>0</v>
      </c>
      <c r="BH115" s="225">
        <f>IF(N115="sníž. přenesená",J115,0)</f>
        <v>0</v>
      </c>
      <c r="BI115" s="225">
        <f>IF(N115="nulová",J115,0)</f>
        <v>0</v>
      </c>
      <c r="BJ115" s="17" t="s">
        <v>84</v>
      </c>
      <c r="BK115" s="225">
        <f>ROUND(I115*H115,2)</f>
        <v>0</v>
      </c>
      <c r="BL115" s="17" t="s">
        <v>141</v>
      </c>
      <c r="BM115" s="224" t="s">
        <v>565</v>
      </c>
    </row>
    <row r="116" spans="1:65" s="2" customFormat="1" ht="24.15" customHeight="1">
      <c r="A116" s="39"/>
      <c r="B116" s="40"/>
      <c r="C116" s="213" t="s">
        <v>191</v>
      </c>
      <c r="D116" s="213" t="s">
        <v>136</v>
      </c>
      <c r="E116" s="214" t="s">
        <v>566</v>
      </c>
      <c r="F116" s="215" t="s">
        <v>567</v>
      </c>
      <c r="G116" s="216" t="s">
        <v>185</v>
      </c>
      <c r="H116" s="217">
        <v>15</v>
      </c>
      <c r="I116" s="218"/>
      <c r="J116" s="219">
        <f>ROUND(I116*H116,2)</f>
        <v>0</v>
      </c>
      <c r="K116" s="215" t="s">
        <v>140</v>
      </c>
      <c r="L116" s="45"/>
      <c r="M116" s="220" t="s">
        <v>32</v>
      </c>
      <c r="N116" s="221" t="s">
        <v>48</v>
      </c>
      <c r="O116" s="85"/>
      <c r="P116" s="222">
        <f>O116*H116</f>
        <v>0</v>
      </c>
      <c r="Q116" s="222">
        <v>0</v>
      </c>
      <c r="R116" s="222">
        <f>Q116*H116</f>
        <v>0</v>
      </c>
      <c r="S116" s="222">
        <v>0.98</v>
      </c>
      <c r="T116" s="223">
        <f>S116*H116</f>
        <v>14.7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24" t="s">
        <v>141</v>
      </c>
      <c r="AT116" s="224" t="s">
        <v>136</v>
      </c>
      <c r="AU116" s="224" t="s">
        <v>86</v>
      </c>
      <c r="AY116" s="17" t="s">
        <v>134</v>
      </c>
      <c r="BE116" s="225">
        <f>IF(N116="základní",J116,0)</f>
        <v>0</v>
      </c>
      <c r="BF116" s="225">
        <f>IF(N116="snížená",J116,0)</f>
        <v>0</v>
      </c>
      <c r="BG116" s="225">
        <f>IF(N116="zákl. přenesená",J116,0)</f>
        <v>0</v>
      </c>
      <c r="BH116" s="225">
        <f>IF(N116="sníž. přenesená",J116,0)</f>
        <v>0</v>
      </c>
      <c r="BI116" s="225">
        <f>IF(N116="nulová",J116,0)</f>
        <v>0</v>
      </c>
      <c r="BJ116" s="17" t="s">
        <v>84</v>
      </c>
      <c r="BK116" s="225">
        <f>ROUND(I116*H116,2)</f>
        <v>0</v>
      </c>
      <c r="BL116" s="17" t="s">
        <v>141</v>
      </c>
      <c r="BM116" s="224" t="s">
        <v>568</v>
      </c>
    </row>
    <row r="117" spans="1:65" s="2" customFormat="1" ht="14.4" customHeight="1">
      <c r="A117" s="39"/>
      <c r="B117" s="40"/>
      <c r="C117" s="213" t="s">
        <v>196</v>
      </c>
      <c r="D117" s="213" t="s">
        <v>136</v>
      </c>
      <c r="E117" s="214" t="s">
        <v>257</v>
      </c>
      <c r="F117" s="215" t="s">
        <v>569</v>
      </c>
      <c r="G117" s="216" t="s">
        <v>185</v>
      </c>
      <c r="H117" s="217">
        <v>18</v>
      </c>
      <c r="I117" s="218"/>
      <c r="J117" s="219">
        <f>ROUND(I117*H117,2)</f>
        <v>0</v>
      </c>
      <c r="K117" s="215" t="s">
        <v>32</v>
      </c>
      <c r="L117" s="45"/>
      <c r="M117" s="220" t="s">
        <v>32</v>
      </c>
      <c r="N117" s="221" t="s">
        <v>48</v>
      </c>
      <c r="O117" s="85"/>
      <c r="P117" s="222">
        <f>O117*H117</f>
        <v>0</v>
      </c>
      <c r="Q117" s="222">
        <v>0</v>
      </c>
      <c r="R117" s="222">
        <f>Q117*H117</f>
        <v>0</v>
      </c>
      <c r="S117" s="222">
        <v>0</v>
      </c>
      <c r="T117" s="223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24" t="s">
        <v>141</v>
      </c>
      <c r="AT117" s="224" t="s">
        <v>136</v>
      </c>
      <c r="AU117" s="224" t="s">
        <v>86</v>
      </c>
      <c r="AY117" s="17" t="s">
        <v>134</v>
      </c>
      <c r="BE117" s="225">
        <f>IF(N117="základní",J117,0)</f>
        <v>0</v>
      </c>
      <c r="BF117" s="225">
        <f>IF(N117="snížená",J117,0)</f>
        <v>0</v>
      </c>
      <c r="BG117" s="225">
        <f>IF(N117="zákl. přenesená",J117,0)</f>
        <v>0</v>
      </c>
      <c r="BH117" s="225">
        <f>IF(N117="sníž. přenesená",J117,0)</f>
        <v>0</v>
      </c>
      <c r="BI117" s="225">
        <f>IF(N117="nulová",J117,0)</f>
        <v>0</v>
      </c>
      <c r="BJ117" s="17" t="s">
        <v>84</v>
      </c>
      <c r="BK117" s="225">
        <f>ROUND(I117*H117,2)</f>
        <v>0</v>
      </c>
      <c r="BL117" s="17" t="s">
        <v>141</v>
      </c>
      <c r="BM117" s="224" t="s">
        <v>260</v>
      </c>
    </row>
    <row r="118" spans="1:47" s="2" customFormat="1" ht="12">
      <c r="A118" s="39"/>
      <c r="B118" s="40"/>
      <c r="C118" s="41"/>
      <c r="D118" s="228" t="s">
        <v>261</v>
      </c>
      <c r="E118" s="41"/>
      <c r="F118" s="249" t="s">
        <v>570</v>
      </c>
      <c r="G118" s="41"/>
      <c r="H118" s="41"/>
      <c r="I118" s="250"/>
      <c r="J118" s="41"/>
      <c r="K118" s="41"/>
      <c r="L118" s="45"/>
      <c r="M118" s="251"/>
      <c r="N118" s="252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7" t="s">
        <v>261</v>
      </c>
      <c r="AU118" s="17" t="s">
        <v>86</v>
      </c>
    </row>
    <row r="119" spans="1:51" s="13" customFormat="1" ht="12">
      <c r="A119" s="13"/>
      <c r="B119" s="226"/>
      <c r="C119" s="227"/>
      <c r="D119" s="228" t="s">
        <v>158</v>
      </c>
      <c r="E119" s="229" t="s">
        <v>32</v>
      </c>
      <c r="F119" s="230" t="s">
        <v>571</v>
      </c>
      <c r="G119" s="227"/>
      <c r="H119" s="231">
        <v>18</v>
      </c>
      <c r="I119" s="232"/>
      <c r="J119" s="227"/>
      <c r="K119" s="227"/>
      <c r="L119" s="233"/>
      <c r="M119" s="234"/>
      <c r="N119" s="235"/>
      <c r="O119" s="235"/>
      <c r="P119" s="235"/>
      <c r="Q119" s="235"/>
      <c r="R119" s="235"/>
      <c r="S119" s="235"/>
      <c r="T119" s="236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7" t="s">
        <v>158</v>
      </c>
      <c r="AU119" s="237" t="s">
        <v>86</v>
      </c>
      <c r="AV119" s="13" t="s">
        <v>86</v>
      </c>
      <c r="AW119" s="13" t="s">
        <v>39</v>
      </c>
      <c r="AX119" s="13" t="s">
        <v>84</v>
      </c>
      <c r="AY119" s="237" t="s">
        <v>134</v>
      </c>
    </row>
    <row r="120" spans="1:63" s="12" customFormat="1" ht="22.8" customHeight="1">
      <c r="A120" s="12"/>
      <c r="B120" s="197"/>
      <c r="C120" s="198"/>
      <c r="D120" s="199" t="s">
        <v>76</v>
      </c>
      <c r="E120" s="211" t="s">
        <v>263</v>
      </c>
      <c r="F120" s="211" t="s">
        <v>264</v>
      </c>
      <c r="G120" s="198"/>
      <c r="H120" s="198"/>
      <c r="I120" s="201"/>
      <c r="J120" s="212">
        <f>BK120</f>
        <v>0</v>
      </c>
      <c r="K120" s="198"/>
      <c r="L120" s="203"/>
      <c r="M120" s="204"/>
      <c r="N120" s="205"/>
      <c r="O120" s="205"/>
      <c r="P120" s="206">
        <f>SUM(P121:P129)</f>
        <v>0</v>
      </c>
      <c r="Q120" s="205"/>
      <c r="R120" s="206">
        <f>SUM(R121:R129)</f>
        <v>0</v>
      </c>
      <c r="S120" s="205"/>
      <c r="T120" s="207">
        <f>SUM(T121:T129)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08" t="s">
        <v>84</v>
      </c>
      <c r="AT120" s="209" t="s">
        <v>76</v>
      </c>
      <c r="AU120" s="209" t="s">
        <v>84</v>
      </c>
      <c r="AY120" s="208" t="s">
        <v>134</v>
      </c>
      <c r="BK120" s="210">
        <f>SUM(BK121:BK129)</f>
        <v>0</v>
      </c>
    </row>
    <row r="121" spans="1:65" s="2" customFormat="1" ht="24.15" customHeight="1">
      <c r="A121" s="39"/>
      <c r="B121" s="40"/>
      <c r="C121" s="213" t="s">
        <v>208</v>
      </c>
      <c r="D121" s="213" t="s">
        <v>136</v>
      </c>
      <c r="E121" s="214" t="s">
        <v>266</v>
      </c>
      <c r="F121" s="215" t="s">
        <v>267</v>
      </c>
      <c r="G121" s="216" t="s">
        <v>236</v>
      </c>
      <c r="H121" s="217">
        <v>249.828</v>
      </c>
      <c r="I121" s="218"/>
      <c r="J121" s="219">
        <f>ROUND(I121*H121,2)</f>
        <v>0</v>
      </c>
      <c r="K121" s="215" t="s">
        <v>140</v>
      </c>
      <c r="L121" s="45"/>
      <c r="M121" s="220" t="s">
        <v>32</v>
      </c>
      <c r="N121" s="221" t="s">
        <v>48</v>
      </c>
      <c r="O121" s="85"/>
      <c r="P121" s="222">
        <f>O121*H121</f>
        <v>0</v>
      </c>
      <c r="Q121" s="222">
        <v>0</v>
      </c>
      <c r="R121" s="222">
        <f>Q121*H121</f>
        <v>0</v>
      </c>
      <c r="S121" s="222">
        <v>0</v>
      </c>
      <c r="T121" s="223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24" t="s">
        <v>141</v>
      </c>
      <c r="AT121" s="224" t="s">
        <v>136</v>
      </c>
      <c r="AU121" s="224" t="s">
        <v>86</v>
      </c>
      <c r="AY121" s="17" t="s">
        <v>134</v>
      </c>
      <c r="BE121" s="225">
        <f>IF(N121="základní",J121,0)</f>
        <v>0</v>
      </c>
      <c r="BF121" s="225">
        <f>IF(N121="snížená",J121,0)</f>
        <v>0</v>
      </c>
      <c r="BG121" s="225">
        <f>IF(N121="zákl. přenesená",J121,0)</f>
        <v>0</v>
      </c>
      <c r="BH121" s="225">
        <f>IF(N121="sníž. přenesená",J121,0)</f>
        <v>0</v>
      </c>
      <c r="BI121" s="225">
        <f>IF(N121="nulová",J121,0)</f>
        <v>0</v>
      </c>
      <c r="BJ121" s="17" t="s">
        <v>84</v>
      </c>
      <c r="BK121" s="225">
        <f>ROUND(I121*H121,2)</f>
        <v>0</v>
      </c>
      <c r="BL121" s="17" t="s">
        <v>141</v>
      </c>
      <c r="BM121" s="224" t="s">
        <v>268</v>
      </c>
    </row>
    <row r="122" spans="1:65" s="2" customFormat="1" ht="24.15" customHeight="1">
      <c r="A122" s="39"/>
      <c r="B122" s="40"/>
      <c r="C122" s="213" t="s">
        <v>8</v>
      </c>
      <c r="D122" s="213" t="s">
        <v>136</v>
      </c>
      <c r="E122" s="214" t="s">
        <v>270</v>
      </c>
      <c r="F122" s="215" t="s">
        <v>271</v>
      </c>
      <c r="G122" s="216" t="s">
        <v>236</v>
      </c>
      <c r="H122" s="217">
        <v>4746.732</v>
      </c>
      <c r="I122" s="218"/>
      <c r="J122" s="219">
        <f>ROUND(I122*H122,2)</f>
        <v>0</v>
      </c>
      <c r="K122" s="215" t="s">
        <v>140</v>
      </c>
      <c r="L122" s="45"/>
      <c r="M122" s="220" t="s">
        <v>32</v>
      </c>
      <c r="N122" s="221" t="s">
        <v>48</v>
      </c>
      <c r="O122" s="85"/>
      <c r="P122" s="222">
        <f>O122*H122</f>
        <v>0</v>
      </c>
      <c r="Q122" s="222">
        <v>0</v>
      </c>
      <c r="R122" s="222">
        <f>Q122*H122</f>
        <v>0</v>
      </c>
      <c r="S122" s="222">
        <v>0</v>
      </c>
      <c r="T122" s="223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24" t="s">
        <v>141</v>
      </c>
      <c r="AT122" s="224" t="s">
        <v>136</v>
      </c>
      <c r="AU122" s="224" t="s">
        <v>86</v>
      </c>
      <c r="AY122" s="17" t="s">
        <v>134</v>
      </c>
      <c r="BE122" s="225">
        <f>IF(N122="základní",J122,0)</f>
        <v>0</v>
      </c>
      <c r="BF122" s="225">
        <f>IF(N122="snížená",J122,0)</f>
        <v>0</v>
      </c>
      <c r="BG122" s="225">
        <f>IF(N122="zákl. přenesená",J122,0)</f>
        <v>0</v>
      </c>
      <c r="BH122" s="225">
        <f>IF(N122="sníž. přenesená",J122,0)</f>
        <v>0</v>
      </c>
      <c r="BI122" s="225">
        <f>IF(N122="nulová",J122,0)</f>
        <v>0</v>
      </c>
      <c r="BJ122" s="17" t="s">
        <v>84</v>
      </c>
      <c r="BK122" s="225">
        <f>ROUND(I122*H122,2)</f>
        <v>0</v>
      </c>
      <c r="BL122" s="17" t="s">
        <v>141</v>
      </c>
      <c r="BM122" s="224" t="s">
        <v>272</v>
      </c>
    </row>
    <row r="123" spans="1:51" s="13" customFormat="1" ht="12">
      <c r="A123" s="13"/>
      <c r="B123" s="226"/>
      <c r="C123" s="227"/>
      <c r="D123" s="228" t="s">
        <v>158</v>
      </c>
      <c r="E123" s="227"/>
      <c r="F123" s="230" t="s">
        <v>572</v>
      </c>
      <c r="G123" s="227"/>
      <c r="H123" s="231">
        <v>4746.732</v>
      </c>
      <c r="I123" s="232"/>
      <c r="J123" s="227"/>
      <c r="K123" s="227"/>
      <c r="L123" s="233"/>
      <c r="M123" s="234"/>
      <c r="N123" s="235"/>
      <c r="O123" s="235"/>
      <c r="P123" s="235"/>
      <c r="Q123" s="235"/>
      <c r="R123" s="235"/>
      <c r="S123" s="235"/>
      <c r="T123" s="236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7" t="s">
        <v>158</v>
      </c>
      <c r="AU123" s="237" t="s">
        <v>86</v>
      </c>
      <c r="AV123" s="13" t="s">
        <v>86</v>
      </c>
      <c r="AW123" s="13" t="s">
        <v>4</v>
      </c>
      <c r="AX123" s="13" t="s">
        <v>84</v>
      </c>
      <c r="AY123" s="237" t="s">
        <v>134</v>
      </c>
    </row>
    <row r="124" spans="1:65" s="2" customFormat="1" ht="24.15" customHeight="1">
      <c r="A124" s="39"/>
      <c r="B124" s="40"/>
      <c r="C124" s="213" t="s">
        <v>217</v>
      </c>
      <c r="D124" s="213" t="s">
        <v>136</v>
      </c>
      <c r="E124" s="214" t="s">
        <v>573</v>
      </c>
      <c r="F124" s="215" t="s">
        <v>574</v>
      </c>
      <c r="G124" s="216" t="s">
        <v>236</v>
      </c>
      <c r="H124" s="217">
        <v>15.848</v>
      </c>
      <c r="I124" s="218"/>
      <c r="J124" s="219">
        <f>ROUND(I124*H124,2)</f>
        <v>0</v>
      </c>
      <c r="K124" s="215" t="s">
        <v>540</v>
      </c>
      <c r="L124" s="45"/>
      <c r="M124" s="220" t="s">
        <v>32</v>
      </c>
      <c r="N124" s="221" t="s">
        <v>48</v>
      </c>
      <c r="O124" s="85"/>
      <c r="P124" s="222">
        <f>O124*H124</f>
        <v>0</v>
      </c>
      <c r="Q124" s="222">
        <v>0</v>
      </c>
      <c r="R124" s="222">
        <f>Q124*H124</f>
        <v>0</v>
      </c>
      <c r="S124" s="222">
        <v>0</v>
      </c>
      <c r="T124" s="223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24" t="s">
        <v>141</v>
      </c>
      <c r="AT124" s="224" t="s">
        <v>136</v>
      </c>
      <c r="AU124" s="224" t="s">
        <v>86</v>
      </c>
      <c r="AY124" s="17" t="s">
        <v>134</v>
      </c>
      <c r="BE124" s="225">
        <f>IF(N124="základní",J124,0)</f>
        <v>0</v>
      </c>
      <c r="BF124" s="225">
        <f>IF(N124="snížená",J124,0)</f>
        <v>0</v>
      </c>
      <c r="BG124" s="225">
        <f>IF(N124="zákl. přenesená",J124,0)</f>
        <v>0</v>
      </c>
      <c r="BH124" s="225">
        <f>IF(N124="sníž. přenesená",J124,0)</f>
        <v>0</v>
      </c>
      <c r="BI124" s="225">
        <f>IF(N124="nulová",J124,0)</f>
        <v>0</v>
      </c>
      <c r="BJ124" s="17" t="s">
        <v>84</v>
      </c>
      <c r="BK124" s="225">
        <f>ROUND(I124*H124,2)</f>
        <v>0</v>
      </c>
      <c r="BL124" s="17" t="s">
        <v>141</v>
      </c>
      <c r="BM124" s="224" t="s">
        <v>575</v>
      </c>
    </row>
    <row r="125" spans="1:51" s="13" customFormat="1" ht="12">
      <c r="A125" s="13"/>
      <c r="B125" s="226"/>
      <c r="C125" s="227"/>
      <c r="D125" s="228" t="s">
        <v>158</v>
      </c>
      <c r="E125" s="229" t="s">
        <v>32</v>
      </c>
      <c r="F125" s="230" t="s">
        <v>576</v>
      </c>
      <c r="G125" s="227"/>
      <c r="H125" s="231">
        <v>15.848</v>
      </c>
      <c r="I125" s="232"/>
      <c r="J125" s="227"/>
      <c r="K125" s="227"/>
      <c r="L125" s="233"/>
      <c r="M125" s="234"/>
      <c r="N125" s="235"/>
      <c r="O125" s="235"/>
      <c r="P125" s="235"/>
      <c r="Q125" s="235"/>
      <c r="R125" s="235"/>
      <c r="S125" s="235"/>
      <c r="T125" s="236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7" t="s">
        <v>158</v>
      </c>
      <c r="AU125" s="237" t="s">
        <v>86</v>
      </c>
      <c r="AV125" s="13" t="s">
        <v>86</v>
      </c>
      <c r="AW125" s="13" t="s">
        <v>39</v>
      </c>
      <c r="AX125" s="13" t="s">
        <v>84</v>
      </c>
      <c r="AY125" s="237" t="s">
        <v>134</v>
      </c>
    </row>
    <row r="126" spans="1:65" s="2" customFormat="1" ht="24.15" customHeight="1">
      <c r="A126" s="39"/>
      <c r="B126" s="40"/>
      <c r="C126" s="213" t="s">
        <v>224</v>
      </c>
      <c r="D126" s="213" t="s">
        <v>136</v>
      </c>
      <c r="E126" s="214" t="s">
        <v>577</v>
      </c>
      <c r="F126" s="215" t="s">
        <v>578</v>
      </c>
      <c r="G126" s="216" t="s">
        <v>236</v>
      </c>
      <c r="H126" s="217">
        <v>142.92</v>
      </c>
      <c r="I126" s="218"/>
      <c r="J126" s="219">
        <f>ROUND(I126*H126,2)</f>
        <v>0</v>
      </c>
      <c r="K126" s="215" t="s">
        <v>540</v>
      </c>
      <c r="L126" s="45"/>
      <c r="M126" s="220" t="s">
        <v>32</v>
      </c>
      <c r="N126" s="221" t="s">
        <v>48</v>
      </c>
      <c r="O126" s="85"/>
      <c r="P126" s="222">
        <f>O126*H126</f>
        <v>0</v>
      </c>
      <c r="Q126" s="222">
        <v>0</v>
      </c>
      <c r="R126" s="222">
        <f>Q126*H126</f>
        <v>0</v>
      </c>
      <c r="S126" s="222">
        <v>0</v>
      </c>
      <c r="T126" s="223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24" t="s">
        <v>141</v>
      </c>
      <c r="AT126" s="224" t="s">
        <v>136</v>
      </c>
      <c r="AU126" s="224" t="s">
        <v>86</v>
      </c>
      <c r="AY126" s="17" t="s">
        <v>134</v>
      </c>
      <c r="BE126" s="225">
        <f>IF(N126="základní",J126,0)</f>
        <v>0</v>
      </c>
      <c r="BF126" s="225">
        <f>IF(N126="snížená",J126,0)</f>
        <v>0</v>
      </c>
      <c r="BG126" s="225">
        <f>IF(N126="zákl. přenesená",J126,0)</f>
        <v>0</v>
      </c>
      <c r="BH126" s="225">
        <f>IF(N126="sníž. přenesená",J126,0)</f>
        <v>0</v>
      </c>
      <c r="BI126" s="225">
        <f>IF(N126="nulová",J126,0)</f>
        <v>0</v>
      </c>
      <c r="BJ126" s="17" t="s">
        <v>84</v>
      </c>
      <c r="BK126" s="225">
        <f>ROUND(I126*H126,2)</f>
        <v>0</v>
      </c>
      <c r="BL126" s="17" t="s">
        <v>141</v>
      </c>
      <c r="BM126" s="224" t="s">
        <v>579</v>
      </c>
    </row>
    <row r="127" spans="1:51" s="13" customFormat="1" ht="12">
      <c r="A127" s="13"/>
      <c r="B127" s="226"/>
      <c r="C127" s="227"/>
      <c r="D127" s="228" t="s">
        <v>158</v>
      </c>
      <c r="E127" s="229" t="s">
        <v>32</v>
      </c>
      <c r="F127" s="230" t="s">
        <v>580</v>
      </c>
      <c r="G127" s="227"/>
      <c r="H127" s="231">
        <v>142.92</v>
      </c>
      <c r="I127" s="232"/>
      <c r="J127" s="227"/>
      <c r="K127" s="227"/>
      <c r="L127" s="233"/>
      <c r="M127" s="234"/>
      <c r="N127" s="235"/>
      <c r="O127" s="235"/>
      <c r="P127" s="235"/>
      <c r="Q127" s="235"/>
      <c r="R127" s="235"/>
      <c r="S127" s="235"/>
      <c r="T127" s="236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7" t="s">
        <v>158</v>
      </c>
      <c r="AU127" s="237" t="s">
        <v>86</v>
      </c>
      <c r="AV127" s="13" t="s">
        <v>86</v>
      </c>
      <c r="AW127" s="13" t="s">
        <v>39</v>
      </c>
      <c r="AX127" s="13" t="s">
        <v>84</v>
      </c>
      <c r="AY127" s="237" t="s">
        <v>134</v>
      </c>
    </row>
    <row r="128" spans="1:65" s="2" customFormat="1" ht="24.15" customHeight="1">
      <c r="A128" s="39"/>
      <c r="B128" s="40"/>
      <c r="C128" s="213" t="s">
        <v>229</v>
      </c>
      <c r="D128" s="213" t="s">
        <v>136</v>
      </c>
      <c r="E128" s="214" t="s">
        <v>581</v>
      </c>
      <c r="F128" s="215" t="s">
        <v>559</v>
      </c>
      <c r="G128" s="216" t="s">
        <v>236</v>
      </c>
      <c r="H128" s="217">
        <v>91.06</v>
      </c>
      <c r="I128" s="218"/>
      <c r="J128" s="219">
        <f>ROUND(I128*H128,2)</f>
        <v>0</v>
      </c>
      <c r="K128" s="215" t="s">
        <v>540</v>
      </c>
      <c r="L128" s="45"/>
      <c r="M128" s="220" t="s">
        <v>32</v>
      </c>
      <c r="N128" s="221" t="s">
        <v>48</v>
      </c>
      <c r="O128" s="85"/>
      <c r="P128" s="222">
        <f>O128*H128</f>
        <v>0</v>
      </c>
      <c r="Q128" s="222">
        <v>0</v>
      </c>
      <c r="R128" s="222">
        <f>Q128*H128</f>
        <v>0</v>
      </c>
      <c r="S128" s="222">
        <v>0</v>
      </c>
      <c r="T128" s="223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24" t="s">
        <v>141</v>
      </c>
      <c r="AT128" s="224" t="s">
        <v>136</v>
      </c>
      <c r="AU128" s="224" t="s">
        <v>86</v>
      </c>
      <c r="AY128" s="17" t="s">
        <v>134</v>
      </c>
      <c r="BE128" s="225">
        <f>IF(N128="základní",J128,0)</f>
        <v>0</v>
      </c>
      <c r="BF128" s="225">
        <f>IF(N128="snížená",J128,0)</f>
        <v>0</v>
      </c>
      <c r="BG128" s="225">
        <f>IF(N128="zákl. přenesená",J128,0)</f>
        <v>0</v>
      </c>
      <c r="BH128" s="225">
        <f>IF(N128="sníž. přenesená",J128,0)</f>
        <v>0</v>
      </c>
      <c r="BI128" s="225">
        <f>IF(N128="nulová",J128,0)</f>
        <v>0</v>
      </c>
      <c r="BJ128" s="17" t="s">
        <v>84</v>
      </c>
      <c r="BK128" s="225">
        <f>ROUND(I128*H128,2)</f>
        <v>0</v>
      </c>
      <c r="BL128" s="17" t="s">
        <v>141</v>
      </c>
      <c r="BM128" s="224" t="s">
        <v>582</v>
      </c>
    </row>
    <row r="129" spans="1:51" s="13" customFormat="1" ht="12">
      <c r="A129" s="13"/>
      <c r="B129" s="226"/>
      <c r="C129" s="227"/>
      <c r="D129" s="228" t="s">
        <v>158</v>
      </c>
      <c r="E129" s="229" t="s">
        <v>32</v>
      </c>
      <c r="F129" s="230" t="s">
        <v>583</v>
      </c>
      <c r="G129" s="227"/>
      <c r="H129" s="231">
        <v>91.06</v>
      </c>
      <c r="I129" s="232"/>
      <c r="J129" s="227"/>
      <c r="K129" s="227"/>
      <c r="L129" s="233"/>
      <c r="M129" s="253"/>
      <c r="N129" s="254"/>
      <c r="O129" s="254"/>
      <c r="P129" s="254"/>
      <c r="Q129" s="254"/>
      <c r="R129" s="254"/>
      <c r="S129" s="254"/>
      <c r="T129" s="255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7" t="s">
        <v>158</v>
      </c>
      <c r="AU129" s="237" t="s">
        <v>86</v>
      </c>
      <c r="AV129" s="13" t="s">
        <v>86</v>
      </c>
      <c r="AW129" s="13" t="s">
        <v>39</v>
      </c>
      <c r="AX129" s="13" t="s">
        <v>84</v>
      </c>
      <c r="AY129" s="237" t="s">
        <v>134</v>
      </c>
    </row>
    <row r="130" spans="1:31" s="2" customFormat="1" ht="6.95" customHeight="1">
      <c r="A130" s="39"/>
      <c r="B130" s="60"/>
      <c r="C130" s="61"/>
      <c r="D130" s="61"/>
      <c r="E130" s="61"/>
      <c r="F130" s="61"/>
      <c r="G130" s="61"/>
      <c r="H130" s="61"/>
      <c r="I130" s="61"/>
      <c r="J130" s="61"/>
      <c r="K130" s="61"/>
      <c r="L130" s="45"/>
      <c r="M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</sheetData>
  <sheetProtection password="CC35" sheet="1" objects="1" scenarios="1" formatColumns="0" formatRows="0" autoFilter="0"/>
  <autoFilter ref="C88:K12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7:H77"/>
    <mergeCell ref="E79:H79"/>
    <mergeCell ref="E81:H8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103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0"/>
      <c r="AT3" s="17" t="s">
        <v>86</v>
      </c>
    </row>
    <row r="4" spans="2:46" s="1" customFormat="1" ht="24.95" customHeight="1">
      <c r="B4" s="20"/>
      <c r="D4" s="141" t="s">
        <v>106</v>
      </c>
      <c r="L4" s="20"/>
      <c r="M4" s="142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3" t="s">
        <v>16</v>
      </c>
      <c r="L6" s="20"/>
    </row>
    <row r="7" spans="2:12" s="1" customFormat="1" ht="16.5" customHeight="1">
      <c r="B7" s="20"/>
      <c r="E7" s="144" t="str">
        <f>'Rekapitulace stavby'!K6</f>
        <v>Rekonstrukce chodníků při silnici II/605</v>
      </c>
      <c r="F7" s="143"/>
      <c r="G7" s="143"/>
      <c r="H7" s="143"/>
      <c r="L7" s="20"/>
    </row>
    <row r="8" spans="2:12" s="1" customFormat="1" ht="12" customHeight="1">
      <c r="B8" s="20"/>
      <c r="D8" s="143" t="s">
        <v>107</v>
      </c>
      <c r="L8" s="20"/>
    </row>
    <row r="9" spans="1:31" s="2" customFormat="1" ht="16.5" customHeight="1">
      <c r="A9" s="39"/>
      <c r="B9" s="45"/>
      <c r="C9" s="39"/>
      <c r="D9" s="39"/>
      <c r="E9" s="144" t="s">
        <v>530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109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289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32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22</v>
      </c>
      <c r="E14" s="39"/>
      <c r="F14" s="134" t="s">
        <v>23</v>
      </c>
      <c r="G14" s="39"/>
      <c r="H14" s="39"/>
      <c r="I14" s="143" t="s">
        <v>24</v>
      </c>
      <c r="J14" s="147" t="str">
        <f>'Rekapitulace stavby'!AN8</f>
        <v>8. 1. 2018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30</v>
      </c>
      <c r="E16" s="39"/>
      <c r="F16" s="39"/>
      <c r="G16" s="39"/>
      <c r="H16" s="39"/>
      <c r="I16" s="143" t="s">
        <v>31</v>
      </c>
      <c r="J16" s="134" t="s">
        <v>32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">
        <v>33</v>
      </c>
      <c r="F17" s="39"/>
      <c r="G17" s="39"/>
      <c r="H17" s="39"/>
      <c r="I17" s="143" t="s">
        <v>34</v>
      </c>
      <c r="J17" s="134" t="s">
        <v>32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35</v>
      </c>
      <c r="E19" s="39"/>
      <c r="F19" s="39"/>
      <c r="G19" s="39"/>
      <c r="H19" s="39"/>
      <c r="I19" s="143" t="s">
        <v>31</v>
      </c>
      <c r="J19" s="33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3" t="str">
        <f>'Rekapitulace stavby'!E14</f>
        <v>Vyplň údaj</v>
      </c>
      <c r="F20" s="134"/>
      <c r="G20" s="134"/>
      <c r="H20" s="134"/>
      <c r="I20" s="143" t="s">
        <v>34</v>
      </c>
      <c r="J20" s="33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37</v>
      </c>
      <c r="E22" s="39"/>
      <c r="F22" s="39"/>
      <c r="G22" s="39"/>
      <c r="H22" s="39"/>
      <c r="I22" s="143" t="s">
        <v>31</v>
      </c>
      <c r="J22" s="134" t="s">
        <v>32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">
        <v>38</v>
      </c>
      <c r="F23" s="39"/>
      <c r="G23" s="39"/>
      <c r="H23" s="39"/>
      <c r="I23" s="143" t="s">
        <v>34</v>
      </c>
      <c r="J23" s="134" t="s">
        <v>32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40</v>
      </c>
      <c r="E25" s="39"/>
      <c r="F25" s="39"/>
      <c r="G25" s="39"/>
      <c r="H25" s="39"/>
      <c r="I25" s="143" t="s">
        <v>31</v>
      </c>
      <c r="J25" s="134" t="s">
        <v>32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">
        <v>38</v>
      </c>
      <c r="F26" s="39"/>
      <c r="G26" s="39"/>
      <c r="H26" s="39"/>
      <c r="I26" s="143" t="s">
        <v>34</v>
      </c>
      <c r="J26" s="134" t="s">
        <v>32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41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32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43</v>
      </c>
      <c r="E32" s="39"/>
      <c r="F32" s="39"/>
      <c r="G32" s="39"/>
      <c r="H32" s="39"/>
      <c r="I32" s="39"/>
      <c r="J32" s="154">
        <f>ROUND(J93,2)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45</v>
      </c>
      <c r="G34" s="39"/>
      <c r="H34" s="39"/>
      <c r="I34" s="155" t="s">
        <v>44</v>
      </c>
      <c r="J34" s="155" t="s">
        <v>46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47</v>
      </c>
      <c r="E35" s="143" t="s">
        <v>48</v>
      </c>
      <c r="F35" s="157">
        <f>ROUND((SUM(BE93:BE181)),2)</f>
        <v>0</v>
      </c>
      <c r="G35" s="39"/>
      <c r="H35" s="39"/>
      <c r="I35" s="158">
        <v>0.21</v>
      </c>
      <c r="J35" s="157">
        <f>ROUND(((SUM(BE93:BE181))*I35),2)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49</v>
      </c>
      <c r="F36" s="157">
        <f>ROUND((SUM(BF93:BF181)),2)</f>
        <v>0</v>
      </c>
      <c r="G36" s="39"/>
      <c r="H36" s="39"/>
      <c r="I36" s="158">
        <v>0.15</v>
      </c>
      <c r="J36" s="157">
        <f>ROUND(((SUM(BF93:BF181))*I36),2)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50</v>
      </c>
      <c r="F37" s="157">
        <f>ROUND((SUM(BG93:BG181)),2)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51</v>
      </c>
      <c r="F38" s="157">
        <f>ROUND((SUM(BH93:BH181)),2)</f>
        <v>0</v>
      </c>
      <c r="G38" s="39"/>
      <c r="H38" s="39"/>
      <c r="I38" s="158">
        <v>0.15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52</v>
      </c>
      <c r="F39" s="157">
        <f>ROUND((SUM(BI93:BI181)),2)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53</v>
      </c>
      <c r="E41" s="161"/>
      <c r="F41" s="161"/>
      <c r="G41" s="162" t="s">
        <v>54</v>
      </c>
      <c r="H41" s="163" t="s">
        <v>55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3" t="s">
        <v>111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2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70" t="str">
        <f>E7</f>
        <v>Rekonstrukce chodníků při silnici II/605</v>
      </c>
      <c r="F50" s="32"/>
      <c r="G50" s="32"/>
      <c r="H50" s="32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1"/>
      <c r="C51" s="32" t="s">
        <v>107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9"/>
      <c r="B52" s="40"/>
      <c r="C52" s="41"/>
      <c r="D52" s="41"/>
      <c r="E52" s="170" t="s">
        <v>530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2" t="s">
        <v>109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SO 100 (B) - Chodníky - nové konstrukce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2" t="s">
        <v>22</v>
      </c>
      <c r="D56" s="41"/>
      <c r="E56" s="41"/>
      <c r="F56" s="27" t="str">
        <f>F14</f>
        <v>Svojkovice</v>
      </c>
      <c r="G56" s="41"/>
      <c r="H56" s="41"/>
      <c r="I56" s="32" t="s">
        <v>24</v>
      </c>
      <c r="J56" s="73" t="str">
        <f>IF(J14="","",J14)</f>
        <v>8. 1. 2018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2" t="s">
        <v>30</v>
      </c>
      <c r="D58" s="41"/>
      <c r="E58" s="41"/>
      <c r="F58" s="27" t="str">
        <f>E17</f>
        <v>Obec Svojkovice</v>
      </c>
      <c r="G58" s="41"/>
      <c r="H58" s="41"/>
      <c r="I58" s="32" t="s">
        <v>37</v>
      </c>
      <c r="J58" s="37" t="str">
        <f>E23</f>
        <v>Area Projekt s.r.o.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2" t="s">
        <v>35</v>
      </c>
      <c r="D59" s="41"/>
      <c r="E59" s="41"/>
      <c r="F59" s="27" t="str">
        <f>IF(E20="","",E20)</f>
        <v>Vyplň údaj</v>
      </c>
      <c r="G59" s="41"/>
      <c r="H59" s="41"/>
      <c r="I59" s="32" t="s">
        <v>40</v>
      </c>
      <c r="J59" s="37" t="str">
        <f>E26</f>
        <v>Area Projekt s.r.o.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112</v>
      </c>
      <c r="D61" s="172"/>
      <c r="E61" s="172"/>
      <c r="F61" s="172"/>
      <c r="G61" s="172"/>
      <c r="H61" s="172"/>
      <c r="I61" s="172"/>
      <c r="J61" s="173" t="s">
        <v>113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75</v>
      </c>
      <c r="D63" s="41"/>
      <c r="E63" s="41"/>
      <c r="F63" s="41"/>
      <c r="G63" s="41"/>
      <c r="H63" s="41"/>
      <c r="I63" s="41"/>
      <c r="J63" s="103">
        <f>J93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7" t="s">
        <v>114</v>
      </c>
    </row>
    <row r="64" spans="1:31" s="9" customFormat="1" ht="24.95" customHeight="1">
      <c r="A64" s="9"/>
      <c r="B64" s="175"/>
      <c r="C64" s="176"/>
      <c r="D64" s="177" t="s">
        <v>115</v>
      </c>
      <c r="E64" s="178"/>
      <c r="F64" s="178"/>
      <c r="G64" s="178"/>
      <c r="H64" s="178"/>
      <c r="I64" s="178"/>
      <c r="J64" s="179">
        <f>J94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1"/>
      <c r="C65" s="126"/>
      <c r="D65" s="182" t="s">
        <v>116</v>
      </c>
      <c r="E65" s="183"/>
      <c r="F65" s="183"/>
      <c r="G65" s="183"/>
      <c r="H65" s="183"/>
      <c r="I65" s="183"/>
      <c r="J65" s="184">
        <f>J95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1"/>
      <c r="C66" s="126"/>
      <c r="D66" s="182" t="s">
        <v>290</v>
      </c>
      <c r="E66" s="183"/>
      <c r="F66" s="183"/>
      <c r="G66" s="183"/>
      <c r="H66" s="183"/>
      <c r="I66" s="183"/>
      <c r="J66" s="184">
        <f>J106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1"/>
      <c r="C67" s="126"/>
      <c r="D67" s="182" t="s">
        <v>584</v>
      </c>
      <c r="E67" s="183"/>
      <c r="F67" s="183"/>
      <c r="G67" s="183"/>
      <c r="H67" s="183"/>
      <c r="I67" s="183"/>
      <c r="J67" s="184">
        <f>J112</f>
        <v>0</v>
      </c>
      <c r="K67" s="126"/>
      <c r="L67" s="18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1"/>
      <c r="C68" s="126"/>
      <c r="D68" s="182" t="s">
        <v>292</v>
      </c>
      <c r="E68" s="183"/>
      <c r="F68" s="183"/>
      <c r="G68" s="183"/>
      <c r="H68" s="183"/>
      <c r="I68" s="183"/>
      <c r="J68" s="184">
        <f>J119</f>
        <v>0</v>
      </c>
      <c r="K68" s="126"/>
      <c r="L68" s="185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1"/>
      <c r="C69" s="126"/>
      <c r="D69" s="182" t="s">
        <v>293</v>
      </c>
      <c r="E69" s="183"/>
      <c r="F69" s="183"/>
      <c r="G69" s="183"/>
      <c r="H69" s="183"/>
      <c r="I69" s="183"/>
      <c r="J69" s="184">
        <f>J153</f>
        <v>0</v>
      </c>
      <c r="K69" s="126"/>
      <c r="L69" s="185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1"/>
      <c r="C70" s="126"/>
      <c r="D70" s="182" t="s">
        <v>117</v>
      </c>
      <c r="E70" s="183"/>
      <c r="F70" s="183"/>
      <c r="G70" s="183"/>
      <c r="H70" s="183"/>
      <c r="I70" s="183"/>
      <c r="J70" s="184">
        <f>J161</f>
        <v>0</v>
      </c>
      <c r="K70" s="126"/>
      <c r="L70" s="185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1"/>
      <c r="C71" s="126"/>
      <c r="D71" s="182" t="s">
        <v>294</v>
      </c>
      <c r="E71" s="183"/>
      <c r="F71" s="183"/>
      <c r="G71" s="183"/>
      <c r="H71" s="183"/>
      <c r="I71" s="183"/>
      <c r="J71" s="184">
        <f>J180</f>
        <v>0</v>
      </c>
      <c r="K71" s="126"/>
      <c r="L71" s="185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2" customFormat="1" ht="21.8" customHeight="1">
      <c r="A72" s="39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14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6.95" customHeight="1">
      <c r="A73" s="39"/>
      <c r="B73" s="60"/>
      <c r="C73" s="61"/>
      <c r="D73" s="61"/>
      <c r="E73" s="61"/>
      <c r="F73" s="61"/>
      <c r="G73" s="61"/>
      <c r="H73" s="61"/>
      <c r="I73" s="61"/>
      <c r="J73" s="61"/>
      <c r="K73" s="61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7" spans="1:31" s="2" customFormat="1" ht="6.95" customHeight="1">
      <c r="A77" s="39"/>
      <c r="B77" s="62"/>
      <c r="C77" s="63"/>
      <c r="D77" s="63"/>
      <c r="E77" s="63"/>
      <c r="F77" s="63"/>
      <c r="G77" s="63"/>
      <c r="H77" s="63"/>
      <c r="I77" s="63"/>
      <c r="J77" s="63"/>
      <c r="K77" s="63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24.95" customHeight="1">
      <c r="A78" s="39"/>
      <c r="B78" s="40"/>
      <c r="C78" s="23" t="s">
        <v>119</v>
      </c>
      <c r="D78" s="41"/>
      <c r="E78" s="41"/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2" customHeight="1">
      <c r="A80" s="39"/>
      <c r="B80" s="40"/>
      <c r="C80" s="32" t="s">
        <v>16</v>
      </c>
      <c r="D80" s="41"/>
      <c r="E80" s="41"/>
      <c r="F80" s="41"/>
      <c r="G80" s="41"/>
      <c r="H80" s="41"/>
      <c r="I80" s="41"/>
      <c r="J80" s="41"/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6.5" customHeight="1">
      <c r="A81" s="39"/>
      <c r="B81" s="40"/>
      <c r="C81" s="41"/>
      <c r="D81" s="41"/>
      <c r="E81" s="170" t="str">
        <f>E7</f>
        <v>Rekonstrukce chodníků při silnici II/605</v>
      </c>
      <c r="F81" s="32"/>
      <c r="G81" s="32"/>
      <c r="H81" s="32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2:12" s="1" customFormat="1" ht="12" customHeight="1">
      <c r="B82" s="21"/>
      <c r="C82" s="32" t="s">
        <v>107</v>
      </c>
      <c r="D82" s="22"/>
      <c r="E82" s="22"/>
      <c r="F82" s="22"/>
      <c r="G82" s="22"/>
      <c r="H82" s="22"/>
      <c r="I82" s="22"/>
      <c r="J82" s="22"/>
      <c r="K82" s="22"/>
      <c r="L82" s="20"/>
    </row>
    <row r="83" spans="1:31" s="2" customFormat="1" ht="16.5" customHeight="1">
      <c r="A83" s="39"/>
      <c r="B83" s="40"/>
      <c r="C83" s="41"/>
      <c r="D83" s="41"/>
      <c r="E83" s="170" t="s">
        <v>530</v>
      </c>
      <c r="F83" s="41"/>
      <c r="G83" s="41"/>
      <c r="H83" s="41"/>
      <c r="I83" s="41"/>
      <c r="J83" s="41"/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2" t="s">
        <v>109</v>
      </c>
      <c r="D84" s="41"/>
      <c r="E84" s="41"/>
      <c r="F84" s="41"/>
      <c r="G84" s="41"/>
      <c r="H84" s="41"/>
      <c r="I84" s="41"/>
      <c r="J84" s="41"/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70" t="str">
        <f>E11</f>
        <v>SO 100 (B) - Chodníky - nové konstrukce</v>
      </c>
      <c r="F85" s="41"/>
      <c r="G85" s="41"/>
      <c r="H85" s="41"/>
      <c r="I85" s="41"/>
      <c r="J85" s="41"/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2" customHeight="1">
      <c r="A87" s="39"/>
      <c r="B87" s="40"/>
      <c r="C87" s="32" t="s">
        <v>22</v>
      </c>
      <c r="D87" s="41"/>
      <c r="E87" s="41"/>
      <c r="F87" s="27" t="str">
        <f>F14</f>
        <v>Svojkovice</v>
      </c>
      <c r="G87" s="41"/>
      <c r="H87" s="41"/>
      <c r="I87" s="32" t="s">
        <v>24</v>
      </c>
      <c r="J87" s="73" t="str">
        <f>IF(J14="","",J14)</f>
        <v>8. 1. 2018</v>
      </c>
      <c r="K87" s="41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14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5.15" customHeight="1">
      <c r="A89" s="39"/>
      <c r="B89" s="40"/>
      <c r="C89" s="32" t="s">
        <v>30</v>
      </c>
      <c r="D89" s="41"/>
      <c r="E89" s="41"/>
      <c r="F89" s="27" t="str">
        <f>E17</f>
        <v>Obec Svojkovice</v>
      </c>
      <c r="G89" s="41"/>
      <c r="H89" s="41"/>
      <c r="I89" s="32" t="s">
        <v>37</v>
      </c>
      <c r="J89" s="37" t="str">
        <f>E23</f>
        <v>Area Projekt s.r.o.</v>
      </c>
      <c r="K89" s="41"/>
      <c r="L89" s="14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5.15" customHeight="1">
      <c r="A90" s="39"/>
      <c r="B90" s="40"/>
      <c r="C90" s="32" t="s">
        <v>35</v>
      </c>
      <c r="D90" s="41"/>
      <c r="E90" s="41"/>
      <c r="F90" s="27" t="str">
        <f>IF(E20="","",E20)</f>
        <v>Vyplň údaj</v>
      </c>
      <c r="G90" s="41"/>
      <c r="H90" s="41"/>
      <c r="I90" s="32" t="s">
        <v>40</v>
      </c>
      <c r="J90" s="37" t="str">
        <f>E26</f>
        <v>Area Projekt s.r.o.</v>
      </c>
      <c r="K90" s="41"/>
      <c r="L90" s="14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0.3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145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11" customFormat="1" ht="29.25" customHeight="1">
      <c r="A92" s="186"/>
      <c r="B92" s="187"/>
      <c r="C92" s="188" t="s">
        <v>120</v>
      </c>
      <c r="D92" s="189" t="s">
        <v>62</v>
      </c>
      <c r="E92" s="189" t="s">
        <v>58</v>
      </c>
      <c r="F92" s="189" t="s">
        <v>59</v>
      </c>
      <c r="G92" s="189" t="s">
        <v>121</v>
      </c>
      <c r="H92" s="189" t="s">
        <v>122</v>
      </c>
      <c r="I92" s="189" t="s">
        <v>123</v>
      </c>
      <c r="J92" s="189" t="s">
        <v>113</v>
      </c>
      <c r="K92" s="190" t="s">
        <v>124</v>
      </c>
      <c r="L92" s="191"/>
      <c r="M92" s="93" t="s">
        <v>32</v>
      </c>
      <c r="N92" s="94" t="s">
        <v>47</v>
      </c>
      <c r="O92" s="94" t="s">
        <v>125</v>
      </c>
      <c r="P92" s="94" t="s">
        <v>126</v>
      </c>
      <c r="Q92" s="94" t="s">
        <v>127</v>
      </c>
      <c r="R92" s="94" t="s">
        <v>128</v>
      </c>
      <c r="S92" s="94" t="s">
        <v>129</v>
      </c>
      <c r="T92" s="95" t="s">
        <v>130</v>
      </c>
      <c r="U92" s="186"/>
      <c r="V92" s="186"/>
      <c r="W92" s="186"/>
      <c r="X92" s="186"/>
      <c r="Y92" s="186"/>
      <c r="Z92" s="186"/>
      <c r="AA92" s="186"/>
      <c r="AB92" s="186"/>
      <c r="AC92" s="186"/>
      <c r="AD92" s="186"/>
      <c r="AE92" s="186"/>
    </row>
    <row r="93" spans="1:63" s="2" customFormat="1" ht="22.8" customHeight="1">
      <c r="A93" s="39"/>
      <c r="B93" s="40"/>
      <c r="C93" s="100" t="s">
        <v>131</v>
      </c>
      <c r="D93" s="41"/>
      <c r="E93" s="41"/>
      <c r="F93" s="41"/>
      <c r="G93" s="41"/>
      <c r="H93" s="41"/>
      <c r="I93" s="41"/>
      <c r="J93" s="192">
        <f>BK93</f>
        <v>0</v>
      </c>
      <c r="K93" s="41"/>
      <c r="L93" s="45"/>
      <c r="M93" s="96"/>
      <c r="N93" s="193"/>
      <c r="O93" s="97"/>
      <c r="P93" s="194">
        <f>P94</f>
        <v>0</v>
      </c>
      <c r="Q93" s="97"/>
      <c r="R93" s="194">
        <f>R94</f>
        <v>744.8098049999999</v>
      </c>
      <c r="S93" s="97"/>
      <c r="T93" s="195">
        <f>T94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7" t="s">
        <v>76</v>
      </c>
      <c r="AU93" s="17" t="s">
        <v>114</v>
      </c>
      <c r="BK93" s="196">
        <f>BK94</f>
        <v>0</v>
      </c>
    </row>
    <row r="94" spans="1:63" s="12" customFormat="1" ht="25.9" customHeight="1">
      <c r="A94" s="12"/>
      <c r="B94" s="197"/>
      <c r="C94" s="198"/>
      <c r="D94" s="199" t="s">
        <v>76</v>
      </c>
      <c r="E94" s="200" t="s">
        <v>132</v>
      </c>
      <c r="F94" s="200" t="s">
        <v>133</v>
      </c>
      <c r="G94" s="198"/>
      <c r="H94" s="198"/>
      <c r="I94" s="201"/>
      <c r="J94" s="202">
        <f>BK94</f>
        <v>0</v>
      </c>
      <c r="K94" s="198"/>
      <c r="L94" s="203"/>
      <c r="M94" s="204"/>
      <c r="N94" s="205"/>
      <c r="O94" s="205"/>
      <c r="P94" s="206">
        <f>P95+P106+P112+P119+P153+P161+P180</f>
        <v>0</v>
      </c>
      <c r="Q94" s="205"/>
      <c r="R94" s="206">
        <f>R95+R106+R112+R119+R153+R161+R180</f>
        <v>744.8098049999999</v>
      </c>
      <c r="S94" s="205"/>
      <c r="T94" s="207">
        <f>T95+T106+T112+T119+T153+T161+T180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8" t="s">
        <v>84</v>
      </c>
      <c r="AT94" s="209" t="s">
        <v>76</v>
      </c>
      <c r="AU94" s="209" t="s">
        <v>77</v>
      </c>
      <c r="AY94" s="208" t="s">
        <v>134</v>
      </c>
      <c r="BK94" s="210">
        <f>BK95+BK106+BK112+BK119+BK153+BK161+BK180</f>
        <v>0</v>
      </c>
    </row>
    <row r="95" spans="1:63" s="12" customFormat="1" ht="22.8" customHeight="1">
      <c r="A95" s="12"/>
      <c r="B95" s="197"/>
      <c r="C95" s="198"/>
      <c r="D95" s="199" t="s">
        <v>76</v>
      </c>
      <c r="E95" s="211" t="s">
        <v>84</v>
      </c>
      <c r="F95" s="211" t="s">
        <v>135</v>
      </c>
      <c r="G95" s="198"/>
      <c r="H95" s="198"/>
      <c r="I95" s="201"/>
      <c r="J95" s="212">
        <f>BK95</f>
        <v>0</v>
      </c>
      <c r="K95" s="198"/>
      <c r="L95" s="203"/>
      <c r="M95" s="204"/>
      <c r="N95" s="205"/>
      <c r="O95" s="205"/>
      <c r="P95" s="206">
        <f>SUM(P96:P105)</f>
        <v>0</v>
      </c>
      <c r="Q95" s="205"/>
      <c r="R95" s="206">
        <f>SUM(R96:R105)</f>
        <v>313.699605</v>
      </c>
      <c r="S95" s="205"/>
      <c r="T95" s="207">
        <f>SUM(T96:T105)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8" t="s">
        <v>84</v>
      </c>
      <c r="AT95" s="209" t="s">
        <v>76</v>
      </c>
      <c r="AU95" s="209" t="s">
        <v>84</v>
      </c>
      <c r="AY95" s="208" t="s">
        <v>134</v>
      </c>
      <c r="BK95" s="210">
        <f>SUM(BK96:BK105)</f>
        <v>0</v>
      </c>
    </row>
    <row r="96" spans="1:65" s="2" customFormat="1" ht="24.15" customHeight="1">
      <c r="A96" s="39"/>
      <c r="B96" s="40"/>
      <c r="C96" s="213" t="s">
        <v>84</v>
      </c>
      <c r="D96" s="213" t="s">
        <v>136</v>
      </c>
      <c r="E96" s="214" t="s">
        <v>585</v>
      </c>
      <c r="F96" s="215" t="s">
        <v>586</v>
      </c>
      <c r="G96" s="216" t="s">
        <v>156</v>
      </c>
      <c r="H96" s="217">
        <v>1307</v>
      </c>
      <c r="I96" s="218"/>
      <c r="J96" s="219">
        <f>ROUND(I96*H96,2)</f>
        <v>0</v>
      </c>
      <c r="K96" s="215" t="s">
        <v>140</v>
      </c>
      <c r="L96" s="45"/>
      <c r="M96" s="220" t="s">
        <v>32</v>
      </c>
      <c r="N96" s="221" t="s">
        <v>48</v>
      </c>
      <c r="O96" s="85"/>
      <c r="P96" s="222">
        <f>O96*H96</f>
        <v>0</v>
      </c>
      <c r="Q96" s="222">
        <v>0</v>
      </c>
      <c r="R96" s="222">
        <f>Q96*H96</f>
        <v>0</v>
      </c>
      <c r="S96" s="222">
        <v>0</v>
      </c>
      <c r="T96" s="223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24" t="s">
        <v>141</v>
      </c>
      <c r="AT96" s="224" t="s">
        <v>136</v>
      </c>
      <c r="AU96" s="224" t="s">
        <v>86</v>
      </c>
      <c r="AY96" s="17" t="s">
        <v>134</v>
      </c>
      <c r="BE96" s="225">
        <f>IF(N96="základní",J96,0)</f>
        <v>0</v>
      </c>
      <c r="BF96" s="225">
        <f>IF(N96="snížená",J96,0)</f>
        <v>0</v>
      </c>
      <c r="BG96" s="225">
        <f>IF(N96="zákl. přenesená",J96,0)</f>
        <v>0</v>
      </c>
      <c r="BH96" s="225">
        <f>IF(N96="sníž. přenesená",J96,0)</f>
        <v>0</v>
      </c>
      <c r="BI96" s="225">
        <f>IF(N96="nulová",J96,0)</f>
        <v>0</v>
      </c>
      <c r="BJ96" s="17" t="s">
        <v>84</v>
      </c>
      <c r="BK96" s="225">
        <f>ROUND(I96*H96,2)</f>
        <v>0</v>
      </c>
      <c r="BL96" s="17" t="s">
        <v>141</v>
      </c>
      <c r="BM96" s="224" t="s">
        <v>587</v>
      </c>
    </row>
    <row r="97" spans="1:51" s="13" customFormat="1" ht="12">
      <c r="A97" s="13"/>
      <c r="B97" s="226"/>
      <c r="C97" s="227"/>
      <c r="D97" s="228" t="s">
        <v>158</v>
      </c>
      <c r="E97" s="229" t="s">
        <v>32</v>
      </c>
      <c r="F97" s="230" t="s">
        <v>588</v>
      </c>
      <c r="G97" s="227"/>
      <c r="H97" s="231">
        <v>1307</v>
      </c>
      <c r="I97" s="232"/>
      <c r="J97" s="227"/>
      <c r="K97" s="227"/>
      <c r="L97" s="233"/>
      <c r="M97" s="234"/>
      <c r="N97" s="235"/>
      <c r="O97" s="235"/>
      <c r="P97" s="235"/>
      <c r="Q97" s="235"/>
      <c r="R97" s="235"/>
      <c r="S97" s="235"/>
      <c r="T97" s="236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7" t="s">
        <v>158</v>
      </c>
      <c r="AU97" s="237" t="s">
        <v>86</v>
      </c>
      <c r="AV97" s="13" t="s">
        <v>86</v>
      </c>
      <c r="AW97" s="13" t="s">
        <v>39</v>
      </c>
      <c r="AX97" s="13" t="s">
        <v>84</v>
      </c>
      <c r="AY97" s="237" t="s">
        <v>134</v>
      </c>
    </row>
    <row r="98" spans="1:65" s="2" customFormat="1" ht="24.15" customHeight="1">
      <c r="A98" s="39"/>
      <c r="B98" s="40"/>
      <c r="C98" s="213" t="s">
        <v>86</v>
      </c>
      <c r="D98" s="213" t="s">
        <v>136</v>
      </c>
      <c r="E98" s="214" t="s">
        <v>589</v>
      </c>
      <c r="F98" s="215" t="s">
        <v>590</v>
      </c>
      <c r="G98" s="216" t="s">
        <v>156</v>
      </c>
      <c r="H98" s="217">
        <v>1307</v>
      </c>
      <c r="I98" s="218"/>
      <c r="J98" s="219">
        <f>ROUND(I98*H98,2)</f>
        <v>0</v>
      </c>
      <c r="K98" s="215" t="s">
        <v>140</v>
      </c>
      <c r="L98" s="45"/>
      <c r="M98" s="220" t="s">
        <v>32</v>
      </c>
      <c r="N98" s="221" t="s">
        <v>48</v>
      </c>
      <c r="O98" s="85"/>
      <c r="P98" s="222">
        <f>O98*H98</f>
        <v>0</v>
      </c>
      <c r="Q98" s="222">
        <v>0</v>
      </c>
      <c r="R98" s="222">
        <f>Q98*H98</f>
        <v>0</v>
      </c>
      <c r="S98" s="222">
        <v>0</v>
      </c>
      <c r="T98" s="223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24" t="s">
        <v>141</v>
      </c>
      <c r="AT98" s="224" t="s">
        <v>136</v>
      </c>
      <c r="AU98" s="224" t="s">
        <v>86</v>
      </c>
      <c r="AY98" s="17" t="s">
        <v>134</v>
      </c>
      <c r="BE98" s="225">
        <f>IF(N98="základní",J98,0)</f>
        <v>0</v>
      </c>
      <c r="BF98" s="225">
        <f>IF(N98="snížená",J98,0)</f>
        <v>0</v>
      </c>
      <c r="BG98" s="225">
        <f>IF(N98="zákl. přenesená",J98,0)</f>
        <v>0</v>
      </c>
      <c r="BH98" s="225">
        <f>IF(N98="sníž. přenesená",J98,0)</f>
        <v>0</v>
      </c>
      <c r="BI98" s="225">
        <f>IF(N98="nulová",J98,0)</f>
        <v>0</v>
      </c>
      <c r="BJ98" s="17" t="s">
        <v>84</v>
      </c>
      <c r="BK98" s="225">
        <f>ROUND(I98*H98,2)</f>
        <v>0</v>
      </c>
      <c r="BL98" s="17" t="s">
        <v>141</v>
      </c>
      <c r="BM98" s="224" t="s">
        <v>591</v>
      </c>
    </row>
    <row r="99" spans="1:51" s="13" customFormat="1" ht="12">
      <c r="A99" s="13"/>
      <c r="B99" s="226"/>
      <c r="C99" s="227"/>
      <c r="D99" s="228" t="s">
        <v>158</v>
      </c>
      <c r="E99" s="229" t="s">
        <v>32</v>
      </c>
      <c r="F99" s="230" t="s">
        <v>588</v>
      </c>
      <c r="G99" s="227"/>
      <c r="H99" s="231">
        <v>1307</v>
      </c>
      <c r="I99" s="232"/>
      <c r="J99" s="227"/>
      <c r="K99" s="227"/>
      <c r="L99" s="233"/>
      <c r="M99" s="234"/>
      <c r="N99" s="235"/>
      <c r="O99" s="235"/>
      <c r="P99" s="235"/>
      <c r="Q99" s="235"/>
      <c r="R99" s="235"/>
      <c r="S99" s="235"/>
      <c r="T99" s="236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7" t="s">
        <v>158</v>
      </c>
      <c r="AU99" s="237" t="s">
        <v>86</v>
      </c>
      <c r="AV99" s="13" t="s">
        <v>86</v>
      </c>
      <c r="AW99" s="13" t="s">
        <v>39</v>
      </c>
      <c r="AX99" s="13" t="s">
        <v>84</v>
      </c>
      <c r="AY99" s="237" t="s">
        <v>134</v>
      </c>
    </row>
    <row r="100" spans="1:65" s="2" customFormat="1" ht="14.4" customHeight="1">
      <c r="A100" s="39"/>
      <c r="B100" s="40"/>
      <c r="C100" s="256" t="s">
        <v>146</v>
      </c>
      <c r="D100" s="256" t="s">
        <v>326</v>
      </c>
      <c r="E100" s="257" t="s">
        <v>592</v>
      </c>
      <c r="F100" s="258" t="s">
        <v>593</v>
      </c>
      <c r="G100" s="259" t="s">
        <v>236</v>
      </c>
      <c r="H100" s="260">
        <v>313.68</v>
      </c>
      <c r="I100" s="261"/>
      <c r="J100" s="262">
        <f>ROUND(I100*H100,2)</f>
        <v>0</v>
      </c>
      <c r="K100" s="258" t="s">
        <v>140</v>
      </c>
      <c r="L100" s="263"/>
      <c r="M100" s="264" t="s">
        <v>32</v>
      </c>
      <c r="N100" s="265" t="s">
        <v>48</v>
      </c>
      <c r="O100" s="85"/>
      <c r="P100" s="222">
        <f>O100*H100</f>
        <v>0</v>
      </c>
      <c r="Q100" s="222">
        <v>1</v>
      </c>
      <c r="R100" s="222">
        <f>Q100*H100</f>
        <v>313.68</v>
      </c>
      <c r="S100" s="222">
        <v>0</v>
      </c>
      <c r="T100" s="223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24" t="s">
        <v>172</v>
      </c>
      <c r="AT100" s="224" t="s">
        <v>326</v>
      </c>
      <c r="AU100" s="224" t="s">
        <v>86</v>
      </c>
      <c r="AY100" s="17" t="s">
        <v>134</v>
      </c>
      <c r="BE100" s="225">
        <f>IF(N100="základní",J100,0)</f>
        <v>0</v>
      </c>
      <c r="BF100" s="225">
        <f>IF(N100="snížená",J100,0)</f>
        <v>0</v>
      </c>
      <c r="BG100" s="225">
        <f>IF(N100="zákl. přenesená",J100,0)</f>
        <v>0</v>
      </c>
      <c r="BH100" s="225">
        <f>IF(N100="sníž. přenesená",J100,0)</f>
        <v>0</v>
      </c>
      <c r="BI100" s="225">
        <f>IF(N100="nulová",J100,0)</f>
        <v>0</v>
      </c>
      <c r="BJ100" s="17" t="s">
        <v>84</v>
      </c>
      <c r="BK100" s="225">
        <f>ROUND(I100*H100,2)</f>
        <v>0</v>
      </c>
      <c r="BL100" s="17" t="s">
        <v>141</v>
      </c>
      <c r="BM100" s="224" t="s">
        <v>594</v>
      </c>
    </row>
    <row r="101" spans="1:51" s="13" customFormat="1" ht="12">
      <c r="A101" s="13"/>
      <c r="B101" s="226"/>
      <c r="C101" s="227"/>
      <c r="D101" s="228" t="s">
        <v>158</v>
      </c>
      <c r="E101" s="229" t="s">
        <v>32</v>
      </c>
      <c r="F101" s="230" t="s">
        <v>595</v>
      </c>
      <c r="G101" s="227"/>
      <c r="H101" s="231">
        <v>313.68</v>
      </c>
      <c r="I101" s="232"/>
      <c r="J101" s="227"/>
      <c r="K101" s="227"/>
      <c r="L101" s="233"/>
      <c r="M101" s="234"/>
      <c r="N101" s="235"/>
      <c r="O101" s="235"/>
      <c r="P101" s="235"/>
      <c r="Q101" s="235"/>
      <c r="R101" s="235"/>
      <c r="S101" s="235"/>
      <c r="T101" s="236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7" t="s">
        <v>158</v>
      </c>
      <c r="AU101" s="237" t="s">
        <v>86</v>
      </c>
      <c r="AV101" s="13" t="s">
        <v>86</v>
      </c>
      <c r="AW101" s="13" t="s">
        <v>39</v>
      </c>
      <c r="AX101" s="13" t="s">
        <v>84</v>
      </c>
      <c r="AY101" s="237" t="s">
        <v>134</v>
      </c>
    </row>
    <row r="102" spans="1:65" s="2" customFormat="1" ht="24.15" customHeight="1">
      <c r="A102" s="39"/>
      <c r="B102" s="40"/>
      <c r="C102" s="213" t="s">
        <v>141</v>
      </c>
      <c r="D102" s="213" t="s">
        <v>136</v>
      </c>
      <c r="E102" s="214" t="s">
        <v>596</v>
      </c>
      <c r="F102" s="215" t="s">
        <v>597</v>
      </c>
      <c r="G102" s="216" t="s">
        <v>156</v>
      </c>
      <c r="H102" s="217">
        <v>1307</v>
      </c>
      <c r="I102" s="218"/>
      <c r="J102" s="219">
        <f>ROUND(I102*H102,2)</f>
        <v>0</v>
      </c>
      <c r="K102" s="215" t="s">
        <v>140</v>
      </c>
      <c r="L102" s="45"/>
      <c r="M102" s="220" t="s">
        <v>32</v>
      </c>
      <c r="N102" s="221" t="s">
        <v>48</v>
      </c>
      <c r="O102" s="85"/>
      <c r="P102" s="222">
        <f>O102*H102</f>
        <v>0</v>
      </c>
      <c r="Q102" s="222">
        <v>0</v>
      </c>
      <c r="R102" s="222">
        <f>Q102*H102</f>
        <v>0</v>
      </c>
      <c r="S102" s="222">
        <v>0</v>
      </c>
      <c r="T102" s="223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24" t="s">
        <v>141</v>
      </c>
      <c r="AT102" s="224" t="s">
        <v>136</v>
      </c>
      <c r="AU102" s="224" t="s">
        <v>86</v>
      </c>
      <c r="AY102" s="17" t="s">
        <v>134</v>
      </c>
      <c r="BE102" s="225">
        <f>IF(N102="základní",J102,0)</f>
        <v>0</v>
      </c>
      <c r="BF102" s="225">
        <f>IF(N102="snížená",J102,0)</f>
        <v>0</v>
      </c>
      <c r="BG102" s="225">
        <f>IF(N102="zákl. přenesená",J102,0)</f>
        <v>0</v>
      </c>
      <c r="BH102" s="225">
        <f>IF(N102="sníž. přenesená",J102,0)</f>
        <v>0</v>
      </c>
      <c r="BI102" s="225">
        <f>IF(N102="nulová",J102,0)</f>
        <v>0</v>
      </c>
      <c r="BJ102" s="17" t="s">
        <v>84</v>
      </c>
      <c r="BK102" s="225">
        <f>ROUND(I102*H102,2)</f>
        <v>0</v>
      </c>
      <c r="BL102" s="17" t="s">
        <v>141</v>
      </c>
      <c r="BM102" s="224" t="s">
        <v>598</v>
      </c>
    </row>
    <row r="103" spans="1:65" s="2" customFormat="1" ht="14.4" customHeight="1">
      <c r="A103" s="39"/>
      <c r="B103" s="40"/>
      <c r="C103" s="256" t="s">
        <v>153</v>
      </c>
      <c r="D103" s="256" t="s">
        <v>326</v>
      </c>
      <c r="E103" s="257" t="s">
        <v>599</v>
      </c>
      <c r="F103" s="258" t="s">
        <v>600</v>
      </c>
      <c r="G103" s="259" t="s">
        <v>601</v>
      </c>
      <c r="H103" s="260">
        <v>19.605</v>
      </c>
      <c r="I103" s="261"/>
      <c r="J103" s="262">
        <f>ROUND(I103*H103,2)</f>
        <v>0</v>
      </c>
      <c r="K103" s="258" t="s">
        <v>140</v>
      </c>
      <c r="L103" s="263"/>
      <c r="M103" s="264" t="s">
        <v>32</v>
      </c>
      <c r="N103" s="265" t="s">
        <v>48</v>
      </c>
      <c r="O103" s="85"/>
      <c r="P103" s="222">
        <f>O103*H103</f>
        <v>0</v>
      </c>
      <c r="Q103" s="222">
        <v>0.001</v>
      </c>
      <c r="R103" s="222">
        <f>Q103*H103</f>
        <v>0.019605</v>
      </c>
      <c r="S103" s="222">
        <v>0</v>
      </c>
      <c r="T103" s="223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24" t="s">
        <v>172</v>
      </c>
      <c r="AT103" s="224" t="s">
        <v>326</v>
      </c>
      <c r="AU103" s="224" t="s">
        <v>86</v>
      </c>
      <c r="AY103" s="17" t="s">
        <v>134</v>
      </c>
      <c r="BE103" s="225">
        <f>IF(N103="základní",J103,0)</f>
        <v>0</v>
      </c>
      <c r="BF103" s="225">
        <f>IF(N103="snížená",J103,0)</f>
        <v>0</v>
      </c>
      <c r="BG103" s="225">
        <f>IF(N103="zákl. přenesená",J103,0)</f>
        <v>0</v>
      </c>
      <c r="BH103" s="225">
        <f>IF(N103="sníž. přenesená",J103,0)</f>
        <v>0</v>
      </c>
      <c r="BI103" s="225">
        <f>IF(N103="nulová",J103,0)</f>
        <v>0</v>
      </c>
      <c r="BJ103" s="17" t="s">
        <v>84</v>
      </c>
      <c r="BK103" s="225">
        <f>ROUND(I103*H103,2)</f>
        <v>0</v>
      </c>
      <c r="BL103" s="17" t="s">
        <v>141</v>
      </c>
      <c r="BM103" s="224" t="s">
        <v>602</v>
      </c>
    </row>
    <row r="104" spans="1:51" s="13" customFormat="1" ht="12">
      <c r="A104" s="13"/>
      <c r="B104" s="226"/>
      <c r="C104" s="227"/>
      <c r="D104" s="228" t="s">
        <v>158</v>
      </c>
      <c r="E104" s="227"/>
      <c r="F104" s="230" t="s">
        <v>603</v>
      </c>
      <c r="G104" s="227"/>
      <c r="H104" s="231">
        <v>19.605</v>
      </c>
      <c r="I104" s="232"/>
      <c r="J104" s="227"/>
      <c r="K104" s="227"/>
      <c r="L104" s="233"/>
      <c r="M104" s="234"/>
      <c r="N104" s="235"/>
      <c r="O104" s="235"/>
      <c r="P104" s="235"/>
      <c r="Q104" s="235"/>
      <c r="R104" s="235"/>
      <c r="S104" s="235"/>
      <c r="T104" s="236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7" t="s">
        <v>158</v>
      </c>
      <c r="AU104" s="237" t="s">
        <v>86</v>
      </c>
      <c r="AV104" s="13" t="s">
        <v>86</v>
      </c>
      <c r="AW104" s="13" t="s">
        <v>4</v>
      </c>
      <c r="AX104" s="13" t="s">
        <v>84</v>
      </c>
      <c r="AY104" s="237" t="s">
        <v>134</v>
      </c>
    </row>
    <row r="105" spans="1:65" s="2" customFormat="1" ht="14.4" customHeight="1">
      <c r="A105" s="39"/>
      <c r="B105" s="40"/>
      <c r="C105" s="213" t="s">
        <v>160</v>
      </c>
      <c r="D105" s="213" t="s">
        <v>136</v>
      </c>
      <c r="E105" s="214" t="s">
        <v>604</v>
      </c>
      <c r="F105" s="215" t="s">
        <v>605</v>
      </c>
      <c r="G105" s="216" t="s">
        <v>156</v>
      </c>
      <c r="H105" s="217">
        <v>1307</v>
      </c>
      <c r="I105" s="218"/>
      <c r="J105" s="219">
        <f>ROUND(I105*H105,2)</f>
        <v>0</v>
      </c>
      <c r="K105" s="215" t="s">
        <v>140</v>
      </c>
      <c r="L105" s="45"/>
      <c r="M105" s="220" t="s">
        <v>32</v>
      </c>
      <c r="N105" s="221" t="s">
        <v>48</v>
      </c>
      <c r="O105" s="85"/>
      <c r="P105" s="222">
        <f>O105*H105</f>
        <v>0</v>
      </c>
      <c r="Q105" s="222">
        <v>0</v>
      </c>
      <c r="R105" s="222">
        <f>Q105*H105</f>
        <v>0</v>
      </c>
      <c r="S105" s="222">
        <v>0</v>
      </c>
      <c r="T105" s="223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24" t="s">
        <v>141</v>
      </c>
      <c r="AT105" s="224" t="s">
        <v>136</v>
      </c>
      <c r="AU105" s="224" t="s">
        <v>86</v>
      </c>
      <c r="AY105" s="17" t="s">
        <v>134</v>
      </c>
      <c r="BE105" s="225">
        <f>IF(N105="základní",J105,0)</f>
        <v>0</v>
      </c>
      <c r="BF105" s="225">
        <f>IF(N105="snížená",J105,0)</f>
        <v>0</v>
      </c>
      <c r="BG105" s="225">
        <f>IF(N105="zákl. přenesená",J105,0)</f>
        <v>0</v>
      </c>
      <c r="BH105" s="225">
        <f>IF(N105="sníž. přenesená",J105,0)</f>
        <v>0</v>
      </c>
      <c r="BI105" s="225">
        <f>IF(N105="nulová",J105,0)</f>
        <v>0</v>
      </c>
      <c r="BJ105" s="17" t="s">
        <v>84</v>
      </c>
      <c r="BK105" s="225">
        <f>ROUND(I105*H105,2)</f>
        <v>0</v>
      </c>
      <c r="BL105" s="17" t="s">
        <v>141</v>
      </c>
      <c r="BM105" s="224" t="s">
        <v>606</v>
      </c>
    </row>
    <row r="106" spans="1:63" s="12" customFormat="1" ht="22.8" customHeight="1">
      <c r="A106" s="12"/>
      <c r="B106" s="197"/>
      <c r="C106" s="198"/>
      <c r="D106" s="199" t="s">
        <v>76</v>
      </c>
      <c r="E106" s="211" t="s">
        <v>86</v>
      </c>
      <c r="F106" s="211" t="s">
        <v>297</v>
      </c>
      <c r="G106" s="198"/>
      <c r="H106" s="198"/>
      <c r="I106" s="201"/>
      <c r="J106" s="212">
        <f>BK106</f>
        <v>0</v>
      </c>
      <c r="K106" s="198"/>
      <c r="L106" s="203"/>
      <c r="M106" s="204"/>
      <c r="N106" s="205"/>
      <c r="O106" s="205"/>
      <c r="P106" s="206">
        <f>SUM(P107:P111)</f>
        <v>0</v>
      </c>
      <c r="Q106" s="205"/>
      <c r="R106" s="206">
        <f>SUM(R107:R111)</f>
        <v>0</v>
      </c>
      <c r="S106" s="205"/>
      <c r="T106" s="207">
        <f>SUM(T107:T111)</f>
        <v>0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R106" s="208" t="s">
        <v>84</v>
      </c>
      <c r="AT106" s="209" t="s">
        <v>76</v>
      </c>
      <c r="AU106" s="209" t="s">
        <v>84</v>
      </c>
      <c r="AY106" s="208" t="s">
        <v>134</v>
      </c>
      <c r="BK106" s="210">
        <f>SUM(BK107:BK111)</f>
        <v>0</v>
      </c>
    </row>
    <row r="107" spans="1:65" s="2" customFormat="1" ht="24.15" customHeight="1">
      <c r="A107" s="39"/>
      <c r="B107" s="40"/>
      <c r="C107" s="213" t="s">
        <v>167</v>
      </c>
      <c r="D107" s="213" t="s">
        <v>136</v>
      </c>
      <c r="E107" s="214" t="s">
        <v>306</v>
      </c>
      <c r="F107" s="215" t="s">
        <v>307</v>
      </c>
      <c r="G107" s="216" t="s">
        <v>156</v>
      </c>
      <c r="H107" s="217">
        <v>900.74</v>
      </c>
      <c r="I107" s="218"/>
      <c r="J107" s="219">
        <f>ROUND(I107*H107,2)</f>
        <v>0</v>
      </c>
      <c r="K107" s="215" t="s">
        <v>140</v>
      </c>
      <c r="L107" s="45"/>
      <c r="M107" s="220" t="s">
        <v>32</v>
      </c>
      <c r="N107" s="221" t="s">
        <v>48</v>
      </c>
      <c r="O107" s="85"/>
      <c r="P107" s="222">
        <f>O107*H107</f>
        <v>0</v>
      </c>
      <c r="Q107" s="222">
        <v>0</v>
      </c>
      <c r="R107" s="222">
        <f>Q107*H107</f>
        <v>0</v>
      </c>
      <c r="S107" s="222">
        <v>0</v>
      </c>
      <c r="T107" s="223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24" t="s">
        <v>141</v>
      </c>
      <c r="AT107" s="224" t="s">
        <v>136</v>
      </c>
      <c r="AU107" s="224" t="s">
        <v>86</v>
      </c>
      <c r="AY107" s="17" t="s">
        <v>134</v>
      </c>
      <c r="BE107" s="225">
        <f>IF(N107="základní",J107,0)</f>
        <v>0</v>
      </c>
      <c r="BF107" s="225">
        <f>IF(N107="snížená",J107,0)</f>
        <v>0</v>
      </c>
      <c r="BG107" s="225">
        <f>IF(N107="zákl. přenesená",J107,0)</f>
        <v>0</v>
      </c>
      <c r="BH107" s="225">
        <f>IF(N107="sníž. přenesená",J107,0)</f>
        <v>0</v>
      </c>
      <c r="BI107" s="225">
        <f>IF(N107="nulová",J107,0)</f>
        <v>0</v>
      </c>
      <c r="BJ107" s="17" t="s">
        <v>84</v>
      </c>
      <c r="BK107" s="225">
        <f>ROUND(I107*H107,2)</f>
        <v>0</v>
      </c>
      <c r="BL107" s="17" t="s">
        <v>141</v>
      </c>
      <c r="BM107" s="224" t="s">
        <v>308</v>
      </c>
    </row>
    <row r="108" spans="1:51" s="13" customFormat="1" ht="12">
      <c r="A108" s="13"/>
      <c r="B108" s="226"/>
      <c r="C108" s="227"/>
      <c r="D108" s="228" t="s">
        <v>158</v>
      </c>
      <c r="E108" s="229" t="s">
        <v>32</v>
      </c>
      <c r="F108" s="230" t="s">
        <v>607</v>
      </c>
      <c r="G108" s="227"/>
      <c r="H108" s="231">
        <v>575.69</v>
      </c>
      <c r="I108" s="232"/>
      <c r="J108" s="227"/>
      <c r="K108" s="227"/>
      <c r="L108" s="233"/>
      <c r="M108" s="234"/>
      <c r="N108" s="235"/>
      <c r="O108" s="235"/>
      <c r="P108" s="235"/>
      <c r="Q108" s="235"/>
      <c r="R108" s="235"/>
      <c r="S108" s="235"/>
      <c r="T108" s="236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7" t="s">
        <v>158</v>
      </c>
      <c r="AU108" s="237" t="s">
        <v>86</v>
      </c>
      <c r="AV108" s="13" t="s">
        <v>86</v>
      </c>
      <c r="AW108" s="13" t="s">
        <v>39</v>
      </c>
      <c r="AX108" s="13" t="s">
        <v>77</v>
      </c>
      <c r="AY108" s="237" t="s">
        <v>134</v>
      </c>
    </row>
    <row r="109" spans="1:51" s="13" customFormat="1" ht="12">
      <c r="A109" s="13"/>
      <c r="B109" s="226"/>
      <c r="C109" s="227"/>
      <c r="D109" s="228" t="s">
        <v>158</v>
      </c>
      <c r="E109" s="229" t="s">
        <v>32</v>
      </c>
      <c r="F109" s="230" t="s">
        <v>608</v>
      </c>
      <c r="G109" s="227"/>
      <c r="H109" s="231">
        <v>321.85</v>
      </c>
      <c r="I109" s="232"/>
      <c r="J109" s="227"/>
      <c r="K109" s="227"/>
      <c r="L109" s="233"/>
      <c r="M109" s="234"/>
      <c r="N109" s="235"/>
      <c r="O109" s="235"/>
      <c r="P109" s="235"/>
      <c r="Q109" s="235"/>
      <c r="R109" s="235"/>
      <c r="S109" s="235"/>
      <c r="T109" s="236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7" t="s">
        <v>158</v>
      </c>
      <c r="AU109" s="237" t="s">
        <v>86</v>
      </c>
      <c r="AV109" s="13" t="s">
        <v>86</v>
      </c>
      <c r="AW109" s="13" t="s">
        <v>39</v>
      </c>
      <c r="AX109" s="13" t="s">
        <v>77</v>
      </c>
      <c r="AY109" s="237" t="s">
        <v>134</v>
      </c>
    </row>
    <row r="110" spans="1:51" s="13" customFormat="1" ht="12">
      <c r="A110" s="13"/>
      <c r="B110" s="226"/>
      <c r="C110" s="227"/>
      <c r="D110" s="228" t="s">
        <v>158</v>
      </c>
      <c r="E110" s="229" t="s">
        <v>32</v>
      </c>
      <c r="F110" s="230" t="s">
        <v>609</v>
      </c>
      <c r="G110" s="227"/>
      <c r="H110" s="231">
        <v>3.2</v>
      </c>
      <c r="I110" s="232"/>
      <c r="J110" s="227"/>
      <c r="K110" s="227"/>
      <c r="L110" s="233"/>
      <c r="M110" s="234"/>
      <c r="N110" s="235"/>
      <c r="O110" s="235"/>
      <c r="P110" s="235"/>
      <c r="Q110" s="235"/>
      <c r="R110" s="235"/>
      <c r="S110" s="235"/>
      <c r="T110" s="236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7" t="s">
        <v>158</v>
      </c>
      <c r="AU110" s="237" t="s">
        <v>86</v>
      </c>
      <c r="AV110" s="13" t="s">
        <v>86</v>
      </c>
      <c r="AW110" s="13" t="s">
        <v>39</v>
      </c>
      <c r="AX110" s="13" t="s">
        <v>77</v>
      </c>
      <c r="AY110" s="237" t="s">
        <v>134</v>
      </c>
    </row>
    <row r="111" spans="1:51" s="14" customFormat="1" ht="12">
      <c r="A111" s="14"/>
      <c r="B111" s="238"/>
      <c r="C111" s="239"/>
      <c r="D111" s="228" t="s">
        <v>158</v>
      </c>
      <c r="E111" s="240" t="s">
        <v>32</v>
      </c>
      <c r="F111" s="241" t="s">
        <v>166</v>
      </c>
      <c r="G111" s="239"/>
      <c r="H111" s="242">
        <v>900.7400000000001</v>
      </c>
      <c r="I111" s="243"/>
      <c r="J111" s="239"/>
      <c r="K111" s="239"/>
      <c r="L111" s="244"/>
      <c r="M111" s="245"/>
      <c r="N111" s="246"/>
      <c r="O111" s="246"/>
      <c r="P111" s="246"/>
      <c r="Q111" s="246"/>
      <c r="R111" s="246"/>
      <c r="S111" s="246"/>
      <c r="T111" s="247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8" t="s">
        <v>158</v>
      </c>
      <c r="AU111" s="248" t="s">
        <v>86</v>
      </c>
      <c r="AV111" s="14" t="s">
        <v>141</v>
      </c>
      <c r="AW111" s="14" t="s">
        <v>39</v>
      </c>
      <c r="AX111" s="14" t="s">
        <v>84</v>
      </c>
      <c r="AY111" s="248" t="s">
        <v>134</v>
      </c>
    </row>
    <row r="112" spans="1:63" s="12" customFormat="1" ht="22.8" customHeight="1">
      <c r="A112" s="12"/>
      <c r="B112" s="197"/>
      <c r="C112" s="198"/>
      <c r="D112" s="199" t="s">
        <v>76</v>
      </c>
      <c r="E112" s="211" t="s">
        <v>141</v>
      </c>
      <c r="F112" s="211" t="s">
        <v>610</v>
      </c>
      <c r="G112" s="198"/>
      <c r="H112" s="198"/>
      <c r="I112" s="201"/>
      <c r="J112" s="212">
        <f>BK112</f>
        <v>0</v>
      </c>
      <c r="K112" s="198"/>
      <c r="L112" s="203"/>
      <c r="M112" s="204"/>
      <c r="N112" s="205"/>
      <c r="O112" s="205"/>
      <c r="P112" s="206">
        <f>SUM(P113:P118)</f>
        <v>0</v>
      </c>
      <c r="Q112" s="205"/>
      <c r="R112" s="206">
        <f>SUM(R113:R118)</f>
        <v>3.35414</v>
      </c>
      <c r="S112" s="205"/>
      <c r="T112" s="207">
        <f>SUM(T113:T118)</f>
        <v>0</v>
      </c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R112" s="208" t="s">
        <v>84</v>
      </c>
      <c r="AT112" s="209" t="s">
        <v>76</v>
      </c>
      <c r="AU112" s="209" t="s">
        <v>84</v>
      </c>
      <c r="AY112" s="208" t="s">
        <v>134</v>
      </c>
      <c r="BK112" s="210">
        <f>SUM(BK113:BK118)</f>
        <v>0</v>
      </c>
    </row>
    <row r="113" spans="1:65" s="2" customFormat="1" ht="14.4" customHeight="1">
      <c r="A113" s="39"/>
      <c r="B113" s="40"/>
      <c r="C113" s="213" t="s">
        <v>172</v>
      </c>
      <c r="D113" s="213" t="s">
        <v>136</v>
      </c>
      <c r="E113" s="214" t="s">
        <v>611</v>
      </c>
      <c r="F113" s="215" t="s">
        <v>612</v>
      </c>
      <c r="G113" s="216" t="s">
        <v>199</v>
      </c>
      <c r="H113" s="217">
        <v>0.5</v>
      </c>
      <c r="I113" s="218"/>
      <c r="J113" s="219">
        <f>ROUND(I113*H113,2)</f>
        <v>0</v>
      </c>
      <c r="K113" s="215" t="s">
        <v>140</v>
      </c>
      <c r="L113" s="45"/>
      <c r="M113" s="220" t="s">
        <v>32</v>
      </c>
      <c r="N113" s="221" t="s">
        <v>48</v>
      </c>
      <c r="O113" s="85"/>
      <c r="P113" s="222">
        <f>O113*H113</f>
        <v>0</v>
      </c>
      <c r="Q113" s="222">
        <v>0</v>
      </c>
      <c r="R113" s="222">
        <f>Q113*H113</f>
        <v>0</v>
      </c>
      <c r="S113" s="222">
        <v>0</v>
      </c>
      <c r="T113" s="223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24" t="s">
        <v>141</v>
      </c>
      <c r="AT113" s="224" t="s">
        <v>136</v>
      </c>
      <c r="AU113" s="224" t="s">
        <v>86</v>
      </c>
      <c r="AY113" s="17" t="s">
        <v>134</v>
      </c>
      <c r="BE113" s="225">
        <f>IF(N113="základní",J113,0)</f>
        <v>0</v>
      </c>
      <c r="BF113" s="225">
        <f>IF(N113="snížená",J113,0)</f>
        <v>0</v>
      </c>
      <c r="BG113" s="225">
        <f>IF(N113="zákl. přenesená",J113,0)</f>
        <v>0</v>
      </c>
      <c r="BH113" s="225">
        <f>IF(N113="sníž. přenesená",J113,0)</f>
        <v>0</v>
      </c>
      <c r="BI113" s="225">
        <f>IF(N113="nulová",J113,0)</f>
        <v>0</v>
      </c>
      <c r="BJ113" s="17" t="s">
        <v>84</v>
      </c>
      <c r="BK113" s="225">
        <f>ROUND(I113*H113,2)</f>
        <v>0</v>
      </c>
      <c r="BL113" s="17" t="s">
        <v>141</v>
      </c>
      <c r="BM113" s="224" t="s">
        <v>613</v>
      </c>
    </row>
    <row r="114" spans="1:65" s="2" customFormat="1" ht="14.4" customHeight="1">
      <c r="A114" s="39"/>
      <c r="B114" s="40"/>
      <c r="C114" s="213" t="s">
        <v>177</v>
      </c>
      <c r="D114" s="213" t="s">
        <v>136</v>
      </c>
      <c r="E114" s="214" t="s">
        <v>614</v>
      </c>
      <c r="F114" s="215" t="s">
        <v>615</v>
      </c>
      <c r="G114" s="216" t="s">
        <v>199</v>
      </c>
      <c r="H114" s="217">
        <v>6</v>
      </c>
      <c r="I114" s="218"/>
      <c r="J114" s="219">
        <f>ROUND(I114*H114,2)</f>
        <v>0</v>
      </c>
      <c r="K114" s="215" t="s">
        <v>140</v>
      </c>
      <c r="L114" s="45"/>
      <c r="M114" s="220" t="s">
        <v>32</v>
      </c>
      <c r="N114" s="221" t="s">
        <v>48</v>
      </c>
      <c r="O114" s="85"/>
      <c r="P114" s="222">
        <f>O114*H114</f>
        <v>0</v>
      </c>
      <c r="Q114" s="222">
        <v>0</v>
      </c>
      <c r="R114" s="222">
        <f>Q114*H114</f>
        <v>0</v>
      </c>
      <c r="S114" s="222">
        <v>0</v>
      </c>
      <c r="T114" s="223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24" t="s">
        <v>141</v>
      </c>
      <c r="AT114" s="224" t="s">
        <v>136</v>
      </c>
      <c r="AU114" s="224" t="s">
        <v>86</v>
      </c>
      <c r="AY114" s="17" t="s">
        <v>134</v>
      </c>
      <c r="BE114" s="225">
        <f>IF(N114="základní",J114,0)</f>
        <v>0</v>
      </c>
      <c r="BF114" s="225">
        <f>IF(N114="snížená",J114,0)</f>
        <v>0</v>
      </c>
      <c r="BG114" s="225">
        <f>IF(N114="zákl. přenesená",J114,0)</f>
        <v>0</v>
      </c>
      <c r="BH114" s="225">
        <f>IF(N114="sníž. přenesená",J114,0)</f>
        <v>0</v>
      </c>
      <c r="BI114" s="225">
        <f>IF(N114="nulová",J114,0)</f>
        <v>0</v>
      </c>
      <c r="BJ114" s="17" t="s">
        <v>84</v>
      </c>
      <c r="BK114" s="225">
        <f>ROUND(I114*H114,2)</f>
        <v>0</v>
      </c>
      <c r="BL114" s="17" t="s">
        <v>141</v>
      </c>
      <c r="BM114" s="224" t="s">
        <v>616</v>
      </c>
    </row>
    <row r="115" spans="1:65" s="2" customFormat="1" ht="24.15" customHeight="1">
      <c r="A115" s="39"/>
      <c r="B115" s="40"/>
      <c r="C115" s="213" t="s">
        <v>182</v>
      </c>
      <c r="D115" s="213" t="s">
        <v>136</v>
      </c>
      <c r="E115" s="214" t="s">
        <v>617</v>
      </c>
      <c r="F115" s="215" t="s">
        <v>618</v>
      </c>
      <c r="G115" s="216" t="s">
        <v>199</v>
      </c>
      <c r="H115" s="217">
        <v>6</v>
      </c>
      <c r="I115" s="218"/>
      <c r="J115" s="219">
        <f>ROUND(I115*H115,2)</f>
        <v>0</v>
      </c>
      <c r="K115" s="215" t="s">
        <v>140</v>
      </c>
      <c r="L115" s="45"/>
      <c r="M115" s="220" t="s">
        <v>32</v>
      </c>
      <c r="N115" s="221" t="s">
        <v>48</v>
      </c>
      <c r="O115" s="85"/>
      <c r="P115" s="222">
        <f>O115*H115</f>
        <v>0</v>
      </c>
      <c r="Q115" s="222">
        <v>0</v>
      </c>
      <c r="R115" s="222">
        <f>Q115*H115</f>
        <v>0</v>
      </c>
      <c r="S115" s="222">
        <v>0</v>
      </c>
      <c r="T115" s="223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24" t="s">
        <v>141</v>
      </c>
      <c r="AT115" s="224" t="s">
        <v>136</v>
      </c>
      <c r="AU115" s="224" t="s">
        <v>86</v>
      </c>
      <c r="AY115" s="17" t="s">
        <v>134</v>
      </c>
      <c r="BE115" s="225">
        <f>IF(N115="základní",J115,0)</f>
        <v>0</v>
      </c>
      <c r="BF115" s="225">
        <f>IF(N115="snížená",J115,0)</f>
        <v>0</v>
      </c>
      <c r="BG115" s="225">
        <f>IF(N115="zákl. přenesená",J115,0)</f>
        <v>0</v>
      </c>
      <c r="BH115" s="225">
        <f>IF(N115="sníž. přenesená",J115,0)</f>
        <v>0</v>
      </c>
      <c r="BI115" s="225">
        <f>IF(N115="nulová",J115,0)</f>
        <v>0</v>
      </c>
      <c r="BJ115" s="17" t="s">
        <v>84</v>
      </c>
      <c r="BK115" s="225">
        <f>ROUND(I115*H115,2)</f>
        <v>0</v>
      </c>
      <c r="BL115" s="17" t="s">
        <v>141</v>
      </c>
      <c r="BM115" s="224" t="s">
        <v>619</v>
      </c>
    </row>
    <row r="116" spans="1:65" s="2" customFormat="1" ht="24.15" customHeight="1">
      <c r="A116" s="39"/>
      <c r="B116" s="40"/>
      <c r="C116" s="213" t="s">
        <v>187</v>
      </c>
      <c r="D116" s="213" t="s">
        <v>136</v>
      </c>
      <c r="E116" s="214" t="s">
        <v>620</v>
      </c>
      <c r="F116" s="215" t="s">
        <v>621</v>
      </c>
      <c r="G116" s="216" t="s">
        <v>199</v>
      </c>
      <c r="H116" s="217">
        <v>37.5</v>
      </c>
      <c r="I116" s="218"/>
      <c r="J116" s="219">
        <f>ROUND(I116*H116,2)</f>
        <v>0</v>
      </c>
      <c r="K116" s="215" t="s">
        <v>140</v>
      </c>
      <c r="L116" s="45"/>
      <c r="M116" s="220" t="s">
        <v>32</v>
      </c>
      <c r="N116" s="221" t="s">
        <v>48</v>
      </c>
      <c r="O116" s="85"/>
      <c r="P116" s="222">
        <f>O116*H116</f>
        <v>0</v>
      </c>
      <c r="Q116" s="222">
        <v>0</v>
      </c>
      <c r="R116" s="222">
        <f>Q116*H116</f>
        <v>0</v>
      </c>
      <c r="S116" s="222">
        <v>0</v>
      </c>
      <c r="T116" s="223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24" t="s">
        <v>141</v>
      </c>
      <c r="AT116" s="224" t="s">
        <v>136</v>
      </c>
      <c r="AU116" s="224" t="s">
        <v>86</v>
      </c>
      <c r="AY116" s="17" t="s">
        <v>134</v>
      </c>
      <c r="BE116" s="225">
        <f>IF(N116="základní",J116,0)</f>
        <v>0</v>
      </c>
      <c r="BF116" s="225">
        <f>IF(N116="snížená",J116,0)</f>
        <v>0</v>
      </c>
      <c r="BG116" s="225">
        <f>IF(N116="zákl. přenesená",J116,0)</f>
        <v>0</v>
      </c>
      <c r="BH116" s="225">
        <f>IF(N116="sníž. přenesená",J116,0)</f>
        <v>0</v>
      </c>
      <c r="BI116" s="225">
        <f>IF(N116="nulová",J116,0)</f>
        <v>0</v>
      </c>
      <c r="BJ116" s="17" t="s">
        <v>84</v>
      </c>
      <c r="BK116" s="225">
        <f>ROUND(I116*H116,2)</f>
        <v>0</v>
      </c>
      <c r="BL116" s="17" t="s">
        <v>141</v>
      </c>
      <c r="BM116" s="224" t="s">
        <v>622</v>
      </c>
    </row>
    <row r="117" spans="1:65" s="2" customFormat="1" ht="14.4" customHeight="1">
      <c r="A117" s="39"/>
      <c r="B117" s="40"/>
      <c r="C117" s="213" t="s">
        <v>191</v>
      </c>
      <c r="D117" s="213" t="s">
        <v>136</v>
      </c>
      <c r="E117" s="214" t="s">
        <v>623</v>
      </c>
      <c r="F117" s="215" t="s">
        <v>624</v>
      </c>
      <c r="G117" s="216" t="s">
        <v>199</v>
      </c>
      <c r="H117" s="217">
        <v>1.2</v>
      </c>
      <c r="I117" s="218"/>
      <c r="J117" s="219">
        <f>ROUND(I117*H117,2)</f>
        <v>0</v>
      </c>
      <c r="K117" s="215" t="s">
        <v>140</v>
      </c>
      <c r="L117" s="45"/>
      <c r="M117" s="220" t="s">
        <v>32</v>
      </c>
      <c r="N117" s="221" t="s">
        <v>48</v>
      </c>
      <c r="O117" s="85"/>
      <c r="P117" s="222">
        <f>O117*H117</f>
        <v>0</v>
      </c>
      <c r="Q117" s="222">
        <v>0</v>
      </c>
      <c r="R117" s="222">
        <f>Q117*H117</f>
        <v>0</v>
      </c>
      <c r="S117" s="222">
        <v>0</v>
      </c>
      <c r="T117" s="223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24" t="s">
        <v>141</v>
      </c>
      <c r="AT117" s="224" t="s">
        <v>136</v>
      </c>
      <c r="AU117" s="224" t="s">
        <v>86</v>
      </c>
      <c r="AY117" s="17" t="s">
        <v>134</v>
      </c>
      <c r="BE117" s="225">
        <f>IF(N117="základní",J117,0)</f>
        <v>0</v>
      </c>
      <c r="BF117" s="225">
        <f>IF(N117="snížená",J117,0)</f>
        <v>0</v>
      </c>
      <c r="BG117" s="225">
        <f>IF(N117="zákl. přenesená",J117,0)</f>
        <v>0</v>
      </c>
      <c r="BH117" s="225">
        <f>IF(N117="sníž. přenesená",J117,0)</f>
        <v>0</v>
      </c>
      <c r="BI117" s="225">
        <f>IF(N117="nulová",J117,0)</f>
        <v>0</v>
      </c>
      <c r="BJ117" s="17" t="s">
        <v>84</v>
      </c>
      <c r="BK117" s="225">
        <f>ROUND(I117*H117,2)</f>
        <v>0</v>
      </c>
      <c r="BL117" s="17" t="s">
        <v>141</v>
      </c>
      <c r="BM117" s="224" t="s">
        <v>625</v>
      </c>
    </row>
    <row r="118" spans="1:65" s="2" customFormat="1" ht="24.15" customHeight="1">
      <c r="A118" s="39"/>
      <c r="B118" s="40"/>
      <c r="C118" s="213" t="s">
        <v>196</v>
      </c>
      <c r="D118" s="213" t="s">
        <v>136</v>
      </c>
      <c r="E118" s="214" t="s">
        <v>626</v>
      </c>
      <c r="F118" s="215" t="s">
        <v>627</v>
      </c>
      <c r="G118" s="216" t="s">
        <v>185</v>
      </c>
      <c r="H118" s="217">
        <v>58</v>
      </c>
      <c r="I118" s="218"/>
      <c r="J118" s="219">
        <f>ROUND(I118*H118,2)</f>
        <v>0</v>
      </c>
      <c r="K118" s="215" t="s">
        <v>140</v>
      </c>
      <c r="L118" s="45"/>
      <c r="M118" s="220" t="s">
        <v>32</v>
      </c>
      <c r="N118" s="221" t="s">
        <v>48</v>
      </c>
      <c r="O118" s="85"/>
      <c r="P118" s="222">
        <f>O118*H118</f>
        <v>0</v>
      </c>
      <c r="Q118" s="222">
        <v>0.05783</v>
      </c>
      <c r="R118" s="222">
        <f>Q118*H118</f>
        <v>3.35414</v>
      </c>
      <c r="S118" s="222">
        <v>0</v>
      </c>
      <c r="T118" s="223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24" t="s">
        <v>141</v>
      </c>
      <c r="AT118" s="224" t="s">
        <v>136</v>
      </c>
      <c r="AU118" s="224" t="s">
        <v>86</v>
      </c>
      <c r="AY118" s="17" t="s">
        <v>134</v>
      </c>
      <c r="BE118" s="225">
        <f>IF(N118="základní",J118,0)</f>
        <v>0</v>
      </c>
      <c r="BF118" s="225">
        <f>IF(N118="snížená",J118,0)</f>
        <v>0</v>
      </c>
      <c r="BG118" s="225">
        <f>IF(N118="zákl. přenesená",J118,0)</f>
        <v>0</v>
      </c>
      <c r="BH118" s="225">
        <f>IF(N118="sníž. přenesená",J118,0)</f>
        <v>0</v>
      </c>
      <c r="BI118" s="225">
        <f>IF(N118="nulová",J118,0)</f>
        <v>0</v>
      </c>
      <c r="BJ118" s="17" t="s">
        <v>84</v>
      </c>
      <c r="BK118" s="225">
        <f>ROUND(I118*H118,2)</f>
        <v>0</v>
      </c>
      <c r="BL118" s="17" t="s">
        <v>141</v>
      </c>
      <c r="BM118" s="224" t="s">
        <v>628</v>
      </c>
    </row>
    <row r="119" spans="1:63" s="12" customFormat="1" ht="22.8" customHeight="1">
      <c r="A119" s="12"/>
      <c r="B119" s="197"/>
      <c r="C119" s="198"/>
      <c r="D119" s="199" t="s">
        <v>76</v>
      </c>
      <c r="E119" s="211" t="s">
        <v>153</v>
      </c>
      <c r="F119" s="211" t="s">
        <v>330</v>
      </c>
      <c r="G119" s="198"/>
      <c r="H119" s="198"/>
      <c r="I119" s="201"/>
      <c r="J119" s="212">
        <f>BK119</f>
        <v>0</v>
      </c>
      <c r="K119" s="198"/>
      <c r="L119" s="203"/>
      <c r="M119" s="204"/>
      <c r="N119" s="205"/>
      <c r="O119" s="205"/>
      <c r="P119" s="206">
        <f>SUM(P120:P152)</f>
        <v>0</v>
      </c>
      <c r="Q119" s="205"/>
      <c r="R119" s="206">
        <f>SUM(R120:R152)</f>
        <v>137.48450999999997</v>
      </c>
      <c r="S119" s="205"/>
      <c r="T119" s="207">
        <f>SUM(T120:T152)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08" t="s">
        <v>84</v>
      </c>
      <c r="AT119" s="209" t="s">
        <v>76</v>
      </c>
      <c r="AU119" s="209" t="s">
        <v>84</v>
      </c>
      <c r="AY119" s="208" t="s">
        <v>134</v>
      </c>
      <c r="BK119" s="210">
        <f>SUM(BK120:BK152)</f>
        <v>0</v>
      </c>
    </row>
    <row r="120" spans="1:65" s="2" customFormat="1" ht="24.15" customHeight="1">
      <c r="A120" s="39"/>
      <c r="B120" s="40"/>
      <c r="C120" s="213" t="s">
        <v>208</v>
      </c>
      <c r="D120" s="213" t="s">
        <v>136</v>
      </c>
      <c r="E120" s="214" t="s">
        <v>331</v>
      </c>
      <c r="F120" s="215" t="s">
        <v>332</v>
      </c>
      <c r="G120" s="216" t="s">
        <v>156</v>
      </c>
      <c r="H120" s="217">
        <v>900.74</v>
      </c>
      <c r="I120" s="218"/>
      <c r="J120" s="219">
        <f>ROUND(I120*H120,2)</f>
        <v>0</v>
      </c>
      <c r="K120" s="215" t="s">
        <v>140</v>
      </c>
      <c r="L120" s="45"/>
      <c r="M120" s="220" t="s">
        <v>32</v>
      </c>
      <c r="N120" s="221" t="s">
        <v>48</v>
      </c>
      <c r="O120" s="85"/>
      <c r="P120" s="222">
        <f>O120*H120</f>
        <v>0</v>
      </c>
      <c r="Q120" s="222">
        <v>0</v>
      </c>
      <c r="R120" s="222">
        <f>Q120*H120</f>
        <v>0</v>
      </c>
      <c r="S120" s="222">
        <v>0</v>
      </c>
      <c r="T120" s="223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24" t="s">
        <v>141</v>
      </c>
      <c r="AT120" s="224" t="s">
        <v>136</v>
      </c>
      <c r="AU120" s="224" t="s">
        <v>86</v>
      </c>
      <c r="AY120" s="17" t="s">
        <v>134</v>
      </c>
      <c r="BE120" s="225">
        <f>IF(N120="základní",J120,0)</f>
        <v>0</v>
      </c>
      <c r="BF120" s="225">
        <f>IF(N120="snížená",J120,0)</f>
        <v>0</v>
      </c>
      <c r="BG120" s="225">
        <f>IF(N120="zákl. přenesená",J120,0)</f>
        <v>0</v>
      </c>
      <c r="BH120" s="225">
        <f>IF(N120="sníž. přenesená",J120,0)</f>
        <v>0</v>
      </c>
      <c r="BI120" s="225">
        <f>IF(N120="nulová",J120,0)</f>
        <v>0</v>
      </c>
      <c r="BJ120" s="17" t="s">
        <v>84</v>
      </c>
      <c r="BK120" s="225">
        <f>ROUND(I120*H120,2)</f>
        <v>0</v>
      </c>
      <c r="BL120" s="17" t="s">
        <v>141</v>
      </c>
      <c r="BM120" s="224" t="s">
        <v>333</v>
      </c>
    </row>
    <row r="121" spans="1:51" s="13" customFormat="1" ht="12">
      <c r="A121" s="13"/>
      <c r="B121" s="226"/>
      <c r="C121" s="227"/>
      <c r="D121" s="228" t="s">
        <v>158</v>
      </c>
      <c r="E121" s="229" t="s">
        <v>32</v>
      </c>
      <c r="F121" s="230" t="s">
        <v>629</v>
      </c>
      <c r="G121" s="227"/>
      <c r="H121" s="231">
        <v>575.69</v>
      </c>
      <c r="I121" s="232"/>
      <c r="J121" s="227"/>
      <c r="K121" s="227"/>
      <c r="L121" s="233"/>
      <c r="M121" s="234"/>
      <c r="N121" s="235"/>
      <c r="O121" s="235"/>
      <c r="P121" s="235"/>
      <c r="Q121" s="235"/>
      <c r="R121" s="235"/>
      <c r="S121" s="235"/>
      <c r="T121" s="236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7" t="s">
        <v>158</v>
      </c>
      <c r="AU121" s="237" t="s">
        <v>86</v>
      </c>
      <c r="AV121" s="13" t="s">
        <v>86</v>
      </c>
      <c r="AW121" s="13" t="s">
        <v>39</v>
      </c>
      <c r="AX121" s="13" t="s">
        <v>77</v>
      </c>
      <c r="AY121" s="237" t="s">
        <v>134</v>
      </c>
    </row>
    <row r="122" spans="1:51" s="13" customFormat="1" ht="12">
      <c r="A122" s="13"/>
      <c r="B122" s="226"/>
      <c r="C122" s="227"/>
      <c r="D122" s="228" t="s">
        <v>158</v>
      </c>
      <c r="E122" s="229" t="s">
        <v>32</v>
      </c>
      <c r="F122" s="230" t="s">
        <v>630</v>
      </c>
      <c r="G122" s="227"/>
      <c r="H122" s="231">
        <v>321.85</v>
      </c>
      <c r="I122" s="232"/>
      <c r="J122" s="227"/>
      <c r="K122" s="227"/>
      <c r="L122" s="233"/>
      <c r="M122" s="234"/>
      <c r="N122" s="235"/>
      <c r="O122" s="235"/>
      <c r="P122" s="235"/>
      <c r="Q122" s="235"/>
      <c r="R122" s="235"/>
      <c r="S122" s="235"/>
      <c r="T122" s="236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7" t="s">
        <v>158</v>
      </c>
      <c r="AU122" s="237" t="s">
        <v>86</v>
      </c>
      <c r="AV122" s="13" t="s">
        <v>86</v>
      </c>
      <c r="AW122" s="13" t="s">
        <v>39</v>
      </c>
      <c r="AX122" s="13" t="s">
        <v>77</v>
      </c>
      <c r="AY122" s="237" t="s">
        <v>134</v>
      </c>
    </row>
    <row r="123" spans="1:51" s="13" customFormat="1" ht="12">
      <c r="A123" s="13"/>
      <c r="B123" s="226"/>
      <c r="C123" s="227"/>
      <c r="D123" s="228" t="s">
        <v>158</v>
      </c>
      <c r="E123" s="229" t="s">
        <v>32</v>
      </c>
      <c r="F123" s="230" t="s">
        <v>609</v>
      </c>
      <c r="G123" s="227"/>
      <c r="H123" s="231">
        <v>3.2</v>
      </c>
      <c r="I123" s="232"/>
      <c r="J123" s="227"/>
      <c r="K123" s="227"/>
      <c r="L123" s="233"/>
      <c r="M123" s="234"/>
      <c r="N123" s="235"/>
      <c r="O123" s="235"/>
      <c r="P123" s="235"/>
      <c r="Q123" s="235"/>
      <c r="R123" s="235"/>
      <c r="S123" s="235"/>
      <c r="T123" s="236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7" t="s">
        <v>158</v>
      </c>
      <c r="AU123" s="237" t="s">
        <v>86</v>
      </c>
      <c r="AV123" s="13" t="s">
        <v>86</v>
      </c>
      <c r="AW123" s="13" t="s">
        <v>39</v>
      </c>
      <c r="AX123" s="13" t="s">
        <v>77</v>
      </c>
      <c r="AY123" s="237" t="s">
        <v>134</v>
      </c>
    </row>
    <row r="124" spans="1:51" s="14" customFormat="1" ht="12">
      <c r="A124" s="14"/>
      <c r="B124" s="238"/>
      <c r="C124" s="239"/>
      <c r="D124" s="228" t="s">
        <v>158</v>
      </c>
      <c r="E124" s="240" t="s">
        <v>32</v>
      </c>
      <c r="F124" s="241" t="s">
        <v>166</v>
      </c>
      <c r="G124" s="239"/>
      <c r="H124" s="242">
        <v>900.7400000000001</v>
      </c>
      <c r="I124" s="243"/>
      <c r="J124" s="239"/>
      <c r="K124" s="239"/>
      <c r="L124" s="244"/>
      <c r="M124" s="245"/>
      <c r="N124" s="246"/>
      <c r="O124" s="246"/>
      <c r="P124" s="246"/>
      <c r="Q124" s="246"/>
      <c r="R124" s="246"/>
      <c r="S124" s="246"/>
      <c r="T124" s="247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8" t="s">
        <v>158</v>
      </c>
      <c r="AU124" s="248" t="s">
        <v>86</v>
      </c>
      <c r="AV124" s="14" t="s">
        <v>141</v>
      </c>
      <c r="AW124" s="14" t="s">
        <v>39</v>
      </c>
      <c r="AX124" s="14" t="s">
        <v>84</v>
      </c>
      <c r="AY124" s="248" t="s">
        <v>134</v>
      </c>
    </row>
    <row r="125" spans="1:65" s="2" customFormat="1" ht="14.4" customHeight="1">
      <c r="A125" s="39"/>
      <c r="B125" s="40"/>
      <c r="C125" s="213" t="s">
        <v>8</v>
      </c>
      <c r="D125" s="213" t="s">
        <v>136</v>
      </c>
      <c r="E125" s="214" t="s">
        <v>338</v>
      </c>
      <c r="F125" s="215" t="s">
        <v>339</v>
      </c>
      <c r="G125" s="216" t="s">
        <v>156</v>
      </c>
      <c r="H125" s="217">
        <v>900.74</v>
      </c>
      <c r="I125" s="218"/>
      <c r="J125" s="219">
        <f>ROUND(I125*H125,2)</f>
        <v>0</v>
      </c>
      <c r="K125" s="215" t="s">
        <v>140</v>
      </c>
      <c r="L125" s="45"/>
      <c r="M125" s="220" t="s">
        <v>32</v>
      </c>
      <c r="N125" s="221" t="s">
        <v>48</v>
      </c>
      <c r="O125" s="85"/>
      <c r="P125" s="222">
        <f>O125*H125</f>
        <v>0</v>
      </c>
      <c r="Q125" s="222">
        <v>0</v>
      </c>
      <c r="R125" s="222">
        <f>Q125*H125</f>
        <v>0</v>
      </c>
      <c r="S125" s="222">
        <v>0</v>
      </c>
      <c r="T125" s="223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24" t="s">
        <v>141</v>
      </c>
      <c r="AT125" s="224" t="s">
        <v>136</v>
      </c>
      <c r="AU125" s="224" t="s">
        <v>86</v>
      </c>
      <c r="AY125" s="17" t="s">
        <v>134</v>
      </c>
      <c r="BE125" s="225">
        <f>IF(N125="základní",J125,0)</f>
        <v>0</v>
      </c>
      <c r="BF125" s="225">
        <f>IF(N125="snížená",J125,0)</f>
        <v>0</v>
      </c>
      <c r="BG125" s="225">
        <f>IF(N125="zákl. přenesená",J125,0)</f>
        <v>0</v>
      </c>
      <c r="BH125" s="225">
        <f>IF(N125="sníž. přenesená",J125,0)</f>
        <v>0</v>
      </c>
      <c r="BI125" s="225">
        <f>IF(N125="nulová",J125,0)</f>
        <v>0</v>
      </c>
      <c r="BJ125" s="17" t="s">
        <v>84</v>
      </c>
      <c r="BK125" s="225">
        <f>ROUND(I125*H125,2)</f>
        <v>0</v>
      </c>
      <c r="BL125" s="17" t="s">
        <v>141</v>
      </c>
      <c r="BM125" s="224" t="s">
        <v>340</v>
      </c>
    </row>
    <row r="126" spans="1:51" s="13" customFormat="1" ht="12">
      <c r="A126" s="13"/>
      <c r="B126" s="226"/>
      <c r="C126" s="227"/>
      <c r="D126" s="228" t="s">
        <v>158</v>
      </c>
      <c r="E126" s="229" t="s">
        <v>32</v>
      </c>
      <c r="F126" s="230" t="s">
        <v>631</v>
      </c>
      <c r="G126" s="227"/>
      <c r="H126" s="231">
        <v>900.74</v>
      </c>
      <c r="I126" s="232"/>
      <c r="J126" s="227"/>
      <c r="K126" s="227"/>
      <c r="L126" s="233"/>
      <c r="M126" s="234"/>
      <c r="N126" s="235"/>
      <c r="O126" s="235"/>
      <c r="P126" s="235"/>
      <c r="Q126" s="235"/>
      <c r="R126" s="235"/>
      <c r="S126" s="235"/>
      <c r="T126" s="236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7" t="s">
        <v>158</v>
      </c>
      <c r="AU126" s="237" t="s">
        <v>86</v>
      </c>
      <c r="AV126" s="13" t="s">
        <v>86</v>
      </c>
      <c r="AW126" s="13" t="s">
        <v>39</v>
      </c>
      <c r="AX126" s="13" t="s">
        <v>84</v>
      </c>
      <c r="AY126" s="237" t="s">
        <v>134</v>
      </c>
    </row>
    <row r="127" spans="1:65" s="2" customFormat="1" ht="14.4" customHeight="1">
      <c r="A127" s="39"/>
      <c r="B127" s="40"/>
      <c r="C127" s="213" t="s">
        <v>217</v>
      </c>
      <c r="D127" s="213" t="s">
        <v>136</v>
      </c>
      <c r="E127" s="214" t="s">
        <v>338</v>
      </c>
      <c r="F127" s="215" t="s">
        <v>339</v>
      </c>
      <c r="G127" s="216" t="s">
        <v>156</v>
      </c>
      <c r="H127" s="217">
        <v>321.85</v>
      </c>
      <c r="I127" s="218"/>
      <c r="J127" s="219">
        <f>ROUND(I127*H127,2)</f>
        <v>0</v>
      </c>
      <c r="K127" s="215" t="s">
        <v>140</v>
      </c>
      <c r="L127" s="45"/>
      <c r="M127" s="220" t="s">
        <v>32</v>
      </c>
      <c r="N127" s="221" t="s">
        <v>48</v>
      </c>
      <c r="O127" s="85"/>
      <c r="P127" s="222">
        <f>O127*H127</f>
        <v>0</v>
      </c>
      <c r="Q127" s="222">
        <v>0</v>
      </c>
      <c r="R127" s="222">
        <f>Q127*H127</f>
        <v>0</v>
      </c>
      <c r="S127" s="222">
        <v>0</v>
      </c>
      <c r="T127" s="223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24" t="s">
        <v>141</v>
      </c>
      <c r="AT127" s="224" t="s">
        <v>136</v>
      </c>
      <c r="AU127" s="224" t="s">
        <v>86</v>
      </c>
      <c r="AY127" s="17" t="s">
        <v>134</v>
      </c>
      <c r="BE127" s="225">
        <f>IF(N127="základní",J127,0)</f>
        <v>0</v>
      </c>
      <c r="BF127" s="225">
        <f>IF(N127="snížená",J127,0)</f>
        <v>0</v>
      </c>
      <c r="BG127" s="225">
        <f>IF(N127="zákl. přenesená",J127,0)</f>
        <v>0</v>
      </c>
      <c r="BH127" s="225">
        <f>IF(N127="sníž. přenesená",J127,0)</f>
        <v>0</v>
      </c>
      <c r="BI127" s="225">
        <f>IF(N127="nulová",J127,0)</f>
        <v>0</v>
      </c>
      <c r="BJ127" s="17" t="s">
        <v>84</v>
      </c>
      <c r="BK127" s="225">
        <f>ROUND(I127*H127,2)</f>
        <v>0</v>
      </c>
      <c r="BL127" s="17" t="s">
        <v>141</v>
      </c>
      <c r="BM127" s="224" t="s">
        <v>342</v>
      </c>
    </row>
    <row r="128" spans="1:51" s="13" customFormat="1" ht="12">
      <c r="A128" s="13"/>
      <c r="B128" s="226"/>
      <c r="C128" s="227"/>
      <c r="D128" s="228" t="s">
        <v>158</v>
      </c>
      <c r="E128" s="229" t="s">
        <v>32</v>
      </c>
      <c r="F128" s="230" t="s">
        <v>632</v>
      </c>
      <c r="G128" s="227"/>
      <c r="H128" s="231">
        <v>321.85</v>
      </c>
      <c r="I128" s="232"/>
      <c r="J128" s="227"/>
      <c r="K128" s="227"/>
      <c r="L128" s="233"/>
      <c r="M128" s="234"/>
      <c r="N128" s="235"/>
      <c r="O128" s="235"/>
      <c r="P128" s="235"/>
      <c r="Q128" s="235"/>
      <c r="R128" s="235"/>
      <c r="S128" s="235"/>
      <c r="T128" s="236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7" t="s">
        <v>158</v>
      </c>
      <c r="AU128" s="237" t="s">
        <v>86</v>
      </c>
      <c r="AV128" s="13" t="s">
        <v>86</v>
      </c>
      <c r="AW128" s="13" t="s">
        <v>39</v>
      </c>
      <c r="AX128" s="13" t="s">
        <v>84</v>
      </c>
      <c r="AY128" s="237" t="s">
        <v>134</v>
      </c>
    </row>
    <row r="129" spans="1:65" s="2" customFormat="1" ht="14.4" customHeight="1">
      <c r="A129" s="39"/>
      <c r="B129" s="40"/>
      <c r="C129" s="213" t="s">
        <v>224</v>
      </c>
      <c r="D129" s="213" t="s">
        <v>136</v>
      </c>
      <c r="E129" s="214" t="s">
        <v>338</v>
      </c>
      <c r="F129" s="215" t="s">
        <v>339</v>
      </c>
      <c r="G129" s="216" t="s">
        <v>156</v>
      </c>
      <c r="H129" s="217">
        <v>321.85</v>
      </c>
      <c r="I129" s="218"/>
      <c r="J129" s="219">
        <f>ROUND(I129*H129,2)</f>
        <v>0</v>
      </c>
      <c r="K129" s="215" t="s">
        <v>140</v>
      </c>
      <c r="L129" s="45"/>
      <c r="M129" s="220" t="s">
        <v>32</v>
      </c>
      <c r="N129" s="221" t="s">
        <v>48</v>
      </c>
      <c r="O129" s="85"/>
      <c r="P129" s="222">
        <f>O129*H129</f>
        <v>0</v>
      </c>
      <c r="Q129" s="222">
        <v>0</v>
      </c>
      <c r="R129" s="222">
        <f>Q129*H129</f>
        <v>0</v>
      </c>
      <c r="S129" s="222">
        <v>0</v>
      </c>
      <c r="T129" s="223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24" t="s">
        <v>141</v>
      </c>
      <c r="AT129" s="224" t="s">
        <v>136</v>
      </c>
      <c r="AU129" s="224" t="s">
        <v>86</v>
      </c>
      <c r="AY129" s="17" t="s">
        <v>134</v>
      </c>
      <c r="BE129" s="225">
        <f>IF(N129="základní",J129,0)</f>
        <v>0</v>
      </c>
      <c r="BF129" s="225">
        <f>IF(N129="snížená",J129,0)</f>
        <v>0</v>
      </c>
      <c r="BG129" s="225">
        <f>IF(N129="zákl. přenesená",J129,0)</f>
        <v>0</v>
      </c>
      <c r="BH129" s="225">
        <f>IF(N129="sníž. přenesená",J129,0)</f>
        <v>0</v>
      </c>
      <c r="BI129" s="225">
        <f>IF(N129="nulová",J129,0)</f>
        <v>0</v>
      </c>
      <c r="BJ129" s="17" t="s">
        <v>84</v>
      </c>
      <c r="BK129" s="225">
        <f>ROUND(I129*H129,2)</f>
        <v>0</v>
      </c>
      <c r="BL129" s="17" t="s">
        <v>141</v>
      </c>
      <c r="BM129" s="224" t="s">
        <v>344</v>
      </c>
    </row>
    <row r="130" spans="1:51" s="13" customFormat="1" ht="12">
      <c r="A130" s="13"/>
      <c r="B130" s="226"/>
      <c r="C130" s="227"/>
      <c r="D130" s="228" t="s">
        <v>158</v>
      </c>
      <c r="E130" s="229" t="s">
        <v>32</v>
      </c>
      <c r="F130" s="230" t="s">
        <v>633</v>
      </c>
      <c r="G130" s="227"/>
      <c r="H130" s="231">
        <v>321.85</v>
      </c>
      <c r="I130" s="232"/>
      <c r="J130" s="227"/>
      <c r="K130" s="227"/>
      <c r="L130" s="233"/>
      <c r="M130" s="234"/>
      <c r="N130" s="235"/>
      <c r="O130" s="235"/>
      <c r="P130" s="235"/>
      <c r="Q130" s="235"/>
      <c r="R130" s="235"/>
      <c r="S130" s="235"/>
      <c r="T130" s="236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7" t="s">
        <v>158</v>
      </c>
      <c r="AU130" s="237" t="s">
        <v>86</v>
      </c>
      <c r="AV130" s="13" t="s">
        <v>86</v>
      </c>
      <c r="AW130" s="13" t="s">
        <v>39</v>
      </c>
      <c r="AX130" s="13" t="s">
        <v>84</v>
      </c>
      <c r="AY130" s="237" t="s">
        <v>134</v>
      </c>
    </row>
    <row r="131" spans="1:65" s="2" customFormat="1" ht="24.15" customHeight="1">
      <c r="A131" s="39"/>
      <c r="B131" s="40"/>
      <c r="C131" s="213" t="s">
        <v>229</v>
      </c>
      <c r="D131" s="213" t="s">
        <v>136</v>
      </c>
      <c r="E131" s="214" t="s">
        <v>345</v>
      </c>
      <c r="F131" s="215" t="s">
        <v>346</v>
      </c>
      <c r="G131" s="216" t="s">
        <v>156</v>
      </c>
      <c r="H131" s="217">
        <v>270.2</v>
      </c>
      <c r="I131" s="218"/>
      <c r="J131" s="219">
        <f>ROUND(I131*H131,2)</f>
        <v>0</v>
      </c>
      <c r="K131" s="215" t="s">
        <v>140</v>
      </c>
      <c r="L131" s="45"/>
      <c r="M131" s="220" t="s">
        <v>32</v>
      </c>
      <c r="N131" s="221" t="s">
        <v>48</v>
      </c>
      <c r="O131" s="85"/>
      <c r="P131" s="222">
        <f>O131*H131</f>
        <v>0</v>
      </c>
      <c r="Q131" s="222">
        <v>0</v>
      </c>
      <c r="R131" s="222">
        <f>Q131*H131</f>
        <v>0</v>
      </c>
      <c r="S131" s="222">
        <v>0</v>
      </c>
      <c r="T131" s="223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24" t="s">
        <v>141</v>
      </c>
      <c r="AT131" s="224" t="s">
        <v>136</v>
      </c>
      <c r="AU131" s="224" t="s">
        <v>86</v>
      </c>
      <c r="AY131" s="17" t="s">
        <v>134</v>
      </c>
      <c r="BE131" s="225">
        <f>IF(N131="základní",J131,0)</f>
        <v>0</v>
      </c>
      <c r="BF131" s="225">
        <f>IF(N131="snížená",J131,0)</f>
        <v>0</v>
      </c>
      <c r="BG131" s="225">
        <f>IF(N131="zákl. přenesená",J131,0)</f>
        <v>0</v>
      </c>
      <c r="BH131" s="225">
        <f>IF(N131="sníž. přenesená",J131,0)</f>
        <v>0</v>
      </c>
      <c r="BI131" s="225">
        <f>IF(N131="nulová",J131,0)</f>
        <v>0</v>
      </c>
      <c r="BJ131" s="17" t="s">
        <v>84</v>
      </c>
      <c r="BK131" s="225">
        <f>ROUND(I131*H131,2)</f>
        <v>0</v>
      </c>
      <c r="BL131" s="17" t="s">
        <v>141</v>
      </c>
      <c r="BM131" s="224" t="s">
        <v>347</v>
      </c>
    </row>
    <row r="132" spans="1:65" s="2" customFormat="1" ht="24.15" customHeight="1">
      <c r="A132" s="39"/>
      <c r="B132" s="40"/>
      <c r="C132" s="213" t="s">
        <v>233</v>
      </c>
      <c r="D132" s="213" t="s">
        <v>136</v>
      </c>
      <c r="E132" s="214" t="s">
        <v>634</v>
      </c>
      <c r="F132" s="215" t="s">
        <v>635</v>
      </c>
      <c r="G132" s="216" t="s">
        <v>156</v>
      </c>
      <c r="H132" s="217">
        <v>144</v>
      </c>
      <c r="I132" s="218"/>
      <c r="J132" s="219">
        <f>ROUND(I132*H132,2)</f>
        <v>0</v>
      </c>
      <c r="K132" s="215" t="s">
        <v>140</v>
      </c>
      <c r="L132" s="45"/>
      <c r="M132" s="220" t="s">
        <v>32</v>
      </c>
      <c r="N132" s="221" t="s">
        <v>48</v>
      </c>
      <c r="O132" s="85"/>
      <c r="P132" s="222">
        <f>O132*H132</f>
        <v>0</v>
      </c>
      <c r="Q132" s="222">
        <v>0.345</v>
      </c>
      <c r="R132" s="222">
        <f>Q132*H132</f>
        <v>49.67999999999999</v>
      </c>
      <c r="S132" s="222">
        <v>0</v>
      </c>
      <c r="T132" s="223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24" t="s">
        <v>141</v>
      </c>
      <c r="AT132" s="224" t="s">
        <v>136</v>
      </c>
      <c r="AU132" s="224" t="s">
        <v>86</v>
      </c>
      <c r="AY132" s="17" t="s">
        <v>134</v>
      </c>
      <c r="BE132" s="225">
        <f>IF(N132="základní",J132,0)</f>
        <v>0</v>
      </c>
      <c r="BF132" s="225">
        <f>IF(N132="snížená",J132,0)</f>
        <v>0</v>
      </c>
      <c r="BG132" s="225">
        <f>IF(N132="zákl. přenesená",J132,0)</f>
        <v>0</v>
      </c>
      <c r="BH132" s="225">
        <f>IF(N132="sníž. přenesená",J132,0)</f>
        <v>0</v>
      </c>
      <c r="BI132" s="225">
        <f>IF(N132="nulová",J132,0)</f>
        <v>0</v>
      </c>
      <c r="BJ132" s="17" t="s">
        <v>84</v>
      </c>
      <c r="BK132" s="225">
        <f>ROUND(I132*H132,2)</f>
        <v>0</v>
      </c>
      <c r="BL132" s="17" t="s">
        <v>141</v>
      </c>
      <c r="BM132" s="224" t="s">
        <v>636</v>
      </c>
    </row>
    <row r="133" spans="1:51" s="13" customFormat="1" ht="12">
      <c r="A133" s="13"/>
      <c r="B133" s="226"/>
      <c r="C133" s="227"/>
      <c r="D133" s="228" t="s">
        <v>158</v>
      </c>
      <c r="E133" s="229" t="s">
        <v>32</v>
      </c>
      <c r="F133" s="230" t="s">
        <v>637</v>
      </c>
      <c r="G133" s="227"/>
      <c r="H133" s="231">
        <v>144</v>
      </c>
      <c r="I133" s="232"/>
      <c r="J133" s="227"/>
      <c r="K133" s="227"/>
      <c r="L133" s="233"/>
      <c r="M133" s="234"/>
      <c r="N133" s="235"/>
      <c r="O133" s="235"/>
      <c r="P133" s="235"/>
      <c r="Q133" s="235"/>
      <c r="R133" s="235"/>
      <c r="S133" s="235"/>
      <c r="T133" s="236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7" t="s">
        <v>158</v>
      </c>
      <c r="AU133" s="237" t="s">
        <v>86</v>
      </c>
      <c r="AV133" s="13" t="s">
        <v>86</v>
      </c>
      <c r="AW133" s="13" t="s">
        <v>39</v>
      </c>
      <c r="AX133" s="13" t="s">
        <v>84</v>
      </c>
      <c r="AY133" s="237" t="s">
        <v>134</v>
      </c>
    </row>
    <row r="134" spans="1:65" s="2" customFormat="1" ht="24.15" customHeight="1">
      <c r="A134" s="39"/>
      <c r="B134" s="40"/>
      <c r="C134" s="213" t="s">
        <v>240</v>
      </c>
      <c r="D134" s="213" t="s">
        <v>136</v>
      </c>
      <c r="E134" s="214" t="s">
        <v>638</v>
      </c>
      <c r="F134" s="215" t="s">
        <v>639</v>
      </c>
      <c r="G134" s="216" t="s">
        <v>156</v>
      </c>
      <c r="H134" s="217">
        <v>144</v>
      </c>
      <c r="I134" s="218"/>
      <c r="J134" s="219">
        <f>ROUND(I134*H134,2)</f>
        <v>0</v>
      </c>
      <c r="K134" s="215" t="s">
        <v>140</v>
      </c>
      <c r="L134" s="45"/>
      <c r="M134" s="220" t="s">
        <v>32</v>
      </c>
      <c r="N134" s="221" t="s">
        <v>48</v>
      </c>
      <c r="O134" s="85"/>
      <c r="P134" s="222">
        <f>O134*H134</f>
        <v>0</v>
      </c>
      <c r="Q134" s="222">
        <v>0.13981</v>
      </c>
      <c r="R134" s="222">
        <f>Q134*H134</f>
        <v>20.13264</v>
      </c>
      <c r="S134" s="222">
        <v>0</v>
      </c>
      <c r="T134" s="223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24" t="s">
        <v>141</v>
      </c>
      <c r="AT134" s="224" t="s">
        <v>136</v>
      </c>
      <c r="AU134" s="224" t="s">
        <v>86</v>
      </c>
      <c r="AY134" s="17" t="s">
        <v>134</v>
      </c>
      <c r="BE134" s="225">
        <f>IF(N134="základní",J134,0)</f>
        <v>0</v>
      </c>
      <c r="BF134" s="225">
        <f>IF(N134="snížená",J134,0)</f>
        <v>0</v>
      </c>
      <c r="BG134" s="225">
        <f>IF(N134="zákl. přenesená",J134,0)</f>
        <v>0</v>
      </c>
      <c r="BH134" s="225">
        <f>IF(N134="sníž. přenesená",J134,0)</f>
        <v>0</v>
      </c>
      <c r="BI134" s="225">
        <f>IF(N134="nulová",J134,0)</f>
        <v>0</v>
      </c>
      <c r="BJ134" s="17" t="s">
        <v>84</v>
      </c>
      <c r="BK134" s="225">
        <f>ROUND(I134*H134,2)</f>
        <v>0</v>
      </c>
      <c r="BL134" s="17" t="s">
        <v>141</v>
      </c>
      <c r="BM134" s="224" t="s">
        <v>640</v>
      </c>
    </row>
    <row r="135" spans="1:51" s="13" customFormat="1" ht="12">
      <c r="A135" s="13"/>
      <c r="B135" s="226"/>
      <c r="C135" s="227"/>
      <c r="D135" s="228" t="s">
        <v>158</v>
      </c>
      <c r="E135" s="229" t="s">
        <v>32</v>
      </c>
      <c r="F135" s="230" t="s">
        <v>637</v>
      </c>
      <c r="G135" s="227"/>
      <c r="H135" s="231">
        <v>144</v>
      </c>
      <c r="I135" s="232"/>
      <c r="J135" s="227"/>
      <c r="K135" s="227"/>
      <c r="L135" s="233"/>
      <c r="M135" s="234"/>
      <c r="N135" s="235"/>
      <c r="O135" s="235"/>
      <c r="P135" s="235"/>
      <c r="Q135" s="235"/>
      <c r="R135" s="235"/>
      <c r="S135" s="235"/>
      <c r="T135" s="236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7" t="s">
        <v>158</v>
      </c>
      <c r="AU135" s="237" t="s">
        <v>86</v>
      </c>
      <c r="AV135" s="13" t="s">
        <v>86</v>
      </c>
      <c r="AW135" s="13" t="s">
        <v>39</v>
      </c>
      <c r="AX135" s="13" t="s">
        <v>84</v>
      </c>
      <c r="AY135" s="237" t="s">
        <v>134</v>
      </c>
    </row>
    <row r="136" spans="1:65" s="2" customFormat="1" ht="24.15" customHeight="1">
      <c r="A136" s="39"/>
      <c r="B136" s="40"/>
      <c r="C136" s="213" t="s">
        <v>7</v>
      </c>
      <c r="D136" s="213" t="s">
        <v>136</v>
      </c>
      <c r="E136" s="214" t="s">
        <v>641</v>
      </c>
      <c r="F136" s="215" t="s">
        <v>642</v>
      </c>
      <c r="G136" s="216" t="s">
        <v>156</v>
      </c>
      <c r="H136" s="217">
        <v>144</v>
      </c>
      <c r="I136" s="218"/>
      <c r="J136" s="219">
        <f>ROUND(I136*H136,2)</f>
        <v>0</v>
      </c>
      <c r="K136" s="215" t="s">
        <v>140</v>
      </c>
      <c r="L136" s="45"/>
      <c r="M136" s="220" t="s">
        <v>32</v>
      </c>
      <c r="N136" s="221" t="s">
        <v>48</v>
      </c>
      <c r="O136" s="85"/>
      <c r="P136" s="222">
        <f>O136*H136</f>
        <v>0</v>
      </c>
      <c r="Q136" s="222">
        <v>0.13188</v>
      </c>
      <c r="R136" s="222">
        <f>Q136*H136</f>
        <v>18.99072</v>
      </c>
      <c r="S136" s="222">
        <v>0</v>
      </c>
      <c r="T136" s="223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24" t="s">
        <v>141</v>
      </c>
      <c r="AT136" s="224" t="s">
        <v>136</v>
      </c>
      <c r="AU136" s="224" t="s">
        <v>86</v>
      </c>
      <c r="AY136" s="17" t="s">
        <v>134</v>
      </c>
      <c r="BE136" s="225">
        <f>IF(N136="základní",J136,0)</f>
        <v>0</v>
      </c>
      <c r="BF136" s="225">
        <f>IF(N136="snížená",J136,0)</f>
        <v>0</v>
      </c>
      <c r="BG136" s="225">
        <f>IF(N136="zákl. přenesená",J136,0)</f>
        <v>0</v>
      </c>
      <c r="BH136" s="225">
        <f>IF(N136="sníž. přenesená",J136,0)</f>
        <v>0</v>
      </c>
      <c r="BI136" s="225">
        <f>IF(N136="nulová",J136,0)</f>
        <v>0</v>
      </c>
      <c r="BJ136" s="17" t="s">
        <v>84</v>
      </c>
      <c r="BK136" s="225">
        <f>ROUND(I136*H136,2)</f>
        <v>0</v>
      </c>
      <c r="BL136" s="17" t="s">
        <v>141</v>
      </c>
      <c r="BM136" s="224" t="s">
        <v>643</v>
      </c>
    </row>
    <row r="137" spans="1:51" s="13" customFormat="1" ht="12">
      <c r="A137" s="13"/>
      <c r="B137" s="226"/>
      <c r="C137" s="227"/>
      <c r="D137" s="228" t="s">
        <v>158</v>
      </c>
      <c r="E137" s="229" t="s">
        <v>32</v>
      </c>
      <c r="F137" s="230" t="s">
        <v>637</v>
      </c>
      <c r="G137" s="227"/>
      <c r="H137" s="231">
        <v>144</v>
      </c>
      <c r="I137" s="232"/>
      <c r="J137" s="227"/>
      <c r="K137" s="227"/>
      <c r="L137" s="233"/>
      <c r="M137" s="234"/>
      <c r="N137" s="235"/>
      <c r="O137" s="235"/>
      <c r="P137" s="235"/>
      <c r="Q137" s="235"/>
      <c r="R137" s="235"/>
      <c r="S137" s="235"/>
      <c r="T137" s="236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7" t="s">
        <v>158</v>
      </c>
      <c r="AU137" s="237" t="s">
        <v>86</v>
      </c>
      <c r="AV137" s="13" t="s">
        <v>86</v>
      </c>
      <c r="AW137" s="13" t="s">
        <v>39</v>
      </c>
      <c r="AX137" s="13" t="s">
        <v>84</v>
      </c>
      <c r="AY137" s="237" t="s">
        <v>134</v>
      </c>
    </row>
    <row r="138" spans="1:65" s="2" customFormat="1" ht="14.4" customHeight="1">
      <c r="A138" s="39"/>
      <c r="B138" s="40"/>
      <c r="C138" s="213" t="s">
        <v>247</v>
      </c>
      <c r="D138" s="213" t="s">
        <v>136</v>
      </c>
      <c r="E138" s="214" t="s">
        <v>348</v>
      </c>
      <c r="F138" s="215" t="s">
        <v>349</v>
      </c>
      <c r="G138" s="216" t="s">
        <v>156</v>
      </c>
      <c r="H138" s="217">
        <v>189</v>
      </c>
      <c r="I138" s="218"/>
      <c r="J138" s="219">
        <f>ROUND(I138*H138,2)</f>
        <v>0</v>
      </c>
      <c r="K138" s="215" t="s">
        <v>140</v>
      </c>
      <c r="L138" s="45"/>
      <c r="M138" s="220" t="s">
        <v>32</v>
      </c>
      <c r="N138" s="221" t="s">
        <v>48</v>
      </c>
      <c r="O138" s="85"/>
      <c r="P138" s="222">
        <f>O138*H138</f>
        <v>0</v>
      </c>
      <c r="Q138" s="222">
        <v>0</v>
      </c>
      <c r="R138" s="222">
        <f>Q138*H138</f>
        <v>0</v>
      </c>
      <c r="S138" s="222">
        <v>0</v>
      </c>
      <c r="T138" s="223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24" t="s">
        <v>141</v>
      </c>
      <c r="AT138" s="224" t="s">
        <v>136</v>
      </c>
      <c r="AU138" s="224" t="s">
        <v>86</v>
      </c>
      <c r="AY138" s="17" t="s">
        <v>134</v>
      </c>
      <c r="BE138" s="225">
        <f>IF(N138="základní",J138,0)</f>
        <v>0</v>
      </c>
      <c r="BF138" s="225">
        <f>IF(N138="snížená",J138,0)</f>
        <v>0</v>
      </c>
      <c r="BG138" s="225">
        <f>IF(N138="zákl. přenesená",J138,0)</f>
        <v>0</v>
      </c>
      <c r="BH138" s="225">
        <f>IF(N138="sníž. přenesená",J138,0)</f>
        <v>0</v>
      </c>
      <c r="BI138" s="225">
        <f>IF(N138="nulová",J138,0)</f>
        <v>0</v>
      </c>
      <c r="BJ138" s="17" t="s">
        <v>84</v>
      </c>
      <c r="BK138" s="225">
        <f>ROUND(I138*H138,2)</f>
        <v>0</v>
      </c>
      <c r="BL138" s="17" t="s">
        <v>141</v>
      </c>
      <c r="BM138" s="224" t="s">
        <v>350</v>
      </c>
    </row>
    <row r="139" spans="1:65" s="2" customFormat="1" ht="14.4" customHeight="1">
      <c r="A139" s="39"/>
      <c r="B139" s="40"/>
      <c r="C139" s="213" t="s">
        <v>251</v>
      </c>
      <c r="D139" s="213" t="s">
        <v>136</v>
      </c>
      <c r="E139" s="214" t="s">
        <v>351</v>
      </c>
      <c r="F139" s="215" t="s">
        <v>352</v>
      </c>
      <c r="G139" s="216" t="s">
        <v>156</v>
      </c>
      <c r="H139" s="217">
        <v>189</v>
      </c>
      <c r="I139" s="218"/>
      <c r="J139" s="219">
        <f>ROUND(I139*H139,2)</f>
        <v>0</v>
      </c>
      <c r="K139" s="215" t="s">
        <v>140</v>
      </c>
      <c r="L139" s="45"/>
      <c r="M139" s="220" t="s">
        <v>32</v>
      </c>
      <c r="N139" s="221" t="s">
        <v>48</v>
      </c>
      <c r="O139" s="85"/>
      <c r="P139" s="222">
        <f>O139*H139</f>
        <v>0</v>
      </c>
      <c r="Q139" s="222">
        <v>0</v>
      </c>
      <c r="R139" s="222">
        <f>Q139*H139</f>
        <v>0</v>
      </c>
      <c r="S139" s="222">
        <v>0</v>
      </c>
      <c r="T139" s="223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24" t="s">
        <v>141</v>
      </c>
      <c r="AT139" s="224" t="s">
        <v>136</v>
      </c>
      <c r="AU139" s="224" t="s">
        <v>86</v>
      </c>
      <c r="AY139" s="17" t="s">
        <v>134</v>
      </c>
      <c r="BE139" s="225">
        <f>IF(N139="základní",J139,0)</f>
        <v>0</v>
      </c>
      <c r="BF139" s="225">
        <f>IF(N139="snížená",J139,0)</f>
        <v>0</v>
      </c>
      <c r="BG139" s="225">
        <f>IF(N139="zákl. přenesená",J139,0)</f>
        <v>0</v>
      </c>
      <c r="BH139" s="225">
        <f>IF(N139="sníž. přenesená",J139,0)</f>
        <v>0</v>
      </c>
      <c r="BI139" s="225">
        <f>IF(N139="nulová",J139,0)</f>
        <v>0</v>
      </c>
      <c r="BJ139" s="17" t="s">
        <v>84</v>
      </c>
      <c r="BK139" s="225">
        <f>ROUND(I139*H139,2)</f>
        <v>0</v>
      </c>
      <c r="BL139" s="17" t="s">
        <v>141</v>
      </c>
      <c r="BM139" s="224" t="s">
        <v>353</v>
      </c>
    </row>
    <row r="140" spans="1:65" s="2" customFormat="1" ht="14.4" customHeight="1">
      <c r="A140" s="39"/>
      <c r="B140" s="40"/>
      <c r="C140" s="213" t="s">
        <v>256</v>
      </c>
      <c r="D140" s="213" t="s">
        <v>136</v>
      </c>
      <c r="E140" s="214" t="s">
        <v>644</v>
      </c>
      <c r="F140" s="215" t="s">
        <v>645</v>
      </c>
      <c r="G140" s="216" t="s">
        <v>156</v>
      </c>
      <c r="H140" s="217">
        <v>144</v>
      </c>
      <c r="I140" s="218"/>
      <c r="J140" s="219">
        <f>ROUND(I140*H140,2)</f>
        <v>0</v>
      </c>
      <c r="K140" s="215" t="s">
        <v>140</v>
      </c>
      <c r="L140" s="45"/>
      <c r="M140" s="220" t="s">
        <v>32</v>
      </c>
      <c r="N140" s="221" t="s">
        <v>48</v>
      </c>
      <c r="O140" s="85"/>
      <c r="P140" s="222">
        <f>O140*H140</f>
        <v>0</v>
      </c>
      <c r="Q140" s="222">
        <v>0.0012</v>
      </c>
      <c r="R140" s="222">
        <f>Q140*H140</f>
        <v>0.17279999999999998</v>
      </c>
      <c r="S140" s="222">
        <v>0</v>
      </c>
      <c r="T140" s="223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24" t="s">
        <v>141</v>
      </c>
      <c r="AT140" s="224" t="s">
        <v>136</v>
      </c>
      <c r="AU140" s="224" t="s">
        <v>86</v>
      </c>
      <c r="AY140" s="17" t="s">
        <v>134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7" t="s">
        <v>84</v>
      </c>
      <c r="BK140" s="225">
        <f>ROUND(I140*H140,2)</f>
        <v>0</v>
      </c>
      <c r="BL140" s="17" t="s">
        <v>141</v>
      </c>
      <c r="BM140" s="224" t="s">
        <v>646</v>
      </c>
    </row>
    <row r="141" spans="1:51" s="13" customFormat="1" ht="12">
      <c r="A141" s="13"/>
      <c r="B141" s="226"/>
      <c r="C141" s="227"/>
      <c r="D141" s="228" t="s">
        <v>158</v>
      </c>
      <c r="E141" s="229" t="s">
        <v>32</v>
      </c>
      <c r="F141" s="230" t="s">
        <v>637</v>
      </c>
      <c r="G141" s="227"/>
      <c r="H141" s="231">
        <v>144</v>
      </c>
      <c r="I141" s="232"/>
      <c r="J141" s="227"/>
      <c r="K141" s="227"/>
      <c r="L141" s="233"/>
      <c r="M141" s="234"/>
      <c r="N141" s="235"/>
      <c r="O141" s="235"/>
      <c r="P141" s="235"/>
      <c r="Q141" s="235"/>
      <c r="R141" s="235"/>
      <c r="S141" s="235"/>
      <c r="T141" s="236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7" t="s">
        <v>158</v>
      </c>
      <c r="AU141" s="237" t="s">
        <v>86</v>
      </c>
      <c r="AV141" s="13" t="s">
        <v>86</v>
      </c>
      <c r="AW141" s="13" t="s">
        <v>39</v>
      </c>
      <c r="AX141" s="13" t="s">
        <v>84</v>
      </c>
      <c r="AY141" s="237" t="s">
        <v>134</v>
      </c>
    </row>
    <row r="142" spans="1:65" s="2" customFormat="1" ht="24.15" customHeight="1">
      <c r="A142" s="39"/>
      <c r="B142" s="40"/>
      <c r="C142" s="213" t="s">
        <v>265</v>
      </c>
      <c r="D142" s="213" t="s">
        <v>136</v>
      </c>
      <c r="E142" s="214" t="s">
        <v>354</v>
      </c>
      <c r="F142" s="215" t="s">
        <v>355</v>
      </c>
      <c r="G142" s="216" t="s">
        <v>156</v>
      </c>
      <c r="H142" s="217">
        <v>270.2</v>
      </c>
      <c r="I142" s="218"/>
      <c r="J142" s="219">
        <f>ROUND(I142*H142,2)</f>
        <v>0</v>
      </c>
      <c r="K142" s="215" t="s">
        <v>140</v>
      </c>
      <c r="L142" s="45"/>
      <c r="M142" s="220" t="s">
        <v>32</v>
      </c>
      <c r="N142" s="221" t="s">
        <v>48</v>
      </c>
      <c r="O142" s="85"/>
      <c r="P142" s="222">
        <f>O142*H142</f>
        <v>0</v>
      </c>
      <c r="Q142" s="222">
        <v>0</v>
      </c>
      <c r="R142" s="222">
        <f>Q142*H142</f>
        <v>0</v>
      </c>
      <c r="S142" s="222">
        <v>0</v>
      </c>
      <c r="T142" s="223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24" t="s">
        <v>141</v>
      </c>
      <c r="AT142" s="224" t="s">
        <v>136</v>
      </c>
      <c r="AU142" s="224" t="s">
        <v>86</v>
      </c>
      <c r="AY142" s="17" t="s">
        <v>134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7" t="s">
        <v>84</v>
      </c>
      <c r="BK142" s="225">
        <f>ROUND(I142*H142,2)</f>
        <v>0</v>
      </c>
      <c r="BL142" s="17" t="s">
        <v>141</v>
      </c>
      <c r="BM142" s="224" t="s">
        <v>356</v>
      </c>
    </row>
    <row r="143" spans="1:65" s="2" customFormat="1" ht="37.8" customHeight="1">
      <c r="A143" s="39"/>
      <c r="B143" s="40"/>
      <c r="C143" s="213" t="s">
        <v>269</v>
      </c>
      <c r="D143" s="213" t="s">
        <v>136</v>
      </c>
      <c r="E143" s="214" t="s">
        <v>357</v>
      </c>
      <c r="F143" s="215" t="s">
        <v>358</v>
      </c>
      <c r="G143" s="216" t="s">
        <v>156</v>
      </c>
      <c r="H143" s="217">
        <v>36</v>
      </c>
      <c r="I143" s="218"/>
      <c r="J143" s="219">
        <f>ROUND(I143*H143,2)</f>
        <v>0</v>
      </c>
      <c r="K143" s="215" t="s">
        <v>140</v>
      </c>
      <c r="L143" s="45"/>
      <c r="M143" s="220" t="s">
        <v>32</v>
      </c>
      <c r="N143" s="221" t="s">
        <v>48</v>
      </c>
      <c r="O143" s="85"/>
      <c r="P143" s="222">
        <f>O143*H143</f>
        <v>0</v>
      </c>
      <c r="Q143" s="222">
        <v>0.08425</v>
      </c>
      <c r="R143" s="222">
        <f>Q143*H143</f>
        <v>3.0330000000000004</v>
      </c>
      <c r="S143" s="222">
        <v>0</v>
      </c>
      <c r="T143" s="223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24" t="s">
        <v>141</v>
      </c>
      <c r="AT143" s="224" t="s">
        <v>136</v>
      </c>
      <c r="AU143" s="224" t="s">
        <v>86</v>
      </c>
      <c r="AY143" s="17" t="s">
        <v>134</v>
      </c>
      <c r="BE143" s="225">
        <f>IF(N143="základní",J143,0)</f>
        <v>0</v>
      </c>
      <c r="BF143" s="225">
        <f>IF(N143="snížená",J143,0)</f>
        <v>0</v>
      </c>
      <c r="BG143" s="225">
        <f>IF(N143="zákl. přenesená",J143,0)</f>
        <v>0</v>
      </c>
      <c r="BH143" s="225">
        <f>IF(N143="sníž. přenesená",J143,0)</f>
        <v>0</v>
      </c>
      <c r="BI143" s="225">
        <f>IF(N143="nulová",J143,0)</f>
        <v>0</v>
      </c>
      <c r="BJ143" s="17" t="s">
        <v>84</v>
      </c>
      <c r="BK143" s="225">
        <f>ROUND(I143*H143,2)</f>
        <v>0</v>
      </c>
      <c r="BL143" s="17" t="s">
        <v>141</v>
      </c>
      <c r="BM143" s="224" t="s">
        <v>359</v>
      </c>
    </row>
    <row r="144" spans="1:51" s="13" customFormat="1" ht="12">
      <c r="A144" s="13"/>
      <c r="B144" s="226"/>
      <c r="C144" s="227"/>
      <c r="D144" s="228" t="s">
        <v>158</v>
      </c>
      <c r="E144" s="229" t="s">
        <v>32</v>
      </c>
      <c r="F144" s="230" t="s">
        <v>647</v>
      </c>
      <c r="G144" s="227"/>
      <c r="H144" s="231">
        <v>36</v>
      </c>
      <c r="I144" s="232"/>
      <c r="J144" s="227"/>
      <c r="K144" s="227"/>
      <c r="L144" s="233"/>
      <c r="M144" s="234"/>
      <c r="N144" s="235"/>
      <c r="O144" s="235"/>
      <c r="P144" s="235"/>
      <c r="Q144" s="235"/>
      <c r="R144" s="235"/>
      <c r="S144" s="235"/>
      <c r="T144" s="236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7" t="s">
        <v>158</v>
      </c>
      <c r="AU144" s="237" t="s">
        <v>86</v>
      </c>
      <c r="AV144" s="13" t="s">
        <v>86</v>
      </c>
      <c r="AW144" s="13" t="s">
        <v>39</v>
      </c>
      <c r="AX144" s="13" t="s">
        <v>84</v>
      </c>
      <c r="AY144" s="237" t="s">
        <v>134</v>
      </c>
    </row>
    <row r="145" spans="1:65" s="2" customFormat="1" ht="14.4" customHeight="1">
      <c r="A145" s="39"/>
      <c r="B145" s="40"/>
      <c r="C145" s="256" t="s">
        <v>274</v>
      </c>
      <c r="D145" s="256" t="s">
        <v>326</v>
      </c>
      <c r="E145" s="257" t="s">
        <v>648</v>
      </c>
      <c r="F145" s="258" t="s">
        <v>649</v>
      </c>
      <c r="G145" s="259" t="s">
        <v>156</v>
      </c>
      <c r="H145" s="260">
        <v>36.36</v>
      </c>
      <c r="I145" s="261"/>
      <c r="J145" s="262">
        <f>ROUND(I145*H145,2)</f>
        <v>0</v>
      </c>
      <c r="K145" s="258" t="s">
        <v>398</v>
      </c>
      <c r="L145" s="263"/>
      <c r="M145" s="264" t="s">
        <v>32</v>
      </c>
      <c r="N145" s="265" t="s">
        <v>48</v>
      </c>
      <c r="O145" s="85"/>
      <c r="P145" s="222">
        <f>O145*H145</f>
        <v>0</v>
      </c>
      <c r="Q145" s="222">
        <v>0.14</v>
      </c>
      <c r="R145" s="222">
        <f>Q145*H145</f>
        <v>5.090400000000001</v>
      </c>
      <c r="S145" s="222">
        <v>0</v>
      </c>
      <c r="T145" s="223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24" t="s">
        <v>172</v>
      </c>
      <c r="AT145" s="224" t="s">
        <v>326</v>
      </c>
      <c r="AU145" s="224" t="s">
        <v>86</v>
      </c>
      <c r="AY145" s="17" t="s">
        <v>134</v>
      </c>
      <c r="BE145" s="225">
        <f>IF(N145="základní",J145,0)</f>
        <v>0</v>
      </c>
      <c r="BF145" s="225">
        <f>IF(N145="snížená",J145,0)</f>
        <v>0</v>
      </c>
      <c r="BG145" s="225">
        <f>IF(N145="zákl. přenesená",J145,0)</f>
        <v>0</v>
      </c>
      <c r="BH145" s="225">
        <f>IF(N145="sníž. přenesená",J145,0)</f>
        <v>0</v>
      </c>
      <c r="BI145" s="225">
        <f>IF(N145="nulová",J145,0)</f>
        <v>0</v>
      </c>
      <c r="BJ145" s="17" t="s">
        <v>84</v>
      </c>
      <c r="BK145" s="225">
        <f>ROUND(I145*H145,2)</f>
        <v>0</v>
      </c>
      <c r="BL145" s="17" t="s">
        <v>141</v>
      </c>
      <c r="BM145" s="224" t="s">
        <v>650</v>
      </c>
    </row>
    <row r="146" spans="1:51" s="13" customFormat="1" ht="12">
      <c r="A146" s="13"/>
      <c r="B146" s="226"/>
      <c r="C146" s="227"/>
      <c r="D146" s="228" t="s">
        <v>158</v>
      </c>
      <c r="E146" s="229" t="s">
        <v>32</v>
      </c>
      <c r="F146" s="230" t="s">
        <v>647</v>
      </c>
      <c r="G146" s="227"/>
      <c r="H146" s="231">
        <v>36</v>
      </c>
      <c r="I146" s="232"/>
      <c r="J146" s="227"/>
      <c r="K146" s="227"/>
      <c r="L146" s="233"/>
      <c r="M146" s="234"/>
      <c r="N146" s="235"/>
      <c r="O146" s="235"/>
      <c r="P146" s="235"/>
      <c r="Q146" s="235"/>
      <c r="R146" s="235"/>
      <c r="S146" s="235"/>
      <c r="T146" s="236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7" t="s">
        <v>158</v>
      </c>
      <c r="AU146" s="237" t="s">
        <v>86</v>
      </c>
      <c r="AV146" s="13" t="s">
        <v>86</v>
      </c>
      <c r="AW146" s="13" t="s">
        <v>39</v>
      </c>
      <c r="AX146" s="13" t="s">
        <v>84</v>
      </c>
      <c r="AY146" s="237" t="s">
        <v>134</v>
      </c>
    </row>
    <row r="147" spans="1:51" s="13" customFormat="1" ht="12">
      <c r="A147" s="13"/>
      <c r="B147" s="226"/>
      <c r="C147" s="227"/>
      <c r="D147" s="228" t="s">
        <v>158</v>
      </c>
      <c r="E147" s="227"/>
      <c r="F147" s="230" t="s">
        <v>651</v>
      </c>
      <c r="G147" s="227"/>
      <c r="H147" s="231">
        <v>36.36</v>
      </c>
      <c r="I147" s="232"/>
      <c r="J147" s="227"/>
      <c r="K147" s="227"/>
      <c r="L147" s="233"/>
      <c r="M147" s="234"/>
      <c r="N147" s="235"/>
      <c r="O147" s="235"/>
      <c r="P147" s="235"/>
      <c r="Q147" s="235"/>
      <c r="R147" s="235"/>
      <c r="S147" s="235"/>
      <c r="T147" s="236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7" t="s">
        <v>158</v>
      </c>
      <c r="AU147" s="237" t="s">
        <v>86</v>
      </c>
      <c r="AV147" s="13" t="s">
        <v>86</v>
      </c>
      <c r="AW147" s="13" t="s">
        <v>4</v>
      </c>
      <c r="AX147" s="13" t="s">
        <v>84</v>
      </c>
      <c r="AY147" s="237" t="s">
        <v>134</v>
      </c>
    </row>
    <row r="148" spans="1:65" s="2" customFormat="1" ht="37.8" customHeight="1">
      <c r="A148" s="39"/>
      <c r="B148" s="40"/>
      <c r="C148" s="213" t="s">
        <v>279</v>
      </c>
      <c r="D148" s="213" t="s">
        <v>136</v>
      </c>
      <c r="E148" s="214" t="s">
        <v>366</v>
      </c>
      <c r="F148" s="215" t="s">
        <v>367</v>
      </c>
      <c r="G148" s="216" t="s">
        <v>156</v>
      </c>
      <c r="H148" s="217">
        <v>151</v>
      </c>
      <c r="I148" s="218"/>
      <c r="J148" s="219">
        <f>ROUND(I148*H148,2)</f>
        <v>0</v>
      </c>
      <c r="K148" s="215" t="s">
        <v>140</v>
      </c>
      <c r="L148" s="45"/>
      <c r="M148" s="220" t="s">
        <v>32</v>
      </c>
      <c r="N148" s="221" t="s">
        <v>48</v>
      </c>
      <c r="O148" s="85"/>
      <c r="P148" s="222">
        <f>O148*H148</f>
        <v>0</v>
      </c>
      <c r="Q148" s="222">
        <v>0.08565</v>
      </c>
      <c r="R148" s="222">
        <f>Q148*H148</f>
        <v>12.933150000000001</v>
      </c>
      <c r="S148" s="222">
        <v>0</v>
      </c>
      <c r="T148" s="223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24" t="s">
        <v>141</v>
      </c>
      <c r="AT148" s="224" t="s">
        <v>136</v>
      </c>
      <c r="AU148" s="224" t="s">
        <v>86</v>
      </c>
      <c r="AY148" s="17" t="s">
        <v>134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7" t="s">
        <v>84</v>
      </c>
      <c r="BK148" s="225">
        <f>ROUND(I148*H148,2)</f>
        <v>0</v>
      </c>
      <c r="BL148" s="17" t="s">
        <v>141</v>
      </c>
      <c r="BM148" s="224" t="s">
        <v>368</v>
      </c>
    </row>
    <row r="149" spans="1:51" s="13" customFormat="1" ht="12">
      <c r="A149" s="13"/>
      <c r="B149" s="226"/>
      <c r="C149" s="227"/>
      <c r="D149" s="228" t="s">
        <v>158</v>
      </c>
      <c r="E149" s="229" t="s">
        <v>32</v>
      </c>
      <c r="F149" s="230" t="s">
        <v>652</v>
      </c>
      <c r="G149" s="227"/>
      <c r="H149" s="231">
        <v>151</v>
      </c>
      <c r="I149" s="232"/>
      <c r="J149" s="227"/>
      <c r="K149" s="227"/>
      <c r="L149" s="233"/>
      <c r="M149" s="234"/>
      <c r="N149" s="235"/>
      <c r="O149" s="235"/>
      <c r="P149" s="235"/>
      <c r="Q149" s="235"/>
      <c r="R149" s="235"/>
      <c r="S149" s="235"/>
      <c r="T149" s="236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7" t="s">
        <v>158</v>
      </c>
      <c r="AU149" s="237" t="s">
        <v>86</v>
      </c>
      <c r="AV149" s="13" t="s">
        <v>86</v>
      </c>
      <c r="AW149" s="13" t="s">
        <v>39</v>
      </c>
      <c r="AX149" s="13" t="s">
        <v>84</v>
      </c>
      <c r="AY149" s="237" t="s">
        <v>134</v>
      </c>
    </row>
    <row r="150" spans="1:65" s="2" customFormat="1" ht="14.4" customHeight="1">
      <c r="A150" s="39"/>
      <c r="B150" s="40"/>
      <c r="C150" s="256" t="s">
        <v>284</v>
      </c>
      <c r="D150" s="256" t="s">
        <v>326</v>
      </c>
      <c r="E150" s="257" t="s">
        <v>653</v>
      </c>
      <c r="F150" s="258" t="s">
        <v>654</v>
      </c>
      <c r="G150" s="259" t="s">
        <v>156</v>
      </c>
      <c r="H150" s="260">
        <v>152.51</v>
      </c>
      <c r="I150" s="261"/>
      <c r="J150" s="262">
        <f>ROUND(I150*H150,2)</f>
        <v>0</v>
      </c>
      <c r="K150" s="258" t="s">
        <v>398</v>
      </c>
      <c r="L150" s="263"/>
      <c r="M150" s="264" t="s">
        <v>32</v>
      </c>
      <c r="N150" s="265" t="s">
        <v>48</v>
      </c>
      <c r="O150" s="85"/>
      <c r="P150" s="222">
        <f>O150*H150</f>
        <v>0</v>
      </c>
      <c r="Q150" s="222">
        <v>0.18</v>
      </c>
      <c r="R150" s="222">
        <f>Q150*H150</f>
        <v>27.4518</v>
      </c>
      <c r="S150" s="222">
        <v>0</v>
      </c>
      <c r="T150" s="223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24" t="s">
        <v>172</v>
      </c>
      <c r="AT150" s="224" t="s">
        <v>326</v>
      </c>
      <c r="AU150" s="224" t="s">
        <v>86</v>
      </c>
      <c r="AY150" s="17" t="s">
        <v>134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17" t="s">
        <v>84</v>
      </c>
      <c r="BK150" s="225">
        <f>ROUND(I150*H150,2)</f>
        <v>0</v>
      </c>
      <c r="BL150" s="17" t="s">
        <v>141</v>
      </c>
      <c r="BM150" s="224" t="s">
        <v>655</v>
      </c>
    </row>
    <row r="151" spans="1:51" s="13" customFormat="1" ht="12">
      <c r="A151" s="13"/>
      <c r="B151" s="226"/>
      <c r="C151" s="227"/>
      <c r="D151" s="228" t="s">
        <v>158</v>
      </c>
      <c r="E151" s="229" t="s">
        <v>32</v>
      </c>
      <c r="F151" s="230" t="s">
        <v>652</v>
      </c>
      <c r="G151" s="227"/>
      <c r="H151" s="231">
        <v>151</v>
      </c>
      <c r="I151" s="232"/>
      <c r="J151" s="227"/>
      <c r="K151" s="227"/>
      <c r="L151" s="233"/>
      <c r="M151" s="234"/>
      <c r="N151" s="235"/>
      <c r="O151" s="235"/>
      <c r="P151" s="235"/>
      <c r="Q151" s="235"/>
      <c r="R151" s="235"/>
      <c r="S151" s="235"/>
      <c r="T151" s="236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7" t="s">
        <v>158</v>
      </c>
      <c r="AU151" s="237" t="s">
        <v>86</v>
      </c>
      <c r="AV151" s="13" t="s">
        <v>86</v>
      </c>
      <c r="AW151" s="13" t="s">
        <v>39</v>
      </c>
      <c r="AX151" s="13" t="s">
        <v>84</v>
      </c>
      <c r="AY151" s="237" t="s">
        <v>134</v>
      </c>
    </row>
    <row r="152" spans="1:51" s="13" customFormat="1" ht="12">
      <c r="A152" s="13"/>
      <c r="B152" s="226"/>
      <c r="C152" s="227"/>
      <c r="D152" s="228" t="s">
        <v>158</v>
      </c>
      <c r="E152" s="227"/>
      <c r="F152" s="230" t="s">
        <v>656</v>
      </c>
      <c r="G152" s="227"/>
      <c r="H152" s="231">
        <v>152.51</v>
      </c>
      <c r="I152" s="232"/>
      <c r="J152" s="227"/>
      <c r="K152" s="227"/>
      <c r="L152" s="233"/>
      <c r="M152" s="234"/>
      <c r="N152" s="235"/>
      <c r="O152" s="235"/>
      <c r="P152" s="235"/>
      <c r="Q152" s="235"/>
      <c r="R152" s="235"/>
      <c r="S152" s="235"/>
      <c r="T152" s="236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7" t="s">
        <v>158</v>
      </c>
      <c r="AU152" s="237" t="s">
        <v>86</v>
      </c>
      <c r="AV152" s="13" t="s">
        <v>86</v>
      </c>
      <c r="AW152" s="13" t="s">
        <v>4</v>
      </c>
      <c r="AX152" s="13" t="s">
        <v>84</v>
      </c>
      <c r="AY152" s="237" t="s">
        <v>134</v>
      </c>
    </row>
    <row r="153" spans="1:63" s="12" customFormat="1" ht="22.8" customHeight="1">
      <c r="A153" s="12"/>
      <c r="B153" s="197"/>
      <c r="C153" s="198"/>
      <c r="D153" s="199" t="s">
        <v>76</v>
      </c>
      <c r="E153" s="211" t="s">
        <v>172</v>
      </c>
      <c r="F153" s="211" t="s">
        <v>375</v>
      </c>
      <c r="G153" s="198"/>
      <c r="H153" s="198"/>
      <c r="I153" s="201"/>
      <c r="J153" s="212">
        <f>BK153</f>
        <v>0</v>
      </c>
      <c r="K153" s="198"/>
      <c r="L153" s="203"/>
      <c r="M153" s="204"/>
      <c r="N153" s="205"/>
      <c r="O153" s="205"/>
      <c r="P153" s="206">
        <f>SUM(P154:P160)</f>
        <v>0</v>
      </c>
      <c r="Q153" s="205"/>
      <c r="R153" s="206">
        <f>SUM(R154:R160)</f>
        <v>27.08778</v>
      </c>
      <c r="S153" s="205"/>
      <c r="T153" s="207">
        <f>SUM(T154:T160)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08" t="s">
        <v>84</v>
      </c>
      <c r="AT153" s="209" t="s">
        <v>76</v>
      </c>
      <c r="AU153" s="209" t="s">
        <v>84</v>
      </c>
      <c r="AY153" s="208" t="s">
        <v>134</v>
      </c>
      <c r="BK153" s="210">
        <f>SUM(BK154:BK160)</f>
        <v>0</v>
      </c>
    </row>
    <row r="154" spans="1:65" s="2" customFormat="1" ht="37.8" customHeight="1">
      <c r="A154" s="39"/>
      <c r="B154" s="40"/>
      <c r="C154" s="213" t="s">
        <v>414</v>
      </c>
      <c r="D154" s="213" t="s">
        <v>376</v>
      </c>
      <c r="E154" s="214" t="s">
        <v>377</v>
      </c>
      <c r="F154" s="215" t="s">
        <v>378</v>
      </c>
      <c r="G154" s="216" t="s">
        <v>185</v>
      </c>
      <c r="H154" s="217">
        <v>28</v>
      </c>
      <c r="I154" s="218"/>
      <c r="J154" s="219">
        <f>ROUND(I154*H154,2)</f>
        <v>0</v>
      </c>
      <c r="K154" s="215" t="s">
        <v>379</v>
      </c>
      <c r="L154" s="45"/>
      <c r="M154" s="220" t="s">
        <v>32</v>
      </c>
      <c r="N154" s="221" t="s">
        <v>48</v>
      </c>
      <c r="O154" s="85"/>
      <c r="P154" s="222">
        <f>O154*H154</f>
        <v>0</v>
      </c>
      <c r="Q154" s="222">
        <v>0</v>
      </c>
      <c r="R154" s="222">
        <f>Q154*H154</f>
        <v>0</v>
      </c>
      <c r="S154" s="222">
        <v>0</v>
      </c>
      <c r="T154" s="223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24" t="s">
        <v>141</v>
      </c>
      <c r="AT154" s="224" t="s">
        <v>136</v>
      </c>
      <c r="AU154" s="224" t="s">
        <v>86</v>
      </c>
      <c r="AY154" s="17" t="s">
        <v>134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7" t="s">
        <v>84</v>
      </c>
      <c r="BK154" s="225">
        <f>ROUND(I154*H154,2)</f>
        <v>0</v>
      </c>
      <c r="BL154" s="17" t="s">
        <v>141</v>
      </c>
      <c r="BM154" s="224" t="s">
        <v>380</v>
      </c>
    </row>
    <row r="155" spans="1:65" s="2" customFormat="1" ht="14.4" customHeight="1">
      <c r="A155" s="39"/>
      <c r="B155" s="40"/>
      <c r="C155" s="213" t="s">
        <v>420</v>
      </c>
      <c r="D155" s="213" t="s">
        <v>136</v>
      </c>
      <c r="E155" s="214" t="s">
        <v>381</v>
      </c>
      <c r="F155" s="215" t="s">
        <v>382</v>
      </c>
      <c r="G155" s="216" t="s">
        <v>259</v>
      </c>
      <c r="H155" s="217">
        <v>8</v>
      </c>
      <c r="I155" s="218"/>
      <c r="J155" s="219">
        <f>ROUND(I155*H155,2)</f>
        <v>0</v>
      </c>
      <c r="K155" s="215" t="s">
        <v>32</v>
      </c>
      <c r="L155" s="45"/>
      <c r="M155" s="220" t="s">
        <v>32</v>
      </c>
      <c r="N155" s="221" t="s">
        <v>48</v>
      </c>
      <c r="O155" s="85"/>
      <c r="P155" s="222">
        <f>O155*H155</f>
        <v>0</v>
      </c>
      <c r="Q155" s="222">
        <v>0</v>
      </c>
      <c r="R155" s="222">
        <f>Q155*H155</f>
        <v>0</v>
      </c>
      <c r="S155" s="222">
        <v>0</v>
      </c>
      <c r="T155" s="223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24" t="s">
        <v>141</v>
      </c>
      <c r="AT155" s="224" t="s">
        <v>136</v>
      </c>
      <c r="AU155" s="224" t="s">
        <v>86</v>
      </c>
      <c r="AY155" s="17" t="s">
        <v>134</v>
      </c>
      <c r="BE155" s="225">
        <f>IF(N155="základní",J155,0)</f>
        <v>0</v>
      </c>
      <c r="BF155" s="225">
        <f>IF(N155="snížená",J155,0)</f>
        <v>0</v>
      </c>
      <c r="BG155" s="225">
        <f>IF(N155="zákl. přenesená",J155,0)</f>
        <v>0</v>
      </c>
      <c r="BH155" s="225">
        <f>IF(N155="sníž. přenesená",J155,0)</f>
        <v>0</v>
      </c>
      <c r="BI155" s="225">
        <f>IF(N155="nulová",J155,0)</f>
        <v>0</v>
      </c>
      <c r="BJ155" s="17" t="s">
        <v>84</v>
      </c>
      <c r="BK155" s="225">
        <f>ROUND(I155*H155,2)</f>
        <v>0</v>
      </c>
      <c r="BL155" s="17" t="s">
        <v>141</v>
      </c>
      <c r="BM155" s="224" t="s">
        <v>383</v>
      </c>
    </row>
    <row r="156" spans="1:47" s="2" customFormat="1" ht="12">
      <c r="A156" s="39"/>
      <c r="B156" s="40"/>
      <c r="C156" s="41"/>
      <c r="D156" s="228" t="s">
        <v>261</v>
      </c>
      <c r="E156" s="41"/>
      <c r="F156" s="249" t="s">
        <v>384</v>
      </c>
      <c r="G156" s="41"/>
      <c r="H156" s="41"/>
      <c r="I156" s="250"/>
      <c r="J156" s="41"/>
      <c r="K156" s="41"/>
      <c r="L156" s="45"/>
      <c r="M156" s="251"/>
      <c r="N156" s="252"/>
      <c r="O156" s="85"/>
      <c r="P156" s="85"/>
      <c r="Q156" s="85"/>
      <c r="R156" s="85"/>
      <c r="S156" s="85"/>
      <c r="T156" s="86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7" t="s">
        <v>261</v>
      </c>
      <c r="AU156" s="17" t="s">
        <v>86</v>
      </c>
    </row>
    <row r="157" spans="1:65" s="2" customFormat="1" ht="24.15" customHeight="1">
      <c r="A157" s="39"/>
      <c r="B157" s="40"/>
      <c r="C157" s="213" t="s">
        <v>426</v>
      </c>
      <c r="D157" s="213" t="s">
        <v>136</v>
      </c>
      <c r="E157" s="214" t="s">
        <v>657</v>
      </c>
      <c r="F157" s="215" t="s">
        <v>658</v>
      </c>
      <c r="G157" s="216" t="s">
        <v>185</v>
      </c>
      <c r="H157" s="217">
        <v>58</v>
      </c>
      <c r="I157" s="218"/>
      <c r="J157" s="219">
        <f>ROUND(I157*H157,2)</f>
        <v>0</v>
      </c>
      <c r="K157" s="215" t="s">
        <v>140</v>
      </c>
      <c r="L157" s="45"/>
      <c r="M157" s="220" t="s">
        <v>32</v>
      </c>
      <c r="N157" s="221" t="s">
        <v>48</v>
      </c>
      <c r="O157" s="85"/>
      <c r="P157" s="222">
        <f>O157*H157</f>
        <v>0</v>
      </c>
      <c r="Q157" s="222">
        <v>1E-05</v>
      </c>
      <c r="R157" s="222">
        <f>Q157*H157</f>
        <v>0.00058</v>
      </c>
      <c r="S157" s="222">
        <v>0</v>
      </c>
      <c r="T157" s="223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24" t="s">
        <v>141</v>
      </c>
      <c r="AT157" s="224" t="s">
        <v>136</v>
      </c>
      <c r="AU157" s="224" t="s">
        <v>86</v>
      </c>
      <c r="AY157" s="17" t="s">
        <v>134</v>
      </c>
      <c r="BE157" s="225">
        <f>IF(N157="základní",J157,0)</f>
        <v>0</v>
      </c>
      <c r="BF157" s="225">
        <f>IF(N157="snížená",J157,0)</f>
        <v>0</v>
      </c>
      <c r="BG157" s="225">
        <f>IF(N157="zákl. přenesená",J157,0)</f>
        <v>0</v>
      </c>
      <c r="BH157" s="225">
        <f>IF(N157="sníž. přenesená",J157,0)</f>
        <v>0</v>
      </c>
      <c r="BI157" s="225">
        <f>IF(N157="nulová",J157,0)</f>
        <v>0</v>
      </c>
      <c r="BJ157" s="17" t="s">
        <v>84</v>
      </c>
      <c r="BK157" s="225">
        <f>ROUND(I157*H157,2)</f>
        <v>0</v>
      </c>
      <c r="BL157" s="17" t="s">
        <v>141</v>
      </c>
      <c r="BM157" s="224" t="s">
        <v>659</v>
      </c>
    </row>
    <row r="158" spans="1:65" s="2" customFormat="1" ht="14.4" customHeight="1">
      <c r="A158" s="39"/>
      <c r="B158" s="40"/>
      <c r="C158" s="256" t="s">
        <v>430</v>
      </c>
      <c r="D158" s="256" t="s">
        <v>326</v>
      </c>
      <c r="E158" s="257" t="s">
        <v>660</v>
      </c>
      <c r="F158" s="258" t="s">
        <v>661</v>
      </c>
      <c r="G158" s="259" t="s">
        <v>139</v>
      </c>
      <c r="H158" s="260">
        <v>58</v>
      </c>
      <c r="I158" s="261"/>
      <c r="J158" s="262">
        <f>ROUND(I158*H158,2)</f>
        <v>0</v>
      </c>
      <c r="K158" s="258" t="s">
        <v>398</v>
      </c>
      <c r="L158" s="263"/>
      <c r="M158" s="264" t="s">
        <v>32</v>
      </c>
      <c r="N158" s="265" t="s">
        <v>48</v>
      </c>
      <c r="O158" s="85"/>
      <c r="P158" s="222">
        <f>O158*H158</f>
        <v>0</v>
      </c>
      <c r="Q158" s="222">
        <v>0.42</v>
      </c>
      <c r="R158" s="222">
        <f>Q158*H158</f>
        <v>24.36</v>
      </c>
      <c r="S158" s="222">
        <v>0</v>
      </c>
      <c r="T158" s="223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24" t="s">
        <v>172</v>
      </c>
      <c r="AT158" s="224" t="s">
        <v>326</v>
      </c>
      <c r="AU158" s="224" t="s">
        <v>86</v>
      </c>
      <c r="AY158" s="17" t="s">
        <v>134</v>
      </c>
      <c r="BE158" s="225">
        <f>IF(N158="základní",J158,0)</f>
        <v>0</v>
      </c>
      <c r="BF158" s="225">
        <f>IF(N158="snížená",J158,0)</f>
        <v>0</v>
      </c>
      <c r="BG158" s="225">
        <f>IF(N158="zákl. přenesená",J158,0)</f>
        <v>0</v>
      </c>
      <c r="BH158" s="225">
        <f>IF(N158="sníž. přenesená",J158,0)</f>
        <v>0</v>
      </c>
      <c r="BI158" s="225">
        <f>IF(N158="nulová",J158,0)</f>
        <v>0</v>
      </c>
      <c r="BJ158" s="17" t="s">
        <v>84</v>
      </c>
      <c r="BK158" s="225">
        <f>ROUND(I158*H158,2)</f>
        <v>0</v>
      </c>
      <c r="BL158" s="17" t="s">
        <v>141</v>
      </c>
      <c r="BM158" s="224" t="s">
        <v>662</v>
      </c>
    </row>
    <row r="159" spans="1:65" s="2" customFormat="1" ht="14.4" customHeight="1">
      <c r="A159" s="39"/>
      <c r="B159" s="40"/>
      <c r="C159" s="213" t="s">
        <v>434</v>
      </c>
      <c r="D159" s="213" t="s">
        <v>136</v>
      </c>
      <c r="E159" s="214" t="s">
        <v>389</v>
      </c>
      <c r="F159" s="215" t="s">
        <v>390</v>
      </c>
      <c r="G159" s="216" t="s">
        <v>139</v>
      </c>
      <c r="H159" s="217">
        <v>8</v>
      </c>
      <c r="I159" s="218"/>
      <c r="J159" s="219">
        <f>ROUND(I159*H159,2)</f>
        <v>0</v>
      </c>
      <c r="K159" s="215" t="s">
        <v>140</v>
      </c>
      <c r="L159" s="45"/>
      <c r="M159" s="220" t="s">
        <v>32</v>
      </c>
      <c r="N159" s="221" t="s">
        <v>48</v>
      </c>
      <c r="O159" s="85"/>
      <c r="P159" s="222">
        <f>O159*H159</f>
        <v>0</v>
      </c>
      <c r="Q159" s="222">
        <v>0.3409</v>
      </c>
      <c r="R159" s="222">
        <f>Q159*H159</f>
        <v>2.7272</v>
      </c>
      <c r="S159" s="222">
        <v>0</v>
      </c>
      <c r="T159" s="223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24" t="s">
        <v>141</v>
      </c>
      <c r="AT159" s="224" t="s">
        <v>136</v>
      </c>
      <c r="AU159" s="224" t="s">
        <v>86</v>
      </c>
      <c r="AY159" s="17" t="s">
        <v>134</v>
      </c>
      <c r="BE159" s="225">
        <f>IF(N159="základní",J159,0)</f>
        <v>0</v>
      </c>
      <c r="BF159" s="225">
        <f>IF(N159="snížená",J159,0)</f>
        <v>0</v>
      </c>
      <c r="BG159" s="225">
        <f>IF(N159="zákl. přenesená",J159,0)</f>
        <v>0</v>
      </c>
      <c r="BH159" s="225">
        <f>IF(N159="sníž. přenesená",J159,0)</f>
        <v>0</v>
      </c>
      <c r="BI159" s="225">
        <f>IF(N159="nulová",J159,0)</f>
        <v>0</v>
      </c>
      <c r="BJ159" s="17" t="s">
        <v>84</v>
      </c>
      <c r="BK159" s="225">
        <f>ROUND(I159*H159,2)</f>
        <v>0</v>
      </c>
      <c r="BL159" s="17" t="s">
        <v>141</v>
      </c>
      <c r="BM159" s="224" t="s">
        <v>391</v>
      </c>
    </row>
    <row r="160" spans="1:47" s="2" customFormat="1" ht="12">
      <c r="A160" s="39"/>
      <c r="B160" s="40"/>
      <c r="C160" s="41"/>
      <c r="D160" s="228" t="s">
        <v>261</v>
      </c>
      <c r="E160" s="41"/>
      <c r="F160" s="249" t="s">
        <v>392</v>
      </c>
      <c r="G160" s="41"/>
      <c r="H160" s="41"/>
      <c r="I160" s="250"/>
      <c r="J160" s="41"/>
      <c r="K160" s="41"/>
      <c r="L160" s="45"/>
      <c r="M160" s="251"/>
      <c r="N160" s="252"/>
      <c r="O160" s="85"/>
      <c r="P160" s="85"/>
      <c r="Q160" s="85"/>
      <c r="R160" s="85"/>
      <c r="S160" s="85"/>
      <c r="T160" s="86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7" t="s">
        <v>261</v>
      </c>
      <c r="AU160" s="17" t="s">
        <v>86</v>
      </c>
    </row>
    <row r="161" spans="1:63" s="12" customFormat="1" ht="22.8" customHeight="1">
      <c r="A161" s="12"/>
      <c r="B161" s="197"/>
      <c r="C161" s="198"/>
      <c r="D161" s="199" t="s">
        <v>76</v>
      </c>
      <c r="E161" s="211" t="s">
        <v>177</v>
      </c>
      <c r="F161" s="211" t="s">
        <v>239</v>
      </c>
      <c r="G161" s="198"/>
      <c r="H161" s="198"/>
      <c r="I161" s="201"/>
      <c r="J161" s="212">
        <f>BK161</f>
        <v>0</v>
      </c>
      <c r="K161" s="198"/>
      <c r="L161" s="203"/>
      <c r="M161" s="204"/>
      <c r="N161" s="205"/>
      <c r="O161" s="205"/>
      <c r="P161" s="206">
        <f>SUM(P162:P179)</f>
        <v>0</v>
      </c>
      <c r="Q161" s="205"/>
      <c r="R161" s="206">
        <f>SUM(R162:R179)</f>
        <v>263.1837699999999</v>
      </c>
      <c r="S161" s="205"/>
      <c r="T161" s="207">
        <f>SUM(T162:T179)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08" t="s">
        <v>84</v>
      </c>
      <c r="AT161" s="209" t="s">
        <v>76</v>
      </c>
      <c r="AU161" s="209" t="s">
        <v>84</v>
      </c>
      <c r="AY161" s="208" t="s">
        <v>134</v>
      </c>
      <c r="BK161" s="210">
        <f>SUM(BK162:BK179)</f>
        <v>0</v>
      </c>
    </row>
    <row r="162" spans="1:65" s="2" customFormat="1" ht="14.4" customHeight="1">
      <c r="A162" s="39"/>
      <c r="B162" s="40"/>
      <c r="C162" s="213" t="s">
        <v>438</v>
      </c>
      <c r="D162" s="213" t="s">
        <v>136</v>
      </c>
      <c r="E162" s="214" t="s">
        <v>663</v>
      </c>
      <c r="F162" s="215" t="s">
        <v>664</v>
      </c>
      <c r="G162" s="216" t="s">
        <v>139</v>
      </c>
      <c r="H162" s="217">
        <v>6</v>
      </c>
      <c r="I162" s="218"/>
      <c r="J162" s="219">
        <f>ROUND(I162*H162,2)</f>
        <v>0</v>
      </c>
      <c r="K162" s="215" t="s">
        <v>140</v>
      </c>
      <c r="L162" s="45"/>
      <c r="M162" s="220" t="s">
        <v>32</v>
      </c>
      <c r="N162" s="221" t="s">
        <v>48</v>
      </c>
      <c r="O162" s="85"/>
      <c r="P162" s="222">
        <f>O162*H162</f>
        <v>0</v>
      </c>
      <c r="Q162" s="222">
        <v>0.01809</v>
      </c>
      <c r="R162" s="222">
        <f>Q162*H162</f>
        <v>0.10854</v>
      </c>
      <c r="S162" s="222">
        <v>0</v>
      </c>
      <c r="T162" s="223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24" t="s">
        <v>141</v>
      </c>
      <c r="AT162" s="224" t="s">
        <v>136</v>
      </c>
      <c r="AU162" s="224" t="s">
        <v>86</v>
      </c>
      <c r="AY162" s="17" t="s">
        <v>134</v>
      </c>
      <c r="BE162" s="225">
        <f>IF(N162="základní",J162,0)</f>
        <v>0</v>
      </c>
      <c r="BF162" s="225">
        <f>IF(N162="snížená",J162,0)</f>
        <v>0</v>
      </c>
      <c r="BG162" s="225">
        <f>IF(N162="zákl. přenesená",J162,0)</f>
        <v>0</v>
      </c>
      <c r="BH162" s="225">
        <f>IF(N162="sníž. přenesená",J162,0)</f>
        <v>0</v>
      </c>
      <c r="BI162" s="225">
        <f>IF(N162="nulová",J162,0)</f>
        <v>0</v>
      </c>
      <c r="BJ162" s="17" t="s">
        <v>84</v>
      </c>
      <c r="BK162" s="225">
        <f>ROUND(I162*H162,2)</f>
        <v>0</v>
      </c>
      <c r="BL162" s="17" t="s">
        <v>141</v>
      </c>
      <c r="BM162" s="224" t="s">
        <v>665</v>
      </c>
    </row>
    <row r="163" spans="1:65" s="2" customFormat="1" ht="14.4" customHeight="1">
      <c r="A163" s="39"/>
      <c r="B163" s="40"/>
      <c r="C163" s="213" t="s">
        <v>443</v>
      </c>
      <c r="D163" s="213" t="s">
        <v>136</v>
      </c>
      <c r="E163" s="214" t="s">
        <v>393</v>
      </c>
      <c r="F163" s="215" t="s">
        <v>394</v>
      </c>
      <c r="G163" s="216" t="s">
        <v>139</v>
      </c>
      <c r="H163" s="217">
        <v>14</v>
      </c>
      <c r="I163" s="218"/>
      <c r="J163" s="219">
        <f>ROUND(I163*H163,2)</f>
        <v>0</v>
      </c>
      <c r="K163" s="215" t="s">
        <v>140</v>
      </c>
      <c r="L163" s="45"/>
      <c r="M163" s="220" t="s">
        <v>32</v>
      </c>
      <c r="N163" s="221" t="s">
        <v>48</v>
      </c>
      <c r="O163" s="85"/>
      <c r="P163" s="222">
        <f>O163*H163</f>
        <v>0</v>
      </c>
      <c r="Q163" s="222">
        <v>0.0007</v>
      </c>
      <c r="R163" s="222">
        <f>Q163*H163</f>
        <v>0.0098</v>
      </c>
      <c r="S163" s="222">
        <v>0</v>
      </c>
      <c r="T163" s="223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24" t="s">
        <v>141</v>
      </c>
      <c r="AT163" s="224" t="s">
        <v>136</v>
      </c>
      <c r="AU163" s="224" t="s">
        <v>86</v>
      </c>
      <c r="AY163" s="17" t="s">
        <v>134</v>
      </c>
      <c r="BE163" s="225">
        <f>IF(N163="základní",J163,0)</f>
        <v>0</v>
      </c>
      <c r="BF163" s="225">
        <f>IF(N163="snížená",J163,0)</f>
        <v>0</v>
      </c>
      <c r="BG163" s="225">
        <f>IF(N163="zákl. přenesená",J163,0)</f>
        <v>0</v>
      </c>
      <c r="BH163" s="225">
        <f>IF(N163="sníž. přenesená",J163,0)</f>
        <v>0</v>
      </c>
      <c r="BI163" s="225">
        <f>IF(N163="nulová",J163,0)</f>
        <v>0</v>
      </c>
      <c r="BJ163" s="17" t="s">
        <v>84</v>
      </c>
      <c r="BK163" s="225">
        <f>ROUND(I163*H163,2)</f>
        <v>0</v>
      </c>
      <c r="BL163" s="17" t="s">
        <v>141</v>
      </c>
      <c r="BM163" s="224" t="s">
        <v>666</v>
      </c>
    </row>
    <row r="164" spans="1:65" s="2" customFormat="1" ht="14.4" customHeight="1">
      <c r="A164" s="39"/>
      <c r="B164" s="40"/>
      <c r="C164" s="256" t="s">
        <v>448</v>
      </c>
      <c r="D164" s="256" t="s">
        <v>326</v>
      </c>
      <c r="E164" s="257" t="s">
        <v>396</v>
      </c>
      <c r="F164" s="258" t="s">
        <v>397</v>
      </c>
      <c r="G164" s="259" t="s">
        <v>139</v>
      </c>
      <c r="H164" s="260">
        <v>14</v>
      </c>
      <c r="I164" s="261"/>
      <c r="J164" s="262">
        <f>ROUND(I164*H164,2)</f>
        <v>0</v>
      </c>
      <c r="K164" s="258" t="s">
        <v>398</v>
      </c>
      <c r="L164" s="263"/>
      <c r="M164" s="264" t="s">
        <v>32</v>
      </c>
      <c r="N164" s="265" t="s">
        <v>48</v>
      </c>
      <c r="O164" s="85"/>
      <c r="P164" s="222">
        <f>O164*H164</f>
        <v>0</v>
      </c>
      <c r="Q164" s="222">
        <v>0.004</v>
      </c>
      <c r="R164" s="222">
        <f>Q164*H164</f>
        <v>0.056</v>
      </c>
      <c r="S164" s="222">
        <v>0</v>
      </c>
      <c r="T164" s="223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24" t="s">
        <v>172</v>
      </c>
      <c r="AT164" s="224" t="s">
        <v>326</v>
      </c>
      <c r="AU164" s="224" t="s">
        <v>86</v>
      </c>
      <c r="AY164" s="17" t="s">
        <v>134</v>
      </c>
      <c r="BE164" s="225">
        <f>IF(N164="základní",J164,0)</f>
        <v>0</v>
      </c>
      <c r="BF164" s="225">
        <f>IF(N164="snížená",J164,0)</f>
        <v>0</v>
      </c>
      <c r="BG164" s="225">
        <f>IF(N164="zákl. přenesená",J164,0)</f>
        <v>0</v>
      </c>
      <c r="BH164" s="225">
        <f>IF(N164="sníž. přenesená",J164,0)</f>
        <v>0</v>
      </c>
      <c r="BI164" s="225">
        <f>IF(N164="nulová",J164,0)</f>
        <v>0</v>
      </c>
      <c r="BJ164" s="17" t="s">
        <v>84</v>
      </c>
      <c r="BK164" s="225">
        <f>ROUND(I164*H164,2)</f>
        <v>0</v>
      </c>
      <c r="BL164" s="17" t="s">
        <v>141</v>
      </c>
      <c r="BM164" s="224" t="s">
        <v>667</v>
      </c>
    </row>
    <row r="165" spans="1:65" s="2" customFormat="1" ht="14.4" customHeight="1">
      <c r="A165" s="39"/>
      <c r="B165" s="40"/>
      <c r="C165" s="213" t="s">
        <v>452</v>
      </c>
      <c r="D165" s="213" t="s">
        <v>136</v>
      </c>
      <c r="E165" s="214" t="s">
        <v>400</v>
      </c>
      <c r="F165" s="215" t="s">
        <v>401</v>
      </c>
      <c r="G165" s="216" t="s">
        <v>139</v>
      </c>
      <c r="H165" s="217">
        <v>14</v>
      </c>
      <c r="I165" s="218"/>
      <c r="J165" s="219">
        <f>ROUND(I165*H165,2)</f>
        <v>0</v>
      </c>
      <c r="K165" s="215" t="s">
        <v>140</v>
      </c>
      <c r="L165" s="45"/>
      <c r="M165" s="220" t="s">
        <v>32</v>
      </c>
      <c r="N165" s="221" t="s">
        <v>48</v>
      </c>
      <c r="O165" s="85"/>
      <c r="P165" s="222">
        <f>O165*H165</f>
        <v>0</v>
      </c>
      <c r="Q165" s="222">
        <v>0.11241</v>
      </c>
      <c r="R165" s="222">
        <f>Q165*H165</f>
        <v>1.57374</v>
      </c>
      <c r="S165" s="222">
        <v>0</v>
      </c>
      <c r="T165" s="223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24" t="s">
        <v>141</v>
      </c>
      <c r="AT165" s="224" t="s">
        <v>136</v>
      </c>
      <c r="AU165" s="224" t="s">
        <v>86</v>
      </c>
      <c r="AY165" s="17" t="s">
        <v>134</v>
      </c>
      <c r="BE165" s="225">
        <f>IF(N165="základní",J165,0)</f>
        <v>0</v>
      </c>
      <c r="BF165" s="225">
        <f>IF(N165="snížená",J165,0)</f>
        <v>0</v>
      </c>
      <c r="BG165" s="225">
        <f>IF(N165="zákl. přenesená",J165,0)</f>
        <v>0</v>
      </c>
      <c r="BH165" s="225">
        <f>IF(N165="sníž. přenesená",J165,0)</f>
        <v>0</v>
      </c>
      <c r="BI165" s="225">
        <f>IF(N165="nulová",J165,0)</f>
        <v>0</v>
      </c>
      <c r="BJ165" s="17" t="s">
        <v>84</v>
      </c>
      <c r="BK165" s="225">
        <f>ROUND(I165*H165,2)</f>
        <v>0</v>
      </c>
      <c r="BL165" s="17" t="s">
        <v>141</v>
      </c>
      <c r="BM165" s="224" t="s">
        <v>668</v>
      </c>
    </row>
    <row r="166" spans="1:65" s="2" customFormat="1" ht="14.4" customHeight="1">
      <c r="A166" s="39"/>
      <c r="B166" s="40"/>
      <c r="C166" s="256" t="s">
        <v>456</v>
      </c>
      <c r="D166" s="256" t="s">
        <v>326</v>
      </c>
      <c r="E166" s="257" t="s">
        <v>669</v>
      </c>
      <c r="F166" s="258" t="s">
        <v>670</v>
      </c>
      <c r="G166" s="259" t="s">
        <v>139</v>
      </c>
      <c r="H166" s="260">
        <v>14</v>
      </c>
      <c r="I166" s="261"/>
      <c r="J166" s="262">
        <f>ROUND(I166*H166,2)</f>
        <v>0</v>
      </c>
      <c r="K166" s="258" t="s">
        <v>398</v>
      </c>
      <c r="L166" s="263"/>
      <c r="M166" s="264" t="s">
        <v>32</v>
      </c>
      <c r="N166" s="265" t="s">
        <v>48</v>
      </c>
      <c r="O166" s="85"/>
      <c r="P166" s="222">
        <f>O166*H166</f>
        <v>0</v>
      </c>
      <c r="Q166" s="222">
        <v>0.0061</v>
      </c>
      <c r="R166" s="222">
        <f>Q166*H166</f>
        <v>0.0854</v>
      </c>
      <c r="S166" s="222">
        <v>0</v>
      </c>
      <c r="T166" s="223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24" t="s">
        <v>172</v>
      </c>
      <c r="AT166" s="224" t="s">
        <v>326</v>
      </c>
      <c r="AU166" s="224" t="s">
        <v>86</v>
      </c>
      <c r="AY166" s="17" t="s">
        <v>134</v>
      </c>
      <c r="BE166" s="225">
        <f>IF(N166="základní",J166,0)</f>
        <v>0</v>
      </c>
      <c r="BF166" s="225">
        <f>IF(N166="snížená",J166,0)</f>
        <v>0</v>
      </c>
      <c r="BG166" s="225">
        <f>IF(N166="zákl. přenesená",J166,0)</f>
        <v>0</v>
      </c>
      <c r="BH166" s="225">
        <f>IF(N166="sníž. přenesená",J166,0)</f>
        <v>0</v>
      </c>
      <c r="BI166" s="225">
        <f>IF(N166="nulová",J166,0)</f>
        <v>0</v>
      </c>
      <c r="BJ166" s="17" t="s">
        <v>84</v>
      </c>
      <c r="BK166" s="225">
        <f>ROUND(I166*H166,2)</f>
        <v>0</v>
      </c>
      <c r="BL166" s="17" t="s">
        <v>141</v>
      </c>
      <c r="BM166" s="224" t="s">
        <v>671</v>
      </c>
    </row>
    <row r="167" spans="1:65" s="2" customFormat="1" ht="14.4" customHeight="1">
      <c r="A167" s="39"/>
      <c r="B167" s="40"/>
      <c r="C167" s="213" t="s">
        <v>460</v>
      </c>
      <c r="D167" s="213" t="s">
        <v>136</v>
      </c>
      <c r="E167" s="214" t="s">
        <v>406</v>
      </c>
      <c r="F167" s="215" t="s">
        <v>407</v>
      </c>
      <c r="G167" s="216" t="s">
        <v>259</v>
      </c>
      <c r="H167" s="217">
        <v>14</v>
      </c>
      <c r="I167" s="218"/>
      <c r="J167" s="219">
        <f>ROUND(I167*H167,2)</f>
        <v>0</v>
      </c>
      <c r="K167" s="215" t="s">
        <v>32</v>
      </c>
      <c r="L167" s="45"/>
      <c r="M167" s="220" t="s">
        <v>32</v>
      </c>
      <c r="N167" s="221" t="s">
        <v>48</v>
      </c>
      <c r="O167" s="85"/>
      <c r="P167" s="222">
        <f>O167*H167</f>
        <v>0</v>
      </c>
      <c r="Q167" s="222">
        <v>0</v>
      </c>
      <c r="R167" s="222">
        <f>Q167*H167</f>
        <v>0</v>
      </c>
      <c r="S167" s="222">
        <v>0</v>
      </c>
      <c r="T167" s="223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24" t="s">
        <v>141</v>
      </c>
      <c r="AT167" s="224" t="s">
        <v>136</v>
      </c>
      <c r="AU167" s="224" t="s">
        <v>86</v>
      </c>
      <c r="AY167" s="17" t="s">
        <v>134</v>
      </c>
      <c r="BE167" s="225">
        <f>IF(N167="základní",J167,0)</f>
        <v>0</v>
      </c>
      <c r="BF167" s="225">
        <f>IF(N167="snížená",J167,0)</f>
        <v>0</v>
      </c>
      <c r="BG167" s="225">
        <f>IF(N167="zákl. přenesená",J167,0)</f>
        <v>0</v>
      </c>
      <c r="BH167" s="225">
        <f>IF(N167="sníž. přenesená",J167,0)</f>
        <v>0</v>
      </c>
      <c r="BI167" s="225">
        <f>IF(N167="nulová",J167,0)</f>
        <v>0</v>
      </c>
      <c r="BJ167" s="17" t="s">
        <v>84</v>
      </c>
      <c r="BK167" s="225">
        <f>ROUND(I167*H167,2)</f>
        <v>0</v>
      </c>
      <c r="BL167" s="17" t="s">
        <v>141</v>
      </c>
      <c r="BM167" s="224" t="s">
        <v>672</v>
      </c>
    </row>
    <row r="168" spans="1:47" s="2" customFormat="1" ht="12">
      <c r="A168" s="39"/>
      <c r="B168" s="40"/>
      <c r="C168" s="41"/>
      <c r="D168" s="228" t="s">
        <v>261</v>
      </c>
      <c r="E168" s="41"/>
      <c r="F168" s="249" t="s">
        <v>409</v>
      </c>
      <c r="G168" s="41"/>
      <c r="H168" s="41"/>
      <c r="I168" s="250"/>
      <c r="J168" s="41"/>
      <c r="K168" s="41"/>
      <c r="L168" s="45"/>
      <c r="M168" s="251"/>
      <c r="N168" s="252"/>
      <c r="O168" s="85"/>
      <c r="P168" s="85"/>
      <c r="Q168" s="85"/>
      <c r="R168" s="85"/>
      <c r="S168" s="85"/>
      <c r="T168" s="86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7" t="s">
        <v>261</v>
      </c>
      <c r="AU168" s="17" t="s">
        <v>86</v>
      </c>
    </row>
    <row r="169" spans="1:65" s="2" customFormat="1" ht="14.4" customHeight="1">
      <c r="A169" s="39"/>
      <c r="B169" s="40"/>
      <c r="C169" s="213" t="s">
        <v>464</v>
      </c>
      <c r="D169" s="213" t="s">
        <v>136</v>
      </c>
      <c r="E169" s="214" t="s">
        <v>410</v>
      </c>
      <c r="F169" s="215" t="s">
        <v>411</v>
      </c>
      <c r="G169" s="216" t="s">
        <v>156</v>
      </c>
      <c r="H169" s="217">
        <v>43.4</v>
      </c>
      <c r="I169" s="218"/>
      <c r="J169" s="219">
        <f>ROUND(I169*H169,2)</f>
        <v>0</v>
      </c>
      <c r="K169" s="215" t="s">
        <v>140</v>
      </c>
      <c r="L169" s="45"/>
      <c r="M169" s="220" t="s">
        <v>32</v>
      </c>
      <c r="N169" s="221" t="s">
        <v>48</v>
      </c>
      <c r="O169" s="85"/>
      <c r="P169" s="222">
        <f>O169*H169</f>
        <v>0</v>
      </c>
      <c r="Q169" s="222">
        <v>0.0006</v>
      </c>
      <c r="R169" s="222">
        <f>Q169*H169</f>
        <v>0.026039999999999997</v>
      </c>
      <c r="S169" s="222">
        <v>0</v>
      </c>
      <c r="T169" s="223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24" t="s">
        <v>141</v>
      </c>
      <c r="AT169" s="224" t="s">
        <v>136</v>
      </c>
      <c r="AU169" s="224" t="s">
        <v>86</v>
      </c>
      <c r="AY169" s="17" t="s">
        <v>134</v>
      </c>
      <c r="BE169" s="225">
        <f>IF(N169="základní",J169,0)</f>
        <v>0</v>
      </c>
      <c r="BF169" s="225">
        <f>IF(N169="snížená",J169,0)</f>
        <v>0</v>
      </c>
      <c r="BG169" s="225">
        <f>IF(N169="zákl. přenesená",J169,0)</f>
        <v>0</v>
      </c>
      <c r="BH169" s="225">
        <f>IF(N169="sníž. přenesená",J169,0)</f>
        <v>0</v>
      </c>
      <c r="BI169" s="225">
        <f>IF(N169="nulová",J169,0)</f>
        <v>0</v>
      </c>
      <c r="BJ169" s="17" t="s">
        <v>84</v>
      </c>
      <c r="BK169" s="225">
        <f>ROUND(I169*H169,2)</f>
        <v>0</v>
      </c>
      <c r="BL169" s="17" t="s">
        <v>141</v>
      </c>
      <c r="BM169" s="224" t="s">
        <v>673</v>
      </c>
    </row>
    <row r="170" spans="1:51" s="13" customFormat="1" ht="12">
      <c r="A170" s="13"/>
      <c r="B170" s="226"/>
      <c r="C170" s="227"/>
      <c r="D170" s="228" t="s">
        <v>158</v>
      </c>
      <c r="E170" s="229" t="s">
        <v>32</v>
      </c>
      <c r="F170" s="230" t="s">
        <v>413</v>
      </c>
      <c r="G170" s="227"/>
      <c r="H170" s="231">
        <v>18.7</v>
      </c>
      <c r="I170" s="232"/>
      <c r="J170" s="227"/>
      <c r="K170" s="227"/>
      <c r="L170" s="233"/>
      <c r="M170" s="234"/>
      <c r="N170" s="235"/>
      <c r="O170" s="235"/>
      <c r="P170" s="235"/>
      <c r="Q170" s="235"/>
      <c r="R170" s="235"/>
      <c r="S170" s="235"/>
      <c r="T170" s="236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7" t="s">
        <v>158</v>
      </c>
      <c r="AU170" s="237" t="s">
        <v>86</v>
      </c>
      <c r="AV170" s="13" t="s">
        <v>86</v>
      </c>
      <c r="AW170" s="13" t="s">
        <v>39</v>
      </c>
      <c r="AX170" s="13" t="s">
        <v>77</v>
      </c>
      <c r="AY170" s="237" t="s">
        <v>134</v>
      </c>
    </row>
    <row r="171" spans="1:51" s="13" customFormat="1" ht="12">
      <c r="A171" s="13"/>
      <c r="B171" s="226"/>
      <c r="C171" s="227"/>
      <c r="D171" s="228" t="s">
        <v>158</v>
      </c>
      <c r="E171" s="229" t="s">
        <v>32</v>
      </c>
      <c r="F171" s="230" t="s">
        <v>674</v>
      </c>
      <c r="G171" s="227"/>
      <c r="H171" s="231">
        <v>24.7</v>
      </c>
      <c r="I171" s="232"/>
      <c r="J171" s="227"/>
      <c r="K171" s="227"/>
      <c r="L171" s="233"/>
      <c r="M171" s="234"/>
      <c r="N171" s="235"/>
      <c r="O171" s="235"/>
      <c r="P171" s="235"/>
      <c r="Q171" s="235"/>
      <c r="R171" s="235"/>
      <c r="S171" s="235"/>
      <c r="T171" s="236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7" t="s">
        <v>158</v>
      </c>
      <c r="AU171" s="237" t="s">
        <v>86</v>
      </c>
      <c r="AV171" s="13" t="s">
        <v>86</v>
      </c>
      <c r="AW171" s="13" t="s">
        <v>39</v>
      </c>
      <c r="AX171" s="13" t="s">
        <v>77</v>
      </c>
      <c r="AY171" s="237" t="s">
        <v>134</v>
      </c>
    </row>
    <row r="172" spans="1:51" s="14" customFormat="1" ht="12">
      <c r="A172" s="14"/>
      <c r="B172" s="238"/>
      <c r="C172" s="239"/>
      <c r="D172" s="228" t="s">
        <v>158</v>
      </c>
      <c r="E172" s="240" t="s">
        <v>32</v>
      </c>
      <c r="F172" s="241" t="s">
        <v>166</v>
      </c>
      <c r="G172" s="239"/>
      <c r="H172" s="242">
        <v>43.4</v>
      </c>
      <c r="I172" s="243"/>
      <c r="J172" s="239"/>
      <c r="K172" s="239"/>
      <c r="L172" s="244"/>
      <c r="M172" s="245"/>
      <c r="N172" s="246"/>
      <c r="O172" s="246"/>
      <c r="P172" s="246"/>
      <c r="Q172" s="246"/>
      <c r="R172" s="246"/>
      <c r="S172" s="246"/>
      <c r="T172" s="247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48" t="s">
        <v>158</v>
      </c>
      <c r="AU172" s="248" t="s">
        <v>86</v>
      </c>
      <c r="AV172" s="14" t="s">
        <v>141</v>
      </c>
      <c r="AW172" s="14" t="s">
        <v>39</v>
      </c>
      <c r="AX172" s="14" t="s">
        <v>84</v>
      </c>
      <c r="AY172" s="248" t="s">
        <v>134</v>
      </c>
    </row>
    <row r="173" spans="1:65" s="2" customFormat="1" ht="24.15" customHeight="1">
      <c r="A173" s="39"/>
      <c r="B173" s="40"/>
      <c r="C173" s="213" t="s">
        <v>470</v>
      </c>
      <c r="D173" s="213" t="s">
        <v>136</v>
      </c>
      <c r="E173" s="214" t="s">
        <v>444</v>
      </c>
      <c r="F173" s="215" t="s">
        <v>445</v>
      </c>
      <c r="G173" s="216" t="s">
        <v>185</v>
      </c>
      <c r="H173" s="217">
        <v>1089.26</v>
      </c>
      <c r="I173" s="218"/>
      <c r="J173" s="219">
        <f>ROUND(I173*H173,2)</f>
        <v>0</v>
      </c>
      <c r="K173" s="215" t="s">
        <v>140</v>
      </c>
      <c r="L173" s="45"/>
      <c r="M173" s="220" t="s">
        <v>32</v>
      </c>
      <c r="N173" s="221" t="s">
        <v>48</v>
      </c>
      <c r="O173" s="85"/>
      <c r="P173" s="222">
        <f>O173*H173</f>
        <v>0</v>
      </c>
      <c r="Q173" s="222">
        <v>0.1554</v>
      </c>
      <c r="R173" s="222">
        <f>Q173*H173</f>
        <v>169.271004</v>
      </c>
      <c r="S173" s="222">
        <v>0</v>
      </c>
      <c r="T173" s="223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24" t="s">
        <v>141</v>
      </c>
      <c r="AT173" s="224" t="s">
        <v>136</v>
      </c>
      <c r="AU173" s="224" t="s">
        <v>86</v>
      </c>
      <c r="AY173" s="17" t="s">
        <v>134</v>
      </c>
      <c r="BE173" s="225">
        <f>IF(N173="základní",J173,0)</f>
        <v>0</v>
      </c>
      <c r="BF173" s="225">
        <f>IF(N173="snížená",J173,0)</f>
        <v>0</v>
      </c>
      <c r="BG173" s="225">
        <f>IF(N173="zákl. přenesená",J173,0)</f>
        <v>0</v>
      </c>
      <c r="BH173" s="225">
        <f>IF(N173="sníž. přenesená",J173,0)</f>
        <v>0</v>
      </c>
      <c r="BI173" s="225">
        <f>IF(N173="nulová",J173,0)</f>
        <v>0</v>
      </c>
      <c r="BJ173" s="17" t="s">
        <v>84</v>
      </c>
      <c r="BK173" s="225">
        <f>ROUND(I173*H173,2)</f>
        <v>0</v>
      </c>
      <c r="BL173" s="17" t="s">
        <v>141</v>
      </c>
      <c r="BM173" s="224" t="s">
        <v>675</v>
      </c>
    </row>
    <row r="174" spans="1:51" s="13" customFormat="1" ht="12">
      <c r="A174" s="13"/>
      <c r="B174" s="226"/>
      <c r="C174" s="227"/>
      <c r="D174" s="228" t="s">
        <v>158</v>
      </c>
      <c r="E174" s="229" t="s">
        <v>32</v>
      </c>
      <c r="F174" s="230" t="s">
        <v>676</v>
      </c>
      <c r="G174" s="227"/>
      <c r="H174" s="231">
        <v>1089.26</v>
      </c>
      <c r="I174" s="232"/>
      <c r="J174" s="227"/>
      <c r="K174" s="227"/>
      <c r="L174" s="233"/>
      <c r="M174" s="234"/>
      <c r="N174" s="235"/>
      <c r="O174" s="235"/>
      <c r="P174" s="235"/>
      <c r="Q174" s="235"/>
      <c r="R174" s="235"/>
      <c r="S174" s="235"/>
      <c r="T174" s="236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7" t="s">
        <v>158</v>
      </c>
      <c r="AU174" s="237" t="s">
        <v>86</v>
      </c>
      <c r="AV174" s="13" t="s">
        <v>86</v>
      </c>
      <c r="AW174" s="13" t="s">
        <v>39</v>
      </c>
      <c r="AX174" s="13" t="s">
        <v>84</v>
      </c>
      <c r="AY174" s="237" t="s">
        <v>134</v>
      </c>
    </row>
    <row r="175" spans="1:65" s="2" customFormat="1" ht="14.4" customHeight="1">
      <c r="A175" s="39"/>
      <c r="B175" s="40"/>
      <c r="C175" s="256" t="s">
        <v>478</v>
      </c>
      <c r="D175" s="256" t="s">
        <v>326</v>
      </c>
      <c r="E175" s="257" t="s">
        <v>677</v>
      </c>
      <c r="F175" s="258" t="s">
        <v>678</v>
      </c>
      <c r="G175" s="259" t="s">
        <v>139</v>
      </c>
      <c r="H175" s="260">
        <v>1089.26</v>
      </c>
      <c r="I175" s="261"/>
      <c r="J175" s="262">
        <f>ROUND(I175*H175,2)</f>
        <v>0</v>
      </c>
      <c r="K175" s="258" t="s">
        <v>398</v>
      </c>
      <c r="L175" s="263"/>
      <c r="M175" s="264" t="s">
        <v>32</v>
      </c>
      <c r="N175" s="265" t="s">
        <v>48</v>
      </c>
      <c r="O175" s="85"/>
      <c r="P175" s="222">
        <f>O175*H175</f>
        <v>0</v>
      </c>
      <c r="Q175" s="222">
        <v>0.0821</v>
      </c>
      <c r="R175" s="222">
        <f>Q175*H175</f>
        <v>89.428246</v>
      </c>
      <c r="S175" s="222">
        <v>0</v>
      </c>
      <c r="T175" s="223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24" t="s">
        <v>172</v>
      </c>
      <c r="AT175" s="224" t="s">
        <v>326</v>
      </c>
      <c r="AU175" s="224" t="s">
        <v>86</v>
      </c>
      <c r="AY175" s="17" t="s">
        <v>134</v>
      </c>
      <c r="BE175" s="225">
        <f>IF(N175="základní",J175,0)</f>
        <v>0</v>
      </c>
      <c r="BF175" s="225">
        <f>IF(N175="snížená",J175,0)</f>
        <v>0</v>
      </c>
      <c r="BG175" s="225">
        <f>IF(N175="zákl. přenesená",J175,0)</f>
        <v>0</v>
      </c>
      <c r="BH175" s="225">
        <f>IF(N175="sníž. přenesená",J175,0)</f>
        <v>0</v>
      </c>
      <c r="BI175" s="225">
        <f>IF(N175="nulová",J175,0)</f>
        <v>0</v>
      </c>
      <c r="BJ175" s="17" t="s">
        <v>84</v>
      </c>
      <c r="BK175" s="225">
        <f>ROUND(I175*H175,2)</f>
        <v>0</v>
      </c>
      <c r="BL175" s="17" t="s">
        <v>141</v>
      </c>
      <c r="BM175" s="224" t="s">
        <v>679</v>
      </c>
    </row>
    <row r="176" spans="1:65" s="2" customFormat="1" ht="14.4" customHeight="1">
      <c r="A176" s="39"/>
      <c r="B176" s="40"/>
      <c r="C176" s="256" t="s">
        <v>680</v>
      </c>
      <c r="D176" s="256" t="s">
        <v>326</v>
      </c>
      <c r="E176" s="257" t="s">
        <v>681</v>
      </c>
      <c r="F176" s="258" t="s">
        <v>682</v>
      </c>
      <c r="G176" s="259" t="s">
        <v>259</v>
      </c>
      <c r="H176" s="260">
        <v>282</v>
      </c>
      <c r="I176" s="261"/>
      <c r="J176" s="262">
        <f>ROUND(I176*H176,2)</f>
        <v>0</v>
      </c>
      <c r="K176" s="258" t="s">
        <v>32</v>
      </c>
      <c r="L176" s="263"/>
      <c r="M176" s="264" t="s">
        <v>32</v>
      </c>
      <c r="N176" s="265" t="s">
        <v>48</v>
      </c>
      <c r="O176" s="85"/>
      <c r="P176" s="222">
        <f>O176*H176</f>
        <v>0</v>
      </c>
      <c r="Q176" s="222">
        <v>0</v>
      </c>
      <c r="R176" s="222">
        <f>Q176*H176</f>
        <v>0</v>
      </c>
      <c r="S176" s="222">
        <v>0</v>
      </c>
      <c r="T176" s="223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24" t="s">
        <v>172</v>
      </c>
      <c r="AT176" s="224" t="s">
        <v>326</v>
      </c>
      <c r="AU176" s="224" t="s">
        <v>86</v>
      </c>
      <c r="AY176" s="17" t="s">
        <v>134</v>
      </c>
      <c r="BE176" s="225">
        <f>IF(N176="základní",J176,0)</f>
        <v>0</v>
      </c>
      <c r="BF176" s="225">
        <f>IF(N176="snížená",J176,0)</f>
        <v>0</v>
      </c>
      <c r="BG176" s="225">
        <f>IF(N176="zákl. přenesená",J176,0)</f>
        <v>0</v>
      </c>
      <c r="BH176" s="225">
        <f>IF(N176="sníž. přenesená",J176,0)</f>
        <v>0</v>
      </c>
      <c r="BI176" s="225">
        <f>IF(N176="nulová",J176,0)</f>
        <v>0</v>
      </c>
      <c r="BJ176" s="17" t="s">
        <v>84</v>
      </c>
      <c r="BK176" s="225">
        <f>ROUND(I176*H176,2)</f>
        <v>0</v>
      </c>
      <c r="BL176" s="17" t="s">
        <v>141</v>
      </c>
      <c r="BM176" s="224" t="s">
        <v>683</v>
      </c>
    </row>
    <row r="177" spans="1:51" s="13" customFormat="1" ht="12">
      <c r="A177" s="13"/>
      <c r="B177" s="226"/>
      <c r="C177" s="227"/>
      <c r="D177" s="228" t="s">
        <v>158</v>
      </c>
      <c r="E177" s="229" t="s">
        <v>32</v>
      </c>
      <c r="F177" s="230" t="s">
        <v>684</v>
      </c>
      <c r="G177" s="227"/>
      <c r="H177" s="231">
        <v>282</v>
      </c>
      <c r="I177" s="232"/>
      <c r="J177" s="227"/>
      <c r="K177" s="227"/>
      <c r="L177" s="233"/>
      <c r="M177" s="234"/>
      <c r="N177" s="235"/>
      <c r="O177" s="235"/>
      <c r="P177" s="235"/>
      <c r="Q177" s="235"/>
      <c r="R177" s="235"/>
      <c r="S177" s="235"/>
      <c r="T177" s="236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7" t="s">
        <v>158</v>
      </c>
      <c r="AU177" s="237" t="s">
        <v>86</v>
      </c>
      <c r="AV177" s="13" t="s">
        <v>86</v>
      </c>
      <c r="AW177" s="13" t="s">
        <v>39</v>
      </c>
      <c r="AX177" s="13" t="s">
        <v>84</v>
      </c>
      <c r="AY177" s="237" t="s">
        <v>134</v>
      </c>
    </row>
    <row r="178" spans="1:65" s="2" customFormat="1" ht="24.15" customHeight="1">
      <c r="A178" s="39"/>
      <c r="B178" s="40"/>
      <c r="C178" s="213" t="s">
        <v>685</v>
      </c>
      <c r="D178" s="213" t="s">
        <v>136</v>
      </c>
      <c r="E178" s="214" t="s">
        <v>453</v>
      </c>
      <c r="F178" s="215" t="s">
        <v>454</v>
      </c>
      <c r="G178" s="216" t="s">
        <v>185</v>
      </c>
      <c r="H178" s="217">
        <v>14</v>
      </c>
      <c r="I178" s="218"/>
      <c r="J178" s="219">
        <f>ROUND(I178*H178,2)</f>
        <v>0</v>
      </c>
      <c r="K178" s="215" t="s">
        <v>140</v>
      </c>
      <c r="L178" s="45"/>
      <c r="M178" s="220" t="s">
        <v>32</v>
      </c>
      <c r="N178" s="221" t="s">
        <v>48</v>
      </c>
      <c r="O178" s="85"/>
      <c r="P178" s="222">
        <f>O178*H178</f>
        <v>0</v>
      </c>
      <c r="Q178" s="222">
        <v>0.1295</v>
      </c>
      <c r="R178" s="222">
        <f>Q178*H178</f>
        <v>1.8130000000000002</v>
      </c>
      <c r="S178" s="222">
        <v>0</v>
      </c>
      <c r="T178" s="223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24" t="s">
        <v>141</v>
      </c>
      <c r="AT178" s="224" t="s">
        <v>136</v>
      </c>
      <c r="AU178" s="224" t="s">
        <v>86</v>
      </c>
      <c r="AY178" s="17" t="s">
        <v>134</v>
      </c>
      <c r="BE178" s="225">
        <f>IF(N178="základní",J178,0)</f>
        <v>0</v>
      </c>
      <c r="BF178" s="225">
        <f>IF(N178="snížená",J178,0)</f>
        <v>0</v>
      </c>
      <c r="BG178" s="225">
        <f>IF(N178="zákl. přenesená",J178,0)</f>
        <v>0</v>
      </c>
      <c r="BH178" s="225">
        <f>IF(N178="sníž. přenesená",J178,0)</f>
        <v>0</v>
      </c>
      <c r="BI178" s="225">
        <f>IF(N178="nulová",J178,0)</f>
        <v>0</v>
      </c>
      <c r="BJ178" s="17" t="s">
        <v>84</v>
      </c>
      <c r="BK178" s="225">
        <f>ROUND(I178*H178,2)</f>
        <v>0</v>
      </c>
      <c r="BL178" s="17" t="s">
        <v>141</v>
      </c>
      <c r="BM178" s="224" t="s">
        <v>455</v>
      </c>
    </row>
    <row r="179" spans="1:65" s="2" customFormat="1" ht="14.4" customHeight="1">
      <c r="A179" s="39"/>
      <c r="B179" s="40"/>
      <c r="C179" s="256" t="s">
        <v>686</v>
      </c>
      <c r="D179" s="256" t="s">
        <v>326</v>
      </c>
      <c r="E179" s="257" t="s">
        <v>687</v>
      </c>
      <c r="F179" s="258" t="s">
        <v>688</v>
      </c>
      <c r="G179" s="259" t="s">
        <v>139</v>
      </c>
      <c r="H179" s="260">
        <v>14</v>
      </c>
      <c r="I179" s="261"/>
      <c r="J179" s="262">
        <f>ROUND(I179*H179,2)</f>
        <v>0</v>
      </c>
      <c r="K179" s="258" t="s">
        <v>398</v>
      </c>
      <c r="L179" s="263"/>
      <c r="M179" s="264" t="s">
        <v>32</v>
      </c>
      <c r="N179" s="265" t="s">
        <v>48</v>
      </c>
      <c r="O179" s="85"/>
      <c r="P179" s="222">
        <f>O179*H179</f>
        <v>0</v>
      </c>
      <c r="Q179" s="222">
        <v>0.058</v>
      </c>
      <c r="R179" s="222">
        <f>Q179*H179</f>
        <v>0.812</v>
      </c>
      <c r="S179" s="222">
        <v>0</v>
      </c>
      <c r="T179" s="223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24" t="s">
        <v>172</v>
      </c>
      <c r="AT179" s="224" t="s">
        <v>326</v>
      </c>
      <c r="AU179" s="224" t="s">
        <v>86</v>
      </c>
      <c r="AY179" s="17" t="s">
        <v>134</v>
      </c>
      <c r="BE179" s="225">
        <f>IF(N179="základní",J179,0)</f>
        <v>0</v>
      </c>
      <c r="BF179" s="225">
        <f>IF(N179="snížená",J179,0)</f>
        <v>0</v>
      </c>
      <c r="BG179" s="225">
        <f>IF(N179="zákl. přenesená",J179,0)</f>
        <v>0</v>
      </c>
      <c r="BH179" s="225">
        <f>IF(N179="sníž. přenesená",J179,0)</f>
        <v>0</v>
      </c>
      <c r="BI179" s="225">
        <f>IF(N179="nulová",J179,0)</f>
        <v>0</v>
      </c>
      <c r="BJ179" s="17" t="s">
        <v>84</v>
      </c>
      <c r="BK179" s="225">
        <f>ROUND(I179*H179,2)</f>
        <v>0</v>
      </c>
      <c r="BL179" s="17" t="s">
        <v>141</v>
      </c>
      <c r="BM179" s="224" t="s">
        <v>689</v>
      </c>
    </row>
    <row r="180" spans="1:63" s="12" customFormat="1" ht="22.8" customHeight="1">
      <c r="A180" s="12"/>
      <c r="B180" s="197"/>
      <c r="C180" s="198"/>
      <c r="D180" s="199" t="s">
        <v>76</v>
      </c>
      <c r="E180" s="211" t="s">
        <v>468</v>
      </c>
      <c r="F180" s="211" t="s">
        <v>469</v>
      </c>
      <c r="G180" s="198"/>
      <c r="H180" s="198"/>
      <c r="I180" s="201"/>
      <c r="J180" s="212">
        <f>BK180</f>
        <v>0</v>
      </c>
      <c r="K180" s="198"/>
      <c r="L180" s="203"/>
      <c r="M180" s="204"/>
      <c r="N180" s="205"/>
      <c r="O180" s="205"/>
      <c r="P180" s="206">
        <f>P181</f>
        <v>0</v>
      </c>
      <c r="Q180" s="205"/>
      <c r="R180" s="206">
        <f>R181</f>
        <v>0</v>
      </c>
      <c r="S180" s="205"/>
      <c r="T180" s="207">
        <f>T181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08" t="s">
        <v>84</v>
      </c>
      <c r="AT180" s="209" t="s">
        <v>76</v>
      </c>
      <c r="AU180" s="209" t="s">
        <v>84</v>
      </c>
      <c r="AY180" s="208" t="s">
        <v>134</v>
      </c>
      <c r="BK180" s="210">
        <f>BK181</f>
        <v>0</v>
      </c>
    </row>
    <row r="181" spans="1:65" s="2" customFormat="1" ht="24.15" customHeight="1">
      <c r="A181" s="39"/>
      <c r="B181" s="40"/>
      <c r="C181" s="213" t="s">
        <v>690</v>
      </c>
      <c r="D181" s="213" t="s">
        <v>136</v>
      </c>
      <c r="E181" s="214" t="s">
        <v>471</v>
      </c>
      <c r="F181" s="215" t="s">
        <v>472</v>
      </c>
      <c r="G181" s="216" t="s">
        <v>236</v>
      </c>
      <c r="H181" s="217">
        <v>744.81</v>
      </c>
      <c r="I181" s="218"/>
      <c r="J181" s="219">
        <f>ROUND(I181*H181,2)</f>
        <v>0</v>
      </c>
      <c r="K181" s="215" t="s">
        <v>140</v>
      </c>
      <c r="L181" s="45"/>
      <c r="M181" s="266" t="s">
        <v>32</v>
      </c>
      <c r="N181" s="267" t="s">
        <v>48</v>
      </c>
      <c r="O181" s="268"/>
      <c r="P181" s="269">
        <f>O181*H181</f>
        <v>0</v>
      </c>
      <c r="Q181" s="269">
        <v>0</v>
      </c>
      <c r="R181" s="269">
        <f>Q181*H181</f>
        <v>0</v>
      </c>
      <c r="S181" s="269">
        <v>0</v>
      </c>
      <c r="T181" s="270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24" t="s">
        <v>141</v>
      </c>
      <c r="AT181" s="224" t="s">
        <v>136</v>
      </c>
      <c r="AU181" s="224" t="s">
        <v>86</v>
      </c>
      <c r="AY181" s="17" t="s">
        <v>134</v>
      </c>
      <c r="BE181" s="225">
        <f>IF(N181="základní",J181,0)</f>
        <v>0</v>
      </c>
      <c r="BF181" s="225">
        <f>IF(N181="snížená",J181,0)</f>
        <v>0</v>
      </c>
      <c r="BG181" s="225">
        <f>IF(N181="zákl. přenesená",J181,0)</f>
        <v>0</v>
      </c>
      <c r="BH181" s="225">
        <f>IF(N181="sníž. přenesená",J181,0)</f>
        <v>0</v>
      </c>
      <c r="BI181" s="225">
        <f>IF(N181="nulová",J181,0)</f>
        <v>0</v>
      </c>
      <c r="BJ181" s="17" t="s">
        <v>84</v>
      </c>
      <c r="BK181" s="225">
        <f>ROUND(I181*H181,2)</f>
        <v>0</v>
      </c>
      <c r="BL181" s="17" t="s">
        <v>141</v>
      </c>
      <c r="BM181" s="224" t="s">
        <v>473</v>
      </c>
    </row>
    <row r="182" spans="1:31" s="2" customFormat="1" ht="6.95" customHeight="1">
      <c r="A182" s="39"/>
      <c r="B182" s="60"/>
      <c r="C182" s="61"/>
      <c r="D182" s="61"/>
      <c r="E182" s="61"/>
      <c r="F182" s="61"/>
      <c r="G182" s="61"/>
      <c r="H182" s="61"/>
      <c r="I182" s="61"/>
      <c r="J182" s="61"/>
      <c r="K182" s="61"/>
      <c r="L182" s="45"/>
      <c r="M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</row>
  </sheetData>
  <sheetProtection password="CC35" sheet="1" objects="1" scenarios="1" formatColumns="0" formatRows="0" autoFilter="0"/>
  <autoFilter ref="C92:K181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1:H81"/>
    <mergeCell ref="E83:H83"/>
    <mergeCell ref="E85:H8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105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0"/>
      <c r="AT3" s="17" t="s">
        <v>86</v>
      </c>
    </row>
    <row r="4" spans="2:46" s="1" customFormat="1" ht="24.95" customHeight="1">
      <c r="B4" s="20"/>
      <c r="D4" s="141" t="s">
        <v>106</v>
      </c>
      <c r="L4" s="20"/>
      <c r="M4" s="142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3" t="s">
        <v>16</v>
      </c>
      <c r="L6" s="20"/>
    </row>
    <row r="7" spans="2:12" s="1" customFormat="1" ht="16.5" customHeight="1">
      <c r="B7" s="20"/>
      <c r="E7" s="144" t="str">
        <f>'Rekapitulace stavby'!K6</f>
        <v>Rekonstrukce chodníků při silnici II/605</v>
      </c>
      <c r="F7" s="143"/>
      <c r="G7" s="143"/>
      <c r="H7" s="143"/>
      <c r="L7" s="20"/>
    </row>
    <row r="8" spans="2:12" s="1" customFormat="1" ht="12" customHeight="1">
      <c r="B8" s="20"/>
      <c r="D8" s="143" t="s">
        <v>107</v>
      </c>
      <c r="L8" s="20"/>
    </row>
    <row r="9" spans="1:31" s="2" customFormat="1" ht="16.5" customHeight="1">
      <c r="A9" s="39"/>
      <c r="B9" s="45"/>
      <c r="C9" s="39"/>
      <c r="D9" s="39"/>
      <c r="E9" s="144" t="s">
        <v>530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109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691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32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22</v>
      </c>
      <c r="E14" s="39"/>
      <c r="F14" s="134" t="s">
        <v>23</v>
      </c>
      <c r="G14" s="39"/>
      <c r="H14" s="39"/>
      <c r="I14" s="143" t="s">
        <v>24</v>
      </c>
      <c r="J14" s="147" t="str">
        <f>'Rekapitulace stavby'!AN8</f>
        <v>8. 1. 2018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30</v>
      </c>
      <c r="E16" s="39"/>
      <c r="F16" s="39"/>
      <c r="G16" s="39"/>
      <c r="H16" s="39"/>
      <c r="I16" s="143" t="s">
        <v>31</v>
      </c>
      <c r="J16" s="134" t="s">
        <v>32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">
        <v>33</v>
      </c>
      <c r="F17" s="39"/>
      <c r="G17" s="39"/>
      <c r="H17" s="39"/>
      <c r="I17" s="143" t="s">
        <v>34</v>
      </c>
      <c r="J17" s="134" t="s">
        <v>32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35</v>
      </c>
      <c r="E19" s="39"/>
      <c r="F19" s="39"/>
      <c r="G19" s="39"/>
      <c r="H19" s="39"/>
      <c r="I19" s="143" t="s">
        <v>31</v>
      </c>
      <c r="J19" s="33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3" t="str">
        <f>'Rekapitulace stavby'!E14</f>
        <v>Vyplň údaj</v>
      </c>
      <c r="F20" s="134"/>
      <c r="G20" s="134"/>
      <c r="H20" s="134"/>
      <c r="I20" s="143" t="s">
        <v>34</v>
      </c>
      <c r="J20" s="33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37</v>
      </c>
      <c r="E22" s="39"/>
      <c r="F22" s="39"/>
      <c r="G22" s="39"/>
      <c r="H22" s="39"/>
      <c r="I22" s="143" t="s">
        <v>31</v>
      </c>
      <c r="J22" s="134" t="s">
        <v>32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">
        <v>38</v>
      </c>
      <c r="F23" s="39"/>
      <c r="G23" s="39"/>
      <c r="H23" s="39"/>
      <c r="I23" s="143" t="s">
        <v>34</v>
      </c>
      <c r="J23" s="134" t="s">
        <v>32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40</v>
      </c>
      <c r="E25" s="39"/>
      <c r="F25" s="39"/>
      <c r="G25" s="39"/>
      <c r="H25" s="39"/>
      <c r="I25" s="143" t="s">
        <v>31</v>
      </c>
      <c r="J25" s="134" t="s">
        <v>32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">
        <v>38</v>
      </c>
      <c r="F26" s="39"/>
      <c r="G26" s="39"/>
      <c r="H26" s="39"/>
      <c r="I26" s="143" t="s">
        <v>34</v>
      </c>
      <c r="J26" s="134" t="s">
        <v>32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41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32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43</v>
      </c>
      <c r="E32" s="39"/>
      <c r="F32" s="39"/>
      <c r="G32" s="39"/>
      <c r="H32" s="39"/>
      <c r="I32" s="39"/>
      <c r="J32" s="154">
        <f>ROUND(J90,2)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45</v>
      </c>
      <c r="G34" s="39"/>
      <c r="H34" s="39"/>
      <c r="I34" s="155" t="s">
        <v>44</v>
      </c>
      <c r="J34" s="155" t="s">
        <v>46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47</v>
      </c>
      <c r="E35" s="143" t="s">
        <v>48</v>
      </c>
      <c r="F35" s="157">
        <f>ROUND((SUM(BE90:BE110)),2)</f>
        <v>0</v>
      </c>
      <c r="G35" s="39"/>
      <c r="H35" s="39"/>
      <c r="I35" s="158">
        <v>0.21</v>
      </c>
      <c r="J35" s="157">
        <f>ROUND(((SUM(BE90:BE110))*I35),2)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49</v>
      </c>
      <c r="F36" s="157">
        <f>ROUND((SUM(BF90:BF110)),2)</f>
        <v>0</v>
      </c>
      <c r="G36" s="39"/>
      <c r="H36" s="39"/>
      <c r="I36" s="158">
        <v>0.15</v>
      </c>
      <c r="J36" s="157">
        <f>ROUND(((SUM(BF90:BF110))*I36),2)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50</v>
      </c>
      <c r="F37" s="157">
        <f>ROUND((SUM(BG90:BG110)),2)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51</v>
      </c>
      <c r="F38" s="157">
        <f>ROUND((SUM(BH90:BH110)),2)</f>
        <v>0</v>
      </c>
      <c r="G38" s="39"/>
      <c r="H38" s="39"/>
      <c r="I38" s="158">
        <v>0.15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52</v>
      </c>
      <c r="F39" s="157">
        <f>ROUND((SUM(BI90:BI110)),2)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53</v>
      </c>
      <c r="E41" s="161"/>
      <c r="F41" s="161"/>
      <c r="G41" s="162" t="s">
        <v>54</v>
      </c>
      <c r="H41" s="163" t="s">
        <v>55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3" t="s">
        <v>111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2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70" t="str">
        <f>E7</f>
        <v>Rekonstrukce chodníků při silnici II/605</v>
      </c>
      <c r="F50" s="32"/>
      <c r="G50" s="32"/>
      <c r="H50" s="32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1"/>
      <c r="C51" s="32" t="s">
        <v>107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9"/>
      <c r="B52" s="40"/>
      <c r="C52" s="41"/>
      <c r="D52" s="41"/>
      <c r="E52" s="170" t="s">
        <v>530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2" t="s">
        <v>109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 xml:space="preserve">04 - Vedlejší  náklady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2" t="s">
        <v>22</v>
      </c>
      <c r="D56" s="41"/>
      <c r="E56" s="41"/>
      <c r="F56" s="27" t="str">
        <f>F14</f>
        <v>Svojkovice</v>
      </c>
      <c r="G56" s="41"/>
      <c r="H56" s="41"/>
      <c r="I56" s="32" t="s">
        <v>24</v>
      </c>
      <c r="J56" s="73" t="str">
        <f>IF(J14="","",J14)</f>
        <v>8. 1. 2018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2" t="s">
        <v>30</v>
      </c>
      <c r="D58" s="41"/>
      <c r="E58" s="41"/>
      <c r="F58" s="27" t="str">
        <f>E17</f>
        <v>Obec Svojkovice</v>
      </c>
      <c r="G58" s="41"/>
      <c r="H58" s="41"/>
      <c r="I58" s="32" t="s">
        <v>37</v>
      </c>
      <c r="J58" s="37" t="str">
        <f>E23</f>
        <v>Area Projekt s.r.o.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2" t="s">
        <v>35</v>
      </c>
      <c r="D59" s="41"/>
      <c r="E59" s="41"/>
      <c r="F59" s="27" t="str">
        <f>IF(E20="","",E20)</f>
        <v>Vyplň údaj</v>
      </c>
      <c r="G59" s="41"/>
      <c r="H59" s="41"/>
      <c r="I59" s="32" t="s">
        <v>40</v>
      </c>
      <c r="J59" s="37" t="str">
        <f>E26</f>
        <v>Area Projekt s.r.o.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112</v>
      </c>
      <c r="D61" s="172"/>
      <c r="E61" s="172"/>
      <c r="F61" s="172"/>
      <c r="G61" s="172"/>
      <c r="H61" s="172"/>
      <c r="I61" s="172"/>
      <c r="J61" s="173" t="s">
        <v>113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75</v>
      </c>
      <c r="D63" s="41"/>
      <c r="E63" s="41"/>
      <c r="F63" s="41"/>
      <c r="G63" s="41"/>
      <c r="H63" s="41"/>
      <c r="I63" s="41"/>
      <c r="J63" s="103">
        <f>J90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7" t="s">
        <v>114</v>
      </c>
    </row>
    <row r="64" spans="1:31" s="9" customFormat="1" ht="24.95" customHeight="1">
      <c r="A64" s="9"/>
      <c r="B64" s="175"/>
      <c r="C64" s="176"/>
      <c r="D64" s="177" t="s">
        <v>483</v>
      </c>
      <c r="E64" s="178"/>
      <c r="F64" s="178"/>
      <c r="G64" s="178"/>
      <c r="H64" s="178"/>
      <c r="I64" s="178"/>
      <c r="J64" s="179">
        <f>J91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1"/>
      <c r="C65" s="126"/>
      <c r="D65" s="182" t="s">
        <v>484</v>
      </c>
      <c r="E65" s="183"/>
      <c r="F65" s="183"/>
      <c r="G65" s="183"/>
      <c r="H65" s="183"/>
      <c r="I65" s="183"/>
      <c r="J65" s="184">
        <f>J92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1"/>
      <c r="C66" s="126"/>
      <c r="D66" s="182" t="s">
        <v>485</v>
      </c>
      <c r="E66" s="183"/>
      <c r="F66" s="183"/>
      <c r="G66" s="183"/>
      <c r="H66" s="183"/>
      <c r="I66" s="183"/>
      <c r="J66" s="184">
        <f>J95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1"/>
      <c r="C67" s="126"/>
      <c r="D67" s="182" t="s">
        <v>486</v>
      </c>
      <c r="E67" s="183"/>
      <c r="F67" s="183"/>
      <c r="G67" s="183"/>
      <c r="H67" s="183"/>
      <c r="I67" s="183"/>
      <c r="J67" s="184">
        <f>J105</f>
        <v>0</v>
      </c>
      <c r="K67" s="126"/>
      <c r="L67" s="18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1"/>
      <c r="C68" s="126"/>
      <c r="D68" s="182" t="s">
        <v>487</v>
      </c>
      <c r="E68" s="183"/>
      <c r="F68" s="183"/>
      <c r="G68" s="183"/>
      <c r="H68" s="183"/>
      <c r="I68" s="183"/>
      <c r="J68" s="184">
        <f>J108</f>
        <v>0</v>
      </c>
      <c r="K68" s="126"/>
      <c r="L68" s="185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2" customFormat="1" ht="21.8" customHeight="1">
      <c r="A69" s="39"/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14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6.95" customHeight="1">
      <c r="A70" s="39"/>
      <c r="B70" s="60"/>
      <c r="C70" s="61"/>
      <c r="D70" s="61"/>
      <c r="E70" s="61"/>
      <c r="F70" s="61"/>
      <c r="G70" s="61"/>
      <c r="H70" s="61"/>
      <c r="I70" s="61"/>
      <c r="J70" s="61"/>
      <c r="K70" s="61"/>
      <c r="L70" s="14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4" spans="1:31" s="2" customFormat="1" ht="6.95" customHeight="1">
      <c r="A74" s="39"/>
      <c r="B74" s="62"/>
      <c r="C74" s="63"/>
      <c r="D74" s="63"/>
      <c r="E74" s="63"/>
      <c r="F74" s="63"/>
      <c r="G74" s="63"/>
      <c r="H74" s="63"/>
      <c r="I74" s="63"/>
      <c r="J74" s="63"/>
      <c r="K74" s="63"/>
      <c r="L74" s="14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24.95" customHeight="1">
      <c r="A75" s="39"/>
      <c r="B75" s="40"/>
      <c r="C75" s="23" t="s">
        <v>119</v>
      </c>
      <c r="D75" s="41"/>
      <c r="E75" s="41"/>
      <c r="F75" s="41"/>
      <c r="G75" s="41"/>
      <c r="H75" s="41"/>
      <c r="I75" s="41"/>
      <c r="J75" s="41"/>
      <c r="K75" s="41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2" t="s">
        <v>16</v>
      </c>
      <c r="D77" s="41"/>
      <c r="E77" s="41"/>
      <c r="F77" s="41"/>
      <c r="G77" s="41"/>
      <c r="H77" s="41"/>
      <c r="I77" s="41"/>
      <c r="J77" s="41"/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6.5" customHeight="1">
      <c r="A78" s="39"/>
      <c r="B78" s="40"/>
      <c r="C78" s="41"/>
      <c r="D78" s="41"/>
      <c r="E78" s="170" t="str">
        <f>E7</f>
        <v>Rekonstrukce chodníků při silnici II/605</v>
      </c>
      <c r="F78" s="32"/>
      <c r="G78" s="32"/>
      <c r="H78" s="32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2:12" s="1" customFormat="1" ht="12" customHeight="1">
      <c r="B79" s="21"/>
      <c r="C79" s="32" t="s">
        <v>107</v>
      </c>
      <c r="D79" s="22"/>
      <c r="E79" s="22"/>
      <c r="F79" s="22"/>
      <c r="G79" s="22"/>
      <c r="H79" s="22"/>
      <c r="I79" s="22"/>
      <c r="J79" s="22"/>
      <c r="K79" s="22"/>
      <c r="L79" s="20"/>
    </row>
    <row r="80" spans="1:31" s="2" customFormat="1" ht="16.5" customHeight="1">
      <c r="A80" s="39"/>
      <c r="B80" s="40"/>
      <c r="C80" s="41"/>
      <c r="D80" s="41"/>
      <c r="E80" s="170" t="s">
        <v>530</v>
      </c>
      <c r="F80" s="41"/>
      <c r="G80" s="41"/>
      <c r="H80" s="41"/>
      <c r="I80" s="41"/>
      <c r="J80" s="41"/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2" customHeight="1">
      <c r="A81" s="39"/>
      <c r="B81" s="40"/>
      <c r="C81" s="32" t="s">
        <v>109</v>
      </c>
      <c r="D81" s="41"/>
      <c r="E81" s="41"/>
      <c r="F81" s="41"/>
      <c r="G81" s="41"/>
      <c r="H81" s="41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6.5" customHeight="1">
      <c r="A82" s="39"/>
      <c r="B82" s="40"/>
      <c r="C82" s="41"/>
      <c r="D82" s="41"/>
      <c r="E82" s="70" t="str">
        <f>E11</f>
        <v xml:space="preserve">04 - Vedlejší  náklady</v>
      </c>
      <c r="F82" s="41"/>
      <c r="G82" s="41"/>
      <c r="H82" s="41"/>
      <c r="I82" s="41"/>
      <c r="J82" s="41"/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2" t="s">
        <v>22</v>
      </c>
      <c r="D84" s="41"/>
      <c r="E84" s="41"/>
      <c r="F84" s="27" t="str">
        <f>F14</f>
        <v>Svojkovice</v>
      </c>
      <c r="G84" s="41"/>
      <c r="H84" s="41"/>
      <c r="I84" s="32" t="s">
        <v>24</v>
      </c>
      <c r="J84" s="73" t="str">
        <f>IF(J14="","",J14)</f>
        <v>8. 1. 2018</v>
      </c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6.95" customHeight="1">
      <c r="A85" s="39"/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5.15" customHeight="1">
      <c r="A86" s="39"/>
      <c r="B86" s="40"/>
      <c r="C86" s="32" t="s">
        <v>30</v>
      </c>
      <c r="D86" s="41"/>
      <c r="E86" s="41"/>
      <c r="F86" s="27" t="str">
        <f>E17</f>
        <v>Obec Svojkovice</v>
      </c>
      <c r="G86" s="41"/>
      <c r="H86" s="41"/>
      <c r="I86" s="32" t="s">
        <v>37</v>
      </c>
      <c r="J86" s="37" t="str">
        <f>E23</f>
        <v>Area Projekt s.r.o.</v>
      </c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5.15" customHeight="1">
      <c r="A87" s="39"/>
      <c r="B87" s="40"/>
      <c r="C87" s="32" t="s">
        <v>35</v>
      </c>
      <c r="D87" s="41"/>
      <c r="E87" s="41"/>
      <c r="F87" s="27" t="str">
        <f>IF(E20="","",E20)</f>
        <v>Vyplň údaj</v>
      </c>
      <c r="G87" s="41"/>
      <c r="H87" s="41"/>
      <c r="I87" s="32" t="s">
        <v>40</v>
      </c>
      <c r="J87" s="37" t="str">
        <f>E26</f>
        <v>Area Projekt s.r.o.</v>
      </c>
      <c r="K87" s="41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0.3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14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11" customFormat="1" ht="29.25" customHeight="1">
      <c r="A89" s="186"/>
      <c r="B89" s="187"/>
      <c r="C89" s="188" t="s">
        <v>120</v>
      </c>
      <c r="D89" s="189" t="s">
        <v>62</v>
      </c>
      <c r="E89" s="189" t="s">
        <v>58</v>
      </c>
      <c r="F89" s="189" t="s">
        <v>59</v>
      </c>
      <c r="G89" s="189" t="s">
        <v>121</v>
      </c>
      <c r="H89" s="189" t="s">
        <v>122</v>
      </c>
      <c r="I89" s="189" t="s">
        <v>123</v>
      </c>
      <c r="J89" s="189" t="s">
        <v>113</v>
      </c>
      <c r="K89" s="190" t="s">
        <v>124</v>
      </c>
      <c r="L89" s="191"/>
      <c r="M89" s="93" t="s">
        <v>32</v>
      </c>
      <c r="N89" s="94" t="s">
        <v>47</v>
      </c>
      <c r="O89" s="94" t="s">
        <v>125</v>
      </c>
      <c r="P89" s="94" t="s">
        <v>126</v>
      </c>
      <c r="Q89" s="94" t="s">
        <v>127</v>
      </c>
      <c r="R89" s="94" t="s">
        <v>128</v>
      </c>
      <c r="S89" s="94" t="s">
        <v>129</v>
      </c>
      <c r="T89" s="95" t="s">
        <v>130</v>
      </c>
      <c r="U89" s="186"/>
      <c r="V89" s="186"/>
      <c r="W89" s="186"/>
      <c r="X89" s="186"/>
      <c r="Y89" s="186"/>
      <c r="Z89" s="186"/>
      <c r="AA89" s="186"/>
      <c r="AB89" s="186"/>
      <c r="AC89" s="186"/>
      <c r="AD89" s="186"/>
      <c r="AE89" s="186"/>
    </row>
    <row r="90" spans="1:63" s="2" customFormat="1" ht="22.8" customHeight="1">
      <c r="A90" s="39"/>
      <c r="B90" s="40"/>
      <c r="C90" s="100" t="s">
        <v>131</v>
      </c>
      <c r="D90" s="41"/>
      <c r="E90" s="41"/>
      <c r="F90" s="41"/>
      <c r="G90" s="41"/>
      <c r="H90" s="41"/>
      <c r="I90" s="41"/>
      <c r="J90" s="192">
        <f>BK90</f>
        <v>0</v>
      </c>
      <c r="K90" s="41"/>
      <c r="L90" s="45"/>
      <c r="M90" s="96"/>
      <c r="N90" s="193"/>
      <c r="O90" s="97"/>
      <c r="P90" s="194">
        <f>P91</f>
        <v>0</v>
      </c>
      <c r="Q90" s="97"/>
      <c r="R90" s="194">
        <f>R91</f>
        <v>0</v>
      </c>
      <c r="S90" s="97"/>
      <c r="T90" s="195">
        <f>T91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7" t="s">
        <v>76</v>
      </c>
      <c r="AU90" s="17" t="s">
        <v>114</v>
      </c>
      <c r="BK90" s="196">
        <f>BK91</f>
        <v>0</v>
      </c>
    </row>
    <row r="91" spans="1:63" s="12" customFormat="1" ht="25.9" customHeight="1">
      <c r="A91" s="12"/>
      <c r="B91" s="197"/>
      <c r="C91" s="198"/>
      <c r="D91" s="199" t="s">
        <v>76</v>
      </c>
      <c r="E91" s="200" t="s">
        <v>488</v>
      </c>
      <c r="F91" s="200" t="s">
        <v>489</v>
      </c>
      <c r="G91" s="198"/>
      <c r="H91" s="198"/>
      <c r="I91" s="201"/>
      <c r="J91" s="202">
        <f>BK91</f>
        <v>0</v>
      </c>
      <c r="K91" s="198"/>
      <c r="L91" s="203"/>
      <c r="M91" s="204"/>
      <c r="N91" s="205"/>
      <c r="O91" s="205"/>
      <c r="P91" s="206">
        <f>P92+P95+P105+P108</f>
        <v>0</v>
      </c>
      <c r="Q91" s="205"/>
      <c r="R91" s="206">
        <f>R92+R95+R105+R108</f>
        <v>0</v>
      </c>
      <c r="S91" s="205"/>
      <c r="T91" s="207">
        <f>T92+T95+T105+T108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8" t="s">
        <v>153</v>
      </c>
      <c r="AT91" s="209" t="s">
        <v>76</v>
      </c>
      <c r="AU91" s="209" t="s">
        <v>77</v>
      </c>
      <c r="AY91" s="208" t="s">
        <v>134</v>
      </c>
      <c r="BK91" s="210">
        <f>BK92+BK95+BK105+BK108</f>
        <v>0</v>
      </c>
    </row>
    <row r="92" spans="1:63" s="12" customFormat="1" ht="22.8" customHeight="1">
      <c r="A92" s="12"/>
      <c r="B92" s="197"/>
      <c r="C92" s="198"/>
      <c r="D92" s="199" t="s">
        <v>76</v>
      </c>
      <c r="E92" s="211" t="s">
        <v>490</v>
      </c>
      <c r="F92" s="211" t="s">
        <v>491</v>
      </c>
      <c r="G92" s="198"/>
      <c r="H92" s="198"/>
      <c r="I92" s="201"/>
      <c r="J92" s="212">
        <f>BK92</f>
        <v>0</v>
      </c>
      <c r="K92" s="198"/>
      <c r="L92" s="203"/>
      <c r="M92" s="204"/>
      <c r="N92" s="205"/>
      <c r="O92" s="205"/>
      <c r="P92" s="206">
        <f>SUM(P93:P94)</f>
        <v>0</v>
      </c>
      <c r="Q92" s="205"/>
      <c r="R92" s="206">
        <f>SUM(R93:R94)</f>
        <v>0</v>
      </c>
      <c r="S92" s="205"/>
      <c r="T92" s="207">
        <f>SUM(T93:T94)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8" t="s">
        <v>153</v>
      </c>
      <c r="AT92" s="209" t="s">
        <v>76</v>
      </c>
      <c r="AU92" s="209" t="s">
        <v>84</v>
      </c>
      <c r="AY92" s="208" t="s">
        <v>134</v>
      </c>
      <c r="BK92" s="210">
        <f>SUM(BK93:BK94)</f>
        <v>0</v>
      </c>
    </row>
    <row r="93" spans="1:65" s="2" customFormat="1" ht="14.4" customHeight="1">
      <c r="A93" s="39"/>
      <c r="B93" s="40"/>
      <c r="C93" s="213" t="s">
        <v>84</v>
      </c>
      <c r="D93" s="213" t="s">
        <v>136</v>
      </c>
      <c r="E93" s="214" t="s">
        <v>492</v>
      </c>
      <c r="F93" s="215" t="s">
        <v>493</v>
      </c>
      <c r="G93" s="216" t="s">
        <v>494</v>
      </c>
      <c r="H93" s="217">
        <v>1</v>
      </c>
      <c r="I93" s="218"/>
      <c r="J93" s="219">
        <f>ROUND(I93*H93,2)</f>
        <v>0</v>
      </c>
      <c r="K93" s="215" t="s">
        <v>140</v>
      </c>
      <c r="L93" s="45"/>
      <c r="M93" s="220" t="s">
        <v>32</v>
      </c>
      <c r="N93" s="221" t="s">
        <v>48</v>
      </c>
      <c r="O93" s="85"/>
      <c r="P93" s="222">
        <f>O93*H93</f>
        <v>0</v>
      </c>
      <c r="Q93" s="222">
        <v>0</v>
      </c>
      <c r="R93" s="222">
        <f>Q93*H93</f>
        <v>0</v>
      </c>
      <c r="S93" s="222">
        <v>0</v>
      </c>
      <c r="T93" s="223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24" t="s">
        <v>495</v>
      </c>
      <c r="AT93" s="224" t="s">
        <v>136</v>
      </c>
      <c r="AU93" s="224" t="s">
        <v>86</v>
      </c>
      <c r="AY93" s="17" t="s">
        <v>134</v>
      </c>
      <c r="BE93" s="225">
        <f>IF(N93="základní",J93,0)</f>
        <v>0</v>
      </c>
      <c r="BF93" s="225">
        <f>IF(N93="snížená",J93,0)</f>
        <v>0</v>
      </c>
      <c r="BG93" s="225">
        <f>IF(N93="zákl. přenesená",J93,0)</f>
        <v>0</v>
      </c>
      <c r="BH93" s="225">
        <f>IF(N93="sníž. přenesená",J93,0)</f>
        <v>0</v>
      </c>
      <c r="BI93" s="225">
        <f>IF(N93="nulová",J93,0)</f>
        <v>0</v>
      </c>
      <c r="BJ93" s="17" t="s">
        <v>84</v>
      </c>
      <c r="BK93" s="225">
        <f>ROUND(I93*H93,2)</f>
        <v>0</v>
      </c>
      <c r="BL93" s="17" t="s">
        <v>495</v>
      </c>
      <c r="BM93" s="224" t="s">
        <v>496</v>
      </c>
    </row>
    <row r="94" spans="1:47" s="2" customFormat="1" ht="12">
      <c r="A94" s="39"/>
      <c r="B94" s="40"/>
      <c r="C94" s="41"/>
      <c r="D94" s="228" t="s">
        <v>261</v>
      </c>
      <c r="E94" s="41"/>
      <c r="F94" s="249" t="s">
        <v>497</v>
      </c>
      <c r="G94" s="41"/>
      <c r="H94" s="41"/>
      <c r="I94" s="250"/>
      <c r="J94" s="41"/>
      <c r="K94" s="41"/>
      <c r="L94" s="45"/>
      <c r="M94" s="251"/>
      <c r="N94" s="252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7" t="s">
        <v>261</v>
      </c>
      <c r="AU94" s="17" t="s">
        <v>86</v>
      </c>
    </row>
    <row r="95" spans="1:63" s="12" customFormat="1" ht="22.8" customHeight="1">
      <c r="A95" s="12"/>
      <c r="B95" s="197"/>
      <c r="C95" s="198"/>
      <c r="D95" s="199" t="s">
        <v>76</v>
      </c>
      <c r="E95" s="211" t="s">
        <v>498</v>
      </c>
      <c r="F95" s="211" t="s">
        <v>499</v>
      </c>
      <c r="G95" s="198"/>
      <c r="H95" s="198"/>
      <c r="I95" s="201"/>
      <c r="J95" s="212">
        <f>BK95</f>
        <v>0</v>
      </c>
      <c r="K95" s="198"/>
      <c r="L95" s="203"/>
      <c r="M95" s="204"/>
      <c r="N95" s="205"/>
      <c r="O95" s="205"/>
      <c r="P95" s="206">
        <f>SUM(P96:P104)</f>
        <v>0</v>
      </c>
      <c r="Q95" s="205"/>
      <c r="R95" s="206">
        <f>SUM(R96:R104)</f>
        <v>0</v>
      </c>
      <c r="S95" s="205"/>
      <c r="T95" s="207">
        <f>SUM(T96:T104)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8" t="s">
        <v>153</v>
      </c>
      <c r="AT95" s="209" t="s">
        <v>76</v>
      </c>
      <c r="AU95" s="209" t="s">
        <v>84</v>
      </c>
      <c r="AY95" s="208" t="s">
        <v>134</v>
      </c>
      <c r="BK95" s="210">
        <f>SUM(BK96:BK104)</f>
        <v>0</v>
      </c>
    </row>
    <row r="96" spans="1:65" s="2" customFormat="1" ht="14.4" customHeight="1">
      <c r="A96" s="39"/>
      <c r="B96" s="40"/>
      <c r="C96" s="213" t="s">
        <v>86</v>
      </c>
      <c r="D96" s="213" t="s">
        <v>136</v>
      </c>
      <c r="E96" s="214" t="s">
        <v>500</v>
      </c>
      <c r="F96" s="215" t="s">
        <v>499</v>
      </c>
      <c r="G96" s="216" t="s">
        <v>259</v>
      </c>
      <c r="H96" s="217">
        <v>1</v>
      </c>
      <c r="I96" s="218"/>
      <c r="J96" s="219">
        <f>ROUND(I96*H96,2)</f>
        <v>0</v>
      </c>
      <c r="K96" s="215" t="s">
        <v>140</v>
      </c>
      <c r="L96" s="45"/>
      <c r="M96" s="220" t="s">
        <v>32</v>
      </c>
      <c r="N96" s="221" t="s">
        <v>48</v>
      </c>
      <c r="O96" s="85"/>
      <c r="P96" s="222">
        <f>O96*H96</f>
        <v>0</v>
      </c>
      <c r="Q96" s="222">
        <v>0</v>
      </c>
      <c r="R96" s="222">
        <f>Q96*H96</f>
        <v>0</v>
      </c>
      <c r="S96" s="222">
        <v>0</v>
      </c>
      <c r="T96" s="223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24" t="s">
        <v>495</v>
      </c>
      <c r="AT96" s="224" t="s">
        <v>136</v>
      </c>
      <c r="AU96" s="224" t="s">
        <v>86</v>
      </c>
      <c r="AY96" s="17" t="s">
        <v>134</v>
      </c>
      <c r="BE96" s="225">
        <f>IF(N96="základní",J96,0)</f>
        <v>0</v>
      </c>
      <c r="BF96" s="225">
        <f>IF(N96="snížená",J96,0)</f>
        <v>0</v>
      </c>
      <c r="BG96" s="225">
        <f>IF(N96="zákl. přenesená",J96,0)</f>
        <v>0</v>
      </c>
      <c r="BH96" s="225">
        <f>IF(N96="sníž. přenesená",J96,0)</f>
        <v>0</v>
      </c>
      <c r="BI96" s="225">
        <f>IF(N96="nulová",J96,0)</f>
        <v>0</v>
      </c>
      <c r="BJ96" s="17" t="s">
        <v>84</v>
      </c>
      <c r="BK96" s="225">
        <f>ROUND(I96*H96,2)</f>
        <v>0</v>
      </c>
      <c r="BL96" s="17" t="s">
        <v>495</v>
      </c>
      <c r="BM96" s="224" t="s">
        <v>501</v>
      </c>
    </row>
    <row r="97" spans="1:47" s="2" customFormat="1" ht="12">
      <c r="A97" s="39"/>
      <c r="B97" s="40"/>
      <c r="C97" s="41"/>
      <c r="D97" s="228" t="s">
        <v>261</v>
      </c>
      <c r="E97" s="41"/>
      <c r="F97" s="249" t="s">
        <v>502</v>
      </c>
      <c r="G97" s="41"/>
      <c r="H97" s="41"/>
      <c r="I97" s="250"/>
      <c r="J97" s="41"/>
      <c r="K97" s="41"/>
      <c r="L97" s="45"/>
      <c r="M97" s="251"/>
      <c r="N97" s="252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7" t="s">
        <v>261</v>
      </c>
      <c r="AU97" s="17" t="s">
        <v>86</v>
      </c>
    </row>
    <row r="98" spans="1:65" s="2" customFormat="1" ht="14.4" customHeight="1">
      <c r="A98" s="39"/>
      <c r="B98" s="40"/>
      <c r="C98" s="213" t="s">
        <v>146</v>
      </c>
      <c r="D98" s="213" t="s">
        <v>136</v>
      </c>
      <c r="E98" s="214" t="s">
        <v>503</v>
      </c>
      <c r="F98" s="215" t="s">
        <v>504</v>
      </c>
      <c r="G98" s="216" t="s">
        <v>494</v>
      </c>
      <c r="H98" s="217">
        <v>1</v>
      </c>
      <c r="I98" s="218"/>
      <c r="J98" s="219">
        <f>ROUND(I98*H98,2)</f>
        <v>0</v>
      </c>
      <c r="K98" s="215" t="s">
        <v>140</v>
      </c>
      <c r="L98" s="45"/>
      <c r="M98" s="220" t="s">
        <v>32</v>
      </c>
      <c r="N98" s="221" t="s">
        <v>48</v>
      </c>
      <c r="O98" s="85"/>
      <c r="P98" s="222">
        <f>O98*H98</f>
        <v>0</v>
      </c>
      <c r="Q98" s="222">
        <v>0</v>
      </c>
      <c r="R98" s="222">
        <f>Q98*H98</f>
        <v>0</v>
      </c>
      <c r="S98" s="222">
        <v>0</v>
      </c>
      <c r="T98" s="223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24" t="s">
        <v>495</v>
      </c>
      <c r="AT98" s="224" t="s">
        <v>136</v>
      </c>
      <c r="AU98" s="224" t="s">
        <v>86</v>
      </c>
      <c r="AY98" s="17" t="s">
        <v>134</v>
      </c>
      <c r="BE98" s="225">
        <f>IF(N98="základní",J98,0)</f>
        <v>0</v>
      </c>
      <c r="BF98" s="225">
        <f>IF(N98="snížená",J98,0)</f>
        <v>0</v>
      </c>
      <c r="BG98" s="225">
        <f>IF(N98="zákl. přenesená",J98,0)</f>
        <v>0</v>
      </c>
      <c r="BH98" s="225">
        <f>IF(N98="sníž. přenesená",J98,0)</f>
        <v>0</v>
      </c>
      <c r="BI98" s="225">
        <f>IF(N98="nulová",J98,0)</f>
        <v>0</v>
      </c>
      <c r="BJ98" s="17" t="s">
        <v>84</v>
      </c>
      <c r="BK98" s="225">
        <f>ROUND(I98*H98,2)</f>
        <v>0</v>
      </c>
      <c r="BL98" s="17" t="s">
        <v>495</v>
      </c>
      <c r="BM98" s="224" t="s">
        <v>505</v>
      </c>
    </row>
    <row r="99" spans="1:47" s="2" customFormat="1" ht="12">
      <c r="A99" s="39"/>
      <c r="B99" s="40"/>
      <c r="C99" s="41"/>
      <c r="D99" s="228" t="s">
        <v>261</v>
      </c>
      <c r="E99" s="41"/>
      <c r="F99" s="249" t="s">
        <v>506</v>
      </c>
      <c r="G99" s="41"/>
      <c r="H99" s="41"/>
      <c r="I99" s="250"/>
      <c r="J99" s="41"/>
      <c r="K99" s="41"/>
      <c r="L99" s="45"/>
      <c r="M99" s="251"/>
      <c r="N99" s="252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7" t="s">
        <v>261</v>
      </c>
      <c r="AU99" s="17" t="s">
        <v>86</v>
      </c>
    </row>
    <row r="100" spans="1:65" s="2" customFormat="1" ht="14.4" customHeight="1">
      <c r="A100" s="39"/>
      <c r="B100" s="40"/>
      <c r="C100" s="213" t="s">
        <v>141</v>
      </c>
      <c r="D100" s="213" t="s">
        <v>136</v>
      </c>
      <c r="E100" s="214" t="s">
        <v>507</v>
      </c>
      <c r="F100" s="215" t="s">
        <v>508</v>
      </c>
      <c r="G100" s="216" t="s">
        <v>494</v>
      </c>
      <c r="H100" s="217">
        <v>1</v>
      </c>
      <c r="I100" s="218"/>
      <c r="J100" s="219">
        <f>ROUND(I100*H100,2)</f>
        <v>0</v>
      </c>
      <c r="K100" s="215" t="s">
        <v>140</v>
      </c>
      <c r="L100" s="45"/>
      <c r="M100" s="220" t="s">
        <v>32</v>
      </c>
      <c r="N100" s="221" t="s">
        <v>48</v>
      </c>
      <c r="O100" s="85"/>
      <c r="P100" s="222">
        <f>O100*H100</f>
        <v>0</v>
      </c>
      <c r="Q100" s="222">
        <v>0</v>
      </c>
      <c r="R100" s="222">
        <f>Q100*H100</f>
        <v>0</v>
      </c>
      <c r="S100" s="222">
        <v>0</v>
      </c>
      <c r="T100" s="223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24" t="s">
        <v>495</v>
      </c>
      <c r="AT100" s="224" t="s">
        <v>136</v>
      </c>
      <c r="AU100" s="224" t="s">
        <v>86</v>
      </c>
      <c r="AY100" s="17" t="s">
        <v>134</v>
      </c>
      <c r="BE100" s="225">
        <f>IF(N100="základní",J100,0)</f>
        <v>0</v>
      </c>
      <c r="BF100" s="225">
        <f>IF(N100="snížená",J100,0)</f>
        <v>0</v>
      </c>
      <c r="BG100" s="225">
        <f>IF(N100="zákl. přenesená",J100,0)</f>
        <v>0</v>
      </c>
      <c r="BH100" s="225">
        <f>IF(N100="sníž. přenesená",J100,0)</f>
        <v>0</v>
      </c>
      <c r="BI100" s="225">
        <f>IF(N100="nulová",J100,0)</f>
        <v>0</v>
      </c>
      <c r="BJ100" s="17" t="s">
        <v>84</v>
      </c>
      <c r="BK100" s="225">
        <f>ROUND(I100*H100,2)</f>
        <v>0</v>
      </c>
      <c r="BL100" s="17" t="s">
        <v>495</v>
      </c>
      <c r="BM100" s="224" t="s">
        <v>509</v>
      </c>
    </row>
    <row r="101" spans="1:47" s="2" customFormat="1" ht="12">
      <c r="A101" s="39"/>
      <c r="B101" s="40"/>
      <c r="C101" s="41"/>
      <c r="D101" s="228" t="s">
        <v>261</v>
      </c>
      <c r="E101" s="41"/>
      <c r="F101" s="249" t="s">
        <v>510</v>
      </c>
      <c r="G101" s="41"/>
      <c r="H101" s="41"/>
      <c r="I101" s="250"/>
      <c r="J101" s="41"/>
      <c r="K101" s="41"/>
      <c r="L101" s="45"/>
      <c r="M101" s="251"/>
      <c r="N101" s="252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7" t="s">
        <v>261</v>
      </c>
      <c r="AU101" s="17" t="s">
        <v>86</v>
      </c>
    </row>
    <row r="102" spans="1:65" s="2" customFormat="1" ht="14.4" customHeight="1">
      <c r="A102" s="39"/>
      <c r="B102" s="40"/>
      <c r="C102" s="213" t="s">
        <v>153</v>
      </c>
      <c r="D102" s="213" t="s">
        <v>136</v>
      </c>
      <c r="E102" s="214" t="s">
        <v>511</v>
      </c>
      <c r="F102" s="215" t="s">
        <v>512</v>
      </c>
      <c r="G102" s="216" t="s">
        <v>494</v>
      </c>
      <c r="H102" s="217">
        <v>1</v>
      </c>
      <c r="I102" s="218"/>
      <c r="J102" s="219">
        <f>ROUND(I102*H102,2)</f>
        <v>0</v>
      </c>
      <c r="K102" s="215" t="s">
        <v>140</v>
      </c>
      <c r="L102" s="45"/>
      <c r="M102" s="220" t="s">
        <v>32</v>
      </c>
      <c r="N102" s="221" t="s">
        <v>48</v>
      </c>
      <c r="O102" s="85"/>
      <c r="P102" s="222">
        <f>O102*H102</f>
        <v>0</v>
      </c>
      <c r="Q102" s="222">
        <v>0</v>
      </c>
      <c r="R102" s="222">
        <f>Q102*H102</f>
        <v>0</v>
      </c>
      <c r="S102" s="222">
        <v>0</v>
      </c>
      <c r="T102" s="223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24" t="s">
        <v>495</v>
      </c>
      <c r="AT102" s="224" t="s">
        <v>136</v>
      </c>
      <c r="AU102" s="224" t="s">
        <v>86</v>
      </c>
      <c r="AY102" s="17" t="s">
        <v>134</v>
      </c>
      <c r="BE102" s="225">
        <f>IF(N102="základní",J102,0)</f>
        <v>0</v>
      </c>
      <c r="BF102" s="225">
        <f>IF(N102="snížená",J102,0)</f>
        <v>0</v>
      </c>
      <c r="BG102" s="225">
        <f>IF(N102="zákl. přenesená",J102,0)</f>
        <v>0</v>
      </c>
      <c r="BH102" s="225">
        <f>IF(N102="sníž. přenesená",J102,0)</f>
        <v>0</v>
      </c>
      <c r="BI102" s="225">
        <f>IF(N102="nulová",J102,0)</f>
        <v>0</v>
      </c>
      <c r="BJ102" s="17" t="s">
        <v>84</v>
      </c>
      <c r="BK102" s="225">
        <f>ROUND(I102*H102,2)</f>
        <v>0</v>
      </c>
      <c r="BL102" s="17" t="s">
        <v>495</v>
      </c>
      <c r="BM102" s="224" t="s">
        <v>513</v>
      </c>
    </row>
    <row r="103" spans="1:47" s="2" customFormat="1" ht="12">
      <c r="A103" s="39"/>
      <c r="B103" s="40"/>
      <c r="C103" s="41"/>
      <c r="D103" s="228" t="s">
        <v>261</v>
      </c>
      <c r="E103" s="41"/>
      <c r="F103" s="249" t="s">
        <v>514</v>
      </c>
      <c r="G103" s="41"/>
      <c r="H103" s="41"/>
      <c r="I103" s="250"/>
      <c r="J103" s="41"/>
      <c r="K103" s="41"/>
      <c r="L103" s="45"/>
      <c r="M103" s="251"/>
      <c r="N103" s="252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7" t="s">
        <v>261</v>
      </c>
      <c r="AU103" s="17" t="s">
        <v>86</v>
      </c>
    </row>
    <row r="104" spans="1:65" s="2" customFormat="1" ht="14.4" customHeight="1">
      <c r="A104" s="39"/>
      <c r="B104" s="40"/>
      <c r="C104" s="213" t="s">
        <v>160</v>
      </c>
      <c r="D104" s="213" t="s">
        <v>136</v>
      </c>
      <c r="E104" s="214" t="s">
        <v>515</v>
      </c>
      <c r="F104" s="215" t="s">
        <v>516</v>
      </c>
      <c r="G104" s="216" t="s">
        <v>259</v>
      </c>
      <c r="H104" s="217">
        <v>1</v>
      </c>
      <c r="I104" s="218"/>
      <c r="J104" s="219">
        <f>ROUND(I104*H104,2)</f>
        <v>0</v>
      </c>
      <c r="K104" s="215" t="s">
        <v>140</v>
      </c>
      <c r="L104" s="45"/>
      <c r="M104" s="220" t="s">
        <v>32</v>
      </c>
      <c r="N104" s="221" t="s">
        <v>48</v>
      </c>
      <c r="O104" s="85"/>
      <c r="P104" s="222">
        <f>O104*H104</f>
        <v>0</v>
      </c>
      <c r="Q104" s="222">
        <v>0</v>
      </c>
      <c r="R104" s="222">
        <f>Q104*H104</f>
        <v>0</v>
      </c>
      <c r="S104" s="222">
        <v>0</v>
      </c>
      <c r="T104" s="223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24" t="s">
        <v>495</v>
      </c>
      <c r="AT104" s="224" t="s">
        <v>136</v>
      </c>
      <c r="AU104" s="224" t="s">
        <v>86</v>
      </c>
      <c r="AY104" s="17" t="s">
        <v>134</v>
      </c>
      <c r="BE104" s="225">
        <f>IF(N104="základní",J104,0)</f>
        <v>0</v>
      </c>
      <c r="BF104" s="225">
        <f>IF(N104="snížená",J104,0)</f>
        <v>0</v>
      </c>
      <c r="BG104" s="225">
        <f>IF(N104="zákl. přenesená",J104,0)</f>
        <v>0</v>
      </c>
      <c r="BH104" s="225">
        <f>IF(N104="sníž. přenesená",J104,0)</f>
        <v>0</v>
      </c>
      <c r="BI104" s="225">
        <f>IF(N104="nulová",J104,0)</f>
        <v>0</v>
      </c>
      <c r="BJ104" s="17" t="s">
        <v>84</v>
      </c>
      <c r="BK104" s="225">
        <f>ROUND(I104*H104,2)</f>
        <v>0</v>
      </c>
      <c r="BL104" s="17" t="s">
        <v>495</v>
      </c>
      <c r="BM104" s="224" t="s">
        <v>517</v>
      </c>
    </row>
    <row r="105" spans="1:63" s="12" customFormat="1" ht="22.8" customHeight="1">
      <c r="A105" s="12"/>
      <c r="B105" s="197"/>
      <c r="C105" s="198"/>
      <c r="D105" s="199" t="s">
        <v>76</v>
      </c>
      <c r="E105" s="211" t="s">
        <v>518</v>
      </c>
      <c r="F105" s="211" t="s">
        <v>519</v>
      </c>
      <c r="G105" s="198"/>
      <c r="H105" s="198"/>
      <c r="I105" s="201"/>
      <c r="J105" s="212">
        <f>BK105</f>
        <v>0</v>
      </c>
      <c r="K105" s="198"/>
      <c r="L105" s="203"/>
      <c r="M105" s="204"/>
      <c r="N105" s="205"/>
      <c r="O105" s="205"/>
      <c r="P105" s="206">
        <f>SUM(P106:P107)</f>
        <v>0</v>
      </c>
      <c r="Q105" s="205"/>
      <c r="R105" s="206">
        <f>SUM(R106:R107)</f>
        <v>0</v>
      </c>
      <c r="S105" s="205"/>
      <c r="T105" s="207">
        <f>SUM(T106:T107)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208" t="s">
        <v>153</v>
      </c>
      <c r="AT105" s="209" t="s">
        <v>76</v>
      </c>
      <c r="AU105" s="209" t="s">
        <v>84</v>
      </c>
      <c r="AY105" s="208" t="s">
        <v>134</v>
      </c>
      <c r="BK105" s="210">
        <f>SUM(BK106:BK107)</f>
        <v>0</v>
      </c>
    </row>
    <row r="106" spans="1:65" s="2" customFormat="1" ht="14.4" customHeight="1">
      <c r="A106" s="39"/>
      <c r="B106" s="40"/>
      <c r="C106" s="213" t="s">
        <v>167</v>
      </c>
      <c r="D106" s="213" t="s">
        <v>136</v>
      </c>
      <c r="E106" s="214" t="s">
        <v>520</v>
      </c>
      <c r="F106" s="215" t="s">
        <v>521</v>
      </c>
      <c r="G106" s="216" t="s">
        <v>494</v>
      </c>
      <c r="H106" s="217">
        <v>1</v>
      </c>
      <c r="I106" s="218"/>
      <c r="J106" s="219">
        <f>ROUND(I106*H106,2)</f>
        <v>0</v>
      </c>
      <c r="K106" s="215" t="s">
        <v>140</v>
      </c>
      <c r="L106" s="45"/>
      <c r="M106" s="220" t="s">
        <v>32</v>
      </c>
      <c r="N106" s="221" t="s">
        <v>48</v>
      </c>
      <c r="O106" s="85"/>
      <c r="P106" s="222">
        <f>O106*H106</f>
        <v>0</v>
      </c>
      <c r="Q106" s="222">
        <v>0</v>
      </c>
      <c r="R106" s="222">
        <f>Q106*H106</f>
        <v>0</v>
      </c>
      <c r="S106" s="222">
        <v>0</v>
      </c>
      <c r="T106" s="223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24" t="s">
        <v>495</v>
      </c>
      <c r="AT106" s="224" t="s">
        <v>136</v>
      </c>
      <c r="AU106" s="224" t="s">
        <v>86</v>
      </c>
      <c r="AY106" s="17" t="s">
        <v>134</v>
      </c>
      <c r="BE106" s="225">
        <f>IF(N106="základní",J106,0)</f>
        <v>0</v>
      </c>
      <c r="BF106" s="225">
        <f>IF(N106="snížená",J106,0)</f>
        <v>0</v>
      </c>
      <c r="BG106" s="225">
        <f>IF(N106="zákl. přenesená",J106,0)</f>
        <v>0</v>
      </c>
      <c r="BH106" s="225">
        <f>IF(N106="sníž. přenesená",J106,0)</f>
        <v>0</v>
      </c>
      <c r="BI106" s="225">
        <f>IF(N106="nulová",J106,0)</f>
        <v>0</v>
      </c>
      <c r="BJ106" s="17" t="s">
        <v>84</v>
      </c>
      <c r="BK106" s="225">
        <f>ROUND(I106*H106,2)</f>
        <v>0</v>
      </c>
      <c r="BL106" s="17" t="s">
        <v>495</v>
      </c>
      <c r="BM106" s="224" t="s">
        <v>522</v>
      </c>
    </row>
    <row r="107" spans="1:47" s="2" customFormat="1" ht="12">
      <c r="A107" s="39"/>
      <c r="B107" s="40"/>
      <c r="C107" s="41"/>
      <c r="D107" s="228" t="s">
        <v>261</v>
      </c>
      <c r="E107" s="41"/>
      <c r="F107" s="249" t="s">
        <v>523</v>
      </c>
      <c r="G107" s="41"/>
      <c r="H107" s="41"/>
      <c r="I107" s="250"/>
      <c r="J107" s="41"/>
      <c r="K107" s="41"/>
      <c r="L107" s="45"/>
      <c r="M107" s="251"/>
      <c r="N107" s="252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7" t="s">
        <v>261</v>
      </c>
      <c r="AU107" s="17" t="s">
        <v>86</v>
      </c>
    </row>
    <row r="108" spans="1:63" s="12" customFormat="1" ht="22.8" customHeight="1">
      <c r="A108" s="12"/>
      <c r="B108" s="197"/>
      <c r="C108" s="198"/>
      <c r="D108" s="199" t="s">
        <v>76</v>
      </c>
      <c r="E108" s="211" t="s">
        <v>524</v>
      </c>
      <c r="F108" s="211" t="s">
        <v>525</v>
      </c>
      <c r="G108" s="198"/>
      <c r="H108" s="198"/>
      <c r="I108" s="201"/>
      <c r="J108" s="212">
        <f>BK108</f>
        <v>0</v>
      </c>
      <c r="K108" s="198"/>
      <c r="L108" s="203"/>
      <c r="M108" s="204"/>
      <c r="N108" s="205"/>
      <c r="O108" s="205"/>
      <c r="P108" s="206">
        <f>SUM(P109:P110)</f>
        <v>0</v>
      </c>
      <c r="Q108" s="205"/>
      <c r="R108" s="206">
        <f>SUM(R109:R110)</f>
        <v>0</v>
      </c>
      <c r="S108" s="205"/>
      <c r="T108" s="207">
        <f>SUM(T109:T110)</f>
        <v>0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208" t="s">
        <v>153</v>
      </c>
      <c r="AT108" s="209" t="s">
        <v>76</v>
      </c>
      <c r="AU108" s="209" t="s">
        <v>84</v>
      </c>
      <c r="AY108" s="208" t="s">
        <v>134</v>
      </c>
      <c r="BK108" s="210">
        <f>SUM(BK109:BK110)</f>
        <v>0</v>
      </c>
    </row>
    <row r="109" spans="1:65" s="2" customFormat="1" ht="14.4" customHeight="1">
      <c r="A109" s="39"/>
      <c r="B109" s="40"/>
      <c r="C109" s="213" t="s">
        <v>172</v>
      </c>
      <c r="D109" s="213" t="s">
        <v>136</v>
      </c>
      <c r="E109" s="214" t="s">
        <v>526</v>
      </c>
      <c r="F109" s="215" t="s">
        <v>527</v>
      </c>
      <c r="G109" s="216" t="s">
        <v>494</v>
      </c>
      <c r="H109" s="217">
        <v>1</v>
      </c>
      <c r="I109" s="218"/>
      <c r="J109" s="219">
        <f>ROUND(I109*H109,2)</f>
        <v>0</v>
      </c>
      <c r="K109" s="215" t="s">
        <v>140</v>
      </c>
      <c r="L109" s="45"/>
      <c r="M109" s="220" t="s">
        <v>32</v>
      </c>
      <c r="N109" s="221" t="s">
        <v>48</v>
      </c>
      <c r="O109" s="85"/>
      <c r="P109" s="222">
        <f>O109*H109</f>
        <v>0</v>
      </c>
      <c r="Q109" s="222">
        <v>0</v>
      </c>
      <c r="R109" s="222">
        <f>Q109*H109</f>
        <v>0</v>
      </c>
      <c r="S109" s="222">
        <v>0</v>
      </c>
      <c r="T109" s="223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24" t="s">
        <v>495</v>
      </c>
      <c r="AT109" s="224" t="s">
        <v>136</v>
      </c>
      <c r="AU109" s="224" t="s">
        <v>86</v>
      </c>
      <c r="AY109" s="17" t="s">
        <v>134</v>
      </c>
      <c r="BE109" s="225">
        <f>IF(N109="základní",J109,0)</f>
        <v>0</v>
      </c>
      <c r="BF109" s="225">
        <f>IF(N109="snížená",J109,0)</f>
        <v>0</v>
      </c>
      <c r="BG109" s="225">
        <f>IF(N109="zákl. přenesená",J109,0)</f>
        <v>0</v>
      </c>
      <c r="BH109" s="225">
        <f>IF(N109="sníž. přenesená",J109,0)</f>
        <v>0</v>
      </c>
      <c r="BI109" s="225">
        <f>IF(N109="nulová",J109,0)</f>
        <v>0</v>
      </c>
      <c r="BJ109" s="17" t="s">
        <v>84</v>
      </c>
      <c r="BK109" s="225">
        <f>ROUND(I109*H109,2)</f>
        <v>0</v>
      </c>
      <c r="BL109" s="17" t="s">
        <v>495</v>
      </c>
      <c r="BM109" s="224" t="s">
        <v>528</v>
      </c>
    </row>
    <row r="110" spans="1:47" s="2" customFormat="1" ht="12">
      <c r="A110" s="39"/>
      <c r="B110" s="40"/>
      <c r="C110" s="41"/>
      <c r="D110" s="228" t="s">
        <v>261</v>
      </c>
      <c r="E110" s="41"/>
      <c r="F110" s="249" t="s">
        <v>529</v>
      </c>
      <c r="G110" s="41"/>
      <c r="H110" s="41"/>
      <c r="I110" s="250"/>
      <c r="J110" s="41"/>
      <c r="K110" s="41"/>
      <c r="L110" s="45"/>
      <c r="M110" s="271"/>
      <c r="N110" s="272"/>
      <c r="O110" s="268"/>
      <c r="P110" s="268"/>
      <c r="Q110" s="268"/>
      <c r="R110" s="268"/>
      <c r="S110" s="268"/>
      <c r="T110" s="273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7" t="s">
        <v>261</v>
      </c>
      <c r="AU110" s="17" t="s">
        <v>86</v>
      </c>
    </row>
    <row r="111" spans="1:31" s="2" customFormat="1" ht="6.95" customHeight="1">
      <c r="A111" s="39"/>
      <c r="B111" s="60"/>
      <c r="C111" s="61"/>
      <c r="D111" s="61"/>
      <c r="E111" s="61"/>
      <c r="F111" s="61"/>
      <c r="G111" s="61"/>
      <c r="H111" s="61"/>
      <c r="I111" s="61"/>
      <c r="J111" s="61"/>
      <c r="K111" s="61"/>
      <c r="L111" s="45"/>
      <c r="M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</sheetData>
  <sheetProtection password="CC35" sheet="1" objects="1" scenarios="1" formatColumns="0" formatRows="0" autoFilter="0"/>
  <autoFilter ref="C89:K110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8:H78"/>
    <mergeCell ref="E80:H80"/>
    <mergeCell ref="E82:H8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74" customWidth="1"/>
    <col min="2" max="2" width="1.7109375" style="274" customWidth="1"/>
    <col min="3" max="4" width="5.00390625" style="274" customWidth="1"/>
    <col min="5" max="5" width="11.7109375" style="274" customWidth="1"/>
    <col min="6" max="6" width="9.140625" style="274" customWidth="1"/>
    <col min="7" max="7" width="5.00390625" style="274" customWidth="1"/>
    <col min="8" max="8" width="77.8515625" style="274" customWidth="1"/>
    <col min="9" max="10" width="20.00390625" style="274" customWidth="1"/>
    <col min="11" max="11" width="1.7109375" style="274" customWidth="1"/>
  </cols>
  <sheetData>
    <row r="1" s="1" customFormat="1" ht="37.5" customHeight="1"/>
    <row r="2" spans="2:11" s="1" customFormat="1" ht="7.5" customHeight="1">
      <c r="B2" s="275"/>
      <c r="C2" s="276"/>
      <c r="D2" s="276"/>
      <c r="E2" s="276"/>
      <c r="F2" s="276"/>
      <c r="G2" s="276"/>
      <c r="H2" s="276"/>
      <c r="I2" s="276"/>
      <c r="J2" s="276"/>
      <c r="K2" s="277"/>
    </row>
    <row r="3" spans="2:11" s="15" customFormat="1" ht="45" customHeight="1">
      <c r="B3" s="278"/>
      <c r="C3" s="279" t="s">
        <v>692</v>
      </c>
      <c r="D3" s="279"/>
      <c r="E3" s="279"/>
      <c r="F3" s="279"/>
      <c r="G3" s="279"/>
      <c r="H3" s="279"/>
      <c r="I3" s="279"/>
      <c r="J3" s="279"/>
      <c r="K3" s="280"/>
    </row>
    <row r="4" spans="2:11" s="1" customFormat="1" ht="25.5" customHeight="1">
      <c r="B4" s="281"/>
      <c r="C4" s="282" t="s">
        <v>693</v>
      </c>
      <c r="D4" s="282"/>
      <c r="E4" s="282"/>
      <c r="F4" s="282"/>
      <c r="G4" s="282"/>
      <c r="H4" s="282"/>
      <c r="I4" s="282"/>
      <c r="J4" s="282"/>
      <c r="K4" s="283"/>
    </row>
    <row r="5" spans="2:11" s="1" customFormat="1" ht="5.25" customHeight="1">
      <c r="B5" s="281"/>
      <c r="C5" s="284"/>
      <c r="D5" s="284"/>
      <c r="E5" s="284"/>
      <c r="F5" s="284"/>
      <c r="G5" s="284"/>
      <c r="H5" s="284"/>
      <c r="I5" s="284"/>
      <c r="J5" s="284"/>
      <c r="K5" s="283"/>
    </row>
    <row r="6" spans="2:11" s="1" customFormat="1" ht="15" customHeight="1">
      <c r="B6" s="281"/>
      <c r="C6" s="285" t="s">
        <v>694</v>
      </c>
      <c r="D6" s="285"/>
      <c r="E6" s="285"/>
      <c r="F6" s="285"/>
      <c r="G6" s="285"/>
      <c r="H6" s="285"/>
      <c r="I6" s="285"/>
      <c r="J6" s="285"/>
      <c r="K6" s="283"/>
    </row>
    <row r="7" spans="2:11" s="1" customFormat="1" ht="15" customHeight="1">
      <c r="B7" s="286"/>
      <c r="C7" s="285" t="s">
        <v>695</v>
      </c>
      <c r="D7" s="285"/>
      <c r="E7" s="285"/>
      <c r="F7" s="285"/>
      <c r="G7" s="285"/>
      <c r="H7" s="285"/>
      <c r="I7" s="285"/>
      <c r="J7" s="285"/>
      <c r="K7" s="283"/>
    </row>
    <row r="8" spans="2:11" s="1" customFormat="1" ht="12.75" customHeight="1">
      <c r="B8" s="286"/>
      <c r="C8" s="285"/>
      <c r="D8" s="285"/>
      <c r="E8" s="285"/>
      <c r="F8" s="285"/>
      <c r="G8" s="285"/>
      <c r="H8" s="285"/>
      <c r="I8" s="285"/>
      <c r="J8" s="285"/>
      <c r="K8" s="283"/>
    </row>
    <row r="9" spans="2:11" s="1" customFormat="1" ht="15" customHeight="1">
      <c r="B9" s="286"/>
      <c r="C9" s="285" t="s">
        <v>696</v>
      </c>
      <c r="D9" s="285"/>
      <c r="E9" s="285"/>
      <c r="F9" s="285"/>
      <c r="G9" s="285"/>
      <c r="H9" s="285"/>
      <c r="I9" s="285"/>
      <c r="J9" s="285"/>
      <c r="K9" s="283"/>
    </row>
    <row r="10" spans="2:11" s="1" customFormat="1" ht="15" customHeight="1">
      <c r="B10" s="286"/>
      <c r="C10" s="285"/>
      <c r="D10" s="285" t="s">
        <v>697</v>
      </c>
      <c r="E10" s="285"/>
      <c r="F10" s="285"/>
      <c r="G10" s="285"/>
      <c r="H10" s="285"/>
      <c r="I10" s="285"/>
      <c r="J10" s="285"/>
      <c r="K10" s="283"/>
    </row>
    <row r="11" spans="2:11" s="1" customFormat="1" ht="15" customHeight="1">
      <c r="B11" s="286"/>
      <c r="C11" s="287"/>
      <c r="D11" s="285" t="s">
        <v>698</v>
      </c>
      <c r="E11" s="285"/>
      <c r="F11" s="285"/>
      <c r="G11" s="285"/>
      <c r="H11" s="285"/>
      <c r="I11" s="285"/>
      <c r="J11" s="285"/>
      <c r="K11" s="283"/>
    </row>
    <row r="12" spans="2:11" s="1" customFormat="1" ht="15" customHeight="1">
      <c r="B12" s="286"/>
      <c r="C12" s="287"/>
      <c r="D12" s="285"/>
      <c r="E12" s="285"/>
      <c r="F12" s="285"/>
      <c r="G12" s="285"/>
      <c r="H12" s="285"/>
      <c r="I12" s="285"/>
      <c r="J12" s="285"/>
      <c r="K12" s="283"/>
    </row>
    <row r="13" spans="2:11" s="1" customFormat="1" ht="15" customHeight="1">
      <c r="B13" s="286"/>
      <c r="C13" s="287"/>
      <c r="D13" s="288" t="s">
        <v>699</v>
      </c>
      <c r="E13" s="285"/>
      <c r="F13" s="285"/>
      <c r="G13" s="285"/>
      <c r="H13" s="285"/>
      <c r="I13" s="285"/>
      <c r="J13" s="285"/>
      <c r="K13" s="283"/>
    </row>
    <row r="14" spans="2:11" s="1" customFormat="1" ht="12.75" customHeight="1">
      <c r="B14" s="286"/>
      <c r="C14" s="287"/>
      <c r="D14" s="287"/>
      <c r="E14" s="287"/>
      <c r="F14" s="287"/>
      <c r="G14" s="287"/>
      <c r="H14" s="287"/>
      <c r="I14" s="287"/>
      <c r="J14" s="287"/>
      <c r="K14" s="283"/>
    </row>
    <row r="15" spans="2:11" s="1" customFormat="1" ht="15" customHeight="1">
      <c r="B15" s="286"/>
      <c r="C15" s="287"/>
      <c r="D15" s="285" t="s">
        <v>700</v>
      </c>
      <c r="E15" s="285"/>
      <c r="F15" s="285"/>
      <c r="G15" s="285"/>
      <c r="H15" s="285"/>
      <c r="I15" s="285"/>
      <c r="J15" s="285"/>
      <c r="K15" s="283"/>
    </row>
    <row r="16" spans="2:11" s="1" customFormat="1" ht="15" customHeight="1">
      <c r="B16" s="286"/>
      <c r="C16" s="287"/>
      <c r="D16" s="285" t="s">
        <v>701</v>
      </c>
      <c r="E16" s="285"/>
      <c r="F16" s="285"/>
      <c r="G16" s="285"/>
      <c r="H16" s="285"/>
      <c r="I16" s="285"/>
      <c r="J16" s="285"/>
      <c r="K16" s="283"/>
    </row>
    <row r="17" spans="2:11" s="1" customFormat="1" ht="15" customHeight="1">
      <c r="B17" s="286"/>
      <c r="C17" s="287"/>
      <c r="D17" s="285" t="s">
        <v>702</v>
      </c>
      <c r="E17" s="285"/>
      <c r="F17" s="285"/>
      <c r="G17" s="285"/>
      <c r="H17" s="285"/>
      <c r="I17" s="285"/>
      <c r="J17" s="285"/>
      <c r="K17" s="283"/>
    </row>
    <row r="18" spans="2:11" s="1" customFormat="1" ht="15" customHeight="1">
      <c r="B18" s="286"/>
      <c r="C18" s="287"/>
      <c r="D18" s="287"/>
      <c r="E18" s="289" t="s">
        <v>703</v>
      </c>
      <c r="F18" s="285" t="s">
        <v>704</v>
      </c>
      <c r="G18" s="285"/>
      <c r="H18" s="285"/>
      <c r="I18" s="285"/>
      <c r="J18" s="285"/>
      <c r="K18" s="283"/>
    </row>
    <row r="19" spans="2:11" s="1" customFormat="1" ht="15" customHeight="1">
      <c r="B19" s="286"/>
      <c r="C19" s="287"/>
      <c r="D19" s="287"/>
      <c r="E19" s="289" t="s">
        <v>83</v>
      </c>
      <c r="F19" s="285" t="s">
        <v>705</v>
      </c>
      <c r="G19" s="285"/>
      <c r="H19" s="285"/>
      <c r="I19" s="285"/>
      <c r="J19" s="285"/>
      <c r="K19" s="283"/>
    </row>
    <row r="20" spans="2:11" s="1" customFormat="1" ht="15" customHeight="1">
      <c r="B20" s="286"/>
      <c r="C20" s="287"/>
      <c r="D20" s="287"/>
      <c r="E20" s="289" t="s">
        <v>706</v>
      </c>
      <c r="F20" s="285" t="s">
        <v>707</v>
      </c>
      <c r="G20" s="285"/>
      <c r="H20" s="285"/>
      <c r="I20" s="285"/>
      <c r="J20" s="285"/>
      <c r="K20" s="283"/>
    </row>
    <row r="21" spans="2:11" s="1" customFormat="1" ht="15" customHeight="1">
      <c r="B21" s="286"/>
      <c r="C21" s="287"/>
      <c r="D21" s="287"/>
      <c r="E21" s="289" t="s">
        <v>708</v>
      </c>
      <c r="F21" s="285" t="s">
        <v>709</v>
      </c>
      <c r="G21" s="285"/>
      <c r="H21" s="285"/>
      <c r="I21" s="285"/>
      <c r="J21" s="285"/>
      <c r="K21" s="283"/>
    </row>
    <row r="22" spans="2:11" s="1" customFormat="1" ht="15" customHeight="1">
      <c r="B22" s="286"/>
      <c r="C22" s="287"/>
      <c r="D22" s="287"/>
      <c r="E22" s="289" t="s">
        <v>710</v>
      </c>
      <c r="F22" s="285" t="s">
        <v>711</v>
      </c>
      <c r="G22" s="285"/>
      <c r="H22" s="285"/>
      <c r="I22" s="285"/>
      <c r="J22" s="285"/>
      <c r="K22" s="283"/>
    </row>
    <row r="23" spans="2:11" s="1" customFormat="1" ht="15" customHeight="1">
      <c r="B23" s="286"/>
      <c r="C23" s="287"/>
      <c r="D23" s="287"/>
      <c r="E23" s="289" t="s">
        <v>90</v>
      </c>
      <c r="F23" s="285" t="s">
        <v>712</v>
      </c>
      <c r="G23" s="285"/>
      <c r="H23" s="285"/>
      <c r="I23" s="285"/>
      <c r="J23" s="285"/>
      <c r="K23" s="283"/>
    </row>
    <row r="24" spans="2:11" s="1" customFormat="1" ht="12.75" customHeight="1">
      <c r="B24" s="286"/>
      <c r="C24" s="287"/>
      <c r="D24" s="287"/>
      <c r="E24" s="287"/>
      <c r="F24" s="287"/>
      <c r="G24" s="287"/>
      <c r="H24" s="287"/>
      <c r="I24" s="287"/>
      <c r="J24" s="287"/>
      <c r="K24" s="283"/>
    </row>
    <row r="25" spans="2:11" s="1" customFormat="1" ht="15" customHeight="1">
      <c r="B25" s="286"/>
      <c r="C25" s="285" t="s">
        <v>713</v>
      </c>
      <c r="D25" s="285"/>
      <c r="E25" s="285"/>
      <c r="F25" s="285"/>
      <c r="G25" s="285"/>
      <c r="H25" s="285"/>
      <c r="I25" s="285"/>
      <c r="J25" s="285"/>
      <c r="K25" s="283"/>
    </row>
    <row r="26" spans="2:11" s="1" customFormat="1" ht="15" customHeight="1">
      <c r="B26" s="286"/>
      <c r="C26" s="285" t="s">
        <v>714</v>
      </c>
      <c r="D26" s="285"/>
      <c r="E26" s="285"/>
      <c r="F26" s="285"/>
      <c r="G26" s="285"/>
      <c r="H26" s="285"/>
      <c r="I26" s="285"/>
      <c r="J26" s="285"/>
      <c r="K26" s="283"/>
    </row>
    <row r="27" spans="2:11" s="1" customFormat="1" ht="15" customHeight="1">
      <c r="B27" s="286"/>
      <c r="C27" s="285"/>
      <c r="D27" s="285" t="s">
        <v>715</v>
      </c>
      <c r="E27" s="285"/>
      <c r="F27" s="285"/>
      <c r="G27" s="285"/>
      <c r="H27" s="285"/>
      <c r="I27" s="285"/>
      <c r="J27" s="285"/>
      <c r="K27" s="283"/>
    </row>
    <row r="28" spans="2:11" s="1" customFormat="1" ht="15" customHeight="1">
      <c r="B28" s="286"/>
      <c r="C28" s="287"/>
      <c r="D28" s="285" t="s">
        <v>716</v>
      </c>
      <c r="E28" s="285"/>
      <c r="F28" s="285"/>
      <c r="G28" s="285"/>
      <c r="H28" s="285"/>
      <c r="I28" s="285"/>
      <c r="J28" s="285"/>
      <c r="K28" s="283"/>
    </row>
    <row r="29" spans="2:11" s="1" customFormat="1" ht="12.75" customHeight="1">
      <c r="B29" s="286"/>
      <c r="C29" s="287"/>
      <c r="D29" s="287"/>
      <c r="E29" s="287"/>
      <c r="F29" s="287"/>
      <c r="G29" s="287"/>
      <c r="H29" s="287"/>
      <c r="I29" s="287"/>
      <c r="J29" s="287"/>
      <c r="K29" s="283"/>
    </row>
    <row r="30" spans="2:11" s="1" customFormat="1" ht="15" customHeight="1">
      <c r="B30" s="286"/>
      <c r="C30" s="287"/>
      <c r="D30" s="285" t="s">
        <v>717</v>
      </c>
      <c r="E30" s="285"/>
      <c r="F30" s="285"/>
      <c r="G30" s="285"/>
      <c r="H30" s="285"/>
      <c r="I30" s="285"/>
      <c r="J30" s="285"/>
      <c r="K30" s="283"/>
    </row>
    <row r="31" spans="2:11" s="1" customFormat="1" ht="15" customHeight="1">
      <c r="B31" s="286"/>
      <c r="C31" s="287"/>
      <c r="D31" s="285" t="s">
        <v>718</v>
      </c>
      <c r="E31" s="285"/>
      <c r="F31" s="285"/>
      <c r="G31" s="285"/>
      <c r="H31" s="285"/>
      <c r="I31" s="285"/>
      <c r="J31" s="285"/>
      <c r="K31" s="283"/>
    </row>
    <row r="32" spans="2:11" s="1" customFormat="1" ht="12.75" customHeight="1">
      <c r="B32" s="286"/>
      <c r="C32" s="287"/>
      <c r="D32" s="287"/>
      <c r="E32" s="287"/>
      <c r="F32" s="287"/>
      <c r="G32" s="287"/>
      <c r="H32" s="287"/>
      <c r="I32" s="287"/>
      <c r="J32" s="287"/>
      <c r="K32" s="283"/>
    </row>
    <row r="33" spans="2:11" s="1" customFormat="1" ht="15" customHeight="1">
      <c r="B33" s="286"/>
      <c r="C33" s="287"/>
      <c r="D33" s="285" t="s">
        <v>719</v>
      </c>
      <c r="E33" s="285"/>
      <c r="F33" s="285"/>
      <c r="G33" s="285"/>
      <c r="H33" s="285"/>
      <c r="I33" s="285"/>
      <c r="J33" s="285"/>
      <c r="K33" s="283"/>
    </row>
    <row r="34" spans="2:11" s="1" customFormat="1" ht="15" customHeight="1">
      <c r="B34" s="286"/>
      <c r="C34" s="287"/>
      <c r="D34" s="285" t="s">
        <v>720</v>
      </c>
      <c r="E34" s="285"/>
      <c r="F34" s="285"/>
      <c r="G34" s="285"/>
      <c r="H34" s="285"/>
      <c r="I34" s="285"/>
      <c r="J34" s="285"/>
      <c r="K34" s="283"/>
    </row>
    <row r="35" spans="2:11" s="1" customFormat="1" ht="15" customHeight="1">
      <c r="B35" s="286"/>
      <c r="C35" s="287"/>
      <c r="D35" s="285" t="s">
        <v>721</v>
      </c>
      <c r="E35" s="285"/>
      <c r="F35" s="285"/>
      <c r="G35" s="285"/>
      <c r="H35" s="285"/>
      <c r="I35" s="285"/>
      <c r="J35" s="285"/>
      <c r="K35" s="283"/>
    </row>
    <row r="36" spans="2:11" s="1" customFormat="1" ht="15" customHeight="1">
      <c r="B36" s="286"/>
      <c r="C36" s="287"/>
      <c r="D36" s="285"/>
      <c r="E36" s="288" t="s">
        <v>120</v>
      </c>
      <c r="F36" s="285"/>
      <c r="G36" s="285" t="s">
        <v>722</v>
      </c>
      <c r="H36" s="285"/>
      <c r="I36" s="285"/>
      <c r="J36" s="285"/>
      <c r="K36" s="283"/>
    </row>
    <row r="37" spans="2:11" s="1" customFormat="1" ht="30.75" customHeight="1">
      <c r="B37" s="286"/>
      <c r="C37" s="287"/>
      <c r="D37" s="285"/>
      <c r="E37" s="288" t="s">
        <v>723</v>
      </c>
      <c r="F37" s="285"/>
      <c r="G37" s="285" t="s">
        <v>724</v>
      </c>
      <c r="H37" s="285"/>
      <c r="I37" s="285"/>
      <c r="J37" s="285"/>
      <c r="K37" s="283"/>
    </row>
    <row r="38" spans="2:11" s="1" customFormat="1" ht="15" customHeight="1">
      <c r="B38" s="286"/>
      <c r="C38" s="287"/>
      <c r="D38" s="285"/>
      <c r="E38" s="288" t="s">
        <v>58</v>
      </c>
      <c r="F38" s="285"/>
      <c r="G38" s="285" t="s">
        <v>725</v>
      </c>
      <c r="H38" s="285"/>
      <c r="I38" s="285"/>
      <c r="J38" s="285"/>
      <c r="K38" s="283"/>
    </row>
    <row r="39" spans="2:11" s="1" customFormat="1" ht="15" customHeight="1">
      <c r="B39" s="286"/>
      <c r="C39" s="287"/>
      <c r="D39" s="285"/>
      <c r="E39" s="288" t="s">
        <v>59</v>
      </c>
      <c r="F39" s="285"/>
      <c r="G39" s="285" t="s">
        <v>726</v>
      </c>
      <c r="H39" s="285"/>
      <c r="I39" s="285"/>
      <c r="J39" s="285"/>
      <c r="K39" s="283"/>
    </row>
    <row r="40" spans="2:11" s="1" customFormat="1" ht="15" customHeight="1">
      <c r="B40" s="286"/>
      <c r="C40" s="287"/>
      <c r="D40" s="285"/>
      <c r="E40" s="288" t="s">
        <v>121</v>
      </c>
      <c r="F40" s="285"/>
      <c r="G40" s="285" t="s">
        <v>727</v>
      </c>
      <c r="H40" s="285"/>
      <c r="I40" s="285"/>
      <c r="J40" s="285"/>
      <c r="K40" s="283"/>
    </row>
    <row r="41" spans="2:11" s="1" customFormat="1" ht="15" customHeight="1">
      <c r="B41" s="286"/>
      <c r="C41" s="287"/>
      <c r="D41" s="285"/>
      <c r="E41" s="288" t="s">
        <v>122</v>
      </c>
      <c r="F41" s="285"/>
      <c r="G41" s="285" t="s">
        <v>728</v>
      </c>
      <c r="H41" s="285"/>
      <c r="I41" s="285"/>
      <c r="J41" s="285"/>
      <c r="K41" s="283"/>
    </row>
    <row r="42" spans="2:11" s="1" customFormat="1" ht="15" customHeight="1">
      <c r="B42" s="286"/>
      <c r="C42" s="287"/>
      <c r="D42" s="285"/>
      <c r="E42" s="288" t="s">
        <v>729</v>
      </c>
      <c r="F42" s="285"/>
      <c r="G42" s="285" t="s">
        <v>730</v>
      </c>
      <c r="H42" s="285"/>
      <c r="I42" s="285"/>
      <c r="J42" s="285"/>
      <c r="K42" s="283"/>
    </row>
    <row r="43" spans="2:11" s="1" customFormat="1" ht="15" customHeight="1">
      <c r="B43" s="286"/>
      <c r="C43" s="287"/>
      <c r="D43" s="285"/>
      <c r="E43" s="288"/>
      <c r="F43" s="285"/>
      <c r="G43" s="285" t="s">
        <v>731</v>
      </c>
      <c r="H43" s="285"/>
      <c r="I43" s="285"/>
      <c r="J43" s="285"/>
      <c r="K43" s="283"/>
    </row>
    <row r="44" spans="2:11" s="1" customFormat="1" ht="15" customHeight="1">
      <c r="B44" s="286"/>
      <c r="C44" s="287"/>
      <c r="D44" s="285"/>
      <c r="E44" s="288" t="s">
        <v>732</v>
      </c>
      <c r="F44" s="285"/>
      <c r="G44" s="285" t="s">
        <v>733</v>
      </c>
      <c r="H44" s="285"/>
      <c r="I44" s="285"/>
      <c r="J44" s="285"/>
      <c r="K44" s="283"/>
    </row>
    <row r="45" spans="2:11" s="1" customFormat="1" ht="15" customHeight="1">
      <c r="B45" s="286"/>
      <c r="C45" s="287"/>
      <c r="D45" s="285"/>
      <c r="E45" s="288" t="s">
        <v>124</v>
      </c>
      <c r="F45" s="285"/>
      <c r="G45" s="285" t="s">
        <v>734</v>
      </c>
      <c r="H45" s="285"/>
      <c r="I45" s="285"/>
      <c r="J45" s="285"/>
      <c r="K45" s="283"/>
    </row>
    <row r="46" spans="2:11" s="1" customFormat="1" ht="12.75" customHeight="1">
      <c r="B46" s="286"/>
      <c r="C46" s="287"/>
      <c r="D46" s="285"/>
      <c r="E46" s="285"/>
      <c r="F46" s="285"/>
      <c r="G46" s="285"/>
      <c r="H46" s="285"/>
      <c r="I46" s="285"/>
      <c r="J46" s="285"/>
      <c r="K46" s="283"/>
    </row>
    <row r="47" spans="2:11" s="1" customFormat="1" ht="15" customHeight="1">
      <c r="B47" s="286"/>
      <c r="C47" s="287"/>
      <c r="D47" s="285" t="s">
        <v>735</v>
      </c>
      <c r="E47" s="285"/>
      <c r="F47" s="285"/>
      <c r="G47" s="285"/>
      <c r="H47" s="285"/>
      <c r="I47" s="285"/>
      <c r="J47" s="285"/>
      <c r="K47" s="283"/>
    </row>
    <row r="48" spans="2:11" s="1" customFormat="1" ht="15" customHeight="1">
      <c r="B48" s="286"/>
      <c r="C48" s="287"/>
      <c r="D48" s="287"/>
      <c r="E48" s="285" t="s">
        <v>736</v>
      </c>
      <c r="F48" s="285"/>
      <c r="G48" s="285"/>
      <c r="H48" s="285"/>
      <c r="I48" s="285"/>
      <c r="J48" s="285"/>
      <c r="K48" s="283"/>
    </row>
    <row r="49" spans="2:11" s="1" customFormat="1" ht="15" customHeight="1">
      <c r="B49" s="286"/>
      <c r="C49" s="287"/>
      <c r="D49" s="287"/>
      <c r="E49" s="285" t="s">
        <v>737</v>
      </c>
      <c r="F49" s="285"/>
      <c r="G49" s="285"/>
      <c r="H49" s="285"/>
      <c r="I49" s="285"/>
      <c r="J49" s="285"/>
      <c r="K49" s="283"/>
    </row>
    <row r="50" spans="2:11" s="1" customFormat="1" ht="15" customHeight="1">
      <c r="B50" s="286"/>
      <c r="C50" s="287"/>
      <c r="D50" s="287"/>
      <c r="E50" s="285" t="s">
        <v>738</v>
      </c>
      <c r="F50" s="285"/>
      <c r="G50" s="285"/>
      <c r="H50" s="285"/>
      <c r="I50" s="285"/>
      <c r="J50" s="285"/>
      <c r="K50" s="283"/>
    </row>
    <row r="51" spans="2:11" s="1" customFormat="1" ht="15" customHeight="1">
      <c r="B51" s="286"/>
      <c r="C51" s="287"/>
      <c r="D51" s="285" t="s">
        <v>739</v>
      </c>
      <c r="E51" s="285"/>
      <c r="F51" s="285"/>
      <c r="G51" s="285"/>
      <c r="H51" s="285"/>
      <c r="I51" s="285"/>
      <c r="J51" s="285"/>
      <c r="K51" s="283"/>
    </row>
    <row r="52" spans="2:11" s="1" customFormat="1" ht="25.5" customHeight="1">
      <c r="B52" s="281"/>
      <c r="C52" s="282" t="s">
        <v>740</v>
      </c>
      <c r="D52" s="282"/>
      <c r="E52" s="282"/>
      <c r="F52" s="282"/>
      <c r="G52" s="282"/>
      <c r="H52" s="282"/>
      <c r="I52" s="282"/>
      <c r="J52" s="282"/>
      <c r="K52" s="283"/>
    </row>
    <row r="53" spans="2:11" s="1" customFormat="1" ht="5.25" customHeight="1">
      <c r="B53" s="281"/>
      <c r="C53" s="284"/>
      <c r="D53" s="284"/>
      <c r="E53" s="284"/>
      <c r="F53" s="284"/>
      <c r="G53" s="284"/>
      <c r="H53" s="284"/>
      <c r="I53" s="284"/>
      <c r="J53" s="284"/>
      <c r="K53" s="283"/>
    </row>
    <row r="54" spans="2:11" s="1" customFormat="1" ht="15" customHeight="1">
      <c r="B54" s="281"/>
      <c r="C54" s="285" t="s">
        <v>741</v>
      </c>
      <c r="D54" s="285"/>
      <c r="E54" s="285"/>
      <c r="F54" s="285"/>
      <c r="G54" s="285"/>
      <c r="H54" s="285"/>
      <c r="I54" s="285"/>
      <c r="J54" s="285"/>
      <c r="K54" s="283"/>
    </row>
    <row r="55" spans="2:11" s="1" customFormat="1" ht="15" customHeight="1">
      <c r="B55" s="281"/>
      <c r="C55" s="285" t="s">
        <v>742</v>
      </c>
      <c r="D55" s="285"/>
      <c r="E55" s="285"/>
      <c r="F55" s="285"/>
      <c r="G55" s="285"/>
      <c r="H55" s="285"/>
      <c r="I55" s="285"/>
      <c r="J55" s="285"/>
      <c r="K55" s="283"/>
    </row>
    <row r="56" spans="2:11" s="1" customFormat="1" ht="12.75" customHeight="1">
      <c r="B56" s="281"/>
      <c r="C56" s="285"/>
      <c r="D56" s="285"/>
      <c r="E56" s="285"/>
      <c r="F56" s="285"/>
      <c r="G56" s="285"/>
      <c r="H56" s="285"/>
      <c r="I56" s="285"/>
      <c r="J56" s="285"/>
      <c r="K56" s="283"/>
    </row>
    <row r="57" spans="2:11" s="1" customFormat="1" ht="15" customHeight="1">
      <c r="B57" s="281"/>
      <c r="C57" s="285" t="s">
        <v>743</v>
      </c>
      <c r="D57" s="285"/>
      <c r="E57" s="285"/>
      <c r="F57" s="285"/>
      <c r="G57" s="285"/>
      <c r="H57" s="285"/>
      <c r="I57" s="285"/>
      <c r="J57" s="285"/>
      <c r="K57" s="283"/>
    </row>
    <row r="58" spans="2:11" s="1" customFormat="1" ht="15" customHeight="1">
      <c r="B58" s="281"/>
      <c r="C58" s="287"/>
      <c r="D58" s="285" t="s">
        <v>744</v>
      </c>
      <c r="E58" s="285"/>
      <c r="F58" s="285"/>
      <c r="G58" s="285"/>
      <c r="H58" s="285"/>
      <c r="I58" s="285"/>
      <c r="J58" s="285"/>
      <c r="K58" s="283"/>
    </row>
    <row r="59" spans="2:11" s="1" customFormat="1" ht="15" customHeight="1">
      <c r="B59" s="281"/>
      <c r="C59" s="287"/>
      <c r="D59" s="285" t="s">
        <v>745</v>
      </c>
      <c r="E59" s="285"/>
      <c r="F59" s="285"/>
      <c r="G59" s="285"/>
      <c r="H59" s="285"/>
      <c r="I59" s="285"/>
      <c r="J59" s="285"/>
      <c r="K59" s="283"/>
    </row>
    <row r="60" spans="2:11" s="1" customFormat="1" ht="15" customHeight="1">
      <c r="B60" s="281"/>
      <c r="C60" s="287"/>
      <c r="D60" s="285" t="s">
        <v>746</v>
      </c>
      <c r="E60" s="285"/>
      <c r="F60" s="285"/>
      <c r="G60" s="285"/>
      <c r="H60" s="285"/>
      <c r="I60" s="285"/>
      <c r="J60" s="285"/>
      <c r="K60" s="283"/>
    </row>
    <row r="61" spans="2:11" s="1" customFormat="1" ht="15" customHeight="1">
      <c r="B61" s="281"/>
      <c r="C61" s="287"/>
      <c r="D61" s="285" t="s">
        <v>747</v>
      </c>
      <c r="E61" s="285"/>
      <c r="F61" s="285"/>
      <c r="G61" s="285"/>
      <c r="H61" s="285"/>
      <c r="I61" s="285"/>
      <c r="J61" s="285"/>
      <c r="K61" s="283"/>
    </row>
    <row r="62" spans="2:11" s="1" customFormat="1" ht="15" customHeight="1">
      <c r="B62" s="281"/>
      <c r="C62" s="287"/>
      <c r="D62" s="290" t="s">
        <v>748</v>
      </c>
      <c r="E62" s="290"/>
      <c r="F62" s="290"/>
      <c r="G62" s="290"/>
      <c r="H62" s="290"/>
      <c r="I62" s="290"/>
      <c r="J62" s="290"/>
      <c r="K62" s="283"/>
    </row>
    <row r="63" spans="2:11" s="1" customFormat="1" ht="15" customHeight="1">
      <c r="B63" s="281"/>
      <c r="C63" s="287"/>
      <c r="D63" s="285" t="s">
        <v>749</v>
      </c>
      <c r="E63" s="285"/>
      <c r="F63" s="285"/>
      <c r="G63" s="285"/>
      <c r="H63" s="285"/>
      <c r="I63" s="285"/>
      <c r="J63" s="285"/>
      <c r="K63" s="283"/>
    </row>
    <row r="64" spans="2:11" s="1" customFormat="1" ht="12.75" customHeight="1">
      <c r="B64" s="281"/>
      <c r="C64" s="287"/>
      <c r="D64" s="287"/>
      <c r="E64" s="291"/>
      <c r="F64" s="287"/>
      <c r="G64" s="287"/>
      <c r="H64" s="287"/>
      <c r="I64" s="287"/>
      <c r="J64" s="287"/>
      <c r="K64" s="283"/>
    </row>
    <row r="65" spans="2:11" s="1" customFormat="1" ht="15" customHeight="1">
      <c r="B65" s="281"/>
      <c r="C65" s="287"/>
      <c r="D65" s="285" t="s">
        <v>750</v>
      </c>
      <c r="E65" s="285"/>
      <c r="F65" s="285"/>
      <c r="G65" s="285"/>
      <c r="H65" s="285"/>
      <c r="I65" s="285"/>
      <c r="J65" s="285"/>
      <c r="K65" s="283"/>
    </row>
    <row r="66" spans="2:11" s="1" customFormat="1" ht="15" customHeight="1">
      <c r="B66" s="281"/>
      <c r="C66" s="287"/>
      <c r="D66" s="290" t="s">
        <v>751</v>
      </c>
      <c r="E66" s="290"/>
      <c r="F66" s="290"/>
      <c r="G66" s="290"/>
      <c r="H66" s="290"/>
      <c r="I66" s="290"/>
      <c r="J66" s="290"/>
      <c r="K66" s="283"/>
    </row>
    <row r="67" spans="2:11" s="1" customFormat="1" ht="15" customHeight="1">
      <c r="B67" s="281"/>
      <c r="C67" s="287"/>
      <c r="D67" s="285" t="s">
        <v>752</v>
      </c>
      <c r="E67" s="285"/>
      <c r="F67" s="285"/>
      <c r="G67" s="285"/>
      <c r="H67" s="285"/>
      <c r="I67" s="285"/>
      <c r="J67" s="285"/>
      <c r="K67" s="283"/>
    </row>
    <row r="68" spans="2:11" s="1" customFormat="1" ht="15" customHeight="1">
      <c r="B68" s="281"/>
      <c r="C68" s="287"/>
      <c r="D68" s="285" t="s">
        <v>753</v>
      </c>
      <c r="E68" s="285"/>
      <c r="F68" s="285"/>
      <c r="G68" s="285"/>
      <c r="H68" s="285"/>
      <c r="I68" s="285"/>
      <c r="J68" s="285"/>
      <c r="K68" s="283"/>
    </row>
    <row r="69" spans="2:11" s="1" customFormat="1" ht="15" customHeight="1">
      <c r="B69" s="281"/>
      <c r="C69" s="287"/>
      <c r="D69" s="285" t="s">
        <v>754</v>
      </c>
      <c r="E69" s="285"/>
      <c r="F69" s="285"/>
      <c r="G69" s="285"/>
      <c r="H69" s="285"/>
      <c r="I69" s="285"/>
      <c r="J69" s="285"/>
      <c r="K69" s="283"/>
    </row>
    <row r="70" spans="2:11" s="1" customFormat="1" ht="15" customHeight="1">
      <c r="B70" s="281"/>
      <c r="C70" s="287"/>
      <c r="D70" s="285" t="s">
        <v>755</v>
      </c>
      <c r="E70" s="285"/>
      <c r="F70" s="285"/>
      <c r="G70" s="285"/>
      <c r="H70" s="285"/>
      <c r="I70" s="285"/>
      <c r="J70" s="285"/>
      <c r="K70" s="283"/>
    </row>
    <row r="71" spans="2:11" s="1" customFormat="1" ht="12.75" customHeight="1">
      <c r="B71" s="292"/>
      <c r="C71" s="293"/>
      <c r="D71" s="293"/>
      <c r="E71" s="293"/>
      <c r="F71" s="293"/>
      <c r="G71" s="293"/>
      <c r="H71" s="293"/>
      <c r="I71" s="293"/>
      <c r="J71" s="293"/>
      <c r="K71" s="294"/>
    </row>
    <row r="72" spans="2:11" s="1" customFormat="1" ht="18.75" customHeight="1">
      <c r="B72" s="295"/>
      <c r="C72" s="295"/>
      <c r="D72" s="295"/>
      <c r="E72" s="295"/>
      <c r="F72" s="295"/>
      <c r="G72" s="295"/>
      <c r="H72" s="295"/>
      <c r="I72" s="295"/>
      <c r="J72" s="295"/>
      <c r="K72" s="296"/>
    </row>
    <row r="73" spans="2:11" s="1" customFormat="1" ht="18.75" customHeight="1">
      <c r="B73" s="296"/>
      <c r="C73" s="296"/>
      <c r="D73" s="296"/>
      <c r="E73" s="296"/>
      <c r="F73" s="296"/>
      <c r="G73" s="296"/>
      <c r="H73" s="296"/>
      <c r="I73" s="296"/>
      <c r="J73" s="296"/>
      <c r="K73" s="296"/>
    </row>
    <row r="74" spans="2:11" s="1" customFormat="1" ht="7.5" customHeight="1">
      <c r="B74" s="297"/>
      <c r="C74" s="298"/>
      <c r="D74" s="298"/>
      <c r="E74" s="298"/>
      <c r="F74" s="298"/>
      <c r="G74" s="298"/>
      <c r="H74" s="298"/>
      <c r="I74" s="298"/>
      <c r="J74" s="298"/>
      <c r="K74" s="299"/>
    </row>
    <row r="75" spans="2:11" s="1" customFormat="1" ht="45" customHeight="1">
      <c r="B75" s="300"/>
      <c r="C75" s="301" t="s">
        <v>756</v>
      </c>
      <c r="D75" s="301"/>
      <c r="E75" s="301"/>
      <c r="F75" s="301"/>
      <c r="G75" s="301"/>
      <c r="H75" s="301"/>
      <c r="I75" s="301"/>
      <c r="J75" s="301"/>
      <c r="K75" s="302"/>
    </row>
    <row r="76" spans="2:11" s="1" customFormat="1" ht="17.25" customHeight="1">
      <c r="B76" s="300"/>
      <c r="C76" s="303" t="s">
        <v>757</v>
      </c>
      <c r="D76" s="303"/>
      <c r="E76" s="303"/>
      <c r="F76" s="303" t="s">
        <v>758</v>
      </c>
      <c r="G76" s="304"/>
      <c r="H76" s="303" t="s">
        <v>59</v>
      </c>
      <c r="I76" s="303" t="s">
        <v>62</v>
      </c>
      <c r="J76" s="303" t="s">
        <v>759</v>
      </c>
      <c r="K76" s="302"/>
    </row>
    <row r="77" spans="2:11" s="1" customFormat="1" ht="17.25" customHeight="1">
      <c r="B77" s="300"/>
      <c r="C77" s="305" t="s">
        <v>760</v>
      </c>
      <c r="D77" s="305"/>
      <c r="E77" s="305"/>
      <c r="F77" s="306" t="s">
        <v>761</v>
      </c>
      <c r="G77" s="307"/>
      <c r="H77" s="305"/>
      <c r="I77" s="305"/>
      <c r="J77" s="305" t="s">
        <v>762</v>
      </c>
      <c r="K77" s="302"/>
    </row>
    <row r="78" spans="2:11" s="1" customFormat="1" ht="5.25" customHeight="1">
      <c r="B78" s="300"/>
      <c r="C78" s="308"/>
      <c r="D78" s="308"/>
      <c r="E78" s="308"/>
      <c r="F78" s="308"/>
      <c r="G78" s="309"/>
      <c r="H78" s="308"/>
      <c r="I78" s="308"/>
      <c r="J78" s="308"/>
      <c r="K78" s="302"/>
    </row>
    <row r="79" spans="2:11" s="1" customFormat="1" ht="15" customHeight="1">
      <c r="B79" s="300"/>
      <c r="C79" s="288" t="s">
        <v>58</v>
      </c>
      <c r="D79" s="310"/>
      <c r="E79" s="310"/>
      <c r="F79" s="311" t="s">
        <v>763</v>
      </c>
      <c r="G79" s="312"/>
      <c r="H79" s="288" t="s">
        <v>764</v>
      </c>
      <c r="I79" s="288" t="s">
        <v>765</v>
      </c>
      <c r="J79" s="288">
        <v>20</v>
      </c>
      <c r="K79" s="302"/>
    </row>
    <row r="80" spans="2:11" s="1" customFormat="1" ht="15" customHeight="1">
      <c r="B80" s="300"/>
      <c r="C80" s="288" t="s">
        <v>766</v>
      </c>
      <c r="D80" s="288"/>
      <c r="E80" s="288"/>
      <c r="F80" s="311" t="s">
        <v>763</v>
      </c>
      <c r="G80" s="312"/>
      <c r="H80" s="288" t="s">
        <v>767</v>
      </c>
      <c r="I80" s="288" t="s">
        <v>765</v>
      </c>
      <c r="J80" s="288">
        <v>120</v>
      </c>
      <c r="K80" s="302"/>
    </row>
    <row r="81" spans="2:11" s="1" customFormat="1" ht="15" customHeight="1">
      <c r="B81" s="313"/>
      <c r="C81" s="288" t="s">
        <v>768</v>
      </c>
      <c r="D81" s="288"/>
      <c r="E81" s="288"/>
      <c r="F81" s="311" t="s">
        <v>769</v>
      </c>
      <c r="G81" s="312"/>
      <c r="H81" s="288" t="s">
        <v>770</v>
      </c>
      <c r="I81" s="288" t="s">
        <v>765</v>
      </c>
      <c r="J81" s="288">
        <v>50</v>
      </c>
      <c r="K81" s="302"/>
    </row>
    <row r="82" spans="2:11" s="1" customFormat="1" ht="15" customHeight="1">
      <c r="B82" s="313"/>
      <c r="C82" s="288" t="s">
        <v>771</v>
      </c>
      <c r="D82" s="288"/>
      <c r="E82" s="288"/>
      <c r="F82" s="311" t="s">
        <v>763</v>
      </c>
      <c r="G82" s="312"/>
      <c r="H82" s="288" t="s">
        <v>772</v>
      </c>
      <c r="I82" s="288" t="s">
        <v>773</v>
      </c>
      <c r="J82" s="288"/>
      <c r="K82" s="302"/>
    </row>
    <row r="83" spans="2:11" s="1" customFormat="1" ht="15" customHeight="1">
      <c r="B83" s="313"/>
      <c r="C83" s="314" t="s">
        <v>774</v>
      </c>
      <c r="D83" s="314"/>
      <c r="E83" s="314"/>
      <c r="F83" s="315" t="s">
        <v>769</v>
      </c>
      <c r="G83" s="314"/>
      <c r="H83" s="314" t="s">
        <v>775</v>
      </c>
      <c r="I83" s="314" t="s">
        <v>765</v>
      </c>
      <c r="J83" s="314">
        <v>15</v>
      </c>
      <c r="K83" s="302"/>
    </row>
    <row r="84" spans="2:11" s="1" customFormat="1" ht="15" customHeight="1">
      <c r="B84" s="313"/>
      <c r="C84" s="314" t="s">
        <v>776</v>
      </c>
      <c r="D84" s="314"/>
      <c r="E84" s="314"/>
      <c r="F84" s="315" t="s">
        <v>769</v>
      </c>
      <c r="G84" s="314"/>
      <c r="H84" s="314" t="s">
        <v>777</v>
      </c>
      <c r="I84" s="314" t="s">
        <v>765</v>
      </c>
      <c r="J84" s="314">
        <v>15</v>
      </c>
      <c r="K84" s="302"/>
    </row>
    <row r="85" spans="2:11" s="1" customFormat="1" ht="15" customHeight="1">
      <c r="B85" s="313"/>
      <c r="C85" s="314" t="s">
        <v>778</v>
      </c>
      <c r="D85" s="314"/>
      <c r="E85" s="314"/>
      <c r="F85" s="315" t="s">
        <v>769</v>
      </c>
      <c r="G85" s="314"/>
      <c r="H85" s="314" t="s">
        <v>779</v>
      </c>
      <c r="I85" s="314" t="s">
        <v>765</v>
      </c>
      <c r="J85" s="314">
        <v>20</v>
      </c>
      <c r="K85" s="302"/>
    </row>
    <row r="86" spans="2:11" s="1" customFormat="1" ht="15" customHeight="1">
      <c r="B86" s="313"/>
      <c r="C86" s="314" t="s">
        <v>780</v>
      </c>
      <c r="D86" s="314"/>
      <c r="E86" s="314"/>
      <c r="F86" s="315" t="s">
        <v>769</v>
      </c>
      <c r="G86" s="314"/>
      <c r="H86" s="314" t="s">
        <v>781</v>
      </c>
      <c r="I86" s="314" t="s">
        <v>765</v>
      </c>
      <c r="J86" s="314">
        <v>20</v>
      </c>
      <c r="K86" s="302"/>
    </row>
    <row r="87" spans="2:11" s="1" customFormat="1" ht="15" customHeight="1">
      <c r="B87" s="313"/>
      <c r="C87" s="288" t="s">
        <v>782</v>
      </c>
      <c r="D87" s="288"/>
      <c r="E87" s="288"/>
      <c r="F87" s="311" t="s">
        <v>769</v>
      </c>
      <c r="G87" s="312"/>
      <c r="H87" s="288" t="s">
        <v>783</v>
      </c>
      <c r="I87" s="288" t="s">
        <v>765</v>
      </c>
      <c r="J87" s="288">
        <v>50</v>
      </c>
      <c r="K87" s="302"/>
    </row>
    <row r="88" spans="2:11" s="1" customFormat="1" ht="15" customHeight="1">
      <c r="B88" s="313"/>
      <c r="C88" s="288" t="s">
        <v>784</v>
      </c>
      <c r="D88" s="288"/>
      <c r="E88" s="288"/>
      <c r="F88" s="311" t="s">
        <v>769</v>
      </c>
      <c r="G88" s="312"/>
      <c r="H88" s="288" t="s">
        <v>785</v>
      </c>
      <c r="I88" s="288" t="s">
        <v>765</v>
      </c>
      <c r="J88" s="288">
        <v>20</v>
      </c>
      <c r="K88" s="302"/>
    </row>
    <row r="89" spans="2:11" s="1" customFormat="1" ht="15" customHeight="1">
      <c r="B89" s="313"/>
      <c r="C89" s="288" t="s">
        <v>786</v>
      </c>
      <c r="D89" s="288"/>
      <c r="E89" s="288"/>
      <c r="F89" s="311" t="s">
        <v>769</v>
      </c>
      <c r="G89" s="312"/>
      <c r="H89" s="288" t="s">
        <v>787</v>
      </c>
      <c r="I89" s="288" t="s">
        <v>765</v>
      </c>
      <c r="J89" s="288">
        <v>20</v>
      </c>
      <c r="K89" s="302"/>
    </row>
    <row r="90" spans="2:11" s="1" customFormat="1" ht="15" customHeight="1">
      <c r="B90" s="313"/>
      <c r="C90" s="288" t="s">
        <v>788</v>
      </c>
      <c r="D90" s="288"/>
      <c r="E90" s="288"/>
      <c r="F90" s="311" t="s">
        <v>769</v>
      </c>
      <c r="G90" s="312"/>
      <c r="H90" s="288" t="s">
        <v>789</v>
      </c>
      <c r="I90" s="288" t="s">
        <v>765</v>
      </c>
      <c r="J90" s="288">
        <v>50</v>
      </c>
      <c r="K90" s="302"/>
    </row>
    <row r="91" spans="2:11" s="1" customFormat="1" ht="15" customHeight="1">
      <c r="B91" s="313"/>
      <c r="C91" s="288" t="s">
        <v>790</v>
      </c>
      <c r="D91" s="288"/>
      <c r="E91" s="288"/>
      <c r="F91" s="311" t="s">
        <v>769</v>
      </c>
      <c r="G91" s="312"/>
      <c r="H91" s="288" t="s">
        <v>790</v>
      </c>
      <c r="I91" s="288" t="s">
        <v>765</v>
      </c>
      <c r="J91" s="288">
        <v>50</v>
      </c>
      <c r="K91" s="302"/>
    </row>
    <row r="92" spans="2:11" s="1" customFormat="1" ht="15" customHeight="1">
      <c r="B92" s="313"/>
      <c r="C92" s="288" t="s">
        <v>791</v>
      </c>
      <c r="D92" s="288"/>
      <c r="E92" s="288"/>
      <c r="F92" s="311" t="s">
        <v>769</v>
      </c>
      <c r="G92" s="312"/>
      <c r="H92" s="288" t="s">
        <v>792</v>
      </c>
      <c r="I92" s="288" t="s">
        <v>765</v>
      </c>
      <c r="J92" s="288">
        <v>255</v>
      </c>
      <c r="K92" s="302"/>
    </row>
    <row r="93" spans="2:11" s="1" customFormat="1" ht="15" customHeight="1">
      <c r="B93" s="313"/>
      <c r="C93" s="288" t="s">
        <v>793</v>
      </c>
      <c r="D93" s="288"/>
      <c r="E93" s="288"/>
      <c r="F93" s="311" t="s">
        <v>763</v>
      </c>
      <c r="G93" s="312"/>
      <c r="H93" s="288" t="s">
        <v>794</v>
      </c>
      <c r="I93" s="288" t="s">
        <v>795</v>
      </c>
      <c r="J93" s="288"/>
      <c r="K93" s="302"/>
    </row>
    <row r="94" spans="2:11" s="1" customFormat="1" ht="15" customHeight="1">
      <c r="B94" s="313"/>
      <c r="C94" s="288" t="s">
        <v>796</v>
      </c>
      <c r="D94" s="288"/>
      <c r="E94" s="288"/>
      <c r="F94" s="311" t="s">
        <v>763</v>
      </c>
      <c r="G94" s="312"/>
      <c r="H94" s="288" t="s">
        <v>797</v>
      </c>
      <c r="I94" s="288" t="s">
        <v>798</v>
      </c>
      <c r="J94" s="288"/>
      <c r="K94" s="302"/>
    </row>
    <row r="95" spans="2:11" s="1" customFormat="1" ht="15" customHeight="1">
      <c r="B95" s="313"/>
      <c r="C95" s="288" t="s">
        <v>799</v>
      </c>
      <c r="D95" s="288"/>
      <c r="E95" s="288"/>
      <c r="F95" s="311" t="s">
        <v>763</v>
      </c>
      <c r="G95" s="312"/>
      <c r="H95" s="288" t="s">
        <v>799</v>
      </c>
      <c r="I95" s="288" t="s">
        <v>798</v>
      </c>
      <c r="J95" s="288"/>
      <c r="K95" s="302"/>
    </row>
    <row r="96" spans="2:11" s="1" customFormat="1" ht="15" customHeight="1">
      <c r="B96" s="313"/>
      <c r="C96" s="288" t="s">
        <v>43</v>
      </c>
      <c r="D96" s="288"/>
      <c r="E96" s="288"/>
      <c r="F96" s="311" t="s">
        <v>763</v>
      </c>
      <c r="G96" s="312"/>
      <c r="H96" s="288" t="s">
        <v>800</v>
      </c>
      <c r="I96" s="288" t="s">
        <v>798</v>
      </c>
      <c r="J96" s="288"/>
      <c r="K96" s="302"/>
    </row>
    <row r="97" spans="2:11" s="1" customFormat="1" ht="15" customHeight="1">
      <c r="B97" s="313"/>
      <c r="C97" s="288" t="s">
        <v>53</v>
      </c>
      <c r="D97" s="288"/>
      <c r="E97" s="288"/>
      <c r="F97" s="311" t="s">
        <v>763</v>
      </c>
      <c r="G97" s="312"/>
      <c r="H97" s="288" t="s">
        <v>801</v>
      </c>
      <c r="I97" s="288" t="s">
        <v>798</v>
      </c>
      <c r="J97" s="288"/>
      <c r="K97" s="302"/>
    </row>
    <row r="98" spans="2:11" s="1" customFormat="1" ht="15" customHeight="1">
      <c r="B98" s="316"/>
      <c r="C98" s="317"/>
      <c r="D98" s="317"/>
      <c r="E98" s="317"/>
      <c r="F98" s="317"/>
      <c r="G98" s="317"/>
      <c r="H98" s="317"/>
      <c r="I98" s="317"/>
      <c r="J98" s="317"/>
      <c r="K98" s="318"/>
    </row>
    <row r="99" spans="2:11" s="1" customFormat="1" ht="18.75" customHeight="1">
      <c r="B99" s="319"/>
      <c r="C99" s="320"/>
      <c r="D99" s="320"/>
      <c r="E99" s="320"/>
      <c r="F99" s="320"/>
      <c r="G99" s="320"/>
      <c r="H99" s="320"/>
      <c r="I99" s="320"/>
      <c r="J99" s="320"/>
      <c r="K99" s="319"/>
    </row>
    <row r="100" spans="2:11" s="1" customFormat="1" ht="18.75" customHeight="1">
      <c r="B100" s="296"/>
      <c r="C100" s="296"/>
      <c r="D100" s="296"/>
      <c r="E100" s="296"/>
      <c r="F100" s="296"/>
      <c r="G100" s="296"/>
      <c r="H100" s="296"/>
      <c r="I100" s="296"/>
      <c r="J100" s="296"/>
      <c r="K100" s="296"/>
    </row>
    <row r="101" spans="2:11" s="1" customFormat="1" ht="7.5" customHeight="1">
      <c r="B101" s="297"/>
      <c r="C101" s="298"/>
      <c r="D101" s="298"/>
      <c r="E101" s="298"/>
      <c r="F101" s="298"/>
      <c r="G101" s="298"/>
      <c r="H101" s="298"/>
      <c r="I101" s="298"/>
      <c r="J101" s="298"/>
      <c r="K101" s="299"/>
    </row>
    <row r="102" spans="2:11" s="1" customFormat="1" ht="45" customHeight="1">
      <c r="B102" s="300"/>
      <c r="C102" s="301" t="s">
        <v>802</v>
      </c>
      <c r="D102" s="301"/>
      <c r="E102" s="301"/>
      <c r="F102" s="301"/>
      <c r="G102" s="301"/>
      <c r="H102" s="301"/>
      <c r="I102" s="301"/>
      <c r="J102" s="301"/>
      <c r="K102" s="302"/>
    </row>
    <row r="103" spans="2:11" s="1" customFormat="1" ht="17.25" customHeight="1">
      <c r="B103" s="300"/>
      <c r="C103" s="303" t="s">
        <v>757</v>
      </c>
      <c r="D103" s="303"/>
      <c r="E103" s="303"/>
      <c r="F103" s="303" t="s">
        <v>758</v>
      </c>
      <c r="G103" s="304"/>
      <c r="H103" s="303" t="s">
        <v>59</v>
      </c>
      <c r="I103" s="303" t="s">
        <v>62</v>
      </c>
      <c r="J103" s="303" t="s">
        <v>759</v>
      </c>
      <c r="K103" s="302"/>
    </row>
    <row r="104" spans="2:11" s="1" customFormat="1" ht="17.25" customHeight="1">
      <c r="B104" s="300"/>
      <c r="C104" s="305" t="s">
        <v>760</v>
      </c>
      <c r="D104" s="305"/>
      <c r="E104" s="305"/>
      <c r="F104" s="306" t="s">
        <v>761</v>
      </c>
      <c r="G104" s="307"/>
      <c r="H104" s="305"/>
      <c r="I104" s="305"/>
      <c r="J104" s="305" t="s">
        <v>762</v>
      </c>
      <c r="K104" s="302"/>
    </row>
    <row r="105" spans="2:11" s="1" customFormat="1" ht="5.25" customHeight="1">
      <c r="B105" s="300"/>
      <c r="C105" s="303"/>
      <c r="D105" s="303"/>
      <c r="E105" s="303"/>
      <c r="F105" s="303"/>
      <c r="G105" s="321"/>
      <c r="H105" s="303"/>
      <c r="I105" s="303"/>
      <c r="J105" s="303"/>
      <c r="K105" s="302"/>
    </row>
    <row r="106" spans="2:11" s="1" customFormat="1" ht="15" customHeight="1">
      <c r="B106" s="300"/>
      <c r="C106" s="288" t="s">
        <v>58</v>
      </c>
      <c r="D106" s="310"/>
      <c r="E106" s="310"/>
      <c r="F106" s="311" t="s">
        <v>763</v>
      </c>
      <c r="G106" s="288"/>
      <c r="H106" s="288" t="s">
        <v>803</v>
      </c>
      <c r="I106" s="288" t="s">
        <v>765</v>
      </c>
      <c r="J106" s="288">
        <v>20</v>
      </c>
      <c r="K106" s="302"/>
    </row>
    <row r="107" spans="2:11" s="1" customFormat="1" ht="15" customHeight="1">
      <c r="B107" s="300"/>
      <c r="C107" s="288" t="s">
        <v>766</v>
      </c>
      <c r="D107" s="288"/>
      <c r="E107" s="288"/>
      <c r="F107" s="311" t="s">
        <v>763</v>
      </c>
      <c r="G107" s="288"/>
      <c r="H107" s="288" t="s">
        <v>803</v>
      </c>
      <c r="I107" s="288" t="s">
        <v>765</v>
      </c>
      <c r="J107" s="288">
        <v>120</v>
      </c>
      <c r="K107" s="302"/>
    </row>
    <row r="108" spans="2:11" s="1" customFormat="1" ht="15" customHeight="1">
      <c r="B108" s="313"/>
      <c r="C108" s="288" t="s">
        <v>768</v>
      </c>
      <c r="D108" s="288"/>
      <c r="E108" s="288"/>
      <c r="F108" s="311" t="s">
        <v>769</v>
      </c>
      <c r="G108" s="288"/>
      <c r="H108" s="288" t="s">
        <v>803</v>
      </c>
      <c r="I108" s="288" t="s">
        <v>765</v>
      </c>
      <c r="J108" s="288">
        <v>50</v>
      </c>
      <c r="K108" s="302"/>
    </row>
    <row r="109" spans="2:11" s="1" customFormat="1" ht="15" customHeight="1">
      <c r="B109" s="313"/>
      <c r="C109" s="288" t="s">
        <v>771</v>
      </c>
      <c r="D109" s="288"/>
      <c r="E109" s="288"/>
      <c r="F109" s="311" t="s">
        <v>763</v>
      </c>
      <c r="G109" s="288"/>
      <c r="H109" s="288" t="s">
        <v>803</v>
      </c>
      <c r="I109" s="288" t="s">
        <v>773</v>
      </c>
      <c r="J109" s="288"/>
      <c r="K109" s="302"/>
    </row>
    <row r="110" spans="2:11" s="1" customFormat="1" ht="15" customHeight="1">
      <c r="B110" s="313"/>
      <c r="C110" s="288" t="s">
        <v>782</v>
      </c>
      <c r="D110" s="288"/>
      <c r="E110" s="288"/>
      <c r="F110" s="311" t="s">
        <v>769</v>
      </c>
      <c r="G110" s="288"/>
      <c r="H110" s="288" t="s">
        <v>803</v>
      </c>
      <c r="I110" s="288" t="s">
        <v>765</v>
      </c>
      <c r="J110" s="288">
        <v>50</v>
      </c>
      <c r="K110" s="302"/>
    </row>
    <row r="111" spans="2:11" s="1" customFormat="1" ht="15" customHeight="1">
      <c r="B111" s="313"/>
      <c r="C111" s="288" t="s">
        <v>790</v>
      </c>
      <c r="D111" s="288"/>
      <c r="E111" s="288"/>
      <c r="F111" s="311" t="s">
        <v>769</v>
      </c>
      <c r="G111" s="288"/>
      <c r="H111" s="288" t="s">
        <v>803</v>
      </c>
      <c r="I111" s="288" t="s">
        <v>765</v>
      </c>
      <c r="J111" s="288">
        <v>50</v>
      </c>
      <c r="K111" s="302"/>
    </row>
    <row r="112" spans="2:11" s="1" customFormat="1" ht="15" customHeight="1">
      <c r="B112" s="313"/>
      <c r="C112" s="288" t="s">
        <v>788</v>
      </c>
      <c r="D112" s="288"/>
      <c r="E112" s="288"/>
      <c r="F112" s="311" t="s">
        <v>769</v>
      </c>
      <c r="G112" s="288"/>
      <c r="H112" s="288" t="s">
        <v>803</v>
      </c>
      <c r="I112" s="288" t="s">
        <v>765</v>
      </c>
      <c r="J112" s="288">
        <v>50</v>
      </c>
      <c r="K112" s="302"/>
    </row>
    <row r="113" spans="2:11" s="1" customFormat="1" ht="15" customHeight="1">
      <c r="B113" s="313"/>
      <c r="C113" s="288" t="s">
        <v>58</v>
      </c>
      <c r="D113" s="288"/>
      <c r="E113" s="288"/>
      <c r="F113" s="311" t="s">
        <v>763</v>
      </c>
      <c r="G113" s="288"/>
      <c r="H113" s="288" t="s">
        <v>804</v>
      </c>
      <c r="I113" s="288" t="s">
        <v>765</v>
      </c>
      <c r="J113" s="288">
        <v>20</v>
      </c>
      <c r="K113" s="302"/>
    </row>
    <row r="114" spans="2:11" s="1" customFormat="1" ht="15" customHeight="1">
      <c r="B114" s="313"/>
      <c r="C114" s="288" t="s">
        <v>805</v>
      </c>
      <c r="D114" s="288"/>
      <c r="E114" s="288"/>
      <c r="F114" s="311" t="s">
        <v>763</v>
      </c>
      <c r="G114" s="288"/>
      <c r="H114" s="288" t="s">
        <v>806</v>
      </c>
      <c r="I114" s="288" t="s">
        <v>765</v>
      </c>
      <c r="J114" s="288">
        <v>120</v>
      </c>
      <c r="K114" s="302"/>
    </row>
    <row r="115" spans="2:11" s="1" customFormat="1" ht="15" customHeight="1">
      <c r="B115" s="313"/>
      <c r="C115" s="288" t="s">
        <v>43</v>
      </c>
      <c r="D115" s="288"/>
      <c r="E115" s="288"/>
      <c r="F115" s="311" t="s">
        <v>763</v>
      </c>
      <c r="G115" s="288"/>
      <c r="H115" s="288" t="s">
        <v>807</v>
      </c>
      <c r="I115" s="288" t="s">
        <v>798</v>
      </c>
      <c r="J115" s="288"/>
      <c r="K115" s="302"/>
    </row>
    <row r="116" spans="2:11" s="1" customFormat="1" ht="15" customHeight="1">
      <c r="B116" s="313"/>
      <c r="C116" s="288" t="s">
        <v>53</v>
      </c>
      <c r="D116" s="288"/>
      <c r="E116" s="288"/>
      <c r="F116" s="311" t="s">
        <v>763</v>
      </c>
      <c r="G116" s="288"/>
      <c r="H116" s="288" t="s">
        <v>808</v>
      </c>
      <c r="I116" s="288" t="s">
        <v>798</v>
      </c>
      <c r="J116" s="288"/>
      <c r="K116" s="302"/>
    </row>
    <row r="117" spans="2:11" s="1" customFormat="1" ht="15" customHeight="1">
      <c r="B117" s="313"/>
      <c r="C117" s="288" t="s">
        <v>62</v>
      </c>
      <c r="D117" s="288"/>
      <c r="E117" s="288"/>
      <c r="F117" s="311" t="s">
        <v>763</v>
      </c>
      <c r="G117" s="288"/>
      <c r="H117" s="288" t="s">
        <v>809</v>
      </c>
      <c r="I117" s="288" t="s">
        <v>810</v>
      </c>
      <c r="J117" s="288"/>
      <c r="K117" s="302"/>
    </row>
    <row r="118" spans="2:11" s="1" customFormat="1" ht="15" customHeight="1">
      <c r="B118" s="316"/>
      <c r="C118" s="322"/>
      <c r="D118" s="322"/>
      <c r="E118" s="322"/>
      <c r="F118" s="322"/>
      <c r="G118" s="322"/>
      <c r="H118" s="322"/>
      <c r="I118" s="322"/>
      <c r="J118" s="322"/>
      <c r="K118" s="318"/>
    </row>
    <row r="119" spans="2:11" s="1" customFormat="1" ht="18.75" customHeight="1">
      <c r="B119" s="323"/>
      <c r="C119" s="324"/>
      <c r="D119" s="324"/>
      <c r="E119" s="324"/>
      <c r="F119" s="325"/>
      <c r="G119" s="324"/>
      <c r="H119" s="324"/>
      <c r="I119" s="324"/>
      <c r="J119" s="324"/>
      <c r="K119" s="323"/>
    </row>
    <row r="120" spans="2:11" s="1" customFormat="1" ht="18.75" customHeight="1">
      <c r="B120" s="296"/>
      <c r="C120" s="296"/>
      <c r="D120" s="296"/>
      <c r="E120" s="296"/>
      <c r="F120" s="296"/>
      <c r="G120" s="296"/>
      <c r="H120" s="296"/>
      <c r="I120" s="296"/>
      <c r="J120" s="296"/>
      <c r="K120" s="296"/>
    </row>
    <row r="121" spans="2:11" s="1" customFormat="1" ht="7.5" customHeight="1">
      <c r="B121" s="326"/>
      <c r="C121" s="327"/>
      <c r="D121" s="327"/>
      <c r="E121" s="327"/>
      <c r="F121" s="327"/>
      <c r="G121" s="327"/>
      <c r="H121" s="327"/>
      <c r="I121" s="327"/>
      <c r="J121" s="327"/>
      <c r="K121" s="328"/>
    </row>
    <row r="122" spans="2:11" s="1" customFormat="1" ht="45" customHeight="1">
      <c r="B122" s="329"/>
      <c r="C122" s="279" t="s">
        <v>811</v>
      </c>
      <c r="D122" s="279"/>
      <c r="E122" s="279"/>
      <c r="F122" s="279"/>
      <c r="G122" s="279"/>
      <c r="H122" s="279"/>
      <c r="I122" s="279"/>
      <c r="J122" s="279"/>
      <c r="K122" s="330"/>
    </row>
    <row r="123" spans="2:11" s="1" customFormat="1" ht="17.25" customHeight="1">
      <c r="B123" s="331"/>
      <c r="C123" s="303" t="s">
        <v>757</v>
      </c>
      <c r="D123" s="303"/>
      <c r="E123" s="303"/>
      <c r="F123" s="303" t="s">
        <v>758</v>
      </c>
      <c r="G123" s="304"/>
      <c r="H123" s="303" t="s">
        <v>59</v>
      </c>
      <c r="I123" s="303" t="s">
        <v>62</v>
      </c>
      <c r="J123" s="303" t="s">
        <v>759</v>
      </c>
      <c r="K123" s="332"/>
    </row>
    <row r="124" spans="2:11" s="1" customFormat="1" ht="17.25" customHeight="1">
      <c r="B124" s="331"/>
      <c r="C124" s="305" t="s">
        <v>760</v>
      </c>
      <c r="D124" s="305"/>
      <c r="E124" s="305"/>
      <c r="F124" s="306" t="s">
        <v>761</v>
      </c>
      <c r="G124" s="307"/>
      <c r="H124" s="305"/>
      <c r="I124" s="305"/>
      <c r="J124" s="305" t="s">
        <v>762</v>
      </c>
      <c r="K124" s="332"/>
    </row>
    <row r="125" spans="2:11" s="1" customFormat="1" ht="5.25" customHeight="1">
      <c r="B125" s="333"/>
      <c r="C125" s="308"/>
      <c r="D125" s="308"/>
      <c r="E125" s="308"/>
      <c r="F125" s="308"/>
      <c r="G125" s="334"/>
      <c r="H125" s="308"/>
      <c r="I125" s="308"/>
      <c r="J125" s="308"/>
      <c r="K125" s="335"/>
    </row>
    <row r="126" spans="2:11" s="1" customFormat="1" ht="15" customHeight="1">
      <c r="B126" s="333"/>
      <c r="C126" s="288" t="s">
        <v>766</v>
      </c>
      <c r="D126" s="310"/>
      <c r="E126" s="310"/>
      <c r="F126" s="311" t="s">
        <v>763</v>
      </c>
      <c r="G126" s="288"/>
      <c r="H126" s="288" t="s">
        <v>803</v>
      </c>
      <c r="I126" s="288" t="s">
        <v>765</v>
      </c>
      <c r="J126" s="288">
        <v>120</v>
      </c>
      <c r="K126" s="336"/>
    </row>
    <row r="127" spans="2:11" s="1" customFormat="1" ht="15" customHeight="1">
      <c r="B127" s="333"/>
      <c r="C127" s="288" t="s">
        <v>812</v>
      </c>
      <c r="D127" s="288"/>
      <c r="E127" s="288"/>
      <c r="F127" s="311" t="s">
        <v>763</v>
      </c>
      <c r="G127" s="288"/>
      <c r="H127" s="288" t="s">
        <v>813</v>
      </c>
      <c r="I127" s="288" t="s">
        <v>765</v>
      </c>
      <c r="J127" s="288" t="s">
        <v>814</v>
      </c>
      <c r="K127" s="336"/>
    </row>
    <row r="128" spans="2:11" s="1" customFormat="1" ht="15" customHeight="1">
      <c r="B128" s="333"/>
      <c r="C128" s="288" t="s">
        <v>90</v>
      </c>
      <c r="D128" s="288"/>
      <c r="E128" s="288"/>
      <c r="F128" s="311" t="s">
        <v>763</v>
      </c>
      <c r="G128" s="288"/>
      <c r="H128" s="288" t="s">
        <v>815</v>
      </c>
      <c r="I128" s="288" t="s">
        <v>765</v>
      </c>
      <c r="J128" s="288" t="s">
        <v>814</v>
      </c>
      <c r="K128" s="336"/>
    </row>
    <row r="129" spans="2:11" s="1" customFormat="1" ht="15" customHeight="1">
      <c r="B129" s="333"/>
      <c r="C129" s="288" t="s">
        <v>774</v>
      </c>
      <c r="D129" s="288"/>
      <c r="E129" s="288"/>
      <c r="F129" s="311" t="s">
        <v>769</v>
      </c>
      <c r="G129" s="288"/>
      <c r="H129" s="288" t="s">
        <v>775</v>
      </c>
      <c r="I129" s="288" t="s">
        <v>765</v>
      </c>
      <c r="J129" s="288">
        <v>15</v>
      </c>
      <c r="K129" s="336"/>
    </row>
    <row r="130" spans="2:11" s="1" customFormat="1" ht="15" customHeight="1">
      <c r="B130" s="333"/>
      <c r="C130" s="314" t="s">
        <v>776</v>
      </c>
      <c r="D130" s="314"/>
      <c r="E130" s="314"/>
      <c r="F130" s="315" t="s">
        <v>769</v>
      </c>
      <c r="G130" s="314"/>
      <c r="H130" s="314" t="s">
        <v>777</v>
      </c>
      <c r="I130" s="314" t="s">
        <v>765</v>
      </c>
      <c r="J130" s="314">
        <v>15</v>
      </c>
      <c r="K130" s="336"/>
    </row>
    <row r="131" spans="2:11" s="1" customFormat="1" ht="15" customHeight="1">
      <c r="B131" s="333"/>
      <c r="C131" s="314" t="s">
        <v>778</v>
      </c>
      <c r="D131" s="314"/>
      <c r="E131" s="314"/>
      <c r="F131" s="315" t="s">
        <v>769</v>
      </c>
      <c r="G131" s="314"/>
      <c r="H131" s="314" t="s">
        <v>779</v>
      </c>
      <c r="I131" s="314" t="s">
        <v>765</v>
      </c>
      <c r="J131" s="314">
        <v>20</v>
      </c>
      <c r="K131" s="336"/>
    </row>
    <row r="132" spans="2:11" s="1" customFormat="1" ht="15" customHeight="1">
      <c r="B132" s="333"/>
      <c r="C132" s="314" t="s">
        <v>780</v>
      </c>
      <c r="D132" s="314"/>
      <c r="E132" s="314"/>
      <c r="F132" s="315" t="s">
        <v>769</v>
      </c>
      <c r="G132" s="314"/>
      <c r="H132" s="314" t="s">
        <v>781</v>
      </c>
      <c r="I132" s="314" t="s">
        <v>765</v>
      </c>
      <c r="J132" s="314">
        <v>20</v>
      </c>
      <c r="K132" s="336"/>
    </row>
    <row r="133" spans="2:11" s="1" customFormat="1" ht="15" customHeight="1">
      <c r="B133" s="333"/>
      <c r="C133" s="288" t="s">
        <v>768</v>
      </c>
      <c r="D133" s="288"/>
      <c r="E133" s="288"/>
      <c r="F133" s="311" t="s">
        <v>769</v>
      </c>
      <c r="G133" s="288"/>
      <c r="H133" s="288" t="s">
        <v>803</v>
      </c>
      <c r="I133" s="288" t="s">
        <v>765</v>
      </c>
      <c r="J133" s="288">
        <v>50</v>
      </c>
      <c r="K133" s="336"/>
    </row>
    <row r="134" spans="2:11" s="1" customFormat="1" ht="15" customHeight="1">
      <c r="B134" s="333"/>
      <c r="C134" s="288" t="s">
        <v>782</v>
      </c>
      <c r="D134" s="288"/>
      <c r="E134" s="288"/>
      <c r="F134" s="311" t="s">
        <v>769</v>
      </c>
      <c r="G134" s="288"/>
      <c r="H134" s="288" t="s">
        <v>803</v>
      </c>
      <c r="I134" s="288" t="s">
        <v>765</v>
      </c>
      <c r="J134" s="288">
        <v>50</v>
      </c>
      <c r="K134" s="336"/>
    </row>
    <row r="135" spans="2:11" s="1" customFormat="1" ht="15" customHeight="1">
      <c r="B135" s="333"/>
      <c r="C135" s="288" t="s">
        <v>788</v>
      </c>
      <c r="D135" s="288"/>
      <c r="E135" s="288"/>
      <c r="F135" s="311" t="s">
        <v>769</v>
      </c>
      <c r="G135" s="288"/>
      <c r="H135" s="288" t="s">
        <v>803</v>
      </c>
      <c r="I135" s="288" t="s">
        <v>765</v>
      </c>
      <c r="J135" s="288">
        <v>50</v>
      </c>
      <c r="K135" s="336"/>
    </row>
    <row r="136" spans="2:11" s="1" customFormat="1" ht="15" customHeight="1">
      <c r="B136" s="333"/>
      <c r="C136" s="288" t="s">
        <v>790</v>
      </c>
      <c r="D136" s="288"/>
      <c r="E136" s="288"/>
      <c r="F136" s="311" t="s">
        <v>769</v>
      </c>
      <c r="G136" s="288"/>
      <c r="H136" s="288" t="s">
        <v>803</v>
      </c>
      <c r="I136" s="288" t="s">
        <v>765</v>
      </c>
      <c r="J136" s="288">
        <v>50</v>
      </c>
      <c r="K136" s="336"/>
    </row>
    <row r="137" spans="2:11" s="1" customFormat="1" ht="15" customHeight="1">
      <c r="B137" s="333"/>
      <c r="C137" s="288" t="s">
        <v>791</v>
      </c>
      <c r="D137" s="288"/>
      <c r="E137" s="288"/>
      <c r="F137" s="311" t="s">
        <v>769</v>
      </c>
      <c r="G137" s="288"/>
      <c r="H137" s="288" t="s">
        <v>816</v>
      </c>
      <c r="I137" s="288" t="s">
        <v>765</v>
      </c>
      <c r="J137" s="288">
        <v>255</v>
      </c>
      <c r="K137" s="336"/>
    </row>
    <row r="138" spans="2:11" s="1" customFormat="1" ht="15" customHeight="1">
      <c r="B138" s="333"/>
      <c r="C138" s="288" t="s">
        <v>793</v>
      </c>
      <c r="D138" s="288"/>
      <c r="E138" s="288"/>
      <c r="F138" s="311" t="s">
        <v>763</v>
      </c>
      <c r="G138" s="288"/>
      <c r="H138" s="288" t="s">
        <v>817</v>
      </c>
      <c r="I138" s="288" t="s">
        <v>795</v>
      </c>
      <c r="J138" s="288"/>
      <c r="K138" s="336"/>
    </row>
    <row r="139" spans="2:11" s="1" customFormat="1" ht="15" customHeight="1">
      <c r="B139" s="333"/>
      <c r="C139" s="288" t="s">
        <v>796</v>
      </c>
      <c r="D139" s="288"/>
      <c r="E139" s="288"/>
      <c r="F139" s="311" t="s">
        <v>763</v>
      </c>
      <c r="G139" s="288"/>
      <c r="H139" s="288" t="s">
        <v>818</v>
      </c>
      <c r="I139" s="288" t="s">
        <v>798</v>
      </c>
      <c r="J139" s="288"/>
      <c r="K139" s="336"/>
    </row>
    <row r="140" spans="2:11" s="1" customFormat="1" ht="15" customHeight="1">
      <c r="B140" s="333"/>
      <c r="C140" s="288" t="s">
        <v>799</v>
      </c>
      <c r="D140" s="288"/>
      <c r="E140" s="288"/>
      <c r="F140" s="311" t="s">
        <v>763</v>
      </c>
      <c r="G140" s="288"/>
      <c r="H140" s="288" t="s">
        <v>799</v>
      </c>
      <c r="I140" s="288" t="s">
        <v>798</v>
      </c>
      <c r="J140" s="288"/>
      <c r="K140" s="336"/>
    </row>
    <row r="141" spans="2:11" s="1" customFormat="1" ht="15" customHeight="1">
      <c r="B141" s="333"/>
      <c r="C141" s="288" t="s">
        <v>43</v>
      </c>
      <c r="D141" s="288"/>
      <c r="E141" s="288"/>
      <c r="F141" s="311" t="s">
        <v>763</v>
      </c>
      <c r="G141" s="288"/>
      <c r="H141" s="288" t="s">
        <v>819</v>
      </c>
      <c r="I141" s="288" t="s">
        <v>798</v>
      </c>
      <c r="J141" s="288"/>
      <c r="K141" s="336"/>
    </row>
    <row r="142" spans="2:11" s="1" customFormat="1" ht="15" customHeight="1">
      <c r="B142" s="333"/>
      <c r="C142" s="288" t="s">
        <v>820</v>
      </c>
      <c r="D142" s="288"/>
      <c r="E142" s="288"/>
      <c r="F142" s="311" t="s">
        <v>763</v>
      </c>
      <c r="G142" s="288"/>
      <c r="H142" s="288" t="s">
        <v>821</v>
      </c>
      <c r="I142" s="288" t="s">
        <v>798</v>
      </c>
      <c r="J142" s="288"/>
      <c r="K142" s="336"/>
    </row>
    <row r="143" spans="2:11" s="1" customFormat="1" ht="15" customHeight="1">
      <c r="B143" s="337"/>
      <c r="C143" s="338"/>
      <c r="D143" s="338"/>
      <c r="E143" s="338"/>
      <c r="F143" s="338"/>
      <c r="G143" s="338"/>
      <c r="H143" s="338"/>
      <c r="I143" s="338"/>
      <c r="J143" s="338"/>
      <c r="K143" s="339"/>
    </row>
    <row r="144" spans="2:11" s="1" customFormat="1" ht="18.75" customHeight="1">
      <c r="B144" s="324"/>
      <c r="C144" s="324"/>
      <c r="D144" s="324"/>
      <c r="E144" s="324"/>
      <c r="F144" s="325"/>
      <c r="G144" s="324"/>
      <c r="H144" s="324"/>
      <c r="I144" s="324"/>
      <c r="J144" s="324"/>
      <c r="K144" s="324"/>
    </row>
    <row r="145" spans="2:11" s="1" customFormat="1" ht="18.75" customHeight="1">
      <c r="B145" s="296"/>
      <c r="C145" s="296"/>
      <c r="D145" s="296"/>
      <c r="E145" s="296"/>
      <c r="F145" s="296"/>
      <c r="G145" s="296"/>
      <c r="H145" s="296"/>
      <c r="I145" s="296"/>
      <c r="J145" s="296"/>
      <c r="K145" s="296"/>
    </row>
    <row r="146" spans="2:11" s="1" customFormat="1" ht="7.5" customHeight="1">
      <c r="B146" s="297"/>
      <c r="C146" s="298"/>
      <c r="D146" s="298"/>
      <c r="E146" s="298"/>
      <c r="F146" s="298"/>
      <c r="G146" s="298"/>
      <c r="H146" s="298"/>
      <c r="I146" s="298"/>
      <c r="J146" s="298"/>
      <c r="K146" s="299"/>
    </row>
    <row r="147" spans="2:11" s="1" customFormat="1" ht="45" customHeight="1">
      <c r="B147" s="300"/>
      <c r="C147" s="301" t="s">
        <v>822</v>
      </c>
      <c r="D147" s="301"/>
      <c r="E147" s="301"/>
      <c r="F147" s="301"/>
      <c r="G147" s="301"/>
      <c r="H147" s="301"/>
      <c r="I147" s="301"/>
      <c r="J147" s="301"/>
      <c r="K147" s="302"/>
    </row>
    <row r="148" spans="2:11" s="1" customFormat="1" ht="17.25" customHeight="1">
      <c r="B148" s="300"/>
      <c r="C148" s="303" t="s">
        <v>757</v>
      </c>
      <c r="D148" s="303"/>
      <c r="E148" s="303"/>
      <c r="F148" s="303" t="s">
        <v>758</v>
      </c>
      <c r="G148" s="304"/>
      <c r="H148" s="303" t="s">
        <v>59</v>
      </c>
      <c r="I148" s="303" t="s">
        <v>62</v>
      </c>
      <c r="J148" s="303" t="s">
        <v>759</v>
      </c>
      <c r="K148" s="302"/>
    </row>
    <row r="149" spans="2:11" s="1" customFormat="1" ht="17.25" customHeight="1">
      <c r="B149" s="300"/>
      <c r="C149" s="305" t="s">
        <v>760</v>
      </c>
      <c r="D149" s="305"/>
      <c r="E149" s="305"/>
      <c r="F149" s="306" t="s">
        <v>761</v>
      </c>
      <c r="G149" s="307"/>
      <c r="H149" s="305"/>
      <c r="I149" s="305"/>
      <c r="J149" s="305" t="s">
        <v>762</v>
      </c>
      <c r="K149" s="302"/>
    </row>
    <row r="150" spans="2:11" s="1" customFormat="1" ht="5.25" customHeight="1">
      <c r="B150" s="313"/>
      <c r="C150" s="308"/>
      <c r="D150" s="308"/>
      <c r="E150" s="308"/>
      <c r="F150" s="308"/>
      <c r="G150" s="309"/>
      <c r="H150" s="308"/>
      <c r="I150" s="308"/>
      <c r="J150" s="308"/>
      <c r="K150" s="336"/>
    </row>
    <row r="151" spans="2:11" s="1" customFormat="1" ht="15" customHeight="1">
      <c r="B151" s="313"/>
      <c r="C151" s="340" t="s">
        <v>766</v>
      </c>
      <c r="D151" s="288"/>
      <c r="E151" s="288"/>
      <c r="F151" s="341" t="s">
        <v>763</v>
      </c>
      <c r="G151" s="288"/>
      <c r="H151" s="340" t="s">
        <v>803</v>
      </c>
      <c r="I151" s="340" t="s">
        <v>765</v>
      </c>
      <c r="J151" s="340">
        <v>120</v>
      </c>
      <c r="K151" s="336"/>
    </row>
    <row r="152" spans="2:11" s="1" customFormat="1" ht="15" customHeight="1">
      <c r="B152" s="313"/>
      <c r="C152" s="340" t="s">
        <v>812</v>
      </c>
      <c r="D152" s="288"/>
      <c r="E152" s="288"/>
      <c r="F152" s="341" t="s">
        <v>763</v>
      </c>
      <c r="G152" s="288"/>
      <c r="H152" s="340" t="s">
        <v>823</v>
      </c>
      <c r="I152" s="340" t="s">
        <v>765</v>
      </c>
      <c r="J152" s="340" t="s">
        <v>814</v>
      </c>
      <c r="K152" s="336"/>
    </row>
    <row r="153" spans="2:11" s="1" customFormat="1" ht="15" customHeight="1">
      <c r="B153" s="313"/>
      <c r="C153" s="340" t="s">
        <v>90</v>
      </c>
      <c r="D153" s="288"/>
      <c r="E153" s="288"/>
      <c r="F153" s="341" t="s">
        <v>763</v>
      </c>
      <c r="G153" s="288"/>
      <c r="H153" s="340" t="s">
        <v>824</v>
      </c>
      <c r="I153" s="340" t="s">
        <v>765</v>
      </c>
      <c r="J153" s="340" t="s">
        <v>814</v>
      </c>
      <c r="K153" s="336"/>
    </row>
    <row r="154" spans="2:11" s="1" customFormat="1" ht="15" customHeight="1">
      <c r="B154" s="313"/>
      <c r="C154" s="340" t="s">
        <v>768</v>
      </c>
      <c r="D154" s="288"/>
      <c r="E154" s="288"/>
      <c r="F154" s="341" t="s">
        <v>769</v>
      </c>
      <c r="G154" s="288"/>
      <c r="H154" s="340" t="s">
        <v>803</v>
      </c>
      <c r="I154" s="340" t="s">
        <v>765</v>
      </c>
      <c r="J154" s="340">
        <v>50</v>
      </c>
      <c r="K154" s="336"/>
    </row>
    <row r="155" spans="2:11" s="1" customFormat="1" ht="15" customHeight="1">
      <c r="B155" s="313"/>
      <c r="C155" s="340" t="s">
        <v>771</v>
      </c>
      <c r="D155" s="288"/>
      <c r="E155" s="288"/>
      <c r="F155" s="341" t="s">
        <v>763</v>
      </c>
      <c r="G155" s="288"/>
      <c r="H155" s="340" t="s">
        <v>803</v>
      </c>
      <c r="I155" s="340" t="s">
        <v>773</v>
      </c>
      <c r="J155" s="340"/>
      <c r="K155" s="336"/>
    </row>
    <row r="156" spans="2:11" s="1" customFormat="1" ht="15" customHeight="1">
      <c r="B156" s="313"/>
      <c r="C156" s="340" t="s">
        <v>782</v>
      </c>
      <c r="D156" s="288"/>
      <c r="E156" s="288"/>
      <c r="F156" s="341" t="s">
        <v>769</v>
      </c>
      <c r="G156" s="288"/>
      <c r="H156" s="340" t="s">
        <v>803</v>
      </c>
      <c r="I156" s="340" t="s">
        <v>765</v>
      </c>
      <c r="J156" s="340">
        <v>50</v>
      </c>
      <c r="K156" s="336"/>
    </row>
    <row r="157" spans="2:11" s="1" customFormat="1" ht="15" customHeight="1">
      <c r="B157" s="313"/>
      <c r="C157" s="340" t="s">
        <v>790</v>
      </c>
      <c r="D157" s="288"/>
      <c r="E157" s="288"/>
      <c r="F157" s="341" t="s">
        <v>769</v>
      </c>
      <c r="G157" s="288"/>
      <c r="H157" s="340" t="s">
        <v>803</v>
      </c>
      <c r="I157" s="340" t="s">
        <v>765</v>
      </c>
      <c r="J157" s="340">
        <v>50</v>
      </c>
      <c r="K157" s="336"/>
    </row>
    <row r="158" spans="2:11" s="1" customFormat="1" ht="15" customHeight="1">
      <c r="B158" s="313"/>
      <c r="C158" s="340" t="s">
        <v>788</v>
      </c>
      <c r="D158" s="288"/>
      <c r="E158" s="288"/>
      <c r="F158" s="341" t="s">
        <v>769</v>
      </c>
      <c r="G158" s="288"/>
      <c r="H158" s="340" t="s">
        <v>803</v>
      </c>
      <c r="I158" s="340" t="s">
        <v>765</v>
      </c>
      <c r="J158" s="340">
        <v>50</v>
      </c>
      <c r="K158" s="336"/>
    </row>
    <row r="159" spans="2:11" s="1" customFormat="1" ht="15" customHeight="1">
      <c r="B159" s="313"/>
      <c r="C159" s="340" t="s">
        <v>112</v>
      </c>
      <c r="D159" s="288"/>
      <c r="E159" s="288"/>
      <c r="F159" s="341" t="s">
        <v>763</v>
      </c>
      <c r="G159" s="288"/>
      <c r="H159" s="340" t="s">
        <v>825</v>
      </c>
      <c r="I159" s="340" t="s">
        <v>765</v>
      </c>
      <c r="J159" s="340" t="s">
        <v>826</v>
      </c>
      <c r="K159" s="336"/>
    </row>
    <row r="160" spans="2:11" s="1" customFormat="1" ht="15" customHeight="1">
      <c r="B160" s="313"/>
      <c r="C160" s="340" t="s">
        <v>827</v>
      </c>
      <c r="D160" s="288"/>
      <c r="E160" s="288"/>
      <c r="F160" s="341" t="s">
        <v>763</v>
      </c>
      <c r="G160" s="288"/>
      <c r="H160" s="340" t="s">
        <v>828</v>
      </c>
      <c r="I160" s="340" t="s">
        <v>798</v>
      </c>
      <c r="J160" s="340"/>
      <c r="K160" s="336"/>
    </row>
    <row r="161" spans="2:11" s="1" customFormat="1" ht="15" customHeight="1">
      <c r="B161" s="342"/>
      <c r="C161" s="322"/>
      <c r="D161" s="322"/>
      <c r="E161" s="322"/>
      <c r="F161" s="322"/>
      <c r="G161" s="322"/>
      <c r="H161" s="322"/>
      <c r="I161" s="322"/>
      <c r="J161" s="322"/>
      <c r="K161" s="343"/>
    </row>
    <row r="162" spans="2:11" s="1" customFormat="1" ht="18.75" customHeight="1">
      <c r="B162" s="324"/>
      <c r="C162" s="334"/>
      <c r="D162" s="334"/>
      <c r="E162" s="334"/>
      <c r="F162" s="344"/>
      <c r="G162" s="334"/>
      <c r="H162" s="334"/>
      <c r="I162" s="334"/>
      <c r="J162" s="334"/>
      <c r="K162" s="324"/>
    </row>
    <row r="163" spans="2:11" s="1" customFormat="1" ht="18.75" customHeight="1">
      <c r="B163" s="296"/>
      <c r="C163" s="296"/>
      <c r="D163" s="296"/>
      <c r="E163" s="296"/>
      <c r="F163" s="296"/>
      <c r="G163" s="296"/>
      <c r="H163" s="296"/>
      <c r="I163" s="296"/>
      <c r="J163" s="296"/>
      <c r="K163" s="296"/>
    </row>
    <row r="164" spans="2:11" s="1" customFormat="1" ht="7.5" customHeight="1">
      <c r="B164" s="275"/>
      <c r="C164" s="276"/>
      <c r="D164" s="276"/>
      <c r="E164" s="276"/>
      <c r="F164" s="276"/>
      <c r="G164" s="276"/>
      <c r="H164" s="276"/>
      <c r="I164" s="276"/>
      <c r="J164" s="276"/>
      <c r="K164" s="277"/>
    </row>
    <row r="165" spans="2:11" s="1" customFormat="1" ht="45" customHeight="1">
      <c r="B165" s="278"/>
      <c r="C165" s="279" t="s">
        <v>829</v>
      </c>
      <c r="D165" s="279"/>
      <c r="E165" s="279"/>
      <c r="F165" s="279"/>
      <c r="G165" s="279"/>
      <c r="H165" s="279"/>
      <c r="I165" s="279"/>
      <c r="J165" s="279"/>
      <c r="K165" s="280"/>
    </row>
    <row r="166" spans="2:11" s="1" customFormat="1" ht="17.25" customHeight="1">
      <c r="B166" s="278"/>
      <c r="C166" s="303" t="s">
        <v>757</v>
      </c>
      <c r="D166" s="303"/>
      <c r="E166" s="303"/>
      <c r="F166" s="303" t="s">
        <v>758</v>
      </c>
      <c r="G166" s="345"/>
      <c r="H166" s="346" t="s">
        <v>59</v>
      </c>
      <c r="I166" s="346" t="s">
        <v>62</v>
      </c>
      <c r="J166" s="303" t="s">
        <v>759</v>
      </c>
      <c r="K166" s="280"/>
    </row>
    <row r="167" spans="2:11" s="1" customFormat="1" ht="17.25" customHeight="1">
      <c r="B167" s="281"/>
      <c r="C167" s="305" t="s">
        <v>760</v>
      </c>
      <c r="D167" s="305"/>
      <c r="E167" s="305"/>
      <c r="F167" s="306" t="s">
        <v>761</v>
      </c>
      <c r="G167" s="347"/>
      <c r="H167" s="348"/>
      <c r="I167" s="348"/>
      <c r="J167" s="305" t="s">
        <v>762</v>
      </c>
      <c r="K167" s="283"/>
    </row>
    <row r="168" spans="2:11" s="1" customFormat="1" ht="5.25" customHeight="1">
      <c r="B168" s="313"/>
      <c r="C168" s="308"/>
      <c r="D168" s="308"/>
      <c r="E168" s="308"/>
      <c r="F168" s="308"/>
      <c r="G168" s="309"/>
      <c r="H168" s="308"/>
      <c r="I168" s="308"/>
      <c r="J168" s="308"/>
      <c r="K168" s="336"/>
    </row>
    <row r="169" spans="2:11" s="1" customFormat="1" ht="15" customHeight="1">
      <c r="B169" s="313"/>
      <c r="C169" s="288" t="s">
        <v>766</v>
      </c>
      <c r="D169" s="288"/>
      <c r="E169" s="288"/>
      <c r="F169" s="311" t="s">
        <v>763</v>
      </c>
      <c r="G169" s="288"/>
      <c r="H169" s="288" t="s">
        <v>803</v>
      </c>
      <c r="I169" s="288" t="s">
        <v>765</v>
      </c>
      <c r="J169" s="288">
        <v>120</v>
      </c>
      <c r="K169" s="336"/>
    </row>
    <row r="170" spans="2:11" s="1" customFormat="1" ht="15" customHeight="1">
      <c r="B170" s="313"/>
      <c r="C170" s="288" t="s">
        <v>812</v>
      </c>
      <c r="D170" s="288"/>
      <c r="E170" s="288"/>
      <c r="F170" s="311" t="s">
        <v>763</v>
      </c>
      <c r="G170" s="288"/>
      <c r="H170" s="288" t="s">
        <v>813</v>
      </c>
      <c r="I170" s="288" t="s">
        <v>765</v>
      </c>
      <c r="J170" s="288" t="s">
        <v>814</v>
      </c>
      <c r="K170" s="336"/>
    </row>
    <row r="171" spans="2:11" s="1" customFormat="1" ht="15" customHeight="1">
      <c r="B171" s="313"/>
      <c r="C171" s="288" t="s">
        <v>90</v>
      </c>
      <c r="D171" s="288"/>
      <c r="E171" s="288"/>
      <c r="F171" s="311" t="s">
        <v>763</v>
      </c>
      <c r="G171" s="288"/>
      <c r="H171" s="288" t="s">
        <v>830</v>
      </c>
      <c r="I171" s="288" t="s">
        <v>765</v>
      </c>
      <c r="J171" s="288" t="s">
        <v>814</v>
      </c>
      <c r="K171" s="336"/>
    </row>
    <row r="172" spans="2:11" s="1" customFormat="1" ht="15" customHeight="1">
      <c r="B172" s="313"/>
      <c r="C172" s="288" t="s">
        <v>768</v>
      </c>
      <c r="D172" s="288"/>
      <c r="E172" s="288"/>
      <c r="F172" s="311" t="s">
        <v>769</v>
      </c>
      <c r="G172" s="288"/>
      <c r="H172" s="288" t="s">
        <v>830</v>
      </c>
      <c r="I172" s="288" t="s">
        <v>765</v>
      </c>
      <c r="J172" s="288">
        <v>50</v>
      </c>
      <c r="K172" s="336"/>
    </row>
    <row r="173" spans="2:11" s="1" customFormat="1" ht="15" customHeight="1">
      <c r="B173" s="313"/>
      <c r="C173" s="288" t="s">
        <v>771</v>
      </c>
      <c r="D173" s="288"/>
      <c r="E173" s="288"/>
      <c r="F173" s="311" t="s">
        <v>763</v>
      </c>
      <c r="G173" s="288"/>
      <c r="H173" s="288" t="s">
        <v>830</v>
      </c>
      <c r="I173" s="288" t="s">
        <v>773</v>
      </c>
      <c r="J173" s="288"/>
      <c r="K173" s="336"/>
    </row>
    <row r="174" spans="2:11" s="1" customFormat="1" ht="15" customHeight="1">
      <c r="B174" s="313"/>
      <c r="C174" s="288" t="s">
        <v>782</v>
      </c>
      <c r="D174" s="288"/>
      <c r="E174" s="288"/>
      <c r="F174" s="311" t="s">
        <v>769</v>
      </c>
      <c r="G174" s="288"/>
      <c r="H174" s="288" t="s">
        <v>830</v>
      </c>
      <c r="I174" s="288" t="s">
        <v>765</v>
      </c>
      <c r="J174" s="288">
        <v>50</v>
      </c>
      <c r="K174" s="336"/>
    </row>
    <row r="175" spans="2:11" s="1" customFormat="1" ht="15" customHeight="1">
      <c r="B175" s="313"/>
      <c r="C175" s="288" t="s">
        <v>790</v>
      </c>
      <c r="D175" s="288"/>
      <c r="E175" s="288"/>
      <c r="F175" s="311" t="s">
        <v>769</v>
      </c>
      <c r="G175" s="288"/>
      <c r="H175" s="288" t="s">
        <v>830</v>
      </c>
      <c r="I175" s="288" t="s">
        <v>765</v>
      </c>
      <c r="J175" s="288">
        <v>50</v>
      </c>
      <c r="K175" s="336"/>
    </row>
    <row r="176" spans="2:11" s="1" customFormat="1" ht="15" customHeight="1">
      <c r="B176" s="313"/>
      <c r="C176" s="288" t="s">
        <v>788</v>
      </c>
      <c r="D176" s="288"/>
      <c r="E176" s="288"/>
      <c r="F176" s="311" t="s">
        <v>769</v>
      </c>
      <c r="G176" s="288"/>
      <c r="H176" s="288" t="s">
        <v>830</v>
      </c>
      <c r="I176" s="288" t="s">
        <v>765</v>
      </c>
      <c r="J176" s="288">
        <v>50</v>
      </c>
      <c r="K176" s="336"/>
    </row>
    <row r="177" spans="2:11" s="1" customFormat="1" ht="15" customHeight="1">
      <c r="B177" s="313"/>
      <c r="C177" s="288" t="s">
        <v>120</v>
      </c>
      <c r="D177" s="288"/>
      <c r="E177" s="288"/>
      <c r="F177" s="311" t="s">
        <v>763</v>
      </c>
      <c r="G177" s="288"/>
      <c r="H177" s="288" t="s">
        <v>831</v>
      </c>
      <c r="I177" s="288" t="s">
        <v>832</v>
      </c>
      <c r="J177" s="288"/>
      <c r="K177" s="336"/>
    </row>
    <row r="178" spans="2:11" s="1" customFormat="1" ht="15" customHeight="1">
      <c r="B178" s="313"/>
      <c r="C178" s="288" t="s">
        <v>62</v>
      </c>
      <c r="D178" s="288"/>
      <c r="E178" s="288"/>
      <c r="F178" s="311" t="s">
        <v>763</v>
      </c>
      <c r="G178" s="288"/>
      <c r="H178" s="288" t="s">
        <v>833</v>
      </c>
      <c r="I178" s="288" t="s">
        <v>834</v>
      </c>
      <c r="J178" s="288">
        <v>1</v>
      </c>
      <c r="K178" s="336"/>
    </row>
    <row r="179" spans="2:11" s="1" customFormat="1" ht="15" customHeight="1">
      <c r="B179" s="313"/>
      <c r="C179" s="288" t="s">
        <v>58</v>
      </c>
      <c r="D179" s="288"/>
      <c r="E179" s="288"/>
      <c r="F179" s="311" t="s">
        <v>763</v>
      </c>
      <c r="G179" s="288"/>
      <c r="H179" s="288" t="s">
        <v>835</v>
      </c>
      <c r="I179" s="288" t="s">
        <v>765</v>
      </c>
      <c r="J179" s="288">
        <v>20</v>
      </c>
      <c r="K179" s="336"/>
    </row>
    <row r="180" spans="2:11" s="1" customFormat="1" ht="15" customHeight="1">
      <c r="B180" s="313"/>
      <c r="C180" s="288" t="s">
        <v>59</v>
      </c>
      <c r="D180" s="288"/>
      <c r="E180" s="288"/>
      <c r="F180" s="311" t="s">
        <v>763</v>
      </c>
      <c r="G180" s="288"/>
      <c r="H180" s="288" t="s">
        <v>836</v>
      </c>
      <c r="I180" s="288" t="s">
        <v>765</v>
      </c>
      <c r="J180" s="288">
        <v>255</v>
      </c>
      <c r="K180" s="336"/>
    </row>
    <row r="181" spans="2:11" s="1" customFormat="1" ht="15" customHeight="1">
      <c r="B181" s="313"/>
      <c r="C181" s="288" t="s">
        <v>121</v>
      </c>
      <c r="D181" s="288"/>
      <c r="E181" s="288"/>
      <c r="F181" s="311" t="s">
        <v>763</v>
      </c>
      <c r="G181" s="288"/>
      <c r="H181" s="288" t="s">
        <v>727</v>
      </c>
      <c r="I181" s="288" t="s">
        <v>765</v>
      </c>
      <c r="J181" s="288">
        <v>10</v>
      </c>
      <c r="K181" s="336"/>
    </row>
    <row r="182" spans="2:11" s="1" customFormat="1" ht="15" customHeight="1">
      <c r="B182" s="313"/>
      <c r="C182" s="288" t="s">
        <v>122</v>
      </c>
      <c r="D182" s="288"/>
      <c r="E182" s="288"/>
      <c r="F182" s="311" t="s">
        <v>763</v>
      </c>
      <c r="G182" s="288"/>
      <c r="H182" s="288" t="s">
        <v>837</v>
      </c>
      <c r="I182" s="288" t="s">
        <v>798</v>
      </c>
      <c r="J182" s="288"/>
      <c r="K182" s="336"/>
    </row>
    <row r="183" spans="2:11" s="1" customFormat="1" ht="15" customHeight="1">
      <c r="B183" s="313"/>
      <c r="C183" s="288" t="s">
        <v>838</v>
      </c>
      <c r="D183" s="288"/>
      <c r="E183" s="288"/>
      <c r="F183" s="311" t="s">
        <v>763</v>
      </c>
      <c r="G183" s="288"/>
      <c r="H183" s="288" t="s">
        <v>839</v>
      </c>
      <c r="I183" s="288" t="s">
        <v>798</v>
      </c>
      <c r="J183" s="288"/>
      <c r="K183" s="336"/>
    </row>
    <row r="184" spans="2:11" s="1" customFormat="1" ht="15" customHeight="1">
      <c r="B184" s="313"/>
      <c r="C184" s="288" t="s">
        <v>827</v>
      </c>
      <c r="D184" s="288"/>
      <c r="E184" s="288"/>
      <c r="F184" s="311" t="s">
        <v>763</v>
      </c>
      <c r="G184" s="288"/>
      <c r="H184" s="288" t="s">
        <v>840</v>
      </c>
      <c r="I184" s="288" t="s">
        <v>798</v>
      </c>
      <c r="J184" s="288"/>
      <c r="K184" s="336"/>
    </row>
    <row r="185" spans="2:11" s="1" customFormat="1" ht="15" customHeight="1">
      <c r="B185" s="313"/>
      <c r="C185" s="288" t="s">
        <v>124</v>
      </c>
      <c r="D185" s="288"/>
      <c r="E185" s="288"/>
      <c r="F185" s="311" t="s">
        <v>769</v>
      </c>
      <c r="G185" s="288"/>
      <c r="H185" s="288" t="s">
        <v>841</v>
      </c>
      <c r="I185" s="288" t="s">
        <v>765</v>
      </c>
      <c r="J185" s="288">
        <v>50</v>
      </c>
      <c r="K185" s="336"/>
    </row>
    <row r="186" spans="2:11" s="1" customFormat="1" ht="15" customHeight="1">
      <c r="B186" s="313"/>
      <c r="C186" s="288" t="s">
        <v>842</v>
      </c>
      <c r="D186" s="288"/>
      <c r="E186" s="288"/>
      <c r="F186" s="311" t="s">
        <v>769</v>
      </c>
      <c r="G186" s="288"/>
      <c r="H186" s="288" t="s">
        <v>843</v>
      </c>
      <c r="I186" s="288" t="s">
        <v>844</v>
      </c>
      <c r="J186" s="288"/>
      <c r="K186" s="336"/>
    </row>
    <row r="187" spans="2:11" s="1" customFormat="1" ht="15" customHeight="1">
      <c r="B187" s="313"/>
      <c r="C187" s="288" t="s">
        <v>845</v>
      </c>
      <c r="D187" s="288"/>
      <c r="E187" s="288"/>
      <c r="F187" s="311" t="s">
        <v>769</v>
      </c>
      <c r="G187" s="288"/>
      <c r="H187" s="288" t="s">
        <v>846</v>
      </c>
      <c r="I187" s="288" t="s">
        <v>844</v>
      </c>
      <c r="J187" s="288"/>
      <c r="K187" s="336"/>
    </row>
    <row r="188" spans="2:11" s="1" customFormat="1" ht="15" customHeight="1">
      <c r="B188" s="313"/>
      <c r="C188" s="288" t="s">
        <v>847</v>
      </c>
      <c r="D188" s="288"/>
      <c r="E188" s="288"/>
      <c r="F188" s="311" t="s">
        <v>769</v>
      </c>
      <c r="G188" s="288"/>
      <c r="H188" s="288" t="s">
        <v>848</v>
      </c>
      <c r="I188" s="288" t="s">
        <v>844</v>
      </c>
      <c r="J188" s="288"/>
      <c r="K188" s="336"/>
    </row>
    <row r="189" spans="2:11" s="1" customFormat="1" ht="15" customHeight="1">
      <c r="B189" s="313"/>
      <c r="C189" s="349" t="s">
        <v>849</v>
      </c>
      <c r="D189" s="288"/>
      <c r="E189" s="288"/>
      <c r="F189" s="311" t="s">
        <v>769</v>
      </c>
      <c r="G189" s="288"/>
      <c r="H189" s="288" t="s">
        <v>850</v>
      </c>
      <c r="I189" s="288" t="s">
        <v>851</v>
      </c>
      <c r="J189" s="350" t="s">
        <v>852</v>
      </c>
      <c r="K189" s="336"/>
    </row>
    <row r="190" spans="2:11" s="1" customFormat="1" ht="15" customHeight="1">
      <c r="B190" s="313"/>
      <c r="C190" s="349" t="s">
        <v>47</v>
      </c>
      <c r="D190" s="288"/>
      <c r="E190" s="288"/>
      <c r="F190" s="311" t="s">
        <v>763</v>
      </c>
      <c r="G190" s="288"/>
      <c r="H190" s="285" t="s">
        <v>853</v>
      </c>
      <c r="I190" s="288" t="s">
        <v>854</v>
      </c>
      <c r="J190" s="288"/>
      <c r="K190" s="336"/>
    </row>
    <row r="191" spans="2:11" s="1" customFormat="1" ht="15" customHeight="1">
      <c r="B191" s="313"/>
      <c r="C191" s="349" t="s">
        <v>855</v>
      </c>
      <c r="D191" s="288"/>
      <c r="E191" s="288"/>
      <c r="F191" s="311" t="s">
        <v>763</v>
      </c>
      <c r="G191" s="288"/>
      <c r="H191" s="288" t="s">
        <v>856</v>
      </c>
      <c r="I191" s="288" t="s">
        <v>798</v>
      </c>
      <c r="J191" s="288"/>
      <c r="K191" s="336"/>
    </row>
    <row r="192" spans="2:11" s="1" customFormat="1" ht="15" customHeight="1">
      <c r="B192" s="313"/>
      <c r="C192" s="349" t="s">
        <v>857</v>
      </c>
      <c r="D192" s="288"/>
      <c r="E192" s="288"/>
      <c r="F192" s="311" t="s">
        <v>763</v>
      </c>
      <c r="G192" s="288"/>
      <c r="H192" s="288" t="s">
        <v>858</v>
      </c>
      <c r="I192" s="288" t="s">
        <v>798</v>
      </c>
      <c r="J192" s="288"/>
      <c r="K192" s="336"/>
    </row>
    <row r="193" spans="2:11" s="1" customFormat="1" ht="15" customHeight="1">
      <c r="B193" s="313"/>
      <c r="C193" s="349" t="s">
        <v>859</v>
      </c>
      <c r="D193" s="288"/>
      <c r="E193" s="288"/>
      <c r="F193" s="311" t="s">
        <v>769</v>
      </c>
      <c r="G193" s="288"/>
      <c r="H193" s="288" t="s">
        <v>860</v>
      </c>
      <c r="I193" s="288" t="s">
        <v>798</v>
      </c>
      <c r="J193" s="288"/>
      <c r="K193" s="336"/>
    </row>
    <row r="194" spans="2:11" s="1" customFormat="1" ht="15" customHeight="1">
      <c r="B194" s="342"/>
      <c r="C194" s="351"/>
      <c r="D194" s="322"/>
      <c r="E194" s="322"/>
      <c r="F194" s="322"/>
      <c r="G194" s="322"/>
      <c r="H194" s="322"/>
      <c r="I194" s="322"/>
      <c r="J194" s="322"/>
      <c r="K194" s="343"/>
    </row>
    <row r="195" spans="2:11" s="1" customFormat="1" ht="18.75" customHeight="1">
      <c r="B195" s="324"/>
      <c r="C195" s="334"/>
      <c r="D195" s="334"/>
      <c r="E195" s="334"/>
      <c r="F195" s="344"/>
      <c r="G195" s="334"/>
      <c r="H195" s="334"/>
      <c r="I195" s="334"/>
      <c r="J195" s="334"/>
      <c r="K195" s="324"/>
    </row>
    <row r="196" spans="2:11" s="1" customFormat="1" ht="18.75" customHeight="1">
      <c r="B196" s="324"/>
      <c r="C196" s="334"/>
      <c r="D196" s="334"/>
      <c r="E196" s="334"/>
      <c r="F196" s="344"/>
      <c r="G196" s="334"/>
      <c r="H196" s="334"/>
      <c r="I196" s="334"/>
      <c r="J196" s="334"/>
      <c r="K196" s="324"/>
    </row>
    <row r="197" spans="2:11" s="1" customFormat="1" ht="18.75" customHeight="1">
      <c r="B197" s="296"/>
      <c r="C197" s="296"/>
      <c r="D197" s="296"/>
      <c r="E197" s="296"/>
      <c r="F197" s="296"/>
      <c r="G197" s="296"/>
      <c r="H197" s="296"/>
      <c r="I197" s="296"/>
      <c r="J197" s="296"/>
      <c r="K197" s="296"/>
    </row>
    <row r="198" spans="2:11" s="1" customFormat="1" ht="13.5">
      <c r="B198" s="275"/>
      <c r="C198" s="276"/>
      <c r="D198" s="276"/>
      <c r="E198" s="276"/>
      <c r="F198" s="276"/>
      <c r="G198" s="276"/>
      <c r="H198" s="276"/>
      <c r="I198" s="276"/>
      <c r="J198" s="276"/>
      <c r="K198" s="277"/>
    </row>
    <row r="199" spans="2:11" s="1" customFormat="1" ht="21">
      <c r="B199" s="278"/>
      <c r="C199" s="279" t="s">
        <v>861</v>
      </c>
      <c r="D199" s="279"/>
      <c r="E199" s="279"/>
      <c r="F199" s="279"/>
      <c r="G199" s="279"/>
      <c r="H199" s="279"/>
      <c r="I199" s="279"/>
      <c r="J199" s="279"/>
      <c r="K199" s="280"/>
    </row>
    <row r="200" spans="2:11" s="1" customFormat="1" ht="25.5" customHeight="1">
      <c r="B200" s="278"/>
      <c r="C200" s="352" t="s">
        <v>862</v>
      </c>
      <c r="D200" s="352"/>
      <c r="E200" s="352"/>
      <c r="F200" s="352" t="s">
        <v>863</v>
      </c>
      <c r="G200" s="353"/>
      <c r="H200" s="352" t="s">
        <v>864</v>
      </c>
      <c r="I200" s="352"/>
      <c r="J200" s="352"/>
      <c r="K200" s="280"/>
    </row>
    <row r="201" spans="2:11" s="1" customFormat="1" ht="5.25" customHeight="1">
      <c r="B201" s="313"/>
      <c r="C201" s="308"/>
      <c r="D201" s="308"/>
      <c r="E201" s="308"/>
      <c r="F201" s="308"/>
      <c r="G201" s="334"/>
      <c r="H201" s="308"/>
      <c r="I201" s="308"/>
      <c r="J201" s="308"/>
      <c r="K201" s="336"/>
    </row>
    <row r="202" spans="2:11" s="1" customFormat="1" ht="15" customHeight="1">
      <c r="B202" s="313"/>
      <c r="C202" s="288" t="s">
        <v>854</v>
      </c>
      <c r="D202" s="288"/>
      <c r="E202" s="288"/>
      <c r="F202" s="311" t="s">
        <v>48</v>
      </c>
      <c r="G202" s="288"/>
      <c r="H202" s="288" t="s">
        <v>865</v>
      </c>
      <c r="I202" s="288"/>
      <c r="J202" s="288"/>
      <c r="K202" s="336"/>
    </row>
    <row r="203" spans="2:11" s="1" customFormat="1" ht="15" customHeight="1">
      <c r="B203" s="313"/>
      <c r="C203" s="288"/>
      <c r="D203" s="288"/>
      <c r="E203" s="288"/>
      <c r="F203" s="311" t="s">
        <v>49</v>
      </c>
      <c r="G203" s="288"/>
      <c r="H203" s="288" t="s">
        <v>866</v>
      </c>
      <c r="I203" s="288"/>
      <c r="J203" s="288"/>
      <c r="K203" s="336"/>
    </row>
    <row r="204" spans="2:11" s="1" customFormat="1" ht="15" customHeight="1">
      <c r="B204" s="313"/>
      <c r="C204" s="288"/>
      <c r="D204" s="288"/>
      <c r="E204" s="288"/>
      <c r="F204" s="311" t="s">
        <v>52</v>
      </c>
      <c r="G204" s="288"/>
      <c r="H204" s="288" t="s">
        <v>867</v>
      </c>
      <c r="I204" s="288"/>
      <c r="J204" s="288"/>
      <c r="K204" s="336"/>
    </row>
    <row r="205" spans="2:11" s="1" customFormat="1" ht="15" customHeight="1">
      <c r="B205" s="313"/>
      <c r="C205" s="288"/>
      <c r="D205" s="288"/>
      <c r="E205" s="288"/>
      <c r="F205" s="311" t="s">
        <v>50</v>
      </c>
      <c r="G205" s="288"/>
      <c r="H205" s="288" t="s">
        <v>868</v>
      </c>
      <c r="I205" s="288"/>
      <c r="J205" s="288"/>
      <c r="K205" s="336"/>
    </row>
    <row r="206" spans="2:11" s="1" customFormat="1" ht="15" customHeight="1">
      <c r="B206" s="313"/>
      <c r="C206" s="288"/>
      <c r="D206" s="288"/>
      <c r="E206" s="288"/>
      <c r="F206" s="311" t="s">
        <v>51</v>
      </c>
      <c r="G206" s="288"/>
      <c r="H206" s="288" t="s">
        <v>869</v>
      </c>
      <c r="I206" s="288"/>
      <c r="J206" s="288"/>
      <c r="K206" s="336"/>
    </row>
    <row r="207" spans="2:11" s="1" customFormat="1" ht="15" customHeight="1">
      <c r="B207" s="313"/>
      <c r="C207" s="288"/>
      <c r="D207" s="288"/>
      <c r="E207" s="288"/>
      <c r="F207" s="311"/>
      <c r="G207" s="288"/>
      <c r="H207" s="288"/>
      <c r="I207" s="288"/>
      <c r="J207" s="288"/>
      <c r="K207" s="336"/>
    </row>
    <row r="208" spans="2:11" s="1" customFormat="1" ht="15" customHeight="1">
      <c r="B208" s="313"/>
      <c r="C208" s="288" t="s">
        <v>810</v>
      </c>
      <c r="D208" s="288"/>
      <c r="E208" s="288"/>
      <c r="F208" s="311" t="s">
        <v>703</v>
      </c>
      <c r="G208" s="288"/>
      <c r="H208" s="288" t="s">
        <v>870</v>
      </c>
      <c r="I208" s="288"/>
      <c r="J208" s="288"/>
      <c r="K208" s="336"/>
    </row>
    <row r="209" spans="2:11" s="1" customFormat="1" ht="15" customHeight="1">
      <c r="B209" s="313"/>
      <c r="C209" s="288"/>
      <c r="D209" s="288"/>
      <c r="E209" s="288"/>
      <c r="F209" s="311" t="s">
        <v>706</v>
      </c>
      <c r="G209" s="288"/>
      <c r="H209" s="288" t="s">
        <v>707</v>
      </c>
      <c r="I209" s="288"/>
      <c r="J209" s="288"/>
      <c r="K209" s="336"/>
    </row>
    <row r="210" spans="2:11" s="1" customFormat="1" ht="15" customHeight="1">
      <c r="B210" s="313"/>
      <c r="C210" s="288"/>
      <c r="D210" s="288"/>
      <c r="E210" s="288"/>
      <c r="F210" s="311" t="s">
        <v>83</v>
      </c>
      <c r="G210" s="288"/>
      <c r="H210" s="288" t="s">
        <v>871</v>
      </c>
      <c r="I210" s="288"/>
      <c r="J210" s="288"/>
      <c r="K210" s="336"/>
    </row>
    <row r="211" spans="2:11" s="1" customFormat="1" ht="15" customHeight="1">
      <c r="B211" s="354"/>
      <c r="C211" s="288"/>
      <c r="D211" s="288"/>
      <c r="E211" s="288"/>
      <c r="F211" s="311" t="s">
        <v>708</v>
      </c>
      <c r="G211" s="349"/>
      <c r="H211" s="340" t="s">
        <v>709</v>
      </c>
      <c r="I211" s="340"/>
      <c r="J211" s="340"/>
      <c r="K211" s="355"/>
    </row>
    <row r="212" spans="2:11" s="1" customFormat="1" ht="15" customHeight="1">
      <c r="B212" s="354"/>
      <c r="C212" s="288"/>
      <c r="D212" s="288"/>
      <c r="E212" s="288"/>
      <c r="F212" s="311" t="s">
        <v>710</v>
      </c>
      <c r="G212" s="349"/>
      <c r="H212" s="340" t="s">
        <v>525</v>
      </c>
      <c r="I212" s="340"/>
      <c r="J212" s="340"/>
      <c r="K212" s="355"/>
    </row>
    <row r="213" spans="2:11" s="1" customFormat="1" ht="15" customHeight="1">
      <c r="B213" s="354"/>
      <c r="C213" s="288"/>
      <c r="D213" s="288"/>
      <c r="E213" s="288"/>
      <c r="F213" s="311"/>
      <c r="G213" s="349"/>
      <c r="H213" s="340"/>
      <c r="I213" s="340"/>
      <c r="J213" s="340"/>
      <c r="K213" s="355"/>
    </row>
    <row r="214" spans="2:11" s="1" customFormat="1" ht="15" customHeight="1">
      <c r="B214" s="354"/>
      <c r="C214" s="288" t="s">
        <v>834</v>
      </c>
      <c r="D214" s="288"/>
      <c r="E214" s="288"/>
      <c r="F214" s="311">
        <v>1</v>
      </c>
      <c r="G214" s="349"/>
      <c r="H214" s="340" t="s">
        <v>872</v>
      </c>
      <c r="I214" s="340"/>
      <c r="J214" s="340"/>
      <c r="K214" s="355"/>
    </row>
    <row r="215" spans="2:11" s="1" customFormat="1" ht="15" customHeight="1">
      <c r="B215" s="354"/>
      <c r="C215" s="288"/>
      <c r="D215" s="288"/>
      <c r="E215" s="288"/>
      <c r="F215" s="311">
        <v>2</v>
      </c>
      <c r="G215" s="349"/>
      <c r="H215" s="340" t="s">
        <v>873</v>
      </c>
      <c r="I215" s="340"/>
      <c r="J215" s="340"/>
      <c r="K215" s="355"/>
    </row>
    <row r="216" spans="2:11" s="1" customFormat="1" ht="15" customHeight="1">
      <c r="B216" s="354"/>
      <c r="C216" s="288"/>
      <c r="D216" s="288"/>
      <c r="E216" s="288"/>
      <c r="F216" s="311">
        <v>3</v>
      </c>
      <c r="G216" s="349"/>
      <c r="H216" s="340" t="s">
        <v>874</v>
      </c>
      <c r="I216" s="340"/>
      <c r="J216" s="340"/>
      <c r="K216" s="355"/>
    </row>
    <row r="217" spans="2:11" s="1" customFormat="1" ht="15" customHeight="1">
      <c r="B217" s="354"/>
      <c r="C217" s="288"/>
      <c r="D217" s="288"/>
      <c r="E217" s="288"/>
      <c r="F217" s="311">
        <v>4</v>
      </c>
      <c r="G217" s="349"/>
      <c r="H217" s="340" t="s">
        <v>875</v>
      </c>
      <c r="I217" s="340"/>
      <c r="J217" s="340"/>
      <c r="K217" s="355"/>
    </row>
    <row r="218" spans="2:11" s="1" customFormat="1" ht="12.75" customHeight="1">
      <c r="B218" s="356"/>
      <c r="C218" s="357"/>
      <c r="D218" s="357"/>
      <c r="E218" s="357"/>
      <c r="F218" s="357"/>
      <c r="G218" s="357"/>
      <c r="H218" s="357"/>
      <c r="I218" s="357"/>
      <c r="J218" s="357"/>
      <c r="K218" s="358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DESKTOP-SFRLSCC\HP</dc:creator>
  <cp:keywords/>
  <dc:description/>
  <cp:lastModifiedBy>DESKTOP-SFRLSCC\HP</cp:lastModifiedBy>
  <dcterms:created xsi:type="dcterms:W3CDTF">2021-05-03T06:35:15Z</dcterms:created>
  <dcterms:modified xsi:type="dcterms:W3CDTF">2021-05-03T06:35:32Z</dcterms:modified>
  <cp:category/>
  <cp:version/>
  <cp:contentType/>
  <cp:contentStatus/>
</cp:coreProperties>
</file>