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11250" activeTab="3"/>
  </bookViews>
  <sheets>
    <sheet name="Rekapitulace stavby" sheetId="1" r:id="rId1"/>
    <sheet name="SO101 - SO101 - Komunikace" sheetId="2" r:id="rId2"/>
    <sheet name="SO110 - SO110 - Dopravně ..." sheetId="3" r:id="rId3"/>
    <sheet name="VON - VON - Vedlejší a os..." sheetId="4" r:id="rId4"/>
  </sheets>
  <definedNames>
    <definedName name="_xlnm._FilterDatabase" localSheetId="1" hidden="1">'SO101 - SO101 - Komunikace'!$C$123:$K$340</definedName>
    <definedName name="_xlnm._FilterDatabase" localSheetId="2" hidden="1">'SO110 - SO110 - Dopravně ...'!$C$117:$K$135</definedName>
    <definedName name="_xlnm._FilterDatabase" localSheetId="3" hidden="1">'VON - VON - Vedlejší a os...'!$C$122:$K$159</definedName>
    <definedName name="_xlnm.Print_Area" localSheetId="0">'Rekapitulace stavby'!$D$4:$AO$76,'Rekapitulace stavby'!$C$82:$AQ$98</definedName>
    <definedName name="_xlnm.Print_Area" localSheetId="1">'SO101 - SO101 - Komunikace'!$C$4:$J$76,'SO101 - SO101 - Komunikace'!$C$82:$J$105,'SO101 - SO101 - Komunikace'!$C$111:$K$340</definedName>
    <definedName name="_xlnm.Print_Area" localSheetId="2">'SO110 - SO110 - Dopravně ...'!$C$4:$J$76,'SO110 - SO110 - Dopravně ...'!$C$82:$J$99,'SO110 - SO110 - Dopravně ...'!$C$105:$K$135</definedName>
    <definedName name="_xlnm.Print_Area" localSheetId="3">'VON - VON - Vedlejší a os...'!$C$4:$J$76,'VON - VON - Vedlejší a os...'!$C$82:$J$104,'VON - VON - Vedlejší a os...'!$C$110:$K$159</definedName>
    <definedName name="_xlnm.Print_Titles" localSheetId="0">'Rekapitulace stavby'!$92:$92</definedName>
    <definedName name="_xlnm.Print_Titles" localSheetId="1">'SO101 - SO101 - Komunikace'!$123:$123</definedName>
    <definedName name="_xlnm.Print_Titles" localSheetId="2">'SO110 - SO110 - Dopravně ...'!$117:$117</definedName>
    <definedName name="_xlnm.Print_Titles" localSheetId="3">'VON - VON - Vedlejší a os...'!$122:$122</definedName>
  </definedNames>
  <calcPr calcId="162913"/>
</workbook>
</file>

<file path=xl/sharedStrings.xml><?xml version="1.0" encoding="utf-8"?>
<sst xmlns="http://schemas.openxmlformats.org/spreadsheetml/2006/main" count="3151" uniqueCount="625">
  <si>
    <t>Export Komplet</t>
  </si>
  <si>
    <t/>
  </si>
  <si>
    <t>2.0</t>
  </si>
  <si>
    <t>False</t>
  </si>
  <si>
    <t>{00018dab-e672-40e0-8ac4-03a73367b232}</t>
  </si>
  <si>
    <t>&gt;&gt;  skryté sloupce  &lt;&lt;</t>
  </si>
  <si>
    <t>0,01</t>
  </si>
  <si>
    <t>21</t>
  </si>
  <si>
    <t>15</t>
  </si>
  <si>
    <t>REKAPITULACE STAVBY</t>
  </si>
  <si>
    <t>v ---  níže se nacházejí doplnkové a pomocné údaje k sestavám  --- v</t>
  </si>
  <si>
    <t>Návod na vyplnění</t>
  </si>
  <si>
    <t>0,001</t>
  </si>
  <si>
    <t>Kód:</t>
  </si>
  <si>
    <t>6</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</si>
  <si>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</si>
  <si>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</si>
  <si>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II/232 Osek - Březina</t>
  </si>
  <si>
    <t>0,1</t>
  </si>
  <si>
    <t>KSO:</t>
  </si>
  <si>
    <t>CC-CZ:</t>
  </si>
  <si>
    <t>1</t>
  </si>
  <si>
    <t>Místo:</t>
  </si>
  <si>
    <t xml:space="preserve"> </t>
  </si>
  <si>
    <t>Datum:</t>
  </si>
  <si>
    <t>30. 11. 2015</t>
  </si>
  <si>
    <t>10</t>
  </si>
  <si>
    <t>100</t>
  </si>
  <si>
    <t>Zadavatel:</t>
  </si>
  <si>
    <t>IČ:</t>
  </si>
  <si>
    <t>SÚS Plzeňského kraje</t>
  </si>
  <si>
    <t>DIČ:</t>
  </si>
  <si>
    <t>Uchazeč:</t>
  </si>
  <si>
    <t>Vyplň údaj</t>
  </si>
  <si>
    <t>Projektant:</t>
  </si>
  <si>
    <t>True</t>
  </si>
  <si>
    <t>Zpracovatel:</t>
  </si>
  <si>
    <t>ing. Neudert</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</si>
  <si>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</si>
  <si>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</si>
  <si>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</si>
  <si>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</si>
  <si>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</si>
  <si>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</si>
  <si>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</si>
  <si>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</si>
  <si>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</si>
  <si>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</si>
  <si>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</si>
  <si>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</si>
  <si>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</si>
  <si>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</si>
  <si>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</si>
  <si>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</si>
  <si>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</si>
  <si>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</si>
  <si>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</si>
  <si>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</si>
  <si>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</si>
  <si>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</si>
  <si>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</si>
  <si>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</si>
  <si>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</si>
  <si>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</si>
  <si>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</si>
  <si>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</si>
  <si>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</si>
  <si>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</si>
  <si>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</si>
  <si>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</si>
  <si>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</si>
  <si>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</si>
  <si>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</si>
  <si>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</si>
  <si>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</si>
  <si>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</si>
  <si>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</si>
  <si>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</si>
  <si>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</si>
  <si>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</si>
  <si>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</si>
  <si>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</si>
  <si>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</si>
  <si>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</si>
  <si>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SO101</t>
  </si>
  <si>
    <t>SO101 - Komunikace</t>
  </si>
  <si>
    <t>STA</t>
  </si>
  <si>
    <t>{55b7944e-dabf-4a16-848d-66f3adfecf4a}</t>
  </si>
  <si>
    <t>2</t>
  </si>
  <si>
    <t>SO110</t>
  </si>
  <si>
    <t>SO110 - Dopravně inženýrské opatření</t>
  </si>
  <si>
    <t>{d228a783-3cde-4f33-a348-5e95d7a428a0}</t>
  </si>
  <si>
    <t>VON</t>
  </si>
  <si>
    <t>VON - Vedlejší a ostatní náklady</t>
  </si>
  <si>
    <t>{f06b8381-4cfb-46b9-93be-42732aef4bd5}</t>
  </si>
  <si>
    <t>KRYCÍ LIST SOUPISU PRACÍ</t>
  </si>
  <si>
    <t>Objekt:</t>
  </si>
  <si>
    <t>SO101 - SO101 - Komunikace</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</si>
  <si>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</si>
  <si>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</si>
  <si>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</si>
  <si>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</si>
  <si>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</si>
  <si>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</si>
  <si>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</si>
  <si>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</si>
  <si>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4 - Vodorovné konstrukce</t>
  </si>
  <si>
    <t xml:space="preserve">    5 - Komunikace pozemní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</si>
  <si>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</si>
  <si>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</si>
  <si>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</si>
  <si>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</si>
  <si>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</si>
  <si>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</si>
  <si>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</si>
  <si>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</si>
  <si>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</si>
  <si>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</si>
  <si>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</si>
  <si>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</si>
  <si>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</si>
  <si>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</si>
  <si>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</si>
  <si>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</si>
  <si>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</si>
  <si>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</si>
  <si>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</si>
  <si>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</si>
  <si>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</si>
  <si>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113107183</t>
  </si>
  <si>
    <t>Odstranění podkladů nebo krytů strojně plochy jednotlivě přes 50 m2 do 200 m2 s přemístěním hmot na skládku na vzdálenost do 20 m nebo s naložením na dopravní prostředek živičných, o tl. vrstvy přes 100 do 150 mm</t>
  </si>
  <si>
    <t>m2</t>
  </si>
  <si>
    <t>CS ÚRS 2020 02</t>
  </si>
  <si>
    <t>4</t>
  </si>
  <si>
    <t>-556829998</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</si>
  <si>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</si>
  <si>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</si>
  <si>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</si>
  <si>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4803</t>
  </si>
  <si>
    <t>113154434</t>
  </si>
  <si>
    <t>Frézování živičného podkladu nebo krytu  s naložením na dopravní prostředek plochy přes 10 000 m2 bez překážek v trase pruhu šířky do 2 m, tloušťky vrstvy 100 mm</t>
  </si>
  <si>
    <t>-1433019158</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</si>
  <si>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</si>
  <si>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t>
  </si>
  <si>
    <t>19160,0+117,0+114,0+130,0+32,0+20,0+51,0</t>
  </si>
  <si>
    <t>69</t>
  </si>
  <si>
    <t>122252206</t>
  </si>
  <si>
    <t>Odkopávky a prokopávky nezapažené pro silnice a dálnice strojně v hornině třídy těžitelnosti I přes 1 000 do 5 000 m3</t>
  </si>
  <si>
    <t>m3</t>
  </si>
  <si>
    <t>1754561556</t>
  </si>
  <si>
    <t>"rozšiřovací rýha"   4803*1*0.3</t>
  </si>
  <si>
    <t>"sanace"   4803*1*0.5</t>
  </si>
  <si>
    <t>"sjezdy"   531*1*0.5</t>
  </si>
  <si>
    <t>"propustek - výkop" 5,1*2,5*33</t>
  </si>
  <si>
    <t>Součet</t>
  </si>
  <si>
    <t>68</t>
  </si>
  <si>
    <t>122251406</t>
  </si>
  <si>
    <t>Vykopávky v zemnících na suchu strojně zapažených i nezapažených v hornině třídy těžitelnosti I skupiny 3 přes 1 000 do 5 000 m3</t>
  </si>
  <si>
    <t>1498824141</t>
  </si>
  <si>
    <t>"zásyp propustků"   33,0*(2,1*1,2+0,6*6,8)</t>
  </si>
  <si>
    <t>VČETNĚ  NÁKUPU ZEMINY</t>
  </si>
  <si>
    <t>70</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</si>
  <si>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</si>
  <si>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</si>
  <si>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-1993146989</t>
  </si>
  <si>
    <t>" výkopek" 4528,65</t>
  </si>
  <si>
    <t>" zásyyp propustků" 217,8</t>
  </si>
  <si>
    <t>71</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</si>
  <si>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</si>
  <si>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</si>
  <si>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1394275350</t>
  </si>
  <si>
    <t>"výkop" 4528,65*10</t>
  </si>
  <si>
    <t>"zásyp propustků"   33,0*(2,1*1,2+0,6*6,8)*10</t>
  </si>
  <si>
    <t>73</t>
  </si>
  <si>
    <t>171151112</t>
  </si>
  <si>
    <t>Uložení sypanin do násypů strojně s rozprostřením sypaniny ve vrstvách a s hrubým urovnáním zhutněných z hornin nesoudržných kamenitých</t>
  </si>
  <si>
    <t>901526953</t>
  </si>
  <si>
    <t>Poznámka k položce:
BUDE ČERPÁNO PO ODSOUHLASENÍ TDS</t>
  </si>
  <si>
    <t>"sanace"   4803,0*1,0*0,5</t>
  </si>
  <si>
    <t>"podklady propustků" 0,15*1,65*2,45*17+0,15*1,65*2,45*16+0,15*2*0,3*33+2,4*0,5*33*0,15+0,1*3,5*2*33</t>
  </si>
  <si>
    <t>74</t>
  </si>
  <si>
    <t>M</t>
  </si>
  <si>
    <t>58344197</t>
  </si>
  <si>
    <t>štěrkodrť frakce 0/63</t>
  </si>
  <si>
    <t>t</t>
  </si>
  <si>
    <t>8</t>
  </si>
  <si>
    <t>1521235137</t>
  </si>
  <si>
    <t>"sanace"   2,0*4803,0*1,0*0,5</t>
  </si>
  <si>
    <t>75</t>
  </si>
  <si>
    <t>58344169</t>
  </si>
  <si>
    <t>štěrkodrť frakce 0/32 OTP ČD</t>
  </si>
  <si>
    <t>-1261649879</t>
  </si>
  <si>
    <t>"podklady propustků"   2,0*(0,15*1,65*2,45*17+0,15*1,65*2,45*16+0,15*2*0,3*33+2,4*0,5*33*0,15+0,1*3,5*2*33)</t>
  </si>
  <si>
    <t>77</t>
  </si>
  <si>
    <t>-1594013313</t>
  </si>
  <si>
    <t>"odkopávky"  2,0*4528,65</t>
  </si>
  <si>
    <t>76</t>
  </si>
  <si>
    <t>171251201</t>
  </si>
  <si>
    <t>Uložení sypaniny na skládky nebo meziskládky bez hutnění s upravením uložené sypaniny do předepsaného tvaru</t>
  </si>
  <si>
    <t>-1469931026</t>
  </si>
  <si>
    <t>4528,650</t>
  </si>
  <si>
    <t>79</t>
  </si>
  <si>
    <t>181951112</t>
  </si>
  <si>
    <t>Úprava pláně vyrovnáním výškových rozdílů strojně v hornině třídy těžitelnosti I, skupiny 1 až 3 se zhutněním</t>
  </si>
  <si>
    <t>217153646</t>
  </si>
  <si>
    <t>4803,0+531,0</t>
  </si>
  <si>
    <t>Zakládání</t>
  </si>
  <si>
    <t>14</t>
  </si>
  <si>
    <t>273362021</t>
  </si>
  <si>
    <t>Výztuž základů desek ze svařovaných sítí z drátů typu KARI</t>
  </si>
  <si>
    <t>-1804357616</t>
  </si>
  <si>
    <t xml:space="preserve">Poznámka k souboru cen:
1. Ceny platí pro desky rovné, s náběhy, hřibové nebo upnuté do žeber včetně výztuže těchto žeber. </t>
  </si>
  <si>
    <t>"obetonování propustků"   0,0079*2,7*0,6*33</t>
  </si>
  <si>
    <t>"deska propustky"   0,0079*1,4*0,5*33</t>
  </si>
  <si>
    <t>274311127</t>
  </si>
  <si>
    <t>Základové konstrukce z betonu prostého pasy, prahy, věnce a ostruhy ve výkopu nebo na hlavách pilot C 25/30</t>
  </si>
  <si>
    <t>-50315853</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</si>
  <si>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</si>
  <si>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 xml:space="preserve">"beton C25/30 XF2" </t>
  </si>
  <si>
    <t>"prahy vtok"   2*0,6*0,3*17</t>
  </si>
  <si>
    <t>"prahy výtok"   2*0,6*0,3*16</t>
  </si>
  <si>
    <t>"deska - trouba (C25/30 XF 2)"   (0,5*1,4*0,15)*33</t>
  </si>
  <si>
    <t>"základ - propustku C25/30 XF 2" (1*0,8*1,8)*(17+16)</t>
  </si>
  <si>
    <t>Vodorovné konstrukce</t>
  </si>
  <si>
    <t>16</t>
  </si>
  <si>
    <t>451315111</t>
  </si>
  <si>
    <t>Podkladní nebo vyrovnávací vrstva z betonu prostého  tř. C 25/30, ve vrstvě do 100 mm</t>
  </si>
  <si>
    <t>849000339</t>
  </si>
  <si>
    <t xml:space="preserve">Poznámka k souboru cen:
1. V ceně nejsou započteny náklady na úpravu úložné spáry; tyto práce se oceňují cenou 967 04-1111 - úprava úložné spáry v části B 01 tohoto katalogu. </t>
  </si>
  <si>
    <t>"betonové lože - dlažba" 3,5*2,0*33</t>
  </si>
  <si>
    <t>5</t>
  </si>
  <si>
    <t>Komunikace pozemní</t>
  </si>
  <si>
    <t>17</t>
  </si>
  <si>
    <t>564851111</t>
  </si>
  <si>
    <t>Podklad ze štěrkodrti ŠD  s rozprostřením a zhutněním, po zhutnění tl. 150 mm</t>
  </si>
  <si>
    <t>-990280562</t>
  </si>
  <si>
    <t>"ŠDA</t>
  </si>
  <si>
    <t>3000+3005*0,6</t>
  </si>
  <si>
    <t>360+285*0,6</t>
  </si>
  <si>
    <t>Mezisoučet</t>
  </si>
  <si>
    <t>3</t>
  </si>
  <si>
    <t>"ŠDB</t>
  </si>
  <si>
    <t>18</t>
  </si>
  <si>
    <t>565131111</t>
  </si>
  <si>
    <t>Vyrovnání povrchu dosavadních podkladů  s rozprostřením hmot a zhutněním obalovaným kamenivem ACP (OK) tl. 50 mm</t>
  </si>
  <si>
    <t>-238187763</t>
  </si>
  <si>
    <t xml:space="preserve">Poznámka k souboru cen:
1. Ceny jsou určeny pro vyrovnání podkladů (včetně výtluků) pod obrusnou vrstvu. Pro volbu ceny je rozhodující průměrná tloušťka podkladu. </t>
  </si>
  <si>
    <t>"ACP  16+ 50/70</t>
  </si>
  <si>
    <t>74,8/0,05</t>
  </si>
  <si>
    <t>19</t>
  </si>
  <si>
    <t>565135111</t>
  </si>
  <si>
    <t>Asfaltový beton vrstva podkladní ACP 16 (obalované kamenivo střednězrnné - OKS)  s rozprostřením a zhutněním v pruhu šířky přes 1,5 do 3 m, po zhutnění tl. 50 mm</t>
  </si>
  <si>
    <t>-59559489</t>
  </si>
  <si>
    <t xml:space="preserve">Poznámka k souboru cen:
1. Cenami 565 1.-510 lze oceňovat např. chodníky, úzké cesty a vjezdy v pruhu šířky do 1,5 m jakékoliv délky a jednotlivé plochy velikosti do 10 m2. 2. ČSN EN 13108-1 připouští pro ACP 16 pouze tl. 50 až 80 mm. </t>
  </si>
  <si>
    <t>3000+3005*0,4</t>
  </si>
  <si>
    <t>360+285*0,4</t>
  </si>
  <si>
    <t>20</t>
  </si>
  <si>
    <t>567114113</t>
  </si>
  <si>
    <t>Podklad z podkladového betonu  SC  C12/15  (tř. PB III ) tl po zhutnění 100 mm</t>
  </si>
  <si>
    <t>CS ÚRS 2015 02</t>
  </si>
  <si>
    <t>1880920849</t>
  </si>
  <si>
    <t>"podklad. beton propustky  C12/15 X0" 1,2*2,0*(17+16)</t>
  </si>
  <si>
    <t>569931132</t>
  </si>
  <si>
    <t>Zpevnění krajnic nebo komunikací pro pěší  s rozprostřením a zhutněním, po zhutnění asfaltovým recyklátem tl. 100 mm</t>
  </si>
  <si>
    <t>-1863856271</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</si>
  <si>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</si>
  <si>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2*3000,0*0,75</t>
  </si>
  <si>
    <t>80</t>
  </si>
  <si>
    <t>573211112</t>
  </si>
  <si>
    <t>Postřik spojovací PS bez posypu kamenivem z asfaltu silničního, v množství 0,70 kg/m2</t>
  </si>
  <si>
    <t>-695136135</t>
  </si>
  <si>
    <t>(3000,0+98,0+53,5+69,5)*0,17</t>
  </si>
  <si>
    <t>81</t>
  </si>
  <si>
    <t>573231111</t>
  </si>
  <si>
    <t>Postřik živičný spojovací bez posypu kamenivem ze silniční emulze, v množství od 0,50 do 0,80 kg/m2</t>
  </si>
  <si>
    <t>1625110665</t>
  </si>
  <si>
    <t>"Postřik spojovací emulzí 0,25kg/m2</t>
  </si>
  <si>
    <t>19521+2*(3005)*0,2</t>
  </si>
  <si>
    <t>360+285*0,2</t>
  </si>
  <si>
    <t>"Postřik spojovací emulzí 0,4kg/m2</t>
  </si>
  <si>
    <t>19521+2*(3005)*0,25</t>
  </si>
  <si>
    <t>24</t>
  </si>
  <si>
    <t>577144131</t>
  </si>
  <si>
    <t>Asfaltový beton vrstva obrusná ACO 11 (ABS)  s rozprostřením a se zhutněním z modifikovaného asfaltu v pruhu šířky přes do 1,5 do 3 m, po zhutnění tl. 50 mm</t>
  </si>
  <si>
    <t>211400774</t>
  </si>
  <si>
    <t xml:space="preserve">Poznámka k souboru cen:
1. Cenami 577 1.-40 lze oceňovat např. chodníky, úzké cesty a vjezdy v pruhu šířky do 1,5 m jakékoliv délky a jednotlivé plochy velikosti do 10 m2. 2. ČSN EN 13108-1 připouští pro ACO 11 pouze tl. 35 až 50 mm. </t>
  </si>
  <si>
    <t>"ACO 11S PMB  45/80-55</t>
  </si>
  <si>
    <t>19521+2*(3005)*0,06</t>
  </si>
  <si>
    <t>360+285*0,06</t>
  </si>
  <si>
    <t>25</t>
  </si>
  <si>
    <t>577166131</t>
  </si>
  <si>
    <t>Asfaltový beton vrstva ložní ACL 22 (ABVH)  s rozprostřením a zhutněním z modifikovaného asfaltu v pruhu šířky přes 1,5 do 3 m, po zhutnění tl. 70 mm</t>
  </si>
  <si>
    <t>1071803856</t>
  </si>
  <si>
    <t xml:space="preserve">Poznámka k souboru cen:
1. Cenami 577 1.-60 lze oceňovat např. chodníky, úzké cesty a vjezdy v pruhu šířky do 1,5 m jakékoliv délky a jednotlivé plochy velikosti do 10 m2. 2. ČSN EN 13108-1 připouští pro ACL 22 pouze tl. 60 až 90 mm. </t>
  </si>
  <si>
    <t>"ACL 22S PMB  25/55-55</t>
  </si>
  <si>
    <t>26</t>
  </si>
  <si>
    <t>594511111</t>
  </si>
  <si>
    <t>Dlažba nebo přídlažba z lomového kamene lomařsky upraveného rigolového  v ploše vodorovné nebo ve sklonu tl. do 250 mm, bez vyplnění spár, s provedením lože tl. 50 mm z betonu</t>
  </si>
  <si>
    <t>1591165718</t>
  </si>
  <si>
    <t xml:space="preserve">Poznámka k souboru cen: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</si>
  <si>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(3.5*2)*33</t>
  </si>
  <si>
    <t>9</t>
  </si>
  <si>
    <t>Ostatní konstrukce a práce, bourání</t>
  </si>
  <si>
    <t>27</t>
  </si>
  <si>
    <t>912211111</t>
  </si>
  <si>
    <t>Montáž směrového sloupku  plastového s odrazkou prostým uložením bez betonového základu silničního</t>
  </si>
  <si>
    <t>kus</t>
  </si>
  <si>
    <t>-106217245</t>
  </si>
  <si>
    <t xml:space="preserve">Poznámka k souboru cen:
1. V cenách jsou započteny i náklady: a) u cen 912 21-1111 a -1112 na vykopání jamek pro sloupky s odhozením výkopku na hromadu nebo naložením na dopravní prostředek, b) u ceny 912 21-1121 na spojovací materiál, c) u ceny 912 21-1131 na vyvrtání otvoru a lepidlo. 2. V cenách nejsou započteny náklady: a) na dodání sloupku, tyto se oceňují ve specifikaci, b) u ceny 912 21-1131 i na spojovací materiál, který je součástí dodávky sloupku, c) odklizení výkopku, tyto se oceňují cenami části A 01 katalogu 800-1 Zemní práce. </t>
  </si>
  <si>
    <t>Poznámka k položce:
cenová úúroveň</t>
  </si>
  <si>
    <t>30+292</t>
  </si>
  <si>
    <t>37</t>
  </si>
  <si>
    <t>914511111</t>
  </si>
  <si>
    <t>Montáž sloupku dopravních značek  délky do 3,5 m do betonového základu</t>
  </si>
  <si>
    <t>49188011</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</si>
  <si>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</si>
  <si>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84</t>
  </si>
  <si>
    <t>40445235</t>
  </si>
  <si>
    <t>sloupek pro dopravní značku Al D 60mm v 3,5m</t>
  </si>
  <si>
    <t>1522458953</t>
  </si>
  <si>
    <t>29</t>
  </si>
  <si>
    <t>914111111</t>
  </si>
  <si>
    <t>Montáž svislé dopravní značky základní  velikosti do 1 m2 objímkami na sloupky nebo konzoly</t>
  </si>
  <si>
    <t>-411231966</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</si>
  <si>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</si>
  <si>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30</t>
  </si>
  <si>
    <t>404440140  CM 2018</t>
  </si>
  <si>
    <t>Výrobky a tabule orientační pro návěstí a zabezpečovací zařízení silniční značky dopravní svislé FeZn  plech FeZn AL     plech Al NK, 3M   povrchová úprava reflexní fólií tř.1 trojúhelníkové značky A1 - A30, P1,P4 rozměr 900 mm AL- 3M  reflexní tř.1</t>
  </si>
  <si>
    <t>-1916987294</t>
  </si>
  <si>
    <t>31</t>
  </si>
  <si>
    <t>404441040  CM 2018</t>
  </si>
  <si>
    <t>Výrobky a tabule orientační pro návěstí a zabezpečovací zařízení silniční značky dopravní svislé FeZn  plech FeZn AL     plech Al NK, 3M   povrchová úprava reflexní fólií tř.1 kruhové značky B1-B34, P7, C1 - C14, IJ4b rozměr 500 mm AL- 3M  reflexní tř.1</t>
  </si>
  <si>
    <t>-1743873074</t>
  </si>
  <si>
    <t>32</t>
  </si>
  <si>
    <t>404442320  CM 2018</t>
  </si>
  <si>
    <t>Výrobky a tabule orientační pro návěstí a zabezpečovací zařízení silniční značky dopravní svislé FeZn  plech FeZn AL     plech Al NK, 3M   povrchová úprava reflexní fólií tř.1 čtvercové značky P2, P3, P8, IP1-7,IP10,E1,E2,E6,E9,E10,E12,IJ4 500 x 500 mm AL- 3M  reflexní tř.1</t>
  </si>
  <si>
    <t>-179941436</t>
  </si>
  <si>
    <t>33</t>
  </si>
  <si>
    <t>404442870  CM 2018</t>
  </si>
  <si>
    <t>Výrobky a tabule orientační pro návěstí a zabezpečovací zařízení silniční značky dopravní svislé FeZn  plech FeZn AL     plech Al NK, 3M   povrchová úprava reflexní fólií tř.1 obdélníkové značky IS 1b, 1d, 2b, 2d, 3b, 3d, 4b, 4a, 7b 1100 (1350) x 500 mm AL- 3M  reflexní tř.1</t>
  </si>
  <si>
    <t>926467369</t>
  </si>
  <si>
    <t>34</t>
  </si>
  <si>
    <t>404442970  CM 2018</t>
  </si>
  <si>
    <t>Výrobky a tabule orientační pro návěstí a zabezpečovací zařízení silniční značky dopravní svislé FeZn  plech FeZn AL     plech Al NK, 3M   povrchová úprava reflexní fólií tř.1 obdélníkové značky IS 14, 12a, 12b, E11 1000 x 500 mm AL- 3M  reflexní tř.1</t>
  </si>
  <si>
    <t>-934711240</t>
  </si>
  <si>
    <t>35</t>
  </si>
  <si>
    <t>404443340  CM 2018</t>
  </si>
  <si>
    <t>Výrobky a tabule orientační pro návěstí a zabezpečovací zařízení silniční značky dopravní svislé FeZn  plech FeZn AL     plech Al NK, 3M   povrchová úprava reflexní fólií tř.1 obdélníkové značky E3a, E3b, E4, E5, E8d, E8c, E8a,E8b 500 x 150 mm AL- 3M  reflexní tř.1</t>
  </si>
  <si>
    <t>598545069</t>
  </si>
  <si>
    <t>36</t>
  </si>
  <si>
    <t>404443250  CM 2018</t>
  </si>
  <si>
    <t>Výrobky a tabule orientační pro návěstí a zabezpečovací zařízení silniční značky dopravní svislé FeZn  plech FeZn AL     plech Al NK, 3M   povrchová úprava reflexní fólií tř.1 obdélníkové značky IS 18a, IS18b 300 x 200 mm AL- 3M  reflexní tř.1</t>
  </si>
  <si>
    <t>-1398339657</t>
  </si>
  <si>
    <t>93</t>
  </si>
  <si>
    <t>915221122</t>
  </si>
  <si>
    <t>Vodorovné dopravní značení stříkaným plastem  vodící čára bílá šířky 250 mm přerušovaná retroreflexní</t>
  </si>
  <si>
    <t>m</t>
  </si>
  <si>
    <t>-971938686</t>
  </si>
  <si>
    <t>5850,5+82,5+67,0</t>
  </si>
  <si>
    <t>94</t>
  </si>
  <si>
    <t>915231115</t>
  </si>
  <si>
    <t>Vodorovné dopravní značení stříkaným plastem přechody pro chodce, šipky, symboly nápisy žluté základní</t>
  </si>
  <si>
    <t>-833706450</t>
  </si>
  <si>
    <t>36,130</t>
  </si>
  <si>
    <t>42</t>
  </si>
  <si>
    <t>919112223</t>
  </si>
  <si>
    <t>Řezání dilatačních spár v živičném krytu  vytvoření komůrky pro těsnící zálivku šířky 15 mm, hloubky 30 mm</t>
  </si>
  <si>
    <t>179299136</t>
  </si>
  <si>
    <t xml:space="preserve">Poznámka k souboru cen:
1. V cenách jsou započteny i náklady na vyčištění spár po řezání. </t>
  </si>
  <si>
    <t>3000,0+98,0+53,5+69,5</t>
  </si>
  <si>
    <t>43</t>
  </si>
  <si>
    <t>919121223</t>
  </si>
  <si>
    <t>Utěsnění dilatačních spár zálivkou za studena  v cementobetonovém nebo živičném krytu včetně adhezního nátěru bez těsnicího profilu pod zálivkou, pro komůrky šířky 15 mm, hloubky 30 mm</t>
  </si>
  <si>
    <t>-1193981312</t>
  </si>
  <si>
    <t xml:space="preserve">Poznámka k souboru cen:
1. V cenách jsou započteny i náklady na vyčištění spár před těsněním a zalitím a náklady na impregnaci, těsnění a zalití spár včetně dodání hmot. </t>
  </si>
  <si>
    <t>95</t>
  </si>
  <si>
    <t>919123111</t>
  </si>
  <si>
    <t>Utěsnění dilatačních spár profily nebo pásy  profilem těsnicím provizorním</t>
  </si>
  <si>
    <t>-788157431</t>
  </si>
  <si>
    <t>Poznámka k položce:
 ÚPRAVA SPÁRY PŘÍTLAČNÝM KOLEČKEM</t>
  </si>
  <si>
    <t xml:space="preserve"> NÁHRADNÍ POLOŽKA: ÚPRAVA SPÁRY PŘÍTLAČNÝM KOLEČKEM - ÚHEL 45°</t>
  </si>
  <si>
    <t>44</t>
  </si>
  <si>
    <t>919441211</t>
  </si>
  <si>
    <t>Čelo propustku  včetně římsy ze zdiva z lomového kamene, pro propustek z trub DN 300 až 500 mm</t>
  </si>
  <si>
    <t>-106036426</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</si>
  <si>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</si>
  <si>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45</t>
  </si>
  <si>
    <t>919441221</t>
  </si>
  <si>
    <t>Čelo propustku  včetně římsy ze zdiva z lomového kamene, pro propustek z trub DN 600 až 800 mm</t>
  </si>
  <si>
    <t>139336325</t>
  </si>
  <si>
    <t>46</t>
  </si>
  <si>
    <t>919521120</t>
  </si>
  <si>
    <t>Zřízení silničního propustku z trub betonových nebo železobetonových  DN 400 mm</t>
  </si>
  <si>
    <t>754173833</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</si>
  <si>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</si>
  <si>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9*2,5</t>
  </si>
  <si>
    <t>89</t>
  </si>
  <si>
    <t>PFG.71002211</t>
  </si>
  <si>
    <t>trouba hrdlová přímá železobet. s integrovaným těsněním TZH-Q 400/2500 integro 40x250x7,5cm</t>
  </si>
  <si>
    <t>-119261101</t>
  </si>
  <si>
    <t>48</t>
  </si>
  <si>
    <t>919521140</t>
  </si>
  <si>
    <t>Zřízení silničního propustku z trub betonových nebo železobetonových  DN 600 mm</t>
  </si>
  <si>
    <t>-713128916</t>
  </si>
  <si>
    <t>8*2,5</t>
  </si>
  <si>
    <t>90</t>
  </si>
  <si>
    <t>PFG.71002411</t>
  </si>
  <si>
    <t>trouba hrdlová přímá železobetonová s integrovaným těsněním TZH-Q 600/2500 60x250x10cm</t>
  </si>
  <si>
    <t>1862136831</t>
  </si>
  <si>
    <t>88</t>
  </si>
  <si>
    <t>919535556</t>
  </si>
  <si>
    <t>Obetonování trubního propustku betonem prostým vodostavebným V 4 tř. B 20</t>
  </si>
  <si>
    <t>-41113526</t>
  </si>
  <si>
    <t>"beton C25/30 XF2"   0,6*1,0*33</t>
  </si>
  <si>
    <t>87</t>
  </si>
  <si>
    <t>919721233</t>
  </si>
  <si>
    <t>Geomříž pro vyztužení asfaltového povrchu ze skelných vláken s geotextilií, podélná pevnost v tahu 70 kN/m</t>
  </si>
  <si>
    <t>-1874852733</t>
  </si>
  <si>
    <t>Poznámka k položce:
SPLÉTANÁ SKLELNÁ S MIN. PEVNOSTÍ  100kN/m</t>
  </si>
  <si>
    <t>SPLÉTANÁ SKLELNÁ S MIN. PEVNOSTÍ  100kN/m</t>
  </si>
  <si>
    <t>2*2*3000</t>
  </si>
  <si>
    <t>52</t>
  </si>
  <si>
    <t>919735112</t>
  </si>
  <si>
    <t>Řezání stávajícího živičného krytu nebo podkladu  hloubky přes 50 do 100 mm</t>
  </si>
  <si>
    <t>1103497362</t>
  </si>
  <si>
    <t xml:space="preserve">Poznámka k souboru cen:
1. V cenách jsou započteny i náklady na spotřebu vody. </t>
  </si>
  <si>
    <t>7,0+18,0+25,0+22,0+19,0+7,0</t>
  </si>
  <si>
    <t>"pro rozšiřovací rýhu"  4803</t>
  </si>
  <si>
    <t>53</t>
  </si>
  <si>
    <t>919735113</t>
  </si>
  <si>
    <t>Řezání stávajícího živičného krytu nebo podkladu  hloubky přes 100 do 150 mm</t>
  </si>
  <si>
    <t>1303949036</t>
  </si>
  <si>
    <t>54</t>
  </si>
  <si>
    <t>938902151</t>
  </si>
  <si>
    <t>Čištění příkopů komunikací s odstraněním travnatého porostu nebo nánosu s naložením na dopravní prostředek nebo s přemístěním na hromady na vzdálenost do 20 m strojně příkopovou frézou při šířce dna do 400 mm</t>
  </si>
  <si>
    <t>1956660779</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</si>
  <si>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</si>
  <si>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2*3000,0</t>
  </si>
  <si>
    <t>55</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</si>
  <si>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</si>
  <si>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</si>
  <si>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-906304967</t>
  </si>
  <si>
    <t xml:space="preserve">Poznámka k souboru cen:
1. V cenách nejsou započteny náklady na vodorovnou dopravu odstraněného materiálu, která se oceňuje cenami souboru cen 997 22-15 Vodorovná doprava suti. </t>
  </si>
  <si>
    <t>56</t>
  </si>
  <si>
    <t>952904121</t>
  </si>
  <si>
    <t>Čištění mostních objektů odstranění nánosů z otvorů ručně, světlé výšky otvoru do 1,5 m</t>
  </si>
  <si>
    <t>190980540</t>
  </si>
  <si>
    <t xml:space="preserve">Poznámka k souboru cen:
1. Množství měrných jednotek se určuje: a) u otvorů, vtoků a výtoků v m3 jejich objemu, b) u odvodňovačů v m jejich délky. </t>
  </si>
  <si>
    <t>33*7.5*0.5*0.25</t>
  </si>
  <si>
    <t>57</t>
  </si>
  <si>
    <t>966006132</t>
  </si>
  <si>
    <t>Odstranění dopravních nebo orientačních značek se sloupkem  s uložením hmot na vzdálenost do 20 m nebo s naložením na dopravní prostředek, se zásypem jam a jeho zhutněním s betonovou patkou</t>
  </si>
  <si>
    <t>-1091554377</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</si>
  <si>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</si>
  <si>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58</t>
  </si>
  <si>
    <t>966006133</t>
  </si>
  <si>
    <t>Odstranění dopravních nebo orientačních značek se sloupkem  s uložením hmot na vzdálenost do 20 m nebo s naložením na dopravní prostředek, se zásypem jam a jeho zhutněním kůly uklínované v zemi kameny nebo obetonované, popř. zaberaněné směrové</t>
  </si>
  <si>
    <t>1518098885</t>
  </si>
  <si>
    <t>"odstranění směrových sloupků"   48,0+53,0</t>
  </si>
  <si>
    <t>59</t>
  </si>
  <si>
    <t>966008113</t>
  </si>
  <si>
    <t>Bourání trubního propustku  s odklizením a uložením vybouraného materiálu na skládku na vzdálenost do 3 m nebo s naložením na dopravní prostředek z trub DN přes 500 do 800 mm</t>
  </si>
  <si>
    <t>1113131788</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</si>
  <si>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</si>
  <si>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33*1,0</t>
  </si>
  <si>
    <t>92</t>
  </si>
  <si>
    <t>977211111</t>
  </si>
  <si>
    <t>Řezání železobetonových konstrukcí stěnovou pilou do průměru řezané výztuže 16 mm hloubka řezu do 200 mm</t>
  </si>
  <si>
    <t>379168583</t>
  </si>
  <si>
    <t>"řezání trub železobetonových</t>
  </si>
  <si>
    <t>8*4,0+9*3,0</t>
  </si>
  <si>
    <t>997</t>
  </si>
  <si>
    <t>Přesun sutě</t>
  </si>
  <si>
    <t>61</t>
  </si>
  <si>
    <t>997221551</t>
  </si>
  <si>
    <t>Vodorovná doprava suti  bez naložení, ale se složením a s hrubým urovnáním ze sypkých materiálů, na vzdálenost do 1 km</t>
  </si>
  <si>
    <t>812960220</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</si>
  <si>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</si>
  <si>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Poznámka k položce:
ZHOTOVITEL  ZOHLEDNÍ V NAABÍDCE</t>
  </si>
  <si>
    <t>" veškerá  suť  "  8403,207</t>
  </si>
  <si>
    <t>62</t>
  </si>
  <si>
    <t>997221559</t>
  </si>
  <si>
    <t>Vodorovná doprava suti  bez naložení, ale se složením a s hrubým urovnáním Příplatek k ceně za každý další i započatý 1 km přes 1 km</t>
  </si>
  <si>
    <t>30651382</t>
  </si>
  <si>
    <t>Poznámka k položce:
ZHOTOVITEL ZOHLEDNÍ V NABÍDCE</t>
  </si>
  <si>
    <t>"  50% živice podklad -  odvoz do 20km " 1517,748*0,5  *20</t>
  </si>
  <si>
    <t xml:space="preserve">" materiál mimo živice "  8403,207-5023,744 -1517,748 </t>
  </si>
  <si>
    <t>63</t>
  </si>
  <si>
    <t>-1040600978</t>
  </si>
  <si>
    <t>Poznámka k položce:
ZHOTOVITEL ZOHHLEDNÍ V NABÍDCE</t>
  </si>
  <si>
    <t xml:space="preserve"> 1517,748*0,5  *100</t>
  </si>
  <si>
    <t>85</t>
  </si>
  <si>
    <t>611172194</t>
  </si>
  <si>
    <t>" bet. propustek" 67,815</t>
  </si>
  <si>
    <t>86</t>
  </si>
  <si>
    <t>997221645</t>
  </si>
  <si>
    <t>Poplatek za uložení stavebního odpadu na skládce (skládkovné) asfaltového bez obsahu dehtu zatříděného do Katalogu odpadů pod kódem 17 03 02</t>
  </si>
  <si>
    <t>-249166599</t>
  </si>
  <si>
    <t>998</t>
  </si>
  <si>
    <t>66</t>
  </si>
  <si>
    <t>998225111</t>
  </si>
  <si>
    <t>Přesun hmot pro komunikace s krytem z kameniva, monolitickým betonovým nebo živičným  dopravní vzdálenost do 200 m jakékoliv délky objektu</t>
  </si>
  <si>
    <t>1217891692</t>
  </si>
  <si>
    <t xml:space="preserve">Poznámka k souboru cen:
1. Ceny lze použít i pro plochy letišť s krytem monolitickým betonovým nebo živičným. </t>
  </si>
  <si>
    <t>SO110 - SO110 - Dopravně inženýrské opatření</t>
  </si>
  <si>
    <t>913000000R</t>
  </si>
  <si>
    <t>Operativní pracovní místo - pojízdná uzavírková tabule</t>
  </si>
  <si>
    <t>-1311115179</t>
  </si>
  <si>
    <t>913000200R</t>
  </si>
  <si>
    <t>Příplatek k operativnímu pracovnímu místu - pojízdná uzavírková tabule za první a ZKD den použití</t>
  </si>
  <si>
    <t>-995775311</t>
  </si>
  <si>
    <t>1*35</t>
  </si>
  <si>
    <t>913121111</t>
  </si>
  <si>
    <t>Montáž a demontáž dočasných dopravních značek kompletních značek vč. podstavce a sloupku základních</t>
  </si>
  <si>
    <t>-1112987402</t>
  </si>
  <si>
    <t>(2+2+2+6+2+2)*10+(3+3+3+9+3+3)*3</t>
  </si>
  <si>
    <t>913121211</t>
  </si>
  <si>
    <t>Montáž a demontáž dočasných dopravních značek Příplatek za první a každý další den použití dočasných dopravních značek k ceně 12-1111</t>
  </si>
  <si>
    <t>728374094</t>
  </si>
  <si>
    <t>(2+2+2+6+2+2)*35+(3+3+3+9+3+3)*35</t>
  </si>
  <si>
    <t>913331115</t>
  </si>
  <si>
    <t>Montáž a demontáž dočasných dopravních vodících zařízení signální svítilny EKO včetně akumulátoru</t>
  </si>
  <si>
    <t>-1055535779</t>
  </si>
  <si>
    <t>2*10+3*3</t>
  </si>
  <si>
    <t>913331215</t>
  </si>
  <si>
    <t>Montáž a demontáž dočasných dopravních vodících zařízení Příplatek za první a každý další den použití dočasných dopravních vodících zařízení k ceně 33-1115</t>
  </si>
  <si>
    <t>1380090586</t>
  </si>
  <si>
    <t>2*35+3*35</t>
  </si>
  <si>
    <t>7</t>
  </si>
  <si>
    <t>913400000R</t>
  </si>
  <si>
    <t>Montáž a demontáž mobilní semaforové soupravy 2 semafory</t>
  </si>
  <si>
    <t>1312300688</t>
  </si>
  <si>
    <t>2*1+3*1</t>
  </si>
  <si>
    <t>913400200R</t>
  </si>
  <si>
    <t>Montáž a demontáž mobilní semaforové soupravy Příplatek za první a každý další den použití mobilní semaforové soupravy k ceně 41-1111</t>
  </si>
  <si>
    <t>225338941</t>
  </si>
  <si>
    <t>2*1*35+3*1*35</t>
  </si>
  <si>
    <t>VON - VON - Vedlejší a ostatní náklady</t>
  </si>
  <si>
    <t>Pontex spol. s r.o.</t>
  </si>
  <si>
    <t>M - Práce a dodávky M</t>
  </si>
  <si>
    <t xml:space="preserve">    46-M - Zemní práce při extr.mont.pracích</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</si>
  <si>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</si>
  <si>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</si>
  <si>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</si>
  <si>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</si>
  <si>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</si>
  <si>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Práce a dodávky M</t>
  </si>
  <si>
    <t>46-M</t>
  </si>
  <si>
    <t>Zemní práce při extr.mont.pracích</t>
  </si>
  <si>
    <t>460010025</t>
  </si>
  <si>
    <t xml:space="preserve">Vytyčení trasy  inženýrských sítí </t>
  </si>
  <si>
    <t>km</t>
  </si>
  <si>
    <t>64</t>
  </si>
  <si>
    <t>-2120408867</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</si>
  <si>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</si>
  <si>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Poznámka k položce:
PROOTOKOLÁRNÍ VYTÝČENÍ S JEDNOTLIVÝMI SPRÁVCI</t>
  </si>
  <si>
    <t>5,0</t>
  </si>
  <si>
    <t>VRN</t>
  </si>
  <si>
    <t>Vedlejší rozpočtové náklady</t>
  </si>
  <si>
    <t>VRN1</t>
  </si>
  <si>
    <t>Průzkumné, geodetické a projektové práce</t>
  </si>
  <si>
    <t>012103000</t>
  </si>
  <si>
    <t>Geodetické práce před výstavbou</t>
  </si>
  <si>
    <t>Ks</t>
  </si>
  <si>
    <t>CS ÚRS 2018 02</t>
  </si>
  <si>
    <t>1024</t>
  </si>
  <si>
    <t>1409913353</t>
  </si>
  <si>
    <t>"vytýčení stavby a jejího obvodu"  1</t>
  </si>
  <si>
    <t>012203000</t>
  </si>
  <si>
    <t>Průzkumné, geodetické a projektové práce geodetické práce při provádění stavby</t>
  </si>
  <si>
    <t>1115706960</t>
  </si>
  <si>
    <t>"zaměření skutečného provedení stavby"   1,0</t>
  </si>
  <si>
    <t>012303000</t>
  </si>
  <si>
    <t>Geodetické práce po výstavbě</t>
  </si>
  <si>
    <t>-2069543765</t>
  </si>
  <si>
    <t>Poznámka k položce:
Poznámka k položce:
Zejména konstrukce zakryté dalším postupem výstavby</t>
  </si>
  <si>
    <t>" zaměření skutečného provedení, geodetický oddělovací plán" 1,0</t>
  </si>
  <si>
    <t>013254000</t>
  </si>
  <si>
    <t>Průzkumné, geodetické a projektové práce projektové práce dokumentace stavby (výkresová a textová) skutečného provedení stavby</t>
  </si>
  <si>
    <t>-1370704462</t>
  </si>
  <si>
    <t>Poznámka k položce:
Poznámka k položce:
3x v listinné podobě, 1x ve formátu PDF, 1x ve formátu dwg.
Obsah dokumentace skuteečného provedení stavby je dán vyhlláškou
č.499/2008Sb. v platném znění, příloha č.14.</t>
  </si>
  <si>
    <t>VRN3</t>
  </si>
  <si>
    <t>Zařízení staveniště</t>
  </si>
  <si>
    <t>030001000</t>
  </si>
  <si>
    <t>Základní rozdělení průvodních činností a nákladů zařízení staveniště</t>
  </si>
  <si>
    <t>-1988769547</t>
  </si>
  <si>
    <t xml:space="preserve">Poznámka k položce:
Poznámka k položce:
Zabezpečení stavbyy dle požadavků:
- Zákona č.309/2006Sb.
-  NV 591/2006Sb.
- zákon č.185/2001Sb. a vyhl. č.391/2001Sb. - odpady
- NV 101/20005 Sb., NV 381/2007 Sb. - hyg. požadavky
- NV 188/2002 Sb. doprava na staveništi
- NV 37788/2001 Sb. - stavební stroje
- zákon 1333/1985 Sb. a 246/2005 Sb. - pbř
- vyhl.132/1998 Sb..,  NV362/2005 Sb.- zemní práce
</t>
  </si>
  <si>
    <t>034503000</t>
  </si>
  <si>
    <t>Informační tabule na staveništi</t>
  </si>
  <si>
    <t>587982641</t>
  </si>
  <si>
    <t>VRN4</t>
  </si>
  <si>
    <t>Inženýrská činnost</t>
  </si>
  <si>
    <t>043134000</t>
  </si>
  <si>
    <t>Zkoušky zatěžovací</t>
  </si>
  <si>
    <t>-443783922</t>
  </si>
  <si>
    <t>043134000R1</t>
  </si>
  <si>
    <t>Zkoušky nad rámec povinných zkoušek</t>
  </si>
  <si>
    <t>Kč</t>
  </si>
  <si>
    <t>1323935420</t>
  </si>
  <si>
    <t>Poznámka k položce:
POZNÁMKA K POLOŽCE:
Podle požadavků objednatele:
Bude čerpáno dle požadavků TDI  a s jeho souhlasem, maximálně 
do uvedené částky 10 000,-Kč bez DPH</t>
  </si>
  <si>
    <t>043134000R2</t>
  </si>
  <si>
    <t>579996392</t>
  </si>
  <si>
    <t>-1602377764</t>
  </si>
  <si>
    <t>VRN9</t>
  </si>
  <si>
    <t>Ostatní náklady</t>
  </si>
  <si>
    <t>12</t>
  </si>
  <si>
    <t>090001000</t>
  </si>
  <si>
    <t>Základní rozdělení průvodních činností a nákladů ostatní náklady</t>
  </si>
  <si>
    <t>-1684928466</t>
  </si>
  <si>
    <t>13</t>
  </si>
  <si>
    <t>091304000</t>
  </si>
  <si>
    <t>Umělecká díla nepřenosná</t>
  </si>
  <si>
    <t>890963286</t>
  </si>
  <si>
    <t>1651044395</t>
  </si>
  <si>
    <r>
      <t>Poznámka k položce:</t>
    </r>
    <r>
      <rPr>
        <i/>
        <sz val="7"/>
        <color theme="7"/>
        <rFont val="Arial CE"/>
        <family val="2"/>
      </rPr>
      <t xml:space="preserve">
ODKUP FRÉZOVANÉHO MATERIÁLU ZHOTOVITELEM  - viz. zadávací podmínky</t>
    </r>
  </si>
  <si>
    <t>171201231</t>
  </si>
  <si>
    <t>Poplatek za uložení stavebního odpadu na recyklační skládce (skládkovné) zeminy a kamení zatříděného do Katalogu odpadů pod kódem 17 05 04</t>
  </si>
  <si>
    <t>997221862</t>
  </si>
  <si>
    <t>Poplatek za uložení stavebního odpadu na recyklační skládce (skládkovné) z armovaného betonu zatříděného do Katalogu odpadů pod kódem 17 01 01</t>
  </si>
  <si>
    <t xml:space="preserve">"  50% živice  podkllad-  NEBEZPEČNÝ ODPAD   ZAS-T4   odvoz do 100km " </t>
  </si>
  <si>
    <t xml:space="preserve">"živičný odpad ZAS T4"   1.517,748 * 0,5 </t>
  </si>
  <si>
    <t>PAMĚTNÍ  CEDULE (formát A3)</t>
  </si>
  <si>
    <t>"čištění a údržba"</t>
  </si>
  <si>
    <t>Ostatní povinné zkoušky dle KZP</t>
  </si>
  <si>
    <t>Poznámka k položce: 1x informační tabule zhotovitele, 4x informační tabule vyhotovené v souladu s grafickým manuálem-viz. ZD
Technická specifikace,položka obsahuje:
- dodání a osazeníinformačních tabulí v předepsaném provedení a množství
  s obsahem předepsaným zadavatelem
- veškeré nosné a upevňovací konstrukce
- základové  konstrukce včetně nutných zemních                                                                       - demontáž a odvoz po skončení platnosti
- případné nutné opravypoškozenýchčástí běhhem platnosti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</si>
</sst>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
      <i/>
      <sz val="7"/>
      <color theme="7"/>
      <name val="Arial CE"/>
      <family val="2"/>
    </font>
  </fonts>
  <fills count="6">
    <fill>
      <patternFill/>
    </fill>
    <fill>
      <patternFill patternType="gray125"/>
    </fill>
    <fill>
      <patternFill patternType="solid">
        <fgColor rgb="FFFFFFCC"/>
        <bgColor indexed="64"/>
      </patternFill>
    </fill>
    <fill>
      <patternFill patternType="solid">
        <fgColor rgb="FFD2D2D2"/>
        <bgColor indexed="64"/>
      </patternFill>
    </fill>
    <fill>
      <patternFill patternType="solid">
        <fgColor rgb="FFBEBEBE"/>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bottom style="hair">
        <color rgb="FF000000"/>
      </bottom>
    </border>
    <border>
      <left/>
      <right/>
      <top style="hair">
        <color rgb="FF000000"/>
      </top>
      <bottom/>
    </border>
    <border>
      <left style="thin">
        <color rgb="FF000000"/>
      </left>
      <right/>
      <top/>
      <bottom style="thin">
        <color rgb="FF000000"/>
      </bottom>
    </border>
    <border>
      <left/>
      <right/>
      <top/>
      <bottom style="thin">
        <color rgb="FF000000"/>
      </bottom>
    </border>
    <border>
      <left/>
      <right/>
      <top style="hair">
        <color rgb="FF969696"/>
      </top>
      <bottom/>
    </border>
    <border>
      <left/>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right/>
      <top/>
      <bottom style="hair">
        <color rgb="FF969696"/>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style="hair">
        <color rgb="FF969696"/>
      </right>
      <top style="hair">
        <color rgb="FF969696"/>
      </top>
      <bottom style="hair">
        <color rgb="FF969696"/>
      </bottom>
    </border>
    <border>
      <left style="hair">
        <color rgb="FF969696"/>
      </left>
      <right/>
      <top/>
      <bottom style="hair">
        <color rgb="FF969696"/>
      </bottom>
    </border>
    <border>
      <left/>
      <right style="hair">
        <color rgb="FF969696"/>
      </right>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84">
    <xf numFmtId="0" fontId="0" fillId="0" borderId="0" xfId="0"/>
    <xf numFmtId="0" fontId="0" fillId="0" borderId="0" xfId="0"/>
    <xf numFmtId="0" fontId="0" fillId="0" borderId="0" xfId="0"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0" xfId="0" applyFont="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2" fillId="0" borderId="0" xfId="0" applyFont="1" applyAlignment="1">
      <alignment horizontal="right" vertical="center"/>
    </xf>
    <xf numFmtId="0" fontId="0" fillId="0" borderId="3" xfId="0" applyBorder="1" applyAlignment="1">
      <alignment vertical="center"/>
    </xf>
    <xf numFmtId="0" fontId="21" fillId="0" borderId="5" xfId="0" applyFont="1" applyBorder="1" applyAlignment="1">
      <alignment horizontal="left" vertical="center"/>
    </xf>
    <xf numFmtId="0" fontId="0" fillId="0" borderId="5" xfId="0" applyBorder="1" applyAlignment="1">
      <alignment vertical="center"/>
    </xf>
    <xf numFmtId="0" fontId="2" fillId="0" borderId="4" xfId="0" applyFont="1" applyBorder="1" applyAlignment="1">
      <alignment horizontal="lef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165" fontId="3" fillId="0" borderId="0" xfId="0" applyNumberFormat="1" applyFont="1" applyAlignment="1">
      <alignment horizontal="left" vertical="center"/>
    </xf>
    <xf numFmtId="0" fontId="0" fillId="0" borderId="8" xfId="0" applyBorder="1" applyAlignment="1">
      <alignment vertical="center"/>
    </xf>
    <xf numFmtId="0" fontId="0" fillId="0" borderId="0" xfId="0" applyFont="1" applyBorder="1" applyAlignment="1">
      <alignment vertical="center"/>
    </xf>
    <xf numFmtId="0" fontId="0" fillId="3" borderId="9" xfId="0" applyFont="1" applyFill="1" applyBorder="1" applyAlignment="1">
      <alignment vertical="center"/>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0" fillId="0" borderId="13" xfId="0" applyFont="1" applyBorder="1" applyAlignment="1">
      <alignment vertical="center"/>
    </xf>
    <xf numFmtId="0" fontId="0" fillId="0" borderId="8" xfId="0" applyFont="1" applyBorder="1" applyAlignment="1">
      <alignment vertical="center"/>
    </xf>
    <xf numFmtId="0" fontId="26" fillId="0" borderId="0" xfId="0" applyFont="1" applyAlignment="1">
      <alignment horizontal="left" vertical="center"/>
    </xf>
    <xf numFmtId="4" fontId="26" fillId="0" borderId="0" xfId="0" applyNumberFormat="1" applyFont="1" applyAlignment="1">
      <alignment vertical="center"/>
    </xf>
    <xf numFmtId="0" fontId="32"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9" fillId="0" borderId="0" xfId="0" applyFont="1" applyAlignment="1">
      <alignment horizontal="lef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5" fillId="3" borderId="14" xfId="0" applyFont="1" applyFill="1" applyBorder="1" applyAlignment="1">
      <alignment horizontal="left" vertical="center"/>
    </xf>
    <xf numFmtId="0" fontId="5" fillId="3" borderId="9" xfId="0" applyFont="1" applyFill="1" applyBorder="1" applyAlignment="1">
      <alignment horizontal="right" vertical="center"/>
    </xf>
    <xf numFmtId="0" fontId="5" fillId="3" borderId="9" xfId="0" applyFont="1" applyFill="1" applyBorder="1" applyAlignment="1">
      <alignment horizontal="center" vertical="center"/>
    </xf>
    <xf numFmtId="4" fontId="5" fillId="3" borderId="9" xfId="0" applyNumberFormat="1" applyFont="1" applyFill="1" applyBorder="1" applyAlignment="1">
      <alignment vertical="center"/>
    </xf>
    <xf numFmtId="0" fontId="0" fillId="3" borderId="15" xfId="0" applyFont="1" applyFill="1" applyBorder="1" applyAlignment="1">
      <alignment vertical="center"/>
    </xf>
    <xf numFmtId="0" fontId="2" fillId="0" borderId="4" xfId="0" applyFont="1" applyBorder="1" applyAlignment="1">
      <alignment horizontal="center" vertical="center"/>
    </xf>
    <xf numFmtId="0" fontId="2" fillId="0" borderId="4" xfId="0" applyFont="1" applyBorder="1" applyAlignment="1">
      <alignment horizontal="right" vertical="center"/>
    </xf>
    <xf numFmtId="0" fontId="24" fillId="3" borderId="0" xfId="0" applyFont="1" applyFill="1" applyAlignment="1">
      <alignment horizontal="left" vertical="center"/>
    </xf>
    <xf numFmtId="0" fontId="24" fillId="3"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16" xfId="0" applyFont="1" applyBorder="1" applyAlignment="1">
      <alignment horizontal="left" vertical="center"/>
    </xf>
    <xf numFmtId="0" fontId="7" fillId="0" borderId="16" xfId="0" applyFont="1" applyBorder="1" applyAlignment="1">
      <alignment vertical="center"/>
    </xf>
    <xf numFmtId="4" fontId="7" fillId="0" borderId="16" xfId="0" applyNumberFormat="1" applyFont="1" applyBorder="1" applyAlignment="1">
      <alignment vertical="center"/>
    </xf>
    <xf numFmtId="0" fontId="8" fillId="0" borderId="3" xfId="0" applyFont="1" applyBorder="1" applyAlignment="1">
      <alignment vertical="center"/>
    </xf>
    <xf numFmtId="0" fontId="8" fillId="0" borderId="16" xfId="0" applyFont="1" applyBorder="1" applyAlignment="1">
      <alignment horizontal="left" vertical="center"/>
    </xf>
    <xf numFmtId="0" fontId="8" fillId="0" borderId="16" xfId="0" applyFont="1" applyBorder="1" applyAlignment="1">
      <alignment vertical="center"/>
    </xf>
    <xf numFmtId="4" fontId="8" fillId="0" borderId="16"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3" borderId="10"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alignment/>
    </xf>
    <xf numFmtId="166" fontId="34" fillId="0" borderId="8" xfId="0" applyNumberFormat="1" applyFont="1" applyBorder="1" applyAlignment="1">
      <alignment/>
    </xf>
    <xf numFmtId="166" fontId="34" fillId="0" borderId="17" xfId="0" applyNumberFormat="1" applyFont="1" applyBorder="1" applyAlignment="1">
      <alignment/>
    </xf>
    <xf numFmtId="4" fontId="35"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9"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4" fillId="0" borderId="20" xfId="0" applyFont="1" applyBorder="1" applyAlignment="1" applyProtection="1">
      <alignment horizontal="center" vertical="center"/>
      <protection locked="0"/>
    </xf>
    <xf numFmtId="49" fontId="24" fillId="0" borderId="20" xfId="0" applyNumberFormat="1" applyFont="1" applyBorder="1" applyAlignment="1" applyProtection="1">
      <alignment horizontal="left" vertical="center" wrapText="1"/>
      <protection locked="0"/>
    </xf>
    <xf numFmtId="0" fontId="24" fillId="0" borderId="20" xfId="0" applyFont="1" applyBorder="1" applyAlignment="1" applyProtection="1">
      <alignment horizontal="left" vertical="center" wrapText="1"/>
      <protection locked="0"/>
    </xf>
    <xf numFmtId="0" fontId="24" fillId="0" borderId="20" xfId="0" applyFont="1" applyBorder="1" applyAlignment="1" applyProtection="1">
      <alignment horizontal="center" vertical="center" wrapText="1"/>
      <protection locked="0"/>
    </xf>
    <xf numFmtId="167" fontId="24" fillId="0" borderId="20" xfId="0" applyNumberFormat="1" applyFont="1" applyBorder="1" applyAlignment="1" applyProtection="1">
      <alignment vertical="center"/>
      <protection locked="0"/>
    </xf>
    <xf numFmtId="4" fontId="24" fillId="2" borderId="20" xfId="0" applyNumberFormat="1" applyFont="1" applyFill="1" applyBorder="1" applyAlignment="1" applyProtection="1">
      <alignment vertical="center"/>
      <protection locked="0"/>
    </xf>
    <xf numFmtId="4" fontId="24" fillId="0" borderId="20" xfId="0" applyNumberFormat="1" applyFont="1" applyBorder="1" applyAlignment="1" applyProtection="1">
      <alignment vertical="center"/>
      <protection locked="0"/>
    </xf>
    <xf numFmtId="0" fontId="25" fillId="2" borderId="18"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9" xfId="0" applyNumberFormat="1" applyFont="1" applyBorder="1" applyAlignment="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lignment horizontal="lef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9" xfId="0" applyFont="1" applyBorder="1" applyAlignment="1">
      <alignment vertical="center"/>
    </xf>
    <xf numFmtId="0" fontId="10" fillId="0" borderId="21" xfId="0" applyFont="1" applyBorder="1" applyAlignment="1">
      <alignment vertical="center"/>
    </xf>
    <xf numFmtId="0" fontId="10" fillId="0" borderId="16" xfId="0" applyFont="1" applyBorder="1" applyAlignment="1">
      <alignment vertical="center"/>
    </xf>
    <xf numFmtId="0" fontId="10" fillId="0" borderId="22" xfId="0" applyFont="1" applyBorder="1" applyAlignment="1">
      <alignment vertical="center"/>
    </xf>
    <xf numFmtId="0" fontId="0" fillId="0" borderId="0" xfId="0"/>
    <xf numFmtId="0" fontId="0" fillId="0" borderId="0" xfId="0" applyProtection="1">
      <protection/>
    </xf>
    <xf numFmtId="0" fontId="0" fillId="0" borderId="0" xfId="0" applyProtection="1">
      <protection/>
    </xf>
    <xf numFmtId="0" fontId="0" fillId="0" borderId="0" xfId="0" applyFont="1" applyAlignment="1" applyProtection="1">
      <alignment horizontal="left" vertical="center"/>
      <protection/>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16" fillId="0" borderId="0" xfId="0" applyFont="1" applyAlignment="1" applyProtection="1">
      <alignment horizontal="left" vertical="center"/>
      <protection/>
    </xf>
    <xf numFmtId="0" fontId="32"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0" fillId="0" borderId="3" xfId="0" applyFont="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3" fillId="2" borderId="0" xfId="0" applyFont="1" applyFill="1" applyAlignment="1" applyProtection="1">
      <alignment horizontal="left" vertical="center"/>
      <protection/>
    </xf>
    <xf numFmtId="0" fontId="3" fillId="2" borderId="0" xfId="0" applyFont="1" applyFill="1" applyAlignment="1" applyProtection="1">
      <alignment horizontal="left" vertical="center"/>
      <protection/>
    </xf>
    <xf numFmtId="0" fontId="3" fillId="0" borderId="0" xfId="0" applyFont="1" applyAlignment="1" applyProtection="1">
      <alignment horizontal="left" vertical="center"/>
      <protection/>
    </xf>
    <xf numFmtId="0" fontId="0" fillId="0" borderId="0" xfId="0" applyFont="1" applyAlignment="1" applyProtection="1">
      <alignment vertical="center" wrapText="1"/>
      <protection/>
    </xf>
    <xf numFmtId="0" fontId="0" fillId="0" borderId="3" xfId="0" applyFont="1" applyBorder="1" applyAlignment="1" applyProtection="1">
      <alignment vertical="center" wrapText="1"/>
      <protection/>
    </xf>
    <xf numFmtId="0" fontId="0" fillId="0" borderId="3" xfId="0" applyBorder="1" applyAlignment="1" applyProtection="1">
      <alignment vertical="center" wrapText="1"/>
      <protection/>
    </xf>
    <xf numFmtId="0" fontId="0" fillId="0" borderId="0" xfId="0" applyAlignment="1" applyProtection="1">
      <alignment vertical="center" wrapText="1"/>
      <protection/>
    </xf>
    <xf numFmtId="0" fontId="0" fillId="0" borderId="8" xfId="0" applyFont="1" applyBorder="1" applyAlignment="1" applyProtection="1">
      <alignment vertical="center"/>
      <protection/>
    </xf>
    <xf numFmtId="0" fontId="19" fillId="0" borderId="0" xfId="0" applyFont="1" applyAlignment="1" applyProtection="1">
      <alignment horizontal="left" vertical="center"/>
      <protection/>
    </xf>
    <xf numFmtId="4" fontId="26" fillId="0" borderId="0" xfId="0" applyNumberFormat="1" applyFont="1" applyAlignment="1" applyProtection="1">
      <alignment vertical="center"/>
      <protection/>
    </xf>
    <xf numFmtId="0" fontId="2" fillId="0" borderId="0" xfId="0" applyFont="1" applyAlignment="1" applyProtection="1">
      <alignment horizontal="right" vertical="center"/>
      <protection/>
    </xf>
    <xf numFmtId="0" fontId="23" fillId="0" borderId="0" xfId="0" applyFont="1" applyAlignment="1" applyProtection="1">
      <alignment horizontal="left" vertical="center"/>
      <protection/>
    </xf>
    <xf numFmtId="4" fontId="2" fillId="0" borderId="0" xfId="0" applyNumberFormat="1" applyFont="1" applyAlignment="1" applyProtection="1">
      <alignment vertical="center"/>
      <protection/>
    </xf>
    <xf numFmtId="164" fontId="2" fillId="0" borderId="0" xfId="0" applyNumberFormat="1" applyFont="1" applyAlignment="1" applyProtection="1">
      <alignment horizontal="right" vertical="center"/>
      <protection/>
    </xf>
    <xf numFmtId="0" fontId="0" fillId="3" borderId="0" xfId="0" applyFont="1" applyFill="1" applyAlignment="1" applyProtection="1">
      <alignment vertical="center"/>
      <protection/>
    </xf>
    <xf numFmtId="0" fontId="5" fillId="3" borderId="14" xfId="0" applyFont="1" applyFill="1" applyBorder="1" applyAlignment="1" applyProtection="1">
      <alignment horizontal="left" vertical="center"/>
      <protection/>
    </xf>
    <xf numFmtId="0" fontId="0" fillId="3" borderId="9" xfId="0" applyFont="1" applyFill="1" applyBorder="1" applyAlignment="1" applyProtection="1">
      <alignment vertical="center"/>
      <protection/>
    </xf>
    <xf numFmtId="0" fontId="5" fillId="3" borderId="9" xfId="0" applyFont="1" applyFill="1" applyBorder="1" applyAlignment="1" applyProtection="1">
      <alignment horizontal="right" vertical="center"/>
      <protection/>
    </xf>
    <xf numFmtId="0" fontId="5" fillId="3" borderId="9" xfId="0" applyFont="1" applyFill="1" applyBorder="1" applyAlignment="1" applyProtection="1">
      <alignment horizontal="center" vertical="center"/>
      <protection/>
    </xf>
    <xf numFmtId="4" fontId="5" fillId="3" borderId="9" xfId="0" applyNumberFormat="1" applyFont="1" applyFill="1" applyBorder="1" applyAlignment="1" applyProtection="1">
      <alignment vertical="center"/>
      <protection/>
    </xf>
    <xf numFmtId="0" fontId="0" fillId="3" borderId="15" xfId="0" applyFont="1" applyFill="1" applyBorder="1" applyAlignment="1" applyProtection="1">
      <alignment vertical="center"/>
      <protection/>
    </xf>
    <xf numFmtId="0" fontId="21" fillId="0" borderId="5" xfId="0" applyFont="1" applyBorder="1" applyAlignment="1" applyProtection="1">
      <alignment horizontal="left" vertical="center"/>
      <protection/>
    </xf>
    <xf numFmtId="0" fontId="0" fillId="0" borderId="5" xfId="0" applyBorder="1" applyAlignment="1" applyProtection="1">
      <alignment vertical="center"/>
      <protection/>
    </xf>
    <xf numFmtId="0" fontId="2" fillId="0" borderId="4" xfId="0" applyFont="1" applyBorder="1" applyAlignment="1" applyProtection="1">
      <alignment horizontal="left" vertical="center"/>
      <protection/>
    </xf>
    <xf numFmtId="0" fontId="0" fillId="0" borderId="4" xfId="0" applyFont="1" applyBorder="1" applyAlignment="1" applyProtection="1">
      <alignment vertical="center"/>
      <protection/>
    </xf>
    <xf numFmtId="0" fontId="2" fillId="0" borderId="4" xfId="0" applyFont="1" applyBorder="1" applyAlignment="1" applyProtection="1">
      <alignment horizontal="center" vertical="center"/>
      <protection/>
    </xf>
    <xf numFmtId="0" fontId="2" fillId="0" borderId="4" xfId="0" applyFont="1" applyBorder="1" applyAlignment="1" applyProtection="1">
      <alignment horizontal="right" vertical="center"/>
      <protection/>
    </xf>
    <xf numFmtId="0" fontId="0" fillId="0" borderId="5" xfId="0" applyFont="1" applyBorder="1" applyAlignment="1" applyProtection="1">
      <alignment vertical="center"/>
      <protection/>
    </xf>
    <xf numFmtId="0" fontId="0" fillId="0" borderId="6" xfId="0" applyFont="1" applyBorder="1" applyAlignment="1" applyProtection="1">
      <alignment vertical="center"/>
      <protection/>
    </xf>
    <xf numFmtId="0" fontId="0" fillId="0" borderId="7"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0" xfId="0" applyFont="1" applyAlignment="1" applyProtection="1">
      <alignment horizontal="left" vertical="center" wrapText="1"/>
      <protection/>
    </xf>
    <xf numFmtId="0" fontId="24" fillId="3" borderId="0" xfId="0" applyFont="1" applyFill="1" applyAlignment="1" applyProtection="1">
      <alignment horizontal="left" vertical="center"/>
      <protection/>
    </xf>
    <xf numFmtId="0" fontId="24" fillId="3"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0" xfId="0" applyFont="1" applyAlignment="1" applyProtection="1">
      <alignment vertical="center"/>
      <protection/>
    </xf>
    <xf numFmtId="0" fontId="7" fillId="0" borderId="3" xfId="0" applyFont="1" applyBorder="1" applyAlignment="1" applyProtection="1">
      <alignment vertical="center"/>
      <protection/>
    </xf>
    <xf numFmtId="0" fontId="7" fillId="0" borderId="16" xfId="0" applyFont="1" applyBorder="1" applyAlignment="1" applyProtection="1">
      <alignment horizontal="left" vertical="center"/>
      <protection/>
    </xf>
    <xf numFmtId="0" fontId="7" fillId="0" borderId="16" xfId="0" applyFont="1" applyBorder="1" applyAlignment="1" applyProtection="1">
      <alignment vertical="center"/>
      <protection/>
    </xf>
    <xf numFmtId="4" fontId="7" fillId="0" borderId="16" xfId="0" applyNumberFormat="1" applyFont="1" applyBorder="1" applyAlignment="1" applyProtection="1">
      <alignment vertical="center"/>
      <protection/>
    </xf>
    <xf numFmtId="0" fontId="8" fillId="0" borderId="0" xfId="0" applyFont="1" applyAlignment="1" applyProtection="1">
      <alignment vertical="center"/>
      <protection/>
    </xf>
    <xf numFmtId="0" fontId="8" fillId="0" borderId="3" xfId="0" applyFont="1" applyBorder="1" applyAlignment="1" applyProtection="1">
      <alignment vertical="center"/>
      <protection/>
    </xf>
    <xf numFmtId="0" fontId="8" fillId="0" borderId="16" xfId="0" applyFont="1" applyBorder="1" applyAlignment="1" applyProtection="1">
      <alignment horizontal="left" vertical="center"/>
      <protection/>
    </xf>
    <xf numFmtId="0" fontId="8" fillId="0" borderId="16" xfId="0" applyFont="1" applyBorder="1" applyAlignment="1" applyProtection="1">
      <alignment vertical="center"/>
      <protection/>
    </xf>
    <xf numFmtId="4" fontId="8" fillId="0" borderId="16" xfId="0" applyNumberFormat="1" applyFont="1" applyBorder="1" applyAlignment="1" applyProtection="1">
      <alignment vertical="center"/>
      <protection/>
    </xf>
    <xf numFmtId="0" fontId="0" fillId="0" borderId="0" xfId="0" applyFont="1" applyAlignment="1" applyProtection="1">
      <alignment horizontal="center" vertical="center" wrapText="1"/>
      <protection/>
    </xf>
    <xf numFmtId="0" fontId="0" fillId="0" borderId="3" xfId="0" applyFont="1" applyBorder="1" applyAlignment="1" applyProtection="1">
      <alignment horizontal="center" vertical="center" wrapText="1"/>
      <protection/>
    </xf>
    <xf numFmtId="0" fontId="24" fillId="3" borderId="10" xfId="0" applyFont="1" applyFill="1" applyBorder="1" applyAlignment="1" applyProtection="1">
      <alignment horizontal="center" vertical="center" wrapText="1"/>
      <protection/>
    </xf>
    <xf numFmtId="0" fontId="24" fillId="3" borderId="11" xfId="0" applyFont="1" applyFill="1" applyBorder="1" applyAlignment="1" applyProtection="1">
      <alignment horizontal="center" vertical="center" wrapText="1"/>
      <protection/>
    </xf>
    <xf numFmtId="0" fontId="24" fillId="3" borderId="12" xfId="0" applyFont="1" applyFill="1" applyBorder="1" applyAlignment="1" applyProtection="1">
      <alignment horizontal="center" vertical="center" wrapText="1"/>
      <protection/>
    </xf>
    <xf numFmtId="0" fontId="0" fillId="0" borderId="3" xfId="0" applyBorder="1" applyAlignment="1" applyProtection="1">
      <alignment horizontal="center" vertical="center" wrapText="1"/>
      <protection/>
    </xf>
    <xf numFmtId="0" fontId="25" fillId="0" borderId="10" xfId="0" applyFont="1" applyBorder="1" applyAlignment="1" applyProtection="1">
      <alignment horizontal="center" vertical="center" wrapText="1"/>
      <protection/>
    </xf>
    <xf numFmtId="0" fontId="25" fillId="0" borderId="11" xfId="0" applyFont="1" applyBorder="1" applyAlignment="1" applyProtection="1">
      <alignment horizontal="center" vertical="center" wrapText="1"/>
      <protection/>
    </xf>
    <xf numFmtId="0" fontId="25" fillId="0" borderId="12"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26" fillId="0" borderId="0" xfId="0" applyFont="1" applyAlignment="1" applyProtection="1">
      <alignment horizontal="left" vertical="center"/>
      <protection/>
    </xf>
    <xf numFmtId="4" fontId="26" fillId="0" borderId="0" xfId="0" applyNumberFormat="1" applyFont="1" applyAlignment="1" applyProtection="1">
      <alignment/>
      <protection/>
    </xf>
    <xf numFmtId="0" fontId="0" fillId="0" borderId="13" xfId="0" applyFont="1" applyBorder="1" applyAlignment="1" applyProtection="1">
      <alignment vertical="center"/>
      <protection/>
    </xf>
    <xf numFmtId="0" fontId="0" fillId="0" borderId="8" xfId="0" applyBorder="1" applyAlignment="1" applyProtection="1">
      <alignment vertical="center"/>
      <protection/>
    </xf>
    <xf numFmtId="166" fontId="34" fillId="0" borderId="8" xfId="0" applyNumberFormat="1" applyFont="1" applyBorder="1" applyAlignment="1" applyProtection="1">
      <alignment/>
      <protection/>
    </xf>
    <xf numFmtId="166" fontId="34" fillId="0" borderId="17" xfId="0" applyNumberFormat="1" applyFont="1" applyBorder="1" applyAlignment="1" applyProtection="1">
      <alignment/>
      <protection/>
    </xf>
    <xf numFmtId="4" fontId="35" fillId="0" borderId="0" xfId="0" applyNumberFormat="1" applyFont="1" applyAlignment="1" applyProtection="1">
      <alignment vertical="center"/>
      <protection/>
    </xf>
    <xf numFmtId="0" fontId="9" fillId="0" borderId="0" xfId="0" applyFont="1" applyAlignment="1" applyProtection="1">
      <alignment/>
      <protection/>
    </xf>
    <xf numFmtId="0" fontId="9" fillId="0" borderId="3" xfId="0" applyFont="1" applyBorder="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9" xfId="0" applyNumberFormat="1" applyFont="1" applyBorder="1" applyAlignment="1" applyProtection="1">
      <alignment/>
      <protection/>
    </xf>
    <xf numFmtId="0" fontId="9" fillId="0" borderId="0" xfId="0" applyFont="1" applyAlignment="1" applyProtection="1">
      <alignment horizontal="center"/>
      <protection/>
    </xf>
    <xf numFmtId="4" fontId="9" fillId="0" borderId="0" xfId="0" applyNumberFormat="1" applyFont="1" applyAlignment="1" applyProtection="1">
      <alignment vertical="center"/>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0" xfId="0" applyFont="1" applyBorder="1" applyAlignment="1" applyProtection="1">
      <alignment horizontal="center" vertical="center"/>
      <protection/>
    </xf>
    <xf numFmtId="49" fontId="24" fillId="0" borderId="20" xfId="0" applyNumberFormat="1" applyFont="1" applyBorder="1" applyAlignment="1" applyProtection="1">
      <alignment horizontal="left" vertical="center" wrapText="1"/>
      <protection/>
    </xf>
    <xf numFmtId="0" fontId="24" fillId="0" borderId="20" xfId="0" applyFont="1" applyBorder="1" applyAlignment="1" applyProtection="1">
      <alignment horizontal="left" vertical="center" wrapText="1"/>
      <protection/>
    </xf>
    <xf numFmtId="0" fontId="24" fillId="0" borderId="20" xfId="0" applyFont="1" applyBorder="1" applyAlignment="1" applyProtection="1">
      <alignment horizontal="center" vertical="center" wrapText="1"/>
      <protection/>
    </xf>
    <xf numFmtId="167" fontId="24" fillId="0" borderId="20" xfId="0" applyNumberFormat="1" applyFont="1" applyBorder="1" applyAlignment="1" applyProtection="1">
      <alignment vertical="center"/>
      <protection/>
    </xf>
    <xf numFmtId="4" fontId="24" fillId="2" borderId="20" xfId="0" applyNumberFormat="1" applyFont="1" applyFill="1" applyBorder="1" applyAlignment="1" applyProtection="1">
      <alignment vertical="center"/>
      <protection/>
    </xf>
    <xf numFmtId="4" fontId="24" fillId="0" borderId="20" xfId="0" applyNumberFormat="1" applyFont="1" applyBorder="1" applyAlignment="1" applyProtection="1">
      <alignment vertical="center"/>
      <protection/>
    </xf>
    <xf numFmtId="0" fontId="25" fillId="2" borderId="18" xfId="0" applyFont="1" applyFill="1" applyBorder="1" applyAlignment="1" applyProtection="1">
      <alignment horizontal="left" vertical="center"/>
      <protection/>
    </xf>
    <xf numFmtId="0" fontId="25"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166" fontId="25" fillId="0" borderId="0" xfId="0" applyNumberFormat="1" applyFont="1" applyBorder="1" applyAlignment="1" applyProtection="1">
      <alignment vertical="center"/>
      <protection/>
    </xf>
    <xf numFmtId="166" fontId="25" fillId="0" borderId="19" xfId="0" applyNumberFormat="1" applyFont="1" applyBorder="1" applyAlignment="1" applyProtection="1">
      <alignment vertical="center"/>
      <protection/>
    </xf>
    <xf numFmtId="0" fontId="24" fillId="0" borderId="0" xfId="0" applyFont="1" applyAlignment="1" applyProtection="1">
      <alignment horizontal="left" vertical="center"/>
      <protection/>
    </xf>
    <xf numFmtId="4" fontId="0" fillId="0" borderId="0" xfId="0" applyNumberFormat="1" applyFont="1" applyAlignment="1" applyProtection="1">
      <alignment vertical="center"/>
      <protection/>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0" fillId="0" borderId="19" xfId="0" applyFont="1" applyBorder="1" applyAlignment="1" applyProtection="1">
      <alignment vertical="center"/>
      <protection/>
    </xf>
    <xf numFmtId="0" fontId="10" fillId="0" borderId="0" xfId="0" applyFont="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9" xfId="0" applyFont="1" applyBorder="1" applyAlignment="1" applyProtection="1">
      <alignment vertical="center"/>
      <protection/>
    </xf>
    <xf numFmtId="0" fontId="11" fillId="0" borderId="0" xfId="0" applyFont="1" applyAlignment="1" applyProtection="1">
      <alignment vertical="center"/>
      <protection/>
    </xf>
    <xf numFmtId="0" fontId="11" fillId="0" borderId="3" xfId="0" applyFont="1" applyBorder="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9" xfId="0" applyFont="1" applyBorder="1" applyAlignment="1" applyProtection="1">
      <alignment vertical="center"/>
      <protection/>
    </xf>
    <xf numFmtId="0" fontId="12" fillId="0" borderId="0" xfId="0" applyFont="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9" xfId="0" applyFont="1" applyBorder="1" applyAlignment="1" applyProtection="1">
      <alignment vertical="center"/>
      <protection/>
    </xf>
    <xf numFmtId="0" fontId="38" fillId="0" borderId="20" xfId="0" applyFont="1" applyBorder="1" applyAlignment="1" applyProtection="1">
      <alignment horizontal="center" vertical="center"/>
      <protection/>
    </xf>
    <xf numFmtId="49" fontId="38" fillId="0" borderId="20" xfId="0" applyNumberFormat="1" applyFont="1" applyBorder="1" applyAlignment="1" applyProtection="1">
      <alignment horizontal="left" vertical="center" wrapText="1"/>
      <protection/>
    </xf>
    <xf numFmtId="0" fontId="38" fillId="0" borderId="20" xfId="0" applyFont="1" applyBorder="1" applyAlignment="1" applyProtection="1">
      <alignment horizontal="left" vertical="center" wrapText="1"/>
      <protection/>
    </xf>
    <xf numFmtId="0" fontId="38" fillId="0" borderId="20" xfId="0" applyFont="1" applyBorder="1" applyAlignment="1" applyProtection="1">
      <alignment horizontal="center" vertical="center" wrapText="1"/>
      <protection/>
    </xf>
    <xf numFmtId="167" fontId="38" fillId="0" borderId="20" xfId="0" applyNumberFormat="1" applyFont="1" applyBorder="1" applyAlignment="1" applyProtection="1">
      <alignment vertical="center"/>
      <protection/>
    </xf>
    <xf numFmtId="4" fontId="38" fillId="2" borderId="20" xfId="0" applyNumberFormat="1" applyFont="1" applyFill="1" applyBorder="1" applyAlignment="1" applyProtection="1">
      <alignment vertical="center"/>
      <protection/>
    </xf>
    <xf numFmtId="4" fontId="38" fillId="0" borderId="20" xfId="0" applyNumberFormat="1" applyFont="1" applyBorder="1" applyAlignment="1" applyProtection="1">
      <alignment vertical="center"/>
      <protection/>
    </xf>
    <xf numFmtId="0" fontId="39" fillId="0" borderId="3" xfId="0" applyFont="1" applyBorder="1" applyAlignment="1" applyProtection="1">
      <alignment vertical="center"/>
      <protection/>
    </xf>
    <xf numFmtId="0" fontId="38" fillId="2" borderId="18" xfId="0" applyFont="1" applyFill="1" applyBorder="1" applyAlignment="1" applyProtection="1">
      <alignment horizontal="left" vertical="center"/>
      <protection/>
    </xf>
    <xf numFmtId="0" fontId="38" fillId="0" borderId="0" xfId="0" applyFont="1" applyBorder="1" applyAlignment="1" applyProtection="1">
      <alignment horizontal="center" vertical="center"/>
      <protection/>
    </xf>
    <xf numFmtId="0" fontId="13" fillId="0" borderId="0" xfId="0" applyFont="1" applyAlignment="1" applyProtection="1">
      <alignment vertical="center"/>
      <protection/>
    </xf>
    <xf numFmtId="0" fontId="13" fillId="0" borderId="3" xfId="0" applyFont="1" applyBorder="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9"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16" xfId="0" applyBorder="1" applyAlignment="1" applyProtection="1">
      <alignment vertical="center"/>
      <protection/>
    </xf>
    <xf numFmtId="0" fontId="0" fillId="0" borderId="16" xfId="0" applyFont="1" applyBorder="1" applyAlignment="1" applyProtection="1">
      <alignment vertical="center"/>
      <protection/>
    </xf>
    <xf numFmtId="0" fontId="0" fillId="0" borderId="22" xfId="0" applyFont="1" applyBorder="1" applyAlignment="1" applyProtection="1">
      <alignment vertical="center"/>
      <protection/>
    </xf>
    <xf numFmtId="0" fontId="25" fillId="2" borderId="21" xfId="0" applyFont="1" applyFill="1" applyBorder="1" applyAlignment="1" applyProtection="1">
      <alignment horizontal="left" vertical="center"/>
      <protection/>
    </xf>
    <xf numFmtId="0" fontId="25" fillId="0" borderId="16" xfId="0" applyFont="1" applyBorder="1" applyAlignment="1" applyProtection="1">
      <alignment horizontal="center" vertical="center"/>
      <protection/>
    </xf>
    <xf numFmtId="166" fontId="25" fillId="0" borderId="16" xfId="0" applyNumberFormat="1" applyFont="1" applyBorder="1" applyAlignment="1" applyProtection="1">
      <alignment vertical="center"/>
      <protection/>
    </xf>
    <xf numFmtId="166" fontId="25" fillId="0" borderId="22" xfId="0" applyNumberFormat="1" applyFont="1" applyBorder="1" applyAlignment="1" applyProtection="1">
      <alignment vertical="center"/>
      <protection/>
    </xf>
    <xf numFmtId="0" fontId="14" fillId="0" borderId="0" xfId="0" applyFont="1" applyAlignment="1" applyProtection="1">
      <alignment horizontal="left" vertical="center"/>
      <protection/>
    </xf>
    <xf numFmtId="0" fontId="15" fillId="0" borderId="0" xfId="0" applyFont="1" applyAlignment="1" applyProtection="1">
      <alignment horizontal="left" vertical="center"/>
      <protection/>
    </xf>
    <xf numFmtId="0" fontId="17" fillId="0" borderId="0" xfId="0" applyFont="1" applyAlignment="1" applyProtection="1">
      <alignment horizontal="left" vertical="center"/>
      <protection/>
    </xf>
    <xf numFmtId="0" fontId="2" fillId="0" borderId="0" xfId="0" applyFont="1" applyAlignment="1" applyProtection="1">
      <alignment horizontal="left" vertical="top"/>
      <protection/>
    </xf>
    <xf numFmtId="0" fontId="4"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xf>
    <xf numFmtId="0" fontId="0" fillId="0" borderId="5" xfId="0" applyBorder="1" applyProtection="1">
      <protection/>
    </xf>
    <xf numFmtId="0" fontId="19" fillId="0" borderId="4" xfId="0" applyFont="1" applyBorder="1" applyAlignment="1" applyProtection="1">
      <alignment horizontal="left" vertical="center"/>
      <protection/>
    </xf>
    <xf numFmtId="0" fontId="0" fillId="0" borderId="4" xfId="0" applyFont="1" applyBorder="1" applyAlignment="1" applyProtection="1">
      <alignment vertical="center"/>
      <protection/>
    </xf>
    <xf numFmtId="0" fontId="2" fillId="0" borderId="0" xfId="0" applyFont="1" applyAlignment="1" applyProtection="1">
      <alignment horizontal="right" vertical="center"/>
      <protection/>
    </xf>
    <xf numFmtId="0" fontId="2" fillId="0" borderId="0" xfId="0" applyFont="1" applyAlignment="1" applyProtection="1">
      <alignment vertical="center"/>
      <protection/>
    </xf>
    <xf numFmtId="0" fontId="2" fillId="0" borderId="3" xfId="0" applyFont="1" applyBorder="1" applyAlignment="1" applyProtection="1">
      <alignment vertical="center"/>
      <protection/>
    </xf>
    <xf numFmtId="0" fontId="0" fillId="4" borderId="0" xfId="0" applyFont="1" applyFill="1" applyAlignment="1" applyProtection="1">
      <alignment vertical="center"/>
      <protection/>
    </xf>
    <xf numFmtId="0" fontId="5" fillId="4" borderId="14"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5" fillId="4" borderId="9" xfId="0" applyFont="1" applyFill="1" applyBorder="1" applyAlignment="1" applyProtection="1">
      <alignment horizontal="center" vertical="center"/>
      <protection/>
    </xf>
    <xf numFmtId="0" fontId="3" fillId="0" borderId="0" xfId="0" applyFont="1" applyAlignment="1" applyProtection="1">
      <alignment vertical="center"/>
      <protection/>
    </xf>
    <xf numFmtId="0" fontId="3" fillId="0" borderId="3" xfId="0" applyFont="1" applyBorder="1" applyAlignment="1" applyProtection="1">
      <alignment vertical="center"/>
      <protection/>
    </xf>
    <xf numFmtId="0" fontId="4" fillId="0" borderId="0" xfId="0" applyFont="1" applyAlignment="1" applyProtection="1">
      <alignment vertical="center"/>
      <protection/>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7" xfId="0" applyBorder="1" applyAlignment="1" applyProtection="1">
      <alignment vertical="center"/>
      <protection/>
    </xf>
    <xf numFmtId="0" fontId="24" fillId="3" borderId="0" xfId="0" applyFont="1" applyFill="1" applyAlignment="1" applyProtection="1">
      <alignment horizontal="center" vertical="center"/>
      <protection/>
    </xf>
    <xf numFmtId="0" fontId="0" fillId="0" borderId="17" xfId="0" applyFont="1" applyBorder="1" applyAlignment="1" applyProtection="1">
      <alignment vertical="center"/>
      <protection/>
    </xf>
    <xf numFmtId="0" fontId="5" fillId="0" borderId="0" xfId="0" applyFont="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4" fontId="22" fillId="0" borderId="18"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9" xfId="0" applyNumberFormat="1" applyFont="1" applyBorder="1" applyAlignment="1" applyProtection="1">
      <alignment vertical="center"/>
      <protection/>
    </xf>
    <xf numFmtId="0" fontId="5" fillId="0" borderId="0" xfId="0" applyFont="1" applyAlignment="1" applyProtection="1">
      <alignment horizontal="left" vertical="center"/>
      <protection/>
    </xf>
    <xf numFmtId="0" fontId="27" fillId="0" borderId="0" xfId="0" applyFont="1" applyAlignment="1" applyProtection="1">
      <alignment horizontal="left" vertical="center"/>
      <protection/>
    </xf>
    <xf numFmtId="0" fontId="28" fillId="0" borderId="0" xfId="20" applyFont="1" applyAlignment="1" applyProtection="1">
      <alignment horizontal="center" vertical="center"/>
      <protection/>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4" fillId="0" borderId="0" xfId="0" applyFont="1" applyAlignment="1" applyProtection="1">
      <alignment horizontal="center" vertical="center"/>
      <protection/>
    </xf>
    <xf numFmtId="4" fontId="31" fillId="0" borderId="18"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9" xfId="0" applyNumberFormat="1"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left" vertical="center"/>
      <protection/>
    </xf>
    <xf numFmtId="4" fontId="31" fillId="0" borderId="21" xfId="0" applyNumberFormat="1" applyFont="1" applyBorder="1" applyAlignment="1" applyProtection="1">
      <alignment vertical="center"/>
      <protection/>
    </xf>
    <xf numFmtId="4" fontId="31" fillId="0" borderId="16" xfId="0" applyNumberFormat="1" applyFont="1" applyBorder="1" applyAlignment="1" applyProtection="1">
      <alignment vertical="center"/>
      <protection/>
    </xf>
    <xf numFmtId="166" fontId="31" fillId="0" borderId="16" xfId="0" applyNumberFormat="1" applyFont="1" applyBorder="1" applyAlignment="1" applyProtection="1">
      <alignment vertical="center"/>
      <protection/>
    </xf>
    <xf numFmtId="4" fontId="31" fillId="0" borderId="22" xfId="0" applyNumberFormat="1" applyFont="1" applyBorder="1" applyAlignment="1" applyProtection="1">
      <alignment vertical="center"/>
      <protection/>
    </xf>
    <xf numFmtId="0" fontId="15" fillId="5" borderId="0" xfId="0" applyFont="1" applyFill="1" applyAlignment="1" applyProtection="1">
      <alignment horizontal="center" vertical="center"/>
      <protection/>
    </xf>
    <xf numFmtId="0" fontId="0" fillId="0" borderId="0" xfId="0" applyProtection="1">
      <protection/>
    </xf>
    <xf numFmtId="4" fontId="30" fillId="0" borderId="0" xfId="0" applyNumberFormat="1" applyFont="1" applyAlignment="1" applyProtection="1">
      <alignment vertical="center"/>
      <protection/>
    </xf>
    <xf numFmtId="0" fontId="30"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2" fillId="0" borderId="13" xfId="0" applyFont="1" applyBorder="1" applyAlignment="1" applyProtection="1">
      <alignment horizontal="center" vertical="center"/>
      <protection/>
    </xf>
    <xf numFmtId="0" fontId="22" fillId="0" borderId="8" xfId="0" applyFont="1" applyBorder="1" applyAlignment="1" applyProtection="1">
      <alignment horizontal="left" vertical="center"/>
      <protection/>
    </xf>
    <xf numFmtId="0" fontId="23" fillId="0" borderId="18"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5" fillId="4" borderId="9" xfId="0" applyNumberFormat="1" applyFont="1" applyFill="1" applyBorder="1" applyAlignment="1" applyProtection="1">
      <alignment vertical="center"/>
      <protection/>
    </xf>
    <xf numFmtId="0" fontId="0" fillId="4" borderId="15" xfId="0" applyFont="1" applyFill="1" applyBorder="1" applyAlignment="1" applyProtection="1">
      <alignment vertical="center"/>
      <protection/>
    </xf>
    <xf numFmtId="0" fontId="24" fillId="3" borderId="14" xfId="0" applyFont="1" applyFill="1" applyBorder="1" applyAlignment="1" applyProtection="1">
      <alignment horizontal="center" vertical="center"/>
      <protection/>
    </xf>
    <xf numFmtId="0" fontId="24" fillId="3" borderId="9" xfId="0" applyFont="1" applyFill="1" applyBorder="1" applyAlignment="1" applyProtection="1">
      <alignment horizontal="left" vertical="center"/>
      <protection/>
    </xf>
    <xf numFmtId="0" fontId="24" fillId="3" borderId="9" xfId="0" applyFont="1" applyFill="1" applyBorder="1" applyAlignment="1" applyProtection="1">
      <alignment horizontal="center" vertical="center"/>
      <protection/>
    </xf>
    <xf numFmtId="0" fontId="24" fillId="3" borderId="9" xfId="0" applyFont="1" applyFill="1" applyBorder="1" applyAlignment="1" applyProtection="1">
      <alignment horizontal="right" vertical="center"/>
      <protection/>
    </xf>
    <xf numFmtId="0" fontId="24" fillId="3" borderId="15" xfId="0" applyFont="1" applyFill="1" applyBorder="1" applyAlignment="1" applyProtection="1">
      <alignment horizontal="lef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18" fillId="0" borderId="0" xfId="0" applyFont="1" applyAlignment="1" applyProtection="1">
      <alignment horizontal="left" vertical="top" wrapText="1"/>
      <protection/>
    </xf>
    <xf numFmtId="0" fontId="18" fillId="0" borderId="0" xfId="0" applyFont="1" applyAlignment="1" applyProtection="1">
      <alignment horizontal="left" vertical="center"/>
      <protection/>
    </xf>
    <xf numFmtId="0" fontId="20"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4" xfId="0" applyNumberFormat="1" applyFont="1" applyBorder="1" applyAlignment="1" applyProtection="1">
      <alignment vertical="center"/>
      <protection/>
    </xf>
    <xf numFmtId="0" fontId="0" fillId="0" borderId="4" xfId="0" applyFont="1" applyBorder="1" applyAlignment="1" applyProtection="1">
      <alignment vertical="center"/>
      <protection/>
    </xf>
    <xf numFmtId="0" fontId="2" fillId="0" borderId="0" xfId="0" applyFont="1" applyAlignment="1" applyProtection="1">
      <alignment horizontal="righ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xf>
    <xf numFmtId="0" fontId="4" fillId="0" borderId="0" xfId="0" applyFont="1" applyAlignment="1">
      <alignment horizontal="left" vertical="center" wrapText="1"/>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15" fillId="5" borderId="0" xfId="0" applyFont="1" applyFill="1" applyAlignment="1">
      <alignment horizontal="center" vertical="center"/>
    </xf>
    <xf numFmtId="0" fontId="0" fillId="0" borderId="0" xfId="0"/>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9"/>
  <sheetViews>
    <sheetView showGridLines="0" workbookViewId="0" topLeftCell="A10">
      <selection activeCell="AR30" sqref="AR30"/>
    </sheetView>
  </sheetViews>
  <sheetFormatPr defaultColWidth="9.140625" defaultRowHeight="12"/>
  <cols>
    <col min="1" max="1" width="8.8515625" style="119" customWidth="1"/>
    <col min="2" max="2" width="1.7109375" style="119" customWidth="1"/>
    <col min="3" max="3" width="4.421875" style="119" customWidth="1"/>
    <col min="4" max="33" width="2.8515625" style="119" customWidth="1"/>
    <col min="34" max="34" width="3.421875" style="119" customWidth="1"/>
    <col min="35" max="35" width="42.28125" style="119" customWidth="1"/>
    <col min="36" max="37" width="2.421875" style="119" customWidth="1"/>
    <col min="38" max="38" width="8.8515625" style="119" customWidth="1"/>
    <col min="39" max="39" width="3.421875" style="119" customWidth="1"/>
    <col min="40" max="40" width="14.28125" style="119" customWidth="1"/>
    <col min="41" max="41" width="8.00390625" style="119" customWidth="1"/>
    <col min="42" max="42" width="4.421875" style="119" customWidth="1"/>
    <col min="43" max="43" width="16.7109375" style="119" hidden="1" customWidth="1"/>
    <col min="44" max="44" width="14.421875" style="119" customWidth="1"/>
    <col min="45" max="47" width="27.7109375" style="119" hidden="1" customWidth="1"/>
    <col min="48" max="49" width="23.140625" style="119" hidden="1" customWidth="1"/>
    <col min="50" max="51" width="26.7109375" style="119" hidden="1" customWidth="1"/>
    <col min="52" max="52" width="23.140625" style="119" hidden="1" customWidth="1"/>
    <col min="53" max="53" width="20.421875" style="119" hidden="1" customWidth="1"/>
    <col min="54" max="54" width="26.7109375" style="119" hidden="1" customWidth="1"/>
    <col min="55" max="55" width="23.140625" style="119" hidden="1" customWidth="1"/>
    <col min="56" max="56" width="20.421875" style="119" hidden="1" customWidth="1"/>
    <col min="57" max="57" width="71.140625" style="119" customWidth="1"/>
    <col min="58" max="70" width="9.28125" style="119" customWidth="1"/>
    <col min="71" max="91" width="9.140625" style="119" hidden="1" customWidth="1"/>
    <col min="92" max="16384" width="9.28125" style="119" customWidth="1"/>
  </cols>
  <sheetData>
    <row r="1" spans="1:74" ht="12">
      <c r="A1" s="280" t="s">
        <v>0</v>
      </c>
      <c r="AZ1" s="280" t="s">
        <v>1</v>
      </c>
      <c r="BA1" s="280" t="s">
        <v>2</v>
      </c>
      <c r="BB1" s="280" t="s">
        <v>1</v>
      </c>
      <c r="BT1" s="280" t="s">
        <v>3</v>
      </c>
      <c r="BU1" s="280" t="s">
        <v>3</v>
      </c>
      <c r="BV1" s="280" t="s">
        <v>4</v>
      </c>
    </row>
    <row r="2" spans="44:72" ht="36.95" customHeight="1">
      <c r="AR2" s="332" t="s">
        <v>5</v>
      </c>
      <c r="AS2" s="333"/>
      <c r="AT2" s="333"/>
      <c r="AU2" s="333"/>
      <c r="AV2" s="333"/>
      <c r="AW2" s="333"/>
      <c r="AX2" s="333"/>
      <c r="AY2" s="333"/>
      <c r="AZ2" s="333"/>
      <c r="BA2" s="333"/>
      <c r="BB2" s="333"/>
      <c r="BC2" s="333"/>
      <c r="BD2" s="333"/>
      <c r="BE2" s="333"/>
      <c r="BS2" s="121" t="s">
        <v>6</v>
      </c>
      <c r="BT2" s="121" t="s">
        <v>7</v>
      </c>
    </row>
    <row r="3" spans="2:72" ht="6.95" customHeight="1">
      <c r="B3" s="122"/>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4"/>
      <c r="BS3" s="121" t="s">
        <v>6</v>
      </c>
      <c r="BT3" s="121" t="s">
        <v>8</v>
      </c>
    </row>
    <row r="4" spans="2:71" ht="24.95" customHeight="1">
      <c r="B4" s="124"/>
      <c r="D4" s="125" t="s">
        <v>9</v>
      </c>
      <c r="AR4" s="124"/>
      <c r="AS4" s="281" t="s">
        <v>10</v>
      </c>
      <c r="BE4" s="282" t="s">
        <v>11</v>
      </c>
      <c r="BS4" s="121" t="s">
        <v>12</v>
      </c>
    </row>
    <row r="5" spans="2:71" ht="12" customHeight="1">
      <c r="B5" s="124"/>
      <c r="D5" s="283" t="s">
        <v>13</v>
      </c>
      <c r="K5" s="363" t="s">
        <v>14</v>
      </c>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R5" s="124"/>
      <c r="BE5" s="360" t="s">
        <v>15</v>
      </c>
      <c r="BS5" s="121" t="s">
        <v>6</v>
      </c>
    </row>
    <row r="6" spans="2:71" ht="36.95" customHeight="1">
      <c r="B6" s="124"/>
      <c r="D6" s="284" t="s">
        <v>16</v>
      </c>
      <c r="K6" s="364" t="s">
        <v>17</v>
      </c>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R6" s="124"/>
      <c r="BE6" s="361"/>
      <c r="BS6" s="121" t="s">
        <v>18</v>
      </c>
    </row>
    <row r="7" spans="2:71" ht="12" customHeight="1">
      <c r="B7" s="124"/>
      <c r="D7" s="127" t="s">
        <v>19</v>
      </c>
      <c r="K7" s="134" t="s">
        <v>1</v>
      </c>
      <c r="AK7" s="127" t="s">
        <v>20</v>
      </c>
      <c r="AN7" s="134" t="s">
        <v>1</v>
      </c>
      <c r="AR7" s="124"/>
      <c r="BE7" s="361"/>
      <c r="BS7" s="121" t="s">
        <v>21</v>
      </c>
    </row>
    <row r="8" spans="2:71" ht="12" customHeight="1">
      <c r="B8" s="124"/>
      <c r="D8" s="127" t="s">
        <v>22</v>
      </c>
      <c r="K8" s="134" t="s">
        <v>23</v>
      </c>
      <c r="AK8" s="127" t="s">
        <v>24</v>
      </c>
      <c r="AN8" s="136" t="s">
        <v>25</v>
      </c>
      <c r="AR8" s="124"/>
      <c r="BE8" s="361"/>
      <c r="BS8" s="121" t="s">
        <v>26</v>
      </c>
    </row>
    <row r="9" spans="2:71" ht="14.45" customHeight="1">
      <c r="B9" s="124"/>
      <c r="AR9" s="124"/>
      <c r="BE9" s="361"/>
      <c r="BS9" s="121" t="s">
        <v>27</v>
      </c>
    </row>
    <row r="10" spans="2:71" ht="12" customHeight="1">
      <c r="B10" s="124"/>
      <c r="D10" s="127" t="s">
        <v>28</v>
      </c>
      <c r="AK10" s="127" t="s">
        <v>29</v>
      </c>
      <c r="AN10" s="134" t="s">
        <v>1</v>
      </c>
      <c r="AR10" s="124"/>
      <c r="BE10" s="361"/>
      <c r="BS10" s="121" t="s">
        <v>18</v>
      </c>
    </row>
    <row r="11" spans="2:71" ht="18.4" customHeight="1">
      <c r="B11" s="124"/>
      <c r="E11" s="134" t="s">
        <v>30</v>
      </c>
      <c r="AK11" s="127" t="s">
        <v>31</v>
      </c>
      <c r="AN11" s="134" t="s">
        <v>1</v>
      </c>
      <c r="AR11" s="124"/>
      <c r="BE11" s="361"/>
      <c r="BS11" s="121" t="s">
        <v>18</v>
      </c>
    </row>
    <row r="12" spans="2:71" ht="6.95" customHeight="1">
      <c r="B12" s="124"/>
      <c r="AR12" s="124"/>
      <c r="BE12" s="361"/>
      <c r="BS12" s="121" t="s">
        <v>18</v>
      </c>
    </row>
    <row r="13" spans="2:71" ht="12" customHeight="1">
      <c r="B13" s="124"/>
      <c r="D13" s="127" t="s">
        <v>32</v>
      </c>
      <c r="AK13" s="127" t="s">
        <v>29</v>
      </c>
      <c r="AN13" s="285" t="s">
        <v>33</v>
      </c>
      <c r="AR13" s="124"/>
      <c r="BE13" s="361"/>
      <c r="BS13" s="121" t="s">
        <v>18</v>
      </c>
    </row>
    <row r="14" spans="2:71" ht="12.75">
      <c r="B14" s="124"/>
      <c r="E14" s="365" t="s">
        <v>33</v>
      </c>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127" t="s">
        <v>31</v>
      </c>
      <c r="AN14" s="285" t="s">
        <v>33</v>
      </c>
      <c r="AR14" s="124"/>
      <c r="BE14" s="361"/>
      <c r="BS14" s="121" t="s">
        <v>18</v>
      </c>
    </row>
    <row r="15" spans="2:71" ht="6.95" customHeight="1">
      <c r="B15" s="124"/>
      <c r="AR15" s="124"/>
      <c r="BE15" s="361"/>
      <c r="BS15" s="121" t="s">
        <v>3</v>
      </c>
    </row>
    <row r="16" spans="2:71" ht="12" customHeight="1">
      <c r="B16" s="124"/>
      <c r="D16" s="127" t="s">
        <v>34</v>
      </c>
      <c r="AK16" s="127" t="s">
        <v>29</v>
      </c>
      <c r="AN16" s="134" t="s">
        <v>1</v>
      </c>
      <c r="AR16" s="124"/>
      <c r="BE16" s="361"/>
      <c r="BS16" s="121" t="s">
        <v>3</v>
      </c>
    </row>
    <row r="17" spans="2:71" ht="18.4" customHeight="1">
      <c r="B17" s="124"/>
      <c r="E17" s="134" t="s">
        <v>23</v>
      </c>
      <c r="AK17" s="127" t="s">
        <v>31</v>
      </c>
      <c r="AN17" s="134" t="s">
        <v>1</v>
      </c>
      <c r="AR17" s="124"/>
      <c r="BE17" s="361"/>
      <c r="BS17" s="121" t="s">
        <v>35</v>
      </c>
    </row>
    <row r="18" spans="2:71" ht="6.95" customHeight="1">
      <c r="B18" s="124"/>
      <c r="AR18" s="124"/>
      <c r="BE18" s="361"/>
      <c r="BS18" s="121" t="s">
        <v>6</v>
      </c>
    </row>
    <row r="19" spans="2:71" ht="12" customHeight="1">
      <c r="B19" s="124"/>
      <c r="D19" s="127" t="s">
        <v>36</v>
      </c>
      <c r="AK19" s="127" t="s">
        <v>29</v>
      </c>
      <c r="AN19" s="134" t="s">
        <v>1</v>
      </c>
      <c r="AR19" s="124"/>
      <c r="BE19" s="361"/>
      <c r="BS19" s="121" t="s">
        <v>6</v>
      </c>
    </row>
    <row r="20" spans="2:71" ht="18.4" customHeight="1">
      <c r="B20" s="124"/>
      <c r="E20" s="134" t="s">
        <v>37</v>
      </c>
      <c r="AK20" s="127" t="s">
        <v>31</v>
      </c>
      <c r="AN20" s="134" t="s">
        <v>1</v>
      </c>
      <c r="AR20" s="124"/>
      <c r="BE20" s="361"/>
      <c r="BS20" s="121" t="s">
        <v>3</v>
      </c>
    </row>
    <row r="21" spans="2:57" ht="6.95" customHeight="1">
      <c r="B21" s="124"/>
      <c r="AR21" s="124"/>
      <c r="BE21" s="361"/>
    </row>
    <row r="22" spans="2:57" ht="12" customHeight="1">
      <c r="B22" s="124"/>
      <c r="D22" s="127" t="s">
        <v>38</v>
      </c>
      <c r="AR22" s="124"/>
      <c r="BE22" s="361"/>
    </row>
    <row r="23" spans="2:57" ht="14.45" customHeight="1">
      <c r="B23" s="124"/>
      <c r="E23" s="367" t="s">
        <v>1</v>
      </c>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R23" s="124"/>
      <c r="BE23" s="361"/>
    </row>
    <row r="24" spans="2:57" ht="6.95" customHeight="1">
      <c r="B24" s="124"/>
      <c r="AR24" s="124"/>
      <c r="BE24" s="361"/>
    </row>
    <row r="25" spans="2:57" ht="6.95" customHeight="1">
      <c r="B25" s="124"/>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R25" s="124"/>
      <c r="BE25" s="361"/>
    </row>
    <row r="26" spans="1:57" s="132" customFormat="1" ht="25.9" customHeight="1">
      <c r="A26" s="129"/>
      <c r="B26" s="130"/>
      <c r="C26" s="129"/>
      <c r="D26" s="287" t="s">
        <v>39</v>
      </c>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368">
        <f>ROUND(AG94,2)</f>
        <v>0</v>
      </c>
      <c r="AL26" s="369"/>
      <c r="AM26" s="369"/>
      <c r="AN26" s="369"/>
      <c r="AO26" s="369"/>
      <c r="AP26" s="129"/>
      <c r="AQ26" s="129"/>
      <c r="AR26" s="130"/>
      <c r="BE26" s="361"/>
    </row>
    <row r="27" spans="1:57" s="132" customFormat="1" ht="6.95" customHeight="1">
      <c r="A27" s="129"/>
      <c r="B27" s="130"/>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30"/>
      <c r="BE27" s="361"/>
    </row>
    <row r="28" spans="1:57" s="132" customFormat="1" ht="12.75">
      <c r="A28" s="129"/>
      <c r="B28" s="130"/>
      <c r="C28" s="129"/>
      <c r="D28" s="129"/>
      <c r="E28" s="129"/>
      <c r="F28" s="129"/>
      <c r="G28" s="129"/>
      <c r="H28" s="129"/>
      <c r="I28" s="129"/>
      <c r="J28" s="129"/>
      <c r="K28" s="129"/>
      <c r="L28" s="370" t="s">
        <v>40</v>
      </c>
      <c r="M28" s="370"/>
      <c r="N28" s="370"/>
      <c r="O28" s="370"/>
      <c r="P28" s="370"/>
      <c r="Q28" s="129"/>
      <c r="R28" s="129"/>
      <c r="S28" s="129"/>
      <c r="T28" s="129"/>
      <c r="U28" s="129"/>
      <c r="V28" s="129"/>
      <c r="W28" s="370" t="s">
        <v>41</v>
      </c>
      <c r="X28" s="370"/>
      <c r="Y28" s="370"/>
      <c r="Z28" s="370"/>
      <c r="AA28" s="370"/>
      <c r="AB28" s="370"/>
      <c r="AC28" s="370"/>
      <c r="AD28" s="370"/>
      <c r="AE28" s="370"/>
      <c r="AF28" s="129"/>
      <c r="AG28" s="129"/>
      <c r="AH28" s="129"/>
      <c r="AI28" s="129"/>
      <c r="AJ28" s="129"/>
      <c r="AK28" s="370" t="s">
        <v>42</v>
      </c>
      <c r="AL28" s="370"/>
      <c r="AM28" s="370"/>
      <c r="AN28" s="370"/>
      <c r="AO28" s="370"/>
      <c r="AP28" s="129"/>
      <c r="AQ28" s="129"/>
      <c r="AR28" s="130"/>
      <c r="BE28" s="361"/>
    </row>
    <row r="29" spans="2:57" s="290" customFormat="1" ht="14.45" customHeight="1">
      <c r="B29" s="291"/>
      <c r="D29" s="127" t="s">
        <v>43</v>
      </c>
      <c r="F29" s="127" t="s">
        <v>44</v>
      </c>
      <c r="L29" s="348">
        <v>0.21</v>
      </c>
      <c r="M29" s="347"/>
      <c r="N29" s="347"/>
      <c r="O29" s="347"/>
      <c r="P29" s="347"/>
      <c r="W29" s="346">
        <f>ROUND(AZ94,2)</f>
        <v>0</v>
      </c>
      <c r="X29" s="347"/>
      <c r="Y29" s="347"/>
      <c r="Z29" s="347"/>
      <c r="AA29" s="347"/>
      <c r="AB29" s="347"/>
      <c r="AC29" s="347"/>
      <c r="AD29" s="347"/>
      <c r="AE29" s="347"/>
      <c r="AK29" s="346">
        <f>ROUND(AV94,2)</f>
        <v>0</v>
      </c>
      <c r="AL29" s="347"/>
      <c r="AM29" s="347"/>
      <c r="AN29" s="347"/>
      <c r="AO29" s="347"/>
      <c r="AR29" s="291"/>
      <c r="BE29" s="362"/>
    </row>
    <row r="30" spans="2:57" s="290" customFormat="1" ht="14.45" customHeight="1">
      <c r="B30" s="291"/>
      <c r="F30" s="127" t="s">
        <v>45</v>
      </c>
      <c r="L30" s="348">
        <v>0.15</v>
      </c>
      <c r="M30" s="347"/>
      <c r="N30" s="347"/>
      <c r="O30" s="347"/>
      <c r="P30" s="347"/>
      <c r="W30" s="346">
        <f>ROUND(BA94,2)</f>
        <v>0</v>
      </c>
      <c r="X30" s="347"/>
      <c r="Y30" s="347"/>
      <c r="Z30" s="347"/>
      <c r="AA30" s="347"/>
      <c r="AB30" s="347"/>
      <c r="AC30" s="347"/>
      <c r="AD30" s="347"/>
      <c r="AE30" s="347"/>
      <c r="AK30" s="346">
        <f>ROUND(AW94,2)</f>
        <v>0</v>
      </c>
      <c r="AL30" s="347"/>
      <c r="AM30" s="347"/>
      <c r="AN30" s="347"/>
      <c r="AO30" s="347"/>
      <c r="AR30" s="291"/>
      <c r="BE30" s="362"/>
    </row>
    <row r="31" spans="2:57" s="290" customFormat="1" ht="14.45" customHeight="1" hidden="1">
      <c r="B31" s="291"/>
      <c r="F31" s="127" t="s">
        <v>46</v>
      </c>
      <c r="L31" s="348">
        <v>0.21</v>
      </c>
      <c r="M31" s="347"/>
      <c r="N31" s="347"/>
      <c r="O31" s="347"/>
      <c r="P31" s="347"/>
      <c r="W31" s="346">
        <f>ROUND(BB94,2)</f>
        <v>0</v>
      </c>
      <c r="X31" s="347"/>
      <c r="Y31" s="347"/>
      <c r="Z31" s="347"/>
      <c r="AA31" s="347"/>
      <c r="AB31" s="347"/>
      <c r="AC31" s="347"/>
      <c r="AD31" s="347"/>
      <c r="AE31" s="347"/>
      <c r="AK31" s="346">
        <v>0</v>
      </c>
      <c r="AL31" s="347"/>
      <c r="AM31" s="347"/>
      <c r="AN31" s="347"/>
      <c r="AO31" s="347"/>
      <c r="AR31" s="291"/>
      <c r="BE31" s="362"/>
    </row>
    <row r="32" spans="2:57" s="290" customFormat="1" ht="14.45" customHeight="1" hidden="1">
      <c r="B32" s="291"/>
      <c r="F32" s="127" t="s">
        <v>47</v>
      </c>
      <c r="L32" s="348">
        <v>0.15</v>
      </c>
      <c r="M32" s="347"/>
      <c r="N32" s="347"/>
      <c r="O32" s="347"/>
      <c r="P32" s="347"/>
      <c r="W32" s="346">
        <f>ROUND(BC94,2)</f>
        <v>0</v>
      </c>
      <c r="X32" s="347"/>
      <c r="Y32" s="347"/>
      <c r="Z32" s="347"/>
      <c r="AA32" s="347"/>
      <c r="AB32" s="347"/>
      <c r="AC32" s="347"/>
      <c r="AD32" s="347"/>
      <c r="AE32" s="347"/>
      <c r="AK32" s="346">
        <v>0</v>
      </c>
      <c r="AL32" s="347"/>
      <c r="AM32" s="347"/>
      <c r="AN32" s="347"/>
      <c r="AO32" s="347"/>
      <c r="AR32" s="291"/>
      <c r="BE32" s="362"/>
    </row>
    <row r="33" spans="2:57" s="290" customFormat="1" ht="14.45" customHeight="1" hidden="1">
      <c r="B33" s="291"/>
      <c r="F33" s="127" t="s">
        <v>48</v>
      </c>
      <c r="L33" s="348">
        <v>0</v>
      </c>
      <c r="M33" s="347"/>
      <c r="N33" s="347"/>
      <c r="O33" s="347"/>
      <c r="P33" s="347"/>
      <c r="W33" s="346">
        <f>ROUND(BD94,2)</f>
        <v>0</v>
      </c>
      <c r="X33" s="347"/>
      <c r="Y33" s="347"/>
      <c r="Z33" s="347"/>
      <c r="AA33" s="347"/>
      <c r="AB33" s="347"/>
      <c r="AC33" s="347"/>
      <c r="AD33" s="347"/>
      <c r="AE33" s="347"/>
      <c r="AK33" s="346">
        <v>0</v>
      </c>
      <c r="AL33" s="347"/>
      <c r="AM33" s="347"/>
      <c r="AN33" s="347"/>
      <c r="AO33" s="347"/>
      <c r="AR33" s="291"/>
      <c r="BE33" s="362"/>
    </row>
    <row r="34" spans="1:57" s="132" customFormat="1" ht="6.95" customHeight="1">
      <c r="A34" s="129"/>
      <c r="B34" s="130"/>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30"/>
      <c r="BE34" s="361"/>
    </row>
    <row r="35" spans="1:57" s="132" customFormat="1" ht="25.9" customHeight="1">
      <c r="A35" s="129"/>
      <c r="B35" s="130"/>
      <c r="C35" s="292"/>
      <c r="D35" s="293" t="s">
        <v>49</v>
      </c>
      <c r="E35" s="294"/>
      <c r="F35" s="294"/>
      <c r="G35" s="294"/>
      <c r="H35" s="294"/>
      <c r="I35" s="294"/>
      <c r="J35" s="294"/>
      <c r="K35" s="294"/>
      <c r="L35" s="294"/>
      <c r="M35" s="294"/>
      <c r="N35" s="294"/>
      <c r="O35" s="294"/>
      <c r="P35" s="294"/>
      <c r="Q35" s="294"/>
      <c r="R35" s="294"/>
      <c r="S35" s="294"/>
      <c r="T35" s="295" t="s">
        <v>50</v>
      </c>
      <c r="U35" s="294"/>
      <c r="V35" s="294"/>
      <c r="W35" s="294"/>
      <c r="X35" s="349" t="s">
        <v>51</v>
      </c>
      <c r="Y35" s="350"/>
      <c r="Z35" s="350"/>
      <c r="AA35" s="350"/>
      <c r="AB35" s="350"/>
      <c r="AC35" s="294"/>
      <c r="AD35" s="294"/>
      <c r="AE35" s="294"/>
      <c r="AF35" s="294"/>
      <c r="AG35" s="294"/>
      <c r="AH35" s="294"/>
      <c r="AI35" s="294"/>
      <c r="AJ35" s="294"/>
      <c r="AK35" s="351">
        <f>SUM(AK26:AK33)</f>
        <v>0</v>
      </c>
      <c r="AL35" s="350"/>
      <c r="AM35" s="350"/>
      <c r="AN35" s="350"/>
      <c r="AO35" s="352"/>
      <c r="AP35" s="292"/>
      <c r="AQ35" s="292"/>
      <c r="AR35" s="130"/>
      <c r="BE35" s="129"/>
    </row>
    <row r="36" spans="1:57" s="132" customFormat="1" ht="6.95" customHeight="1">
      <c r="A36" s="129"/>
      <c r="B36" s="130"/>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30"/>
      <c r="BE36" s="129"/>
    </row>
    <row r="37" spans="1:57" s="132" customFormat="1" ht="14.45" customHeight="1">
      <c r="A37" s="129"/>
      <c r="B37" s="130"/>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30"/>
      <c r="BE37" s="129"/>
    </row>
    <row r="38" spans="2:44" ht="14.45" customHeight="1">
      <c r="B38" s="124"/>
      <c r="AR38" s="124"/>
    </row>
    <row r="39" spans="2:44" ht="14.45" customHeight="1">
      <c r="B39" s="124"/>
      <c r="AR39" s="124"/>
    </row>
    <row r="40" spans="2:44" ht="14.45" customHeight="1">
      <c r="B40" s="124"/>
      <c r="AR40" s="124"/>
    </row>
    <row r="41" spans="2:44" ht="14.45" customHeight="1">
      <c r="B41" s="124"/>
      <c r="AR41" s="124"/>
    </row>
    <row r="42" spans="2:44" ht="14.45" customHeight="1">
      <c r="B42" s="124"/>
      <c r="AR42" s="124"/>
    </row>
    <row r="43" spans="2:44" ht="14.45" customHeight="1">
      <c r="B43" s="124"/>
      <c r="AR43" s="124"/>
    </row>
    <row r="44" spans="2:44" ht="14.45" customHeight="1">
      <c r="B44" s="124"/>
      <c r="AR44" s="124"/>
    </row>
    <row r="45" spans="2:44" ht="14.45" customHeight="1">
      <c r="B45" s="124"/>
      <c r="AR45" s="124"/>
    </row>
    <row r="46" spans="2:44" ht="14.45" customHeight="1">
      <c r="B46" s="124"/>
      <c r="AR46" s="124"/>
    </row>
    <row r="47" spans="2:44" ht="14.45" customHeight="1">
      <c r="B47" s="124"/>
      <c r="AR47" s="124"/>
    </row>
    <row r="48" spans="2:44" ht="14.45" customHeight="1">
      <c r="B48" s="124"/>
      <c r="AR48" s="124"/>
    </row>
    <row r="49" spans="2:44" s="132" customFormat="1" ht="14.45" customHeight="1">
      <c r="B49" s="131"/>
      <c r="D49" s="157" t="s">
        <v>52</v>
      </c>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7" t="s">
        <v>53</v>
      </c>
      <c r="AI49" s="158"/>
      <c r="AJ49" s="158"/>
      <c r="AK49" s="158"/>
      <c r="AL49" s="158"/>
      <c r="AM49" s="158"/>
      <c r="AN49" s="158"/>
      <c r="AO49" s="158"/>
      <c r="AR49" s="131"/>
    </row>
    <row r="50" spans="2:44" ht="12">
      <c r="B50" s="124"/>
      <c r="AR50" s="124"/>
    </row>
    <row r="51" spans="2:44" ht="12">
      <c r="B51" s="124"/>
      <c r="AR51" s="124"/>
    </row>
    <row r="52" spans="2:44" ht="12">
      <c r="B52" s="124"/>
      <c r="AR52" s="124"/>
    </row>
    <row r="53" spans="2:44" ht="12">
      <c r="B53" s="124"/>
      <c r="AR53" s="124"/>
    </row>
    <row r="54" spans="2:44" ht="12">
      <c r="B54" s="124"/>
      <c r="AR54" s="124"/>
    </row>
    <row r="55" spans="2:44" ht="12">
      <c r="B55" s="124"/>
      <c r="AR55" s="124"/>
    </row>
    <row r="56" spans="2:44" ht="12">
      <c r="B56" s="124"/>
      <c r="AR56" s="124"/>
    </row>
    <row r="57" spans="2:44" ht="12">
      <c r="B57" s="124"/>
      <c r="AR57" s="124"/>
    </row>
    <row r="58" spans="2:44" ht="12">
      <c r="B58" s="124"/>
      <c r="AR58" s="124"/>
    </row>
    <row r="59" spans="2:44" ht="12">
      <c r="B59" s="124"/>
      <c r="AR59" s="124"/>
    </row>
    <row r="60" spans="1:57" s="132" customFormat="1" ht="12.75">
      <c r="A60" s="129"/>
      <c r="B60" s="130"/>
      <c r="C60" s="129"/>
      <c r="D60" s="159" t="s">
        <v>54</v>
      </c>
      <c r="E60" s="160"/>
      <c r="F60" s="160"/>
      <c r="G60" s="160"/>
      <c r="H60" s="160"/>
      <c r="I60" s="160"/>
      <c r="J60" s="160"/>
      <c r="K60" s="160"/>
      <c r="L60" s="160"/>
      <c r="M60" s="160"/>
      <c r="N60" s="160"/>
      <c r="O60" s="160"/>
      <c r="P60" s="160"/>
      <c r="Q60" s="160"/>
      <c r="R60" s="160"/>
      <c r="S60" s="160"/>
      <c r="T60" s="160"/>
      <c r="U60" s="160"/>
      <c r="V60" s="159" t="s">
        <v>55</v>
      </c>
      <c r="W60" s="160"/>
      <c r="X60" s="160"/>
      <c r="Y60" s="160"/>
      <c r="Z60" s="160"/>
      <c r="AA60" s="160"/>
      <c r="AB60" s="160"/>
      <c r="AC60" s="160"/>
      <c r="AD60" s="160"/>
      <c r="AE60" s="160"/>
      <c r="AF60" s="160"/>
      <c r="AG60" s="160"/>
      <c r="AH60" s="159" t="s">
        <v>54</v>
      </c>
      <c r="AI60" s="160"/>
      <c r="AJ60" s="160"/>
      <c r="AK60" s="160"/>
      <c r="AL60" s="160"/>
      <c r="AM60" s="159" t="s">
        <v>55</v>
      </c>
      <c r="AN60" s="160"/>
      <c r="AO60" s="160"/>
      <c r="AP60" s="129"/>
      <c r="AQ60" s="129"/>
      <c r="AR60" s="130"/>
      <c r="BE60" s="129"/>
    </row>
    <row r="61" spans="2:44" ht="12">
      <c r="B61" s="124"/>
      <c r="AR61" s="124"/>
    </row>
    <row r="62" spans="2:44" ht="12">
      <c r="B62" s="124"/>
      <c r="AR62" s="124"/>
    </row>
    <row r="63" spans="2:44" ht="12">
      <c r="B63" s="124"/>
      <c r="AR63" s="124"/>
    </row>
    <row r="64" spans="1:57" s="132" customFormat="1" ht="12.75">
      <c r="A64" s="129"/>
      <c r="B64" s="130"/>
      <c r="C64" s="129"/>
      <c r="D64" s="157" t="s">
        <v>56</v>
      </c>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57" t="s">
        <v>57</v>
      </c>
      <c r="AI64" s="163"/>
      <c r="AJ64" s="163"/>
      <c r="AK64" s="163"/>
      <c r="AL64" s="163"/>
      <c r="AM64" s="163"/>
      <c r="AN64" s="163"/>
      <c r="AO64" s="163"/>
      <c r="AP64" s="129"/>
      <c r="AQ64" s="129"/>
      <c r="AR64" s="130"/>
      <c r="BE64" s="129"/>
    </row>
    <row r="65" spans="2:44" ht="12">
      <c r="B65" s="124"/>
      <c r="AR65" s="124"/>
    </row>
    <row r="66" spans="2:44" ht="12">
      <c r="B66" s="124"/>
      <c r="AR66" s="124"/>
    </row>
    <row r="67" spans="2:44" ht="12">
      <c r="B67" s="124"/>
      <c r="AR67" s="124"/>
    </row>
    <row r="68" spans="2:44" ht="12">
      <c r="B68" s="124"/>
      <c r="AR68" s="124"/>
    </row>
    <row r="69" spans="2:44" ht="12">
      <c r="B69" s="124"/>
      <c r="AR69" s="124"/>
    </row>
    <row r="70" spans="2:44" ht="12">
      <c r="B70" s="124"/>
      <c r="AR70" s="124"/>
    </row>
    <row r="71" spans="2:44" ht="12">
      <c r="B71" s="124"/>
      <c r="AR71" s="124"/>
    </row>
    <row r="72" spans="2:44" ht="12">
      <c r="B72" s="124"/>
      <c r="AR72" s="124"/>
    </row>
    <row r="73" spans="2:44" ht="12">
      <c r="B73" s="124"/>
      <c r="AR73" s="124"/>
    </row>
    <row r="74" spans="2:44" ht="12">
      <c r="B74" s="124"/>
      <c r="AR74" s="124"/>
    </row>
    <row r="75" spans="1:57" s="132" customFormat="1" ht="12.75">
      <c r="A75" s="129"/>
      <c r="B75" s="130"/>
      <c r="C75" s="129"/>
      <c r="D75" s="159" t="s">
        <v>54</v>
      </c>
      <c r="E75" s="160"/>
      <c r="F75" s="160"/>
      <c r="G75" s="160"/>
      <c r="H75" s="160"/>
      <c r="I75" s="160"/>
      <c r="J75" s="160"/>
      <c r="K75" s="160"/>
      <c r="L75" s="160"/>
      <c r="M75" s="160"/>
      <c r="N75" s="160"/>
      <c r="O75" s="160"/>
      <c r="P75" s="160"/>
      <c r="Q75" s="160"/>
      <c r="R75" s="160"/>
      <c r="S75" s="160"/>
      <c r="T75" s="160"/>
      <c r="U75" s="160"/>
      <c r="V75" s="159" t="s">
        <v>55</v>
      </c>
      <c r="W75" s="160"/>
      <c r="X75" s="160"/>
      <c r="Y75" s="160"/>
      <c r="Z75" s="160"/>
      <c r="AA75" s="160"/>
      <c r="AB75" s="160"/>
      <c r="AC75" s="160"/>
      <c r="AD75" s="160"/>
      <c r="AE75" s="160"/>
      <c r="AF75" s="160"/>
      <c r="AG75" s="160"/>
      <c r="AH75" s="159" t="s">
        <v>54</v>
      </c>
      <c r="AI75" s="160"/>
      <c r="AJ75" s="160"/>
      <c r="AK75" s="160"/>
      <c r="AL75" s="160"/>
      <c r="AM75" s="159" t="s">
        <v>55</v>
      </c>
      <c r="AN75" s="160"/>
      <c r="AO75" s="160"/>
      <c r="AP75" s="129"/>
      <c r="AQ75" s="129"/>
      <c r="AR75" s="130"/>
      <c r="BE75" s="129"/>
    </row>
    <row r="76" spans="1:57" s="132" customFormat="1" ht="12">
      <c r="A76" s="129"/>
      <c r="B76" s="130"/>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30"/>
      <c r="BE76" s="129"/>
    </row>
    <row r="77" spans="1:57" s="132" customFormat="1" ht="6.95" customHeight="1">
      <c r="A77" s="129"/>
      <c r="B77" s="164"/>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30"/>
      <c r="BE77" s="129"/>
    </row>
    <row r="81" spans="1:57" s="132" customFormat="1" ht="6.95" customHeight="1">
      <c r="A81" s="129"/>
      <c r="B81" s="166"/>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167"/>
      <c r="AP81" s="167"/>
      <c r="AQ81" s="167"/>
      <c r="AR81" s="130"/>
      <c r="BE81" s="129"/>
    </row>
    <row r="82" spans="1:57" s="132" customFormat="1" ht="24.95" customHeight="1">
      <c r="A82" s="129"/>
      <c r="B82" s="130"/>
      <c r="C82" s="125" t="s">
        <v>58</v>
      </c>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30"/>
      <c r="BE82" s="129"/>
    </row>
    <row r="83" spans="1:57" s="132" customFormat="1" ht="6.95" customHeight="1">
      <c r="A83" s="129"/>
      <c r="B83" s="130"/>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30"/>
      <c r="BE83" s="129"/>
    </row>
    <row r="84" spans="2:44" s="296" customFormat="1" ht="12" customHeight="1">
      <c r="B84" s="297"/>
      <c r="C84" s="127" t="s">
        <v>13</v>
      </c>
      <c r="L84" s="296" t="str">
        <f>K5</f>
        <v>6</v>
      </c>
      <c r="AR84" s="297"/>
    </row>
    <row r="85" spans="2:44" s="298" customFormat="1" ht="36.95" customHeight="1">
      <c r="B85" s="299"/>
      <c r="C85" s="300" t="s">
        <v>16</v>
      </c>
      <c r="L85" s="337" t="str">
        <f>K6</f>
        <v>II/232 Osek - Březina</v>
      </c>
      <c r="M85" s="338"/>
      <c r="N85" s="338"/>
      <c r="O85" s="338"/>
      <c r="P85" s="338"/>
      <c r="Q85" s="338"/>
      <c r="R85" s="338"/>
      <c r="S85" s="338"/>
      <c r="T85" s="338"/>
      <c r="U85" s="338"/>
      <c r="V85" s="338"/>
      <c r="W85" s="338"/>
      <c r="X85" s="338"/>
      <c r="Y85" s="338"/>
      <c r="Z85" s="338"/>
      <c r="AA85" s="338"/>
      <c r="AB85" s="338"/>
      <c r="AC85" s="338"/>
      <c r="AD85" s="338"/>
      <c r="AE85" s="338"/>
      <c r="AF85" s="338"/>
      <c r="AG85" s="338"/>
      <c r="AH85" s="338"/>
      <c r="AI85" s="338"/>
      <c r="AJ85" s="338"/>
      <c r="AK85" s="338"/>
      <c r="AL85" s="338"/>
      <c r="AM85" s="338"/>
      <c r="AN85" s="338"/>
      <c r="AO85" s="338"/>
      <c r="AR85" s="299"/>
    </row>
    <row r="86" spans="1:57" s="132" customFormat="1" ht="6.95" customHeight="1">
      <c r="A86" s="129"/>
      <c r="B86" s="130"/>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30"/>
      <c r="BE86" s="129"/>
    </row>
    <row r="87" spans="1:57" s="132" customFormat="1" ht="12" customHeight="1">
      <c r="A87" s="129"/>
      <c r="B87" s="130"/>
      <c r="C87" s="127" t="s">
        <v>22</v>
      </c>
      <c r="D87" s="129"/>
      <c r="E87" s="129"/>
      <c r="F87" s="129"/>
      <c r="G87" s="129"/>
      <c r="H87" s="129"/>
      <c r="I87" s="129"/>
      <c r="J87" s="129"/>
      <c r="K87" s="129"/>
      <c r="L87" s="301" t="str">
        <f>IF(K8="","",K8)</f>
        <v xml:space="preserve"> </v>
      </c>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7" t="s">
        <v>24</v>
      </c>
      <c r="AJ87" s="129"/>
      <c r="AK87" s="129"/>
      <c r="AL87" s="129"/>
      <c r="AM87" s="339" t="str">
        <f>IF(AN8="","",AN8)</f>
        <v>30. 11. 2015</v>
      </c>
      <c r="AN87" s="339"/>
      <c r="AO87" s="129"/>
      <c r="AP87" s="129"/>
      <c r="AQ87" s="129"/>
      <c r="AR87" s="130"/>
      <c r="BE87" s="129"/>
    </row>
    <row r="88" spans="1:57" s="132" customFormat="1" ht="6.95" customHeight="1">
      <c r="A88" s="129"/>
      <c r="B88" s="130"/>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30"/>
      <c r="BE88" s="129"/>
    </row>
    <row r="89" spans="1:57" s="132" customFormat="1" ht="15.6" customHeight="1">
      <c r="A89" s="129"/>
      <c r="B89" s="130"/>
      <c r="C89" s="127" t="s">
        <v>28</v>
      </c>
      <c r="D89" s="129"/>
      <c r="E89" s="129"/>
      <c r="F89" s="129"/>
      <c r="G89" s="129"/>
      <c r="H89" s="129"/>
      <c r="I89" s="129"/>
      <c r="J89" s="129"/>
      <c r="K89" s="129"/>
      <c r="L89" s="296" t="str">
        <f>IF(E11="","",E11)</f>
        <v>SÚS Plzeňského kraje</v>
      </c>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7" t="s">
        <v>34</v>
      </c>
      <c r="AJ89" s="129"/>
      <c r="AK89" s="129"/>
      <c r="AL89" s="129"/>
      <c r="AM89" s="340" t="str">
        <f>IF(E17="","",E17)</f>
        <v xml:space="preserve"> </v>
      </c>
      <c r="AN89" s="341"/>
      <c r="AO89" s="341"/>
      <c r="AP89" s="341"/>
      <c r="AQ89" s="129"/>
      <c r="AR89" s="130"/>
      <c r="AS89" s="342" t="s">
        <v>59</v>
      </c>
      <c r="AT89" s="343"/>
      <c r="AU89" s="195"/>
      <c r="AV89" s="195"/>
      <c r="AW89" s="195"/>
      <c r="AX89" s="195"/>
      <c r="AY89" s="195"/>
      <c r="AZ89" s="195"/>
      <c r="BA89" s="195"/>
      <c r="BB89" s="195"/>
      <c r="BC89" s="195"/>
      <c r="BD89" s="303"/>
      <c r="BE89" s="129"/>
    </row>
    <row r="90" spans="1:57" s="132" customFormat="1" ht="15.6" customHeight="1">
      <c r="A90" s="129"/>
      <c r="B90" s="130"/>
      <c r="C90" s="127" t="s">
        <v>32</v>
      </c>
      <c r="D90" s="129"/>
      <c r="E90" s="129"/>
      <c r="F90" s="129"/>
      <c r="G90" s="129"/>
      <c r="H90" s="129"/>
      <c r="I90" s="129"/>
      <c r="J90" s="129"/>
      <c r="K90" s="129"/>
      <c r="L90" s="296" t="str">
        <f>IF(E14="Vyplň údaj","",E14)</f>
        <v/>
      </c>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7" t="s">
        <v>36</v>
      </c>
      <c r="AJ90" s="129"/>
      <c r="AK90" s="129"/>
      <c r="AL90" s="129"/>
      <c r="AM90" s="340" t="str">
        <f>IF(E20="","",E20)</f>
        <v>ing. Neudert</v>
      </c>
      <c r="AN90" s="341"/>
      <c r="AO90" s="341"/>
      <c r="AP90" s="341"/>
      <c r="AQ90" s="129"/>
      <c r="AR90" s="130"/>
      <c r="AS90" s="344"/>
      <c r="AT90" s="345"/>
      <c r="AU90" s="221"/>
      <c r="AV90" s="221"/>
      <c r="AW90" s="221"/>
      <c r="AX90" s="221"/>
      <c r="AY90" s="221"/>
      <c r="AZ90" s="221"/>
      <c r="BA90" s="221"/>
      <c r="BB90" s="221"/>
      <c r="BC90" s="221"/>
      <c r="BD90" s="230"/>
      <c r="BE90" s="129"/>
    </row>
    <row r="91" spans="1:57" s="132" customFormat="1" ht="10.9" customHeight="1">
      <c r="A91" s="129"/>
      <c r="B91" s="130"/>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30"/>
      <c r="AS91" s="344"/>
      <c r="AT91" s="345"/>
      <c r="AU91" s="221"/>
      <c r="AV91" s="221"/>
      <c r="AW91" s="221"/>
      <c r="AX91" s="221"/>
      <c r="AY91" s="221"/>
      <c r="AZ91" s="221"/>
      <c r="BA91" s="221"/>
      <c r="BB91" s="221"/>
      <c r="BC91" s="221"/>
      <c r="BD91" s="230"/>
      <c r="BE91" s="129"/>
    </row>
    <row r="92" spans="1:57" s="132" customFormat="1" ht="29.25" customHeight="1">
      <c r="A92" s="129"/>
      <c r="B92" s="130"/>
      <c r="C92" s="353" t="s">
        <v>60</v>
      </c>
      <c r="D92" s="354"/>
      <c r="E92" s="354"/>
      <c r="F92" s="354"/>
      <c r="G92" s="354"/>
      <c r="H92" s="152"/>
      <c r="I92" s="355" t="s">
        <v>61</v>
      </c>
      <c r="J92" s="354"/>
      <c r="K92" s="354"/>
      <c r="L92" s="354"/>
      <c r="M92" s="354"/>
      <c r="N92" s="354"/>
      <c r="O92" s="354"/>
      <c r="P92" s="354"/>
      <c r="Q92" s="354"/>
      <c r="R92" s="354"/>
      <c r="S92" s="354"/>
      <c r="T92" s="354"/>
      <c r="U92" s="354"/>
      <c r="V92" s="354"/>
      <c r="W92" s="354"/>
      <c r="X92" s="354"/>
      <c r="Y92" s="354"/>
      <c r="Z92" s="354"/>
      <c r="AA92" s="354"/>
      <c r="AB92" s="354"/>
      <c r="AC92" s="354"/>
      <c r="AD92" s="354"/>
      <c r="AE92" s="354"/>
      <c r="AF92" s="354"/>
      <c r="AG92" s="356" t="s">
        <v>62</v>
      </c>
      <c r="AH92" s="354"/>
      <c r="AI92" s="354"/>
      <c r="AJ92" s="354"/>
      <c r="AK92" s="354"/>
      <c r="AL92" s="354"/>
      <c r="AM92" s="354"/>
      <c r="AN92" s="355" t="s">
        <v>63</v>
      </c>
      <c r="AO92" s="354"/>
      <c r="AP92" s="357"/>
      <c r="AQ92" s="304" t="s">
        <v>64</v>
      </c>
      <c r="AR92" s="130"/>
      <c r="AS92" s="188" t="s">
        <v>65</v>
      </c>
      <c r="AT92" s="189" t="s">
        <v>66</v>
      </c>
      <c r="AU92" s="189" t="s">
        <v>67</v>
      </c>
      <c r="AV92" s="189" t="s">
        <v>68</v>
      </c>
      <c r="AW92" s="189" t="s">
        <v>69</v>
      </c>
      <c r="AX92" s="189" t="s">
        <v>70</v>
      </c>
      <c r="AY92" s="189" t="s">
        <v>71</v>
      </c>
      <c r="AZ92" s="189" t="s">
        <v>72</v>
      </c>
      <c r="BA92" s="189" t="s">
        <v>73</v>
      </c>
      <c r="BB92" s="189" t="s">
        <v>74</v>
      </c>
      <c r="BC92" s="189" t="s">
        <v>75</v>
      </c>
      <c r="BD92" s="190" t="s">
        <v>76</v>
      </c>
      <c r="BE92" s="129"/>
    </row>
    <row r="93" spans="1:57" s="132" customFormat="1" ht="10.9" customHeight="1">
      <c r="A93" s="129"/>
      <c r="B93" s="130"/>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30"/>
      <c r="AS93" s="194"/>
      <c r="AT93" s="143"/>
      <c r="AU93" s="143"/>
      <c r="AV93" s="143"/>
      <c r="AW93" s="143"/>
      <c r="AX93" s="143"/>
      <c r="AY93" s="143"/>
      <c r="AZ93" s="143"/>
      <c r="BA93" s="143"/>
      <c r="BB93" s="143"/>
      <c r="BC93" s="143"/>
      <c r="BD93" s="305"/>
      <c r="BE93" s="129"/>
    </row>
    <row r="94" spans="2:90" s="306" customFormat="1" ht="32.45" customHeight="1">
      <c r="B94" s="307"/>
      <c r="C94" s="192" t="s">
        <v>77</v>
      </c>
      <c r="D94" s="308"/>
      <c r="E94" s="308"/>
      <c r="F94" s="308"/>
      <c r="G94" s="308"/>
      <c r="H94" s="308"/>
      <c r="I94" s="308"/>
      <c r="J94" s="308"/>
      <c r="K94" s="308"/>
      <c r="L94" s="308"/>
      <c r="M94" s="308"/>
      <c r="N94" s="308"/>
      <c r="O94" s="308"/>
      <c r="P94" s="308"/>
      <c r="Q94" s="308"/>
      <c r="R94" s="308"/>
      <c r="S94" s="308"/>
      <c r="T94" s="308"/>
      <c r="U94" s="308"/>
      <c r="V94" s="308"/>
      <c r="W94" s="308"/>
      <c r="X94" s="308"/>
      <c r="Y94" s="308"/>
      <c r="Z94" s="308"/>
      <c r="AA94" s="308"/>
      <c r="AB94" s="308"/>
      <c r="AC94" s="308"/>
      <c r="AD94" s="308"/>
      <c r="AE94" s="308"/>
      <c r="AF94" s="308"/>
      <c r="AG94" s="358">
        <f>ROUND(SUM(AG95:AG97),2)</f>
        <v>0</v>
      </c>
      <c r="AH94" s="358"/>
      <c r="AI94" s="358"/>
      <c r="AJ94" s="358"/>
      <c r="AK94" s="358"/>
      <c r="AL94" s="358"/>
      <c r="AM94" s="358"/>
      <c r="AN94" s="359">
        <f>SUM(AG94,AT94)</f>
        <v>0</v>
      </c>
      <c r="AO94" s="359"/>
      <c r="AP94" s="359"/>
      <c r="AQ94" s="310" t="s">
        <v>1</v>
      </c>
      <c r="AR94" s="307"/>
      <c r="AS94" s="311">
        <f>ROUND(SUM(AS95:AS97),2)</f>
        <v>0</v>
      </c>
      <c r="AT94" s="312">
        <f>ROUND(SUM(AV94:AW94),2)</f>
        <v>0</v>
      </c>
      <c r="AU94" s="313">
        <f>ROUND(SUM(AU95:AU97),5)</f>
        <v>0</v>
      </c>
      <c r="AV94" s="312">
        <f>ROUND(AZ94*L29,2)</f>
        <v>0</v>
      </c>
      <c r="AW94" s="312">
        <f>ROUND(BA94*L30,2)</f>
        <v>0</v>
      </c>
      <c r="AX94" s="312">
        <f>ROUND(BB94*L29,2)</f>
        <v>0</v>
      </c>
      <c r="AY94" s="312">
        <f>ROUND(BC94*L30,2)</f>
        <v>0</v>
      </c>
      <c r="AZ94" s="312">
        <f>ROUND(SUM(AZ95:AZ97),2)</f>
        <v>0</v>
      </c>
      <c r="BA94" s="312">
        <f>ROUND(SUM(BA95:BA97),2)</f>
        <v>0</v>
      </c>
      <c r="BB94" s="312">
        <f>ROUND(SUM(BB95:BB97),2)</f>
        <v>0</v>
      </c>
      <c r="BC94" s="312">
        <f>ROUND(SUM(BC95:BC97),2)</f>
        <v>0</v>
      </c>
      <c r="BD94" s="314">
        <f>ROUND(SUM(BD95:BD97),2)</f>
        <v>0</v>
      </c>
      <c r="BS94" s="315" t="s">
        <v>78</v>
      </c>
      <c r="BT94" s="315" t="s">
        <v>79</v>
      </c>
      <c r="BU94" s="316" t="s">
        <v>80</v>
      </c>
      <c r="BV94" s="315" t="s">
        <v>81</v>
      </c>
      <c r="BW94" s="315" t="s">
        <v>4</v>
      </c>
      <c r="BX94" s="315" t="s">
        <v>82</v>
      </c>
      <c r="CL94" s="315" t="s">
        <v>1</v>
      </c>
    </row>
    <row r="95" spans="1:91" s="326" customFormat="1" ht="14.45" customHeight="1">
      <c r="A95" s="317" t="s">
        <v>83</v>
      </c>
      <c r="B95" s="318"/>
      <c r="C95" s="319"/>
      <c r="D95" s="336" t="s">
        <v>84</v>
      </c>
      <c r="E95" s="336"/>
      <c r="F95" s="336"/>
      <c r="G95" s="336"/>
      <c r="H95" s="336"/>
      <c r="I95" s="320"/>
      <c r="J95" s="336" t="s">
        <v>85</v>
      </c>
      <c r="K95" s="336"/>
      <c r="L95" s="336"/>
      <c r="M95" s="336"/>
      <c r="N95" s="336"/>
      <c r="O95" s="336"/>
      <c r="P95" s="336"/>
      <c r="Q95" s="336"/>
      <c r="R95" s="336"/>
      <c r="S95" s="336"/>
      <c r="T95" s="336"/>
      <c r="U95" s="336"/>
      <c r="V95" s="336"/>
      <c r="W95" s="336"/>
      <c r="X95" s="336"/>
      <c r="Y95" s="336"/>
      <c r="Z95" s="336"/>
      <c r="AA95" s="336"/>
      <c r="AB95" s="336"/>
      <c r="AC95" s="336"/>
      <c r="AD95" s="336"/>
      <c r="AE95" s="336"/>
      <c r="AF95" s="336"/>
      <c r="AG95" s="334">
        <f>'SO101 - SO101 - Komunikace'!J30</f>
        <v>0</v>
      </c>
      <c r="AH95" s="335"/>
      <c r="AI95" s="335"/>
      <c r="AJ95" s="335"/>
      <c r="AK95" s="335"/>
      <c r="AL95" s="335"/>
      <c r="AM95" s="335"/>
      <c r="AN95" s="334">
        <f>SUM(AG95,AT95)</f>
        <v>0</v>
      </c>
      <c r="AO95" s="335"/>
      <c r="AP95" s="335"/>
      <c r="AQ95" s="321" t="s">
        <v>86</v>
      </c>
      <c r="AR95" s="318"/>
      <c r="AS95" s="322">
        <v>0</v>
      </c>
      <c r="AT95" s="323">
        <f>ROUND(SUM(AV95:AW95),2)</f>
        <v>0</v>
      </c>
      <c r="AU95" s="324">
        <f>'SO101 - SO101 - Komunikace'!P124</f>
        <v>0</v>
      </c>
      <c r="AV95" s="323">
        <f>'SO101 - SO101 - Komunikace'!J33</f>
        <v>0</v>
      </c>
      <c r="AW95" s="323">
        <f>'SO101 - SO101 - Komunikace'!J34</f>
        <v>0</v>
      </c>
      <c r="AX95" s="323">
        <f>'SO101 - SO101 - Komunikace'!J35</f>
        <v>0</v>
      </c>
      <c r="AY95" s="323">
        <f>'SO101 - SO101 - Komunikace'!J36</f>
        <v>0</v>
      </c>
      <c r="AZ95" s="323">
        <f>'SO101 - SO101 - Komunikace'!F33</f>
        <v>0</v>
      </c>
      <c r="BA95" s="323">
        <f>'SO101 - SO101 - Komunikace'!F34</f>
        <v>0</v>
      </c>
      <c r="BB95" s="323">
        <f>'SO101 - SO101 - Komunikace'!F35</f>
        <v>0</v>
      </c>
      <c r="BC95" s="323">
        <f>'SO101 - SO101 - Komunikace'!F36</f>
        <v>0</v>
      </c>
      <c r="BD95" s="325">
        <f>'SO101 - SO101 - Komunikace'!F37</f>
        <v>0</v>
      </c>
      <c r="BT95" s="327" t="s">
        <v>21</v>
      </c>
      <c r="BV95" s="327" t="s">
        <v>81</v>
      </c>
      <c r="BW95" s="327" t="s">
        <v>87</v>
      </c>
      <c r="BX95" s="327" t="s">
        <v>4</v>
      </c>
      <c r="CL95" s="327" t="s">
        <v>1</v>
      </c>
      <c r="CM95" s="327" t="s">
        <v>88</v>
      </c>
    </row>
    <row r="96" spans="1:91" s="326" customFormat="1" ht="14.45" customHeight="1">
      <c r="A96" s="317" t="s">
        <v>83</v>
      </c>
      <c r="B96" s="318"/>
      <c r="C96" s="319"/>
      <c r="D96" s="336" t="s">
        <v>89</v>
      </c>
      <c r="E96" s="336"/>
      <c r="F96" s="336"/>
      <c r="G96" s="336"/>
      <c r="H96" s="336"/>
      <c r="I96" s="320"/>
      <c r="J96" s="336" t="s">
        <v>90</v>
      </c>
      <c r="K96" s="336"/>
      <c r="L96" s="336"/>
      <c r="M96" s="336"/>
      <c r="N96" s="336"/>
      <c r="O96" s="336"/>
      <c r="P96" s="336"/>
      <c r="Q96" s="336"/>
      <c r="R96" s="336"/>
      <c r="S96" s="336"/>
      <c r="T96" s="336"/>
      <c r="U96" s="336"/>
      <c r="V96" s="336"/>
      <c r="W96" s="336"/>
      <c r="X96" s="336"/>
      <c r="Y96" s="336"/>
      <c r="Z96" s="336"/>
      <c r="AA96" s="336"/>
      <c r="AB96" s="336"/>
      <c r="AC96" s="336"/>
      <c r="AD96" s="336"/>
      <c r="AE96" s="336"/>
      <c r="AF96" s="336"/>
      <c r="AG96" s="334">
        <f>'SO110 - SO110 - Dopravně ...'!J30</f>
        <v>0</v>
      </c>
      <c r="AH96" s="335"/>
      <c r="AI96" s="335"/>
      <c r="AJ96" s="335"/>
      <c r="AK96" s="335"/>
      <c r="AL96" s="335"/>
      <c r="AM96" s="335"/>
      <c r="AN96" s="334">
        <f>SUM(AG96,AT96)</f>
        <v>0</v>
      </c>
      <c r="AO96" s="335"/>
      <c r="AP96" s="335"/>
      <c r="AQ96" s="321" t="s">
        <v>86</v>
      </c>
      <c r="AR96" s="318"/>
      <c r="AS96" s="322">
        <v>0</v>
      </c>
      <c r="AT96" s="323">
        <f>ROUND(SUM(AV96:AW96),2)</f>
        <v>0</v>
      </c>
      <c r="AU96" s="324">
        <f>'SO110 - SO110 - Dopravně ...'!P118</f>
        <v>0</v>
      </c>
      <c r="AV96" s="323">
        <f>'SO110 - SO110 - Dopravně ...'!J33</f>
        <v>0</v>
      </c>
      <c r="AW96" s="323">
        <f>'SO110 - SO110 - Dopravně ...'!J34</f>
        <v>0</v>
      </c>
      <c r="AX96" s="323">
        <f>'SO110 - SO110 - Dopravně ...'!J35</f>
        <v>0</v>
      </c>
      <c r="AY96" s="323">
        <f>'SO110 - SO110 - Dopravně ...'!J36</f>
        <v>0</v>
      </c>
      <c r="AZ96" s="323">
        <f>'SO110 - SO110 - Dopravně ...'!F33</f>
        <v>0</v>
      </c>
      <c r="BA96" s="323">
        <f>'SO110 - SO110 - Dopravně ...'!F34</f>
        <v>0</v>
      </c>
      <c r="BB96" s="323">
        <f>'SO110 - SO110 - Dopravně ...'!F35</f>
        <v>0</v>
      </c>
      <c r="BC96" s="323">
        <f>'SO110 - SO110 - Dopravně ...'!F36</f>
        <v>0</v>
      </c>
      <c r="BD96" s="325">
        <f>'SO110 - SO110 - Dopravně ...'!F37</f>
        <v>0</v>
      </c>
      <c r="BT96" s="327" t="s">
        <v>21</v>
      </c>
      <c r="BV96" s="327" t="s">
        <v>81</v>
      </c>
      <c r="BW96" s="327" t="s">
        <v>91</v>
      </c>
      <c r="BX96" s="327" t="s">
        <v>4</v>
      </c>
      <c r="CL96" s="327" t="s">
        <v>1</v>
      </c>
      <c r="CM96" s="327" t="s">
        <v>88</v>
      </c>
    </row>
    <row r="97" spans="1:91" s="326" customFormat="1" ht="14.45" customHeight="1">
      <c r="A97" s="317" t="s">
        <v>83</v>
      </c>
      <c r="B97" s="318"/>
      <c r="C97" s="319"/>
      <c r="D97" s="336" t="s">
        <v>92</v>
      </c>
      <c r="E97" s="336"/>
      <c r="F97" s="336"/>
      <c r="G97" s="336"/>
      <c r="H97" s="336"/>
      <c r="I97" s="320"/>
      <c r="J97" s="336" t="s">
        <v>93</v>
      </c>
      <c r="K97" s="336"/>
      <c r="L97" s="336"/>
      <c r="M97" s="336"/>
      <c r="N97" s="336"/>
      <c r="O97" s="336"/>
      <c r="P97" s="336"/>
      <c r="Q97" s="336"/>
      <c r="R97" s="336"/>
      <c r="S97" s="336"/>
      <c r="T97" s="336"/>
      <c r="U97" s="336"/>
      <c r="V97" s="336"/>
      <c r="W97" s="336"/>
      <c r="X97" s="336"/>
      <c r="Y97" s="336"/>
      <c r="Z97" s="336"/>
      <c r="AA97" s="336"/>
      <c r="AB97" s="336"/>
      <c r="AC97" s="336"/>
      <c r="AD97" s="336"/>
      <c r="AE97" s="336"/>
      <c r="AF97" s="336"/>
      <c r="AG97" s="334">
        <f>'VON - VON - Vedlejší a os...'!J30</f>
        <v>0</v>
      </c>
      <c r="AH97" s="335"/>
      <c r="AI97" s="335"/>
      <c r="AJ97" s="335"/>
      <c r="AK97" s="335"/>
      <c r="AL97" s="335"/>
      <c r="AM97" s="335"/>
      <c r="AN97" s="334">
        <f>SUM(AG97,AT97)</f>
        <v>0</v>
      </c>
      <c r="AO97" s="335"/>
      <c r="AP97" s="335"/>
      <c r="AQ97" s="321" t="s">
        <v>86</v>
      </c>
      <c r="AR97" s="318"/>
      <c r="AS97" s="328">
        <v>0</v>
      </c>
      <c r="AT97" s="329">
        <f>ROUND(SUM(AV97:AW97),2)</f>
        <v>0</v>
      </c>
      <c r="AU97" s="330">
        <f>'VON - VON - Vedlejší a os...'!P123</f>
        <v>0</v>
      </c>
      <c r="AV97" s="329">
        <f>'VON - VON - Vedlejší a os...'!J33</f>
        <v>0</v>
      </c>
      <c r="AW97" s="329">
        <f>'VON - VON - Vedlejší a os...'!J34</f>
        <v>0</v>
      </c>
      <c r="AX97" s="329">
        <f>'VON - VON - Vedlejší a os...'!J35</f>
        <v>0</v>
      </c>
      <c r="AY97" s="329">
        <f>'VON - VON - Vedlejší a os...'!J36</f>
        <v>0</v>
      </c>
      <c r="AZ97" s="329">
        <f>'VON - VON - Vedlejší a os...'!F33</f>
        <v>0</v>
      </c>
      <c r="BA97" s="329">
        <f>'VON - VON - Vedlejší a os...'!F34</f>
        <v>0</v>
      </c>
      <c r="BB97" s="329">
        <f>'VON - VON - Vedlejší a os...'!F35</f>
        <v>0</v>
      </c>
      <c r="BC97" s="329">
        <f>'VON - VON - Vedlejší a os...'!F36</f>
        <v>0</v>
      </c>
      <c r="BD97" s="331">
        <f>'VON - VON - Vedlejší a os...'!F37</f>
        <v>0</v>
      </c>
      <c r="BT97" s="327" t="s">
        <v>21</v>
      </c>
      <c r="BV97" s="327" t="s">
        <v>81</v>
      </c>
      <c r="BW97" s="327" t="s">
        <v>94</v>
      </c>
      <c r="BX97" s="327" t="s">
        <v>4</v>
      </c>
      <c r="CL97" s="327" t="s">
        <v>1</v>
      </c>
      <c r="CM97" s="327" t="s">
        <v>88</v>
      </c>
    </row>
    <row r="98" spans="1:57" s="132" customFormat="1" ht="30" customHeight="1">
      <c r="A98" s="129"/>
      <c r="B98" s="130"/>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30"/>
      <c r="AS98" s="129"/>
      <c r="AT98" s="129"/>
      <c r="AU98" s="129"/>
      <c r="AV98" s="129"/>
      <c r="AW98" s="129"/>
      <c r="AX98" s="129"/>
      <c r="AY98" s="129"/>
      <c r="AZ98" s="129"/>
      <c r="BA98" s="129"/>
      <c r="BB98" s="129"/>
      <c r="BC98" s="129"/>
      <c r="BD98" s="129"/>
      <c r="BE98" s="129"/>
    </row>
    <row r="99" spans="1:57" s="132" customFormat="1" ht="6.95" customHeight="1">
      <c r="A99" s="129"/>
      <c r="B99" s="164"/>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30"/>
      <c r="AS99" s="129"/>
      <c r="AT99" s="129"/>
      <c r="AU99" s="129"/>
      <c r="AV99" s="129"/>
      <c r="AW99" s="129"/>
      <c r="AX99" s="129"/>
      <c r="AY99" s="129"/>
      <c r="AZ99" s="129"/>
      <c r="BA99" s="129"/>
      <c r="BB99" s="129"/>
      <c r="BC99" s="129"/>
      <c r="BD99" s="129"/>
      <c r="BE99" s="129"/>
    </row>
  </sheetData>
  <sheetProtection algorithmName="SHA-512" hashValue="NJZPmyGJPgjCKGO8ZyHhSjsSbUiTp4hnauGW1mBa/MyCS237odOdlEnoeQ3BRmEEi/L27uZAI5iobw3neqa89w==" saltValue="2KUuj2eV6DheDD90K8z9CQ==" spinCount="100000" sheet="1" objects="1" scenarios="1"/>
  <protectedRanges>
    <protectedRange sqref="E14 AN8 AN13 AN14" name="Oblast1"/>
  </protectedRanges>
  <mergeCells count="50">
    <mergeCell ref="AK30:AO30"/>
    <mergeCell ref="L30:P30"/>
    <mergeCell ref="W31:AE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N97:AP97"/>
    <mergeCell ref="AG97:AM97"/>
    <mergeCell ref="D97:H97"/>
    <mergeCell ref="J97:AF97"/>
    <mergeCell ref="C92:G92"/>
    <mergeCell ref="I92:AF92"/>
    <mergeCell ref="AG92:AM92"/>
    <mergeCell ref="AN92:AP92"/>
    <mergeCell ref="AN95:AP95"/>
    <mergeCell ref="AG95:AM95"/>
    <mergeCell ref="D95:H95"/>
    <mergeCell ref="J95:AF95"/>
    <mergeCell ref="AG94:AM94"/>
    <mergeCell ref="AN94:AP94"/>
    <mergeCell ref="AR2:BE2"/>
    <mergeCell ref="AN96:AP96"/>
    <mergeCell ref="AG96:AM96"/>
    <mergeCell ref="D96:H96"/>
    <mergeCell ref="J96:AF96"/>
    <mergeCell ref="L85:AO85"/>
    <mergeCell ref="AM87:AN87"/>
    <mergeCell ref="AM89:AP89"/>
    <mergeCell ref="AS89:AT91"/>
    <mergeCell ref="AM90:AP90"/>
    <mergeCell ref="W33:AE33"/>
    <mergeCell ref="AK33:AO33"/>
    <mergeCell ref="L33:P33"/>
    <mergeCell ref="X35:AB35"/>
    <mergeCell ref="AK35:AO35"/>
    <mergeCell ref="AK31:AO31"/>
  </mergeCells>
  <hyperlinks>
    <hyperlink ref="A95" location="'SO101 - SO101 - Komunikace'!C2" display="/"/>
    <hyperlink ref="A96" location="'SO110 - SO110 - Dopravně ...'!C2" display="/"/>
    <hyperlink ref="A97" location="'VON - VON - Vedlejší a os...'!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41"/>
  <sheetViews>
    <sheetView showGridLines="0" workbookViewId="0" topLeftCell="A1">
      <selection activeCell="J12" sqref="J12"/>
    </sheetView>
  </sheetViews>
  <sheetFormatPr defaultColWidth="9.140625" defaultRowHeight="12"/>
  <cols>
    <col min="1" max="1" width="8.8515625" style="119" customWidth="1"/>
    <col min="2" max="2" width="1.1484375" style="119" customWidth="1"/>
    <col min="3" max="4" width="4.421875" style="119" customWidth="1"/>
    <col min="5" max="5" width="18.28125" style="119" customWidth="1"/>
    <col min="6" max="6" width="54.421875" style="119" customWidth="1"/>
    <col min="7" max="7" width="8.00390625" style="119" customWidth="1"/>
    <col min="8" max="8" width="15.00390625" style="119" customWidth="1"/>
    <col min="9" max="9" width="16.8515625" style="119" customWidth="1"/>
    <col min="10" max="11" width="23.8515625" style="119" customWidth="1"/>
    <col min="12" max="12" width="10.00390625" style="119" customWidth="1"/>
    <col min="13" max="13" width="11.421875" style="119" hidden="1" customWidth="1"/>
    <col min="14" max="14" width="9.140625" style="119" hidden="1" customWidth="1"/>
    <col min="15" max="20" width="15.140625" style="119" hidden="1" customWidth="1"/>
    <col min="21" max="21" width="17.421875" style="119" hidden="1" customWidth="1"/>
    <col min="22" max="22" width="13.140625" style="119" customWidth="1"/>
    <col min="23" max="23" width="17.421875" style="119" customWidth="1"/>
    <col min="24" max="24" width="13.140625" style="119" customWidth="1"/>
    <col min="25" max="25" width="16.00390625" style="119" customWidth="1"/>
    <col min="26" max="26" width="11.7109375" style="119" customWidth="1"/>
    <col min="27" max="27" width="16.00390625" style="119" customWidth="1"/>
    <col min="28" max="28" width="17.421875" style="119" customWidth="1"/>
    <col min="29" max="29" width="11.7109375" style="119" customWidth="1"/>
    <col min="30" max="30" width="16.00390625" style="119" customWidth="1"/>
    <col min="31" max="31" width="17.421875" style="119" customWidth="1"/>
    <col min="32" max="43" width="9.28125" style="119" customWidth="1"/>
    <col min="44" max="65" width="9.140625" style="119" hidden="1" customWidth="1"/>
    <col min="66" max="16384" width="9.28125" style="119" customWidth="1"/>
  </cols>
  <sheetData>
    <row r="1" ht="12"/>
    <row r="2" spans="12:46" ht="36.95" customHeight="1">
      <c r="L2" s="332" t="s">
        <v>5</v>
      </c>
      <c r="M2" s="333"/>
      <c r="N2" s="333"/>
      <c r="O2" s="333"/>
      <c r="P2" s="333"/>
      <c r="Q2" s="333"/>
      <c r="R2" s="333"/>
      <c r="S2" s="333"/>
      <c r="T2" s="333"/>
      <c r="U2" s="333"/>
      <c r="V2" s="333"/>
      <c r="AT2" s="121" t="s">
        <v>87</v>
      </c>
    </row>
    <row r="3" spans="2:46" ht="6.95" customHeight="1">
      <c r="B3" s="122"/>
      <c r="C3" s="123"/>
      <c r="D3" s="123"/>
      <c r="E3" s="123"/>
      <c r="F3" s="123"/>
      <c r="G3" s="123"/>
      <c r="H3" s="123"/>
      <c r="I3" s="123"/>
      <c r="J3" s="123"/>
      <c r="K3" s="123"/>
      <c r="L3" s="124"/>
      <c r="AT3" s="121" t="s">
        <v>88</v>
      </c>
    </row>
    <row r="4" spans="2:46" ht="24.95" customHeight="1">
      <c r="B4" s="124"/>
      <c r="D4" s="125" t="s">
        <v>95</v>
      </c>
      <c r="L4" s="124"/>
      <c r="M4" s="126" t="s">
        <v>10</v>
      </c>
      <c r="AT4" s="121" t="s">
        <v>3</v>
      </c>
    </row>
    <row r="5" spans="2:12" ht="6.95" customHeight="1">
      <c r="B5" s="124"/>
      <c r="L5" s="124"/>
    </row>
    <row r="6" spans="2:12" ht="12" customHeight="1">
      <c r="B6" s="124"/>
      <c r="D6" s="127" t="s">
        <v>16</v>
      </c>
      <c r="L6" s="124"/>
    </row>
    <row r="7" spans="2:12" ht="14.45" customHeight="1">
      <c r="B7" s="124"/>
      <c r="E7" s="372" t="str">
        <f>'Rekapitulace stavby'!K6</f>
        <v>II/232 Osek - Březina</v>
      </c>
      <c r="F7" s="373"/>
      <c r="G7" s="373"/>
      <c r="H7" s="373"/>
      <c r="L7" s="124"/>
    </row>
    <row r="8" spans="1:31" s="132" customFormat="1" ht="12" customHeight="1">
      <c r="A8" s="129"/>
      <c r="B8" s="130"/>
      <c r="C8" s="129"/>
      <c r="D8" s="127" t="s">
        <v>96</v>
      </c>
      <c r="E8" s="129"/>
      <c r="F8" s="129"/>
      <c r="G8" s="129"/>
      <c r="H8" s="129"/>
      <c r="I8" s="129"/>
      <c r="J8" s="129"/>
      <c r="K8" s="129"/>
      <c r="L8" s="131"/>
      <c r="S8" s="129"/>
      <c r="T8" s="129"/>
      <c r="U8" s="129"/>
      <c r="V8" s="129"/>
      <c r="W8" s="129"/>
      <c r="X8" s="129"/>
      <c r="Y8" s="129"/>
      <c r="Z8" s="129"/>
      <c r="AA8" s="129"/>
      <c r="AB8" s="129"/>
      <c r="AC8" s="129"/>
      <c r="AD8" s="129"/>
      <c r="AE8" s="129"/>
    </row>
    <row r="9" spans="1:31" s="132" customFormat="1" ht="15.6" customHeight="1">
      <c r="A9" s="129"/>
      <c r="B9" s="130"/>
      <c r="C9" s="129"/>
      <c r="D9" s="129"/>
      <c r="E9" s="337" t="s">
        <v>97</v>
      </c>
      <c r="F9" s="371"/>
      <c r="G9" s="371"/>
      <c r="H9" s="371"/>
      <c r="I9" s="129"/>
      <c r="J9" s="129"/>
      <c r="K9" s="129"/>
      <c r="L9" s="131"/>
      <c r="S9" s="129"/>
      <c r="T9" s="129"/>
      <c r="U9" s="129"/>
      <c r="V9" s="129"/>
      <c r="W9" s="129"/>
      <c r="X9" s="129"/>
      <c r="Y9" s="129"/>
      <c r="Z9" s="129"/>
      <c r="AA9" s="129"/>
      <c r="AB9" s="129"/>
      <c r="AC9" s="129"/>
      <c r="AD9" s="129"/>
      <c r="AE9" s="129"/>
    </row>
    <row r="10" spans="1:31" s="132" customFormat="1" ht="12">
      <c r="A10" s="129"/>
      <c r="B10" s="130"/>
      <c r="C10" s="129"/>
      <c r="D10" s="129"/>
      <c r="E10" s="129"/>
      <c r="F10" s="129"/>
      <c r="G10" s="129"/>
      <c r="H10" s="129"/>
      <c r="I10" s="129"/>
      <c r="J10" s="129"/>
      <c r="K10" s="129"/>
      <c r="L10" s="131"/>
      <c r="S10" s="129"/>
      <c r="T10" s="129"/>
      <c r="U10" s="129"/>
      <c r="V10" s="129"/>
      <c r="W10" s="129"/>
      <c r="X10" s="129"/>
      <c r="Y10" s="129"/>
      <c r="Z10" s="129"/>
      <c r="AA10" s="129"/>
      <c r="AB10" s="129"/>
      <c r="AC10" s="129"/>
      <c r="AD10" s="129"/>
      <c r="AE10" s="129"/>
    </row>
    <row r="11" spans="1:31" s="132" customFormat="1" ht="12" customHeight="1">
      <c r="A11" s="129"/>
      <c r="B11" s="130"/>
      <c r="C11" s="129"/>
      <c r="D11" s="127" t="s">
        <v>19</v>
      </c>
      <c r="E11" s="129"/>
      <c r="F11" s="134" t="s">
        <v>1</v>
      </c>
      <c r="G11" s="129"/>
      <c r="H11" s="129"/>
      <c r="I11" s="127" t="s">
        <v>20</v>
      </c>
      <c r="J11" s="134" t="s">
        <v>1</v>
      </c>
      <c r="K11" s="129"/>
      <c r="L11" s="131"/>
      <c r="S11" s="129"/>
      <c r="T11" s="129"/>
      <c r="U11" s="129"/>
      <c r="V11" s="129"/>
      <c r="W11" s="129"/>
      <c r="X11" s="129"/>
      <c r="Y11" s="129"/>
      <c r="Z11" s="129"/>
      <c r="AA11" s="129"/>
      <c r="AB11" s="129"/>
      <c r="AC11" s="129"/>
      <c r="AD11" s="129"/>
      <c r="AE11" s="129"/>
    </row>
    <row r="12" spans="1:31" s="132" customFormat="1" ht="12" customHeight="1">
      <c r="A12" s="129"/>
      <c r="B12" s="130"/>
      <c r="C12" s="129"/>
      <c r="D12" s="127" t="s">
        <v>22</v>
      </c>
      <c r="E12" s="129"/>
      <c r="F12" s="134" t="s">
        <v>23</v>
      </c>
      <c r="G12" s="129"/>
      <c r="H12" s="129"/>
      <c r="I12" s="127" t="s">
        <v>24</v>
      </c>
      <c r="J12" s="135" t="str">
        <f>'Rekapitulace stavby'!AN8</f>
        <v>30. 11. 2015</v>
      </c>
      <c r="K12" s="129"/>
      <c r="L12" s="131"/>
      <c r="S12" s="129"/>
      <c r="T12" s="129"/>
      <c r="U12" s="129"/>
      <c r="V12" s="129"/>
      <c r="W12" s="129"/>
      <c r="X12" s="129"/>
      <c r="Y12" s="129"/>
      <c r="Z12" s="129"/>
      <c r="AA12" s="129"/>
      <c r="AB12" s="129"/>
      <c r="AC12" s="129"/>
      <c r="AD12" s="129"/>
      <c r="AE12" s="129"/>
    </row>
    <row r="13" spans="1:31" s="132" customFormat="1" ht="10.9" customHeight="1">
      <c r="A13" s="129"/>
      <c r="B13" s="130"/>
      <c r="C13" s="129"/>
      <c r="D13" s="129"/>
      <c r="E13" s="129"/>
      <c r="F13" s="129"/>
      <c r="G13" s="129"/>
      <c r="H13" s="129"/>
      <c r="I13" s="129"/>
      <c r="J13" s="129"/>
      <c r="K13" s="129"/>
      <c r="L13" s="131"/>
      <c r="S13" s="129"/>
      <c r="T13" s="129"/>
      <c r="U13" s="129"/>
      <c r="V13" s="129"/>
      <c r="W13" s="129"/>
      <c r="X13" s="129"/>
      <c r="Y13" s="129"/>
      <c r="Z13" s="129"/>
      <c r="AA13" s="129"/>
      <c r="AB13" s="129"/>
      <c r="AC13" s="129"/>
      <c r="AD13" s="129"/>
      <c r="AE13" s="129"/>
    </row>
    <row r="14" spans="1:31" s="132" customFormat="1" ht="12" customHeight="1">
      <c r="A14" s="129"/>
      <c r="B14" s="130"/>
      <c r="C14" s="129"/>
      <c r="D14" s="127" t="s">
        <v>28</v>
      </c>
      <c r="E14" s="129"/>
      <c r="F14" s="129"/>
      <c r="G14" s="129"/>
      <c r="H14" s="129"/>
      <c r="I14" s="127" t="s">
        <v>29</v>
      </c>
      <c r="J14" s="134" t="s">
        <v>1</v>
      </c>
      <c r="K14" s="129"/>
      <c r="L14" s="131"/>
      <c r="S14" s="129"/>
      <c r="T14" s="129"/>
      <c r="U14" s="129"/>
      <c r="V14" s="129"/>
      <c r="W14" s="129"/>
      <c r="X14" s="129"/>
      <c r="Y14" s="129"/>
      <c r="Z14" s="129"/>
      <c r="AA14" s="129"/>
      <c r="AB14" s="129"/>
      <c r="AC14" s="129"/>
      <c r="AD14" s="129"/>
      <c r="AE14" s="129"/>
    </row>
    <row r="15" spans="1:31" s="132" customFormat="1" ht="18" customHeight="1">
      <c r="A15" s="129"/>
      <c r="B15" s="130"/>
      <c r="C15" s="129"/>
      <c r="D15" s="129"/>
      <c r="E15" s="134" t="s">
        <v>30</v>
      </c>
      <c r="F15" s="129"/>
      <c r="G15" s="129"/>
      <c r="H15" s="129"/>
      <c r="I15" s="127" t="s">
        <v>31</v>
      </c>
      <c r="J15" s="134" t="s">
        <v>1</v>
      </c>
      <c r="K15" s="129"/>
      <c r="L15" s="131"/>
      <c r="S15" s="129"/>
      <c r="T15" s="129"/>
      <c r="U15" s="129"/>
      <c r="V15" s="129"/>
      <c r="W15" s="129"/>
      <c r="X15" s="129"/>
      <c r="Y15" s="129"/>
      <c r="Z15" s="129"/>
      <c r="AA15" s="129"/>
      <c r="AB15" s="129"/>
      <c r="AC15" s="129"/>
      <c r="AD15" s="129"/>
      <c r="AE15" s="129"/>
    </row>
    <row r="16" spans="1:31" s="132" customFormat="1" ht="6.95" customHeight="1">
      <c r="A16" s="129"/>
      <c r="B16" s="130"/>
      <c r="C16" s="129"/>
      <c r="D16" s="129"/>
      <c r="E16" s="129"/>
      <c r="F16" s="129"/>
      <c r="G16" s="129"/>
      <c r="H16" s="129"/>
      <c r="I16" s="129"/>
      <c r="J16" s="129"/>
      <c r="K16" s="129"/>
      <c r="L16" s="131"/>
      <c r="S16" s="129"/>
      <c r="T16" s="129"/>
      <c r="U16" s="129"/>
      <c r="V16" s="129"/>
      <c r="W16" s="129"/>
      <c r="X16" s="129"/>
      <c r="Y16" s="129"/>
      <c r="Z16" s="129"/>
      <c r="AA16" s="129"/>
      <c r="AB16" s="129"/>
      <c r="AC16" s="129"/>
      <c r="AD16" s="129"/>
      <c r="AE16" s="129"/>
    </row>
    <row r="17" spans="1:31" s="132" customFormat="1" ht="12" customHeight="1">
      <c r="A17" s="129"/>
      <c r="B17" s="130"/>
      <c r="C17" s="129"/>
      <c r="D17" s="127" t="s">
        <v>32</v>
      </c>
      <c r="E17" s="129"/>
      <c r="F17" s="129"/>
      <c r="G17" s="129"/>
      <c r="H17" s="129"/>
      <c r="I17" s="127" t="s">
        <v>29</v>
      </c>
      <c r="J17" s="136" t="str">
        <f>'Rekapitulace stavby'!AN13</f>
        <v>Vyplň údaj</v>
      </c>
      <c r="K17" s="129"/>
      <c r="L17" s="131"/>
      <c r="S17" s="129"/>
      <c r="T17" s="129"/>
      <c r="U17" s="129"/>
      <c r="V17" s="129"/>
      <c r="W17" s="129"/>
      <c r="X17" s="129"/>
      <c r="Y17" s="129"/>
      <c r="Z17" s="129"/>
      <c r="AA17" s="129"/>
      <c r="AB17" s="129"/>
      <c r="AC17" s="129"/>
      <c r="AD17" s="129"/>
      <c r="AE17" s="129"/>
    </row>
    <row r="18" spans="1:31" s="132" customFormat="1" ht="18" customHeight="1">
      <c r="A18" s="129"/>
      <c r="B18" s="130"/>
      <c r="C18" s="129"/>
      <c r="D18" s="129"/>
      <c r="E18" s="374" t="str">
        <f>'Rekapitulace stavby'!E14</f>
        <v>Vyplň údaj</v>
      </c>
      <c r="F18" s="363"/>
      <c r="G18" s="363"/>
      <c r="H18" s="363"/>
      <c r="I18" s="127" t="s">
        <v>31</v>
      </c>
      <c r="J18" s="136" t="str">
        <f>'Rekapitulace stavby'!AN14</f>
        <v>Vyplň údaj</v>
      </c>
      <c r="K18" s="129"/>
      <c r="L18" s="131"/>
      <c r="S18" s="129"/>
      <c r="T18" s="129"/>
      <c r="U18" s="129"/>
      <c r="V18" s="129"/>
      <c r="W18" s="129"/>
      <c r="X18" s="129"/>
      <c r="Y18" s="129"/>
      <c r="Z18" s="129"/>
      <c r="AA18" s="129"/>
      <c r="AB18" s="129"/>
      <c r="AC18" s="129"/>
      <c r="AD18" s="129"/>
      <c r="AE18" s="129"/>
    </row>
    <row r="19" spans="1:31" s="132" customFormat="1" ht="6.95" customHeight="1">
      <c r="A19" s="129"/>
      <c r="B19" s="130"/>
      <c r="C19" s="129"/>
      <c r="D19" s="129"/>
      <c r="E19" s="129"/>
      <c r="F19" s="129"/>
      <c r="G19" s="129"/>
      <c r="H19" s="129"/>
      <c r="I19" s="129"/>
      <c r="J19" s="129"/>
      <c r="K19" s="129"/>
      <c r="L19" s="131"/>
      <c r="S19" s="129"/>
      <c r="T19" s="129"/>
      <c r="U19" s="129"/>
      <c r="V19" s="129"/>
      <c r="W19" s="129"/>
      <c r="X19" s="129"/>
      <c r="Y19" s="129"/>
      <c r="Z19" s="129"/>
      <c r="AA19" s="129"/>
      <c r="AB19" s="129"/>
      <c r="AC19" s="129"/>
      <c r="AD19" s="129"/>
      <c r="AE19" s="129"/>
    </row>
    <row r="20" spans="1:31" s="132" customFormat="1" ht="12" customHeight="1">
      <c r="A20" s="129"/>
      <c r="B20" s="130"/>
      <c r="C20" s="129"/>
      <c r="D20" s="127" t="s">
        <v>34</v>
      </c>
      <c r="E20" s="129"/>
      <c r="F20" s="129"/>
      <c r="G20" s="129"/>
      <c r="H20" s="129"/>
      <c r="I20" s="127" t="s">
        <v>29</v>
      </c>
      <c r="J20" s="134" t="str">
        <f>IF('Rekapitulace stavby'!AN16="","",'Rekapitulace stavby'!AN16)</f>
        <v/>
      </c>
      <c r="K20" s="129"/>
      <c r="L20" s="131"/>
      <c r="S20" s="129"/>
      <c r="T20" s="129"/>
      <c r="U20" s="129"/>
      <c r="V20" s="129"/>
      <c r="W20" s="129"/>
      <c r="X20" s="129"/>
      <c r="Y20" s="129"/>
      <c r="Z20" s="129"/>
      <c r="AA20" s="129"/>
      <c r="AB20" s="129"/>
      <c r="AC20" s="129"/>
      <c r="AD20" s="129"/>
      <c r="AE20" s="129"/>
    </row>
    <row r="21" spans="1:31" s="132" customFormat="1" ht="18" customHeight="1">
      <c r="A21" s="129"/>
      <c r="B21" s="130"/>
      <c r="C21" s="129"/>
      <c r="D21" s="129"/>
      <c r="E21" s="134" t="str">
        <f>IF('Rekapitulace stavby'!E17="","",'Rekapitulace stavby'!E17)</f>
        <v xml:space="preserve"> </v>
      </c>
      <c r="F21" s="129"/>
      <c r="G21" s="129"/>
      <c r="H21" s="129"/>
      <c r="I21" s="127" t="s">
        <v>31</v>
      </c>
      <c r="J21" s="134" t="str">
        <f>IF('Rekapitulace stavby'!AN17="","",'Rekapitulace stavby'!AN17)</f>
        <v/>
      </c>
      <c r="K21" s="129"/>
      <c r="L21" s="131"/>
      <c r="S21" s="129"/>
      <c r="T21" s="129"/>
      <c r="U21" s="129"/>
      <c r="V21" s="129"/>
      <c r="W21" s="129"/>
      <c r="X21" s="129"/>
      <c r="Y21" s="129"/>
      <c r="Z21" s="129"/>
      <c r="AA21" s="129"/>
      <c r="AB21" s="129"/>
      <c r="AC21" s="129"/>
      <c r="AD21" s="129"/>
      <c r="AE21" s="129"/>
    </row>
    <row r="22" spans="1:31" s="132" customFormat="1" ht="6.95" customHeight="1">
      <c r="A22" s="129"/>
      <c r="B22" s="130"/>
      <c r="C22" s="129"/>
      <c r="D22" s="129"/>
      <c r="E22" s="129"/>
      <c r="F22" s="129"/>
      <c r="G22" s="129"/>
      <c r="H22" s="129"/>
      <c r="I22" s="129"/>
      <c r="J22" s="129"/>
      <c r="K22" s="129"/>
      <c r="L22" s="131"/>
      <c r="S22" s="129"/>
      <c r="T22" s="129"/>
      <c r="U22" s="129"/>
      <c r="V22" s="129"/>
      <c r="W22" s="129"/>
      <c r="X22" s="129"/>
      <c r="Y22" s="129"/>
      <c r="Z22" s="129"/>
      <c r="AA22" s="129"/>
      <c r="AB22" s="129"/>
      <c r="AC22" s="129"/>
      <c r="AD22" s="129"/>
      <c r="AE22" s="129"/>
    </row>
    <row r="23" spans="1:31" s="132" customFormat="1" ht="12" customHeight="1">
      <c r="A23" s="129"/>
      <c r="B23" s="130"/>
      <c r="C23" s="129"/>
      <c r="D23" s="127" t="s">
        <v>36</v>
      </c>
      <c r="E23" s="129"/>
      <c r="F23" s="129"/>
      <c r="G23" s="129"/>
      <c r="H23" s="129"/>
      <c r="I23" s="127" t="s">
        <v>29</v>
      </c>
      <c r="J23" s="134" t="s">
        <v>1</v>
      </c>
      <c r="K23" s="129"/>
      <c r="L23" s="131"/>
      <c r="S23" s="129"/>
      <c r="T23" s="129"/>
      <c r="U23" s="129"/>
      <c r="V23" s="129"/>
      <c r="W23" s="129"/>
      <c r="X23" s="129"/>
      <c r="Y23" s="129"/>
      <c r="Z23" s="129"/>
      <c r="AA23" s="129"/>
      <c r="AB23" s="129"/>
      <c r="AC23" s="129"/>
      <c r="AD23" s="129"/>
      <c r="AE23" s="129"/>
    </row>
    <row r="24" spans="1:31" s="132" customFormat="1" ht="18" customHeight="1">
      <c r="A24" s="129"/>
      <c r="B24" s="130"/>
      <c r="C24" s="129"/>
      <c r="D24" s="129"/>
      <c r="E24" s="134" t="s">
        <v>37</v>
      </c>
      <c r="F24" s="129"/>
      <c r="G24" s="129"/>
      <c r="H24" s="129"/>
      <c r="I24" s="127" t="s">
        <v>31</v>
      </c>
      <c r="J24" s="134" t="s">
        <v>1</v>
      </c>
      <c r="K24" s="129"/>
      <c r="L24" s="131"/>
      <c r="S24" s="129"/>
      <c r="T24" s="129"/>
      <c r="U24" s="129"/>
      <c r="V24" s="129"/>
      <c r="W24" s="129"/>
      <c r="X24" s="129"/>
      <c r="Y24" s="129"/>
      <c r="Z24" s="129"/>
      <c r="AA24" s="129"/>
      <c r="AB24" s="129"/>
      <c r="AC24" s="129"/>
      <c r="AD24" s="129"/>
      <c r="AE24" s="129"/>
    </row>
    <row r="25" spans="1:31" s="132" customFormat="1" ht="6.95" customHeight="1">
      <c r="A25" s="129"/>
      <c r="B25" s="130"/>
      <c r="C25" s="129"/>
      <c r="D25" s="129"/>
      <c r="E25" s="129"/>
      <c r="F25" s="129"/>
      <c r="G25" s="129"/>
      <c r="H25" s="129"/>
      <c r="I25" s="129"/>
      <c r="J25" s="129"/>
      <c r="K25" s="129"/>
      <c r="L25" s="131"/>
      <c r="S25" s="129"/>
      <c r="T25" s="129"/>
      <c r="U25" s="129"/>
      <c r="V25" s="129"/>
      <c r="W25" s="129"/>
      <c r="X25" s="129"/>
      <c r="Y25" s="129"/>
      <c r="Z25" s="129"/>
      <c r="AA25" s="129"/>
      <c r="AB25" s="129"/>
      <c r="AC25" s="129"/>
      <c r="AD25" s="129"/>
      <c r="AE25" s="129"/>
    </row>
    <row r="26" spans="1:31" s="132" customFormat="1" ht="12" customHeight="1">
      <c r="A26" s="129"/>
      <c r="B26" s="130"/>
      <c r="C26" s="129"/>
      <c r="D26" s="127" t="s">
        <v>38</v>
      </c>
      <c r="E26" s="129"/>
      <c r="F26" s="129"/>
      <c r="G26" s="129"/>
      <c r="H26" s="129"/>
      <c r="I26" s="129"/>
      <c r="J26" s="129"/>
      <c r="K26" s="129"/>
      <c r="L26" s="131"/>
      <c r="S26" s="129"/>
      <c r="T26" s="129"/>
      <c r="U26" s="129"/>
      <c r="V26" s="129"/>
      <c r="W26" s="129"/>
      <c r="X26" s="129"/>
      <c r="Y26" s="129"/>
      <c r="Z26" s="129"/>
      <c r="AA26" s="129"/>
      <c r="AB26" s="129"/>
      <c r="AC26" s="129"/>
      <c r="AD26" s="129"/>
      <c r="AE26" s="129"/>
    </row>
    <row r="27" spans="1:31" s="142" customFormat="1" ht="14.45" customHeight="1">
      <c r="A27" s="139"/>
      <c r="B27" s="140"/>
      <c r="C27" s="139"/>
      <c r="D27" s="139"/>
      <c r="E27" s="367" t="s">
        <v>1</v>
      </c>
      <c r="F27" s="367"/>
      <c r="G27" s="367"/>
      <c r="H27" s="367"/>
      <c r="I27" s="139"/>
      <c r="J27" s="139"/>
      <c r="K27" s="139"/>
      <c r="L27" s="141"/>
      <c r="S27" s="139"/>
      <c r="T27" s="139"/>
      <c r="U27" s="139"/>
      <c r="V27" s="139"/>
      <c r="W27" s="139"/>
      <c r="X27" s="139"/>
      <c r="Y27" s="139"/>
      <c r="Z27" s="139"/>
      <c r="AA27" s="139"/>
      <c r="AB27" s="139"/>
      <c r="AC27" s="139"/>
      <c r="AD27" s="139"/>
      <c r="AE27" s="139"/>
    </row>
    <row r="28" spans="1:31" s="132" customFormat="1" ht="6.95" customHeight="1">
      <c r="A28" s="129"/>
      <c r="B28" s="130"/>
      <c r="C28" s="129"/>
      <c r="D28" s="129"/>
      <c r="E28" s="129"/>
      <c r="F28" s="129"/>
      <c r="G28" s="129"/>
      <c r="H28" s="129"/>
      <c r="I28" s="129"/>
      <c r="J28" s="129"/>
      <c r="K28" s="129"/>
      <c r="L28" s="131"/>
      <c r="S28" s="129"/>
      <c r="T28" s="129"/>
      <c r="U28" s="129"/>
      <c r="V28" s="129"/>
      <c r="W28" s="129"/>
      <c r="X28" s="129"/>
      <c r="Y28" s="129"/>
      <c r="Z28" s="129"/>
      <c r="AA28" s="129"/>
      <c r="AB28" s="129"/>
      <c r="AC28" s="129"/>
      <c r="AD28" s="129"/>
      <c r="AE28" s="129"/>
    </row>
    <row r="29" spans="1:31" s="132" customFormat="1" ht="6.95" customHeight="1">
      <c r="A29" s="129"/>
      <c r="B29" s="130"/>
      <c r="C29" s="129"/>
      <c r="D29" s="143"/>
      <c r="E29" s="143"/>
      <c r="F29" s="143"/>
      <c r="G29" s="143"/>
      <c r="H29" s="143"/>
      <c r="I29" s="143"/>
      <c r="J29" s="143"/>
      <c r="K29" s="143"/>
      <c r="L29" s="131"/>
      <c r="S29" s="129"/>
      <c r="T29" s="129"/>
      <c r="U29" s="129"/>
      <c r="V29" s="129"/>
      <c r="W29" s="129"/>
      <c r="X29" s="129"/>
      <c r="Y29" s="129"/>
      <c r="Z29" s="129"/>
      <c r="AA29" s="129"/>
      <c r="AB29" s="129"/>
      <c r="AC29" s="129"/>
      <c r="AD29" s="129"/>
      <c r="AE29" s="129"/>
    </row>
    <row r="30" spans="1:31" s="132" customFormat="1" ht="25.35" customHeight="1">
      <c r="A30" s="129"/>
      <c r="B30" s="130"/>
      <c r="C30" s="129"/>
      <c r="D30" s="144" t="s">
        <v>39</v>
      </c>
      <c r="E30" s="129"/>
      <c r="F30" s="129"/>
      <c r="G30" s="129"/>
      <c r="H30" s="129"/>
      <c r="I30" s="129"/>
      <c r="J30" s="145">
        <f>ROUND(J124,2)</f>
        <v>0</v>
      </c>
      <c r="K30" s="129"/>
      <c r="L30" s="131"/>
      <c r="S30" s="129"/>
      <c r="T30" s="129"/>
      <c r="U30" s="129"/>
      <c r="V30" s="129"/>
      <c r="W30" s="129"/>
      <c r="X30" s="129"/>
      <c r="Y30" s="129"/>
      <c r="Z30" s="129"/>
      <c r="AA30" s="129"/>
      <c r="AB30" s="129"/>
      <c r="AC30" s="129"/>
      <c r="AD30" s="129"/>
      <c r="AE30" s="129"/>
    </row>
    <row r="31" spans="1:31" s="132" customFormat="1" ht="6.95" customHeight="1">
      <c r="A31" s="129"/>
      <c r="B31" s="130"/>
      <c r="C31" s="129"/>
      <c r="D31" s="143"/>
      <c r="E31" s="143"/>
      <c r="F31" s="143"/>
      <c r="G31" s="143"/>
      <c r="H31" s="143"/>
      <c r="I31" s="143"/>
      <c r="J31" s="143"/>
      <c r="K31" s="143"/>
      <c r="L31" s="131"/>
      <c r="S31" s="129"/>
      <c r="T31" s="129"/>
      <c r="U31" s="129"/>
      <c r="V31" s="129"/>
      <c r="W31" s="129"/>
      <c r="X31" s="129"/>
      <c r="Y31" s="129"/>
      <c r="Z31" s="129"/>
      <c r="AA31" s="129"/>
      <c r="AB31" s="129"/>
      <c r="AC31" s="129"/>
      <c r="AD31" s="129"/>
      <c r="AE31" s="129"/>
    </row>
    <row r="32" spans="1:31" s="132" customFormat="1" ht="14.45" customHeight="1">
      <c r="A32" s="129"/>
      <c r="B32" s="130"/>
      <c r="C32" s="129"/>
      <c r="D32" s="129"/>
      <c r="E32" s="129"/>
      <c r="F32" s="146" t="s">
        <v>41</v>
      </c>
      <c r="G32" s="129"/>
      <c r="H32" s="129"/>
      <c r="I32" s="146" t="s">
        <v>40</v>
      </c>
      <c r="J32" s="146" t="s">
        <v>42</v>
      </c>
      <c r="K32" s="129"/>
      <c r="L32" s="131"/>
      <c r="S32" s="129"/>
      <c r="T32" s="129"/>
      <c r="U32" s="129"/>
      <c r="V32" s="129"/>
      <c r="W32" s="129"/>
      <c r="X32" s="129"/>
      <c r="Y32" s="129"/>
      <c r="Z32" s="129"/>
      <c r="AA32" s="129"/>
      <c r="AB32" s="129"/>
      <c r="AC32" s="129"/>
      <c r="AD32" s="129"/>
      <c r="AE32" s="129"/>
    </row>
    <row r="33" spans="1:31" s="132" customFormat="1" ht="14.45" customHeight="1">
      <c r="A33" s="129"/>
      <c r="B33" s="130"/>
      <c r="C33" s="129"/>
      <c r="D33" s="147" t="s">
        <v>43</v>
      </c>
      <c r="E33" s="127" t="s">
        <v>44</v>
      </c>
      <c r="F33" s="148">
        <f>ROUND((SUM(BE124:BE340)),2)</f>
        <v>0</v>
      </c>
      <c r="G33" s="129"/>
      <c r="H33" s="129"/>
      <c r="I33" s="149">
        <v>0.21</v>
      </c>
      <c r="J33" s="148">
        <f>ROUND(((SUM(BE124:BE340))*I33),2)</f>
        <v>0</v>
      </c>
      <c r="K33" s="129"/>
      <c r="L33" s="131"/>
      <c r="S33" s="129"/>
      <c r="T33" s="129"/>
      <c r="U33" s="129"/>
      <c r="V33" s="129"/>
      <c r="W33" s="129"/>
      <c r="X33" s="129"/>
      <c r="Y33" s="129"/>
      <c r="Z33" s="129"/>
      <c r="AA33" s="129"/>
      <c r="AB33" s="129"/>
      <c r="AC33" s="129"/>
      <c r="AD33" s="129"/>
      <c r="AE33" s="129"/>
    </row>
    <row r="34" spans="1:31" s="132" customFormat="1" ht="14.45" customHeight="1">
      <c r="A34" s="129"/>
      <c r="B34" s="130"/>
      <c r="C34" s="129"/>
      <c r="D34" s="129"/>
      <c r="E34" s="127" t="s">
        <v>45</v>
      </c>
      <c r="F34" s="148">
        <f>ROUND((SUM(BF124:BF340)),2)</f>
        <v>0</v>
      </c>
      <c r="G34" s="129"/>
      <c r="H34" s="129"/>
      <c r="I34" s="149">
        <v>0.15</v>
      </c>
      <c r="J34" s="148">
        <f>ROUND(((SUM(BF124:BF340))*I34),2)</f>
        <v>0</v>
      </c>
      <c r="K34" s="129"/>
      <c r="L34" s="131"/>
      <c r="S34" s="129"/>
      <c r="T34" s="129"/>
      <c r="U34" s="129"/>
      <c r="V34" s="129"/>
      <c r="W34" s="129"/>
      <c r="X34" s="129"/>
      <c r="Y34" s="129"/>
      <c r="Z34" s="129"/>
      <c r="AA34" s="129"/>
      <c r="AB34" s="129"/>
      <c r="AC34" s="129"/>
      <c r="AD34" s="129"/>
      <c r="AE34" s="129"/>
    </row>
    <row r="35" spans="1:31" s="132" customFormat="1" ht="14.45" customHeight="1" hidden="1">
      <c r="A35" s="129"/>
      <c r="B35" s="130"/>
      <c r="C35" s="129"/>
      <c r="D35" s="129"/>
      <c r="E35" s="127" t="s">
        <v>46</v>
      </c>
      <c r="F35" s="148">
        <f>ROUND((SUM(BG124:BG340)),2)</f>
        <v>0</v>
      </c>
      <c r="G35" s="129"/>
      <c r="H35" s="129"/>
      <c r="I35" s="149">
        <v>0.21</v>
      </c>
      <c r="J35" s="148">
        <f>0</f>
        <v>0</v>
      </c>
      <c r="K35" s="129"/>
      <c r="L35" s="131"/>
      <c r="S35" s="129"/>
      <c r="T35" s="129"/>
      <c r="U35" s="129"/>
      <c r="V35" s="129"/>
      <c r="W35" s="129"/>
      <c r="X35" s="129"/>
      <c r="Y35" s="129"/>
      <c r="Z35" s="129"/>
      <c r="AA35" s="129"/>
      <c r="AB35" s="129"/>
      <c r="AC35" s="129"/>
      <c r="AD35" s="129"/>
      <c r="AE35" s="129"/>
    </row>
    <row r="36" spans="1:31" s="132" customFormat="1" ht="14.45" customHeight="1" hidden="1">
      <c r="A36" s="129"/>
      <c r="B36" s="130"/>
      <c r="C36" s="129"/>
      <c r="D36" s="129"/>
      <c r="E36" s="127" t="s">
        <v>47</v>
      </c>
      <c r="F36" s="148">
        <f>ROUND((SUM(BH124:BH340)),2)</f>
        <v>0</v>
      </c>
      <c r="G36" s="129"/>
      <c r="H36" s="129"/>
      <c r="I36" s="149">
        <v>0.15</v>
      </c>
      <c r="J36" s="148">
        <f>0</f>
        <v>0</v>
      </c>
      <c r="K36" s="129"/>
      <c r="L36" s="131"/>
      <c r="S36" s="129"/>
      <c r="T36" s="129"/>
      <c r="U36" s="129"/>
      <c r="V36" s="129"/>
      <c r="W36" s="129"/>
      <c r="X36" s="129"/>
      <c r="Y36" s="129"/>
      <c r="Z36" s="129"/>
      <c r="AA36" s="129"/>
      <c r="AB36" s="129"/>
      <c r="AC36" s="129"/>
      <c r="AD36" s="129"/>
      <c r="AE36" s="129"/>
    </row>
    <row r="37" spans="1:31" s="132" customFormat="1" ht="14.45" customHeight="1" hidden="1">
      <c r="A37" s="129"/>
      <c r="B37" s="130"/>
      <c r="C37" s="129"/>
      <c r="D37" s="129"/>
      <c r="E37" s="127" t="s">
        <v>48</v>
      </c>
      <c r="F37" s="148">
        <f>ROUND((SUM(BI124:BI340)),2)</f>
        <v>0</v>
      </c>
      <c r="G37" s="129"/>
      <c r="H37" s="129"/>
      <c r="I37" s="149">
        <v>0</v>
      </c>
      <c r="J37" s="148">
        <f>0</f>
        <v>0</v>
      </c>
      <c r="K37" s="129"/>
      <c r="L37" s="131"/>
      <c r="S37" s="129"/>
      <c r="T37" s="129"/>
      <c r="U37" s="129"/>
      <c r="V37" s="129"/>
      <c r="W37" s="129"/>
      <c r="X37" s="129"/>
      <c r="Y37" s="129"/>
      <c r="Z37" s="129"/>
      <c r="AA37" s="129"/>
      <c r="AB37" s="129"/>
      <c r="AC37" s="129"/>
      <c r="AD37" s="129"/>
      <c r="AE37" s="129"/>
    </row>
    <row r="38" spans="1:31" s="132" customFormat="1" ht="6.95" customHeight="1">
      <c r="A38" s="129"/>
      <c r="B38" s="130"/>
      <c r="C38" s="129"/>
      <c r="D38" s="129"/>
      <c r="E38" s="129"/>
      <c r="F38" s="129"/>
      <c r="G38" s="129"/>
      <c r="H38" s="129"/>
      <c r="I38" s="129"/>
      <c r="J38" s="129"/>
      <c r="K38" s="129"/>
      <c r="L38" s="131"/>
      <c r="S38" s="129"/>
      <c r="T38" s="129"/>
      <c r="U38" s="129"/>
      <c r="V38" s="129"/>
      <c r="W38" s="129"/>
      <c r="X38" s="129"/>
      <c r="Y38" s="129"/>
      <c r="Z38" s="129"/>
      <c r="AA38" s="129"/>
      <c r="AB38" s="129"/>
      <c r="AC38" s="129"/>
      <c r="AD38" s="129"/>
      <c r="AE38" s="129"/>
    </row>
    <row r="39" spans="1:31" s="132" customFormat="1" ht="25.35" customHeight="1">
      <c r="A39" s="129"/>
      <c r="B39" s="130"/>
      <c r="C39" s="150"/>
      <c r="D39" s="151" t="s">
        <v>49</v>
      </c>
      <c r="E39" s="152"/>
      <c r="F39" s="152"/>
      <c r="G39" s="153" t="s">
        <v>50</v>
      </c>
      <c r="H39" s="154" t="s">
        <v>51</v>
      </c>
      <c r="I39" s="152"/>
      <c r="J39" s="155">
        <f>SUM(J30:J37)</f>
        <v>0</v>
      </c>
      <c r="K39" s="156"/>
      <c r="L39" s="131"/>
      <c r="S39" s="129"/>
      <c r="T39" s="129"/>
      <c r="U39" s="129"/>
      <c r="V39" s="129"/>
      <c r="W39" s="129"/>
      <c r="X39" s="129"/>
      <c r="Y39" s="129"/>
      <c r="Z39" s="129"/>
      <c r="AA39" s="129"/>
      <c r="AB39" s="129"/>
      <c r="AC39" s="129"/>
      <c r="AD39" s="129"/>
      <c r="AE39" s="129"/>
    </row>
    <row r="40" spans="1:31" s="132" customFormat="1" ht="14.45" customHeight="1">
      <c r="A40" s="129"/>
      <c r="B40" s="130"/>
      <c r="C40" s="129"/>
      <c r="D40" s="129"/>
      <c r="E40" s="129"/>
      <c r="F40" s="129"/>
      <c r="G40" s="129"/>
      <c r="H40" s="129"/>
      <c r="I40" s="129"/>
      <c r="J40" s="129"/>
      <c r="K40" s="129"/>
      <c r="L40" s="131"/>
      <c r="S40" s="129"/>
      <c r="T40" s="129"/>
      <c r="U40" s="129"/>
      <c r="V40" s="129"/>
      <c r="W40" s="129"/>
      <c r="X40" s="129"/>
      <c r="Y40" s="129"/>
      <c r="Z40" s="129"/>
      <c r="AA40" s="129"/>
      <c r="AB40" s="129"/>
      <c r="AC40" s="129"/>
      <c r="AD40" s="129"/>
      <c r="AE40" s="129"/>
    </row>
    <row r="41" spans="2:12" ht="14.45" customHeight="1">
      <c r="B41" s="124"/>
      <c r="L41" s="124"/>
    </row>
    <row r="42" spans="2:12" ht="14.45" customHeight="1">
      <c r="B42" s="124"/>
      <c r="L42" s="124"/>
    </row>
    <row r="43" spans="2:12" ht="14.45" customHeight="1">
      <c r="B43" s="124"/>
      <c r="L43" s="124"/>
    </row>
    <row r="44" spans="2:12" ht="14.45" customHeight="1">
      <c r="B44" s="124"/>
      <c r="L44" s="124"/>
    </row>
    <row r="45" spans="2:12" ht="14.45" customHeight="1">
      <c r="B45" s="124"/>
      <c r="L45" s="124"/>
    </row>
    <row r="46" spans="2:12" ht="14.45" customHeight="1">
      <c r="B46" s="124"/>
      <c r="L46" s="124"/>
    </row>
    <row r="47" spans="2:12" ht="14.45" customHeight="1">
      <c r="B47" s="124"/>
      <c r="L47" s="124"/>
    </row>
    <row r="48" spans="2:12" ht="14.45" customHeight="1">
      <c r="B48" s="124"/>
      <c r="L48" s="124"/>
    </row>
    <row r="49" spans="2:12" ht="14.45" customHeight="1">
      <c r="B49" s="124"/>
      <c r="L49" s="124"/>
    </row>
    <row r="50" spans="2:12" s="132" customFormat="1" ht="14.45" customHeight="1">
      <c r="B50" s="131"/>
      <c r="D50" s="157" t="s">
        <v>52</v>
      </c>
      <c r="E50" s="158"/>
      <c r="F50" s="158"/>
      <c r="G50" s="157" t="s">
        <v>53</v>
      </c>
      <c r="H50" s="158"/>
      <c r="I50" s="158"/>
      <c r="J50" s="158"/>
      <c r="K50" s="158"/>
      <c r="L50" s="131"/>
    </row>
    <row r="51" spans="2:12" ht="12">
      <c r="B51" s="124"/>
      <c r="L51" s="124"/>
    </row>
    <row r="52" spans="2:12" ht="12">
      <c r="B52" s="124"/>
      <c r="L52" s="124"/>
    </row>
    <row r="53" spans="2:12" ht="12">
      <c r="B53" s="124"/>
      <c r="L53" s="124"/>
    </row>
    <row r="54" spans="2:12" ht="12">
      <c r="B54" s="124"/>
      <c r="L54" s="124"/>
    </row>
    <row r="55" spans="2:12" ht="12">
      <c r="B55" s="124"/>
      <c r="L55" s="124"/>
    </row>
    <row r="56" spans="2:12" ht="12">
      <c r="B56" s="124"/>
      <c r="L56" s="124"/>
    </row>
    <row r="57" spans="2:12" ht="12">
      <c r="B57" s="124"/>
      <c r="L57" s="124"/>
    </row>
    <row r="58" spans="2:12" ht="12">
      <c r="B58" s="124"/>
      <c r="L58" s="124"/>
    </row>
    <row r="59" spans="2:12" ht="12">
      <c r="B59" s="124"/>
      <c r="L59" s="124"/>
    </row>
    <row r="60" spans="2:12" ht="12">
      <c r="B60" s="124"/>
      <c r="L60" s="124"/>
    </row>
    <row r="61" spans="1:31" s="132" customFormat="1" ht="12.75">
      <c r="A61" s="129"/>
      <c r="B61" s="130"/>
      <c r="C61" s="129"/>
      <c r="D61" s="159" t="s">
        <v>54</v>
      </c>
      <c r="E61" s="160"/>
      <c r="F61" s="161" t="s">
        <v>55</v>
      </c>
      <c r="G61" s="159" t="s">
        <v>54</v>
      </c>
      <c r="H61" s="160"/>
      <c r="I61" s="160"/>
      <c r="J61" s="162" t="s">
        <v>55</v>
      </c>
      <c r="K61" s="160"/>
      <c r="L61" s="131"/>
      <c r="S61" s="129"/>
      <c r="T61" s="129"/>
      <c r="U61" s="129"/>
      <c r="V61" s="129"/>
      <c r="W61" s="129"/>
      <c r="X61" s="129"/>
      <c r="Y61" s="129"/>
      <c r="Z61" s="129"/>
      <c r="AA61" s="129"/>
      <c r="AB61" s="129"/>
      <c r="AC61" s="129"/>
      <c r="AD61" s="129"/>
      <c r="AE61" s="129"/>
    </row>
    <row r="62" spans="2:12" ht="12">
      <c r="B62" s="124"/>
      <c r="L62" s="124"/>
    </row>
    <row r="63" spans="2:12" ht="12">
      <c r="B63" s="124"/>
      <c r="L63" s="124"/>
    </row>
    <row r="64" spans="2:12" ht="12">
      <c r="B64" s="124"/>
      <c r="L64" s="124"/>
    </row>
    <row r="65" spans="1:31" s="132" customFormat="1" ht="12.75">
      <c r="A65" s="129"/>
      <c r="B65" s="130"/>
      <c r="C65" s="129"/>
      <c r="D65" s="157" t="s">
        <v>56</v>
      </c>
      <c r="E65" s="163"/>
      <c r="F65" s="163"/>
      <c r="G65" s="157" t="s">
        <v>57</v>
      </c>
      <c r="H65" s="163"/>
      <c r="I65" s="163"/>
      <c r="J65" s="163"/>
      <c r="K65" s="163"/>
      <c r="L65" s="131"/>
      <c r="S65" s="129"/>
      <c r="T65" s="129"/>
      <c r="U65" s="129"/>
      <c r="V65" s="129"/>
      <c r="W65" s="129"/>
      <c r="X65" s="129"/>
      <c r="Y65" s="129"/>
      <c r="Z65" s="129"/>
      <c r="AA65" s="129"/>
      <c r="AB65" s="129"/>
      <c r="AC65" s="129"/>
      <c r="AD65" s="129"/>
      <c r="AE65" s="129"/>
    </row>
    <row r="66" spans="2:12" ht="12">
      <c r="B66" s="124"/>
      <c r="L66" s="124"/>
    </row>
    <row r="67" spans="2:12" ht="12">
      <c r="B67" s="124"/>
      <c r="L67" s="124"/>
    </row>
    <row r="68" spans="2:12" ht="12">
      <c r="B68" s="124"/>
      <c r="L68" s="124"/>
    </row>
    <row r="69" spans="2:12" ht="12">
      <c r="B69" s="124"/>
      <c r="L69" s="124"/>
    </row>
    <row r="70" spans="2:12" ht="12">
      <c r="B70" s="124"/>
      <c r="L70" s="124"/>
    </row>
    <row r="71" spans="2:12" ht="12">
      <c r="B71" s="124"/>
      <c r="L71" s="124"/>
    </row>
    <row r="72" spans="2:12" ht="12">
      <c r="B72" s="124"/>
      <c r="L72" s="124"/>
    </row>
    <row r="73" spans="2:12" ht="12">
      <c r="B73" s="124"/>
      <c r="L73" s="124"/>
    </row>
    <row r="74" spans="2:12" ht="12">
      <c r="B74" s="124"/>
      <c r="L74" s="124"/>
    </row>
    <row r="75" spans="2:12" ht="12">
      <c r="B75" s="124"/>
      <c r="L75" s="124"/>
    </row>
    <row r="76" spans="1:31" s="132" customFormat="1" ht="12.75">
      <c r="A76" s="129"/>
      <c r="B76" s="130"/>
      <c r="C76" s="129"/>
      <c r="D76" s="159" t="s">
        <v>54</v>
      </c>
      <c r="E76" s="160"/>
      <c r="F76" s="161" t="s">
        <v>55</v>
      </c>
      <c r="G76" s="159" t="s">
        <v>54</v>
      </c>
      <c r="H76" s="160"/>
      <c r="I76" s="160"/>
      <c r="J76" s="162" t="s">
        <v>55</v>
      </c>
      <c r="K76" s="160"/>
      <c r="L76" s="131"/>
      <c r="S76" s="129"/>
      <c r="T76" s="129"/>
      <c r="U76" s="129"/>
      <c r="V76" s="129"/>
      <c r="W76" s="129"/>
      <c r="X76" s="129"/>
      <c r="Y76" s="129"/>
      <c r="Z76" s="129"/>
      <c r="AA76" s="129"/>
      <c r="AB76" s="129"/>
      <c r="AC76" s="129"/>
      <c r="AD76" s="129"/>
      <c r="AE76" s="129"/>
    </row>
    <row r="77" spans="1:31" s="132" customFormat="1" ht="14.45" customHeight="1">
      <c r="A77" s="129"/>
      <c r="B77" s="164"/>
      <c r="C77" s="165"/>
      <c r="D77" s="165"/>
      <c r="E77" s="165"/>
      <c r="F77" s="165"/>
      <c r="G77" s="165"/>
      <c r="H77" s="165"/>
      <c r="I77" s="165"/>
      <c r="J77" s="165"/>
      <c r="K77" s="165"/>
      <c r="L77" s="131"/>
      <c r="S77" s="129"/>
      <c r="T77" s="129"/>
      <c r="U77" s="129"/>
      <c r="V77" s="129"/>
      <c r="W77" s="129"/>
      <c r="X77" s="129"/>
      <c r="Y77" s="129"/>
      <c r="Z77" s="129"/>
      <c r="AA77" s="129"/>
      <c r="AB77" s="129"/>
      <c r="AC77" s="129"/>
      <c r="AD77" s="129"/>
      <c r="AE77" s="129"/>
    </row>
    <row r="81" spans="1:31" s="132" customFormat="1" ht="6.95" customHeight="1">
      <c r="A81" s="129"/>
      <c r="B81" s="166"/>
      <c r="C81" s="167"/>
      <c r="D81" s="167"/>
      <c r="E81" s="167"/>
      <c r="F81" s="167"/>
      <c r="G81" s="167"/>
      <c r="H81" s="167"/>
      <c r="I81" s="167"/>
      <c r="J81" s="167"/>
      <c r="K81" s="167"/>
      <c r="L81" s="131"/>
      <c r="S81" s="129"/>
      <c r="T81" s="129"/>
      <c r="U81" s="129"/>
      <c r="V81" s="129"/>
      <c r="W81" s="129"/>
      <c r="X81" s="129"/>
      <c r="Y81" s="129"/>
      <c r="Z81" s="129"/>
      <c r="AA81" s="129"/>
      <c r="AB81" s="129"/>
      <c r="AC81" s="129"/>
      <c r="AD81" s="129"/>
      <c r="AE81" s="129"/>
    </row>
    <row r="82" spans="1:31" s="132" customFormat="1" ht="24.95" customHeight="1">
      <c r="A82" s="129"/>
      <c r="B82" s="130"/>
      <c r="C82" s="125" t="s">
        <v>98</v>
      </c>
      <c r="D82" s="129"/>
      <c r="E82" s="129"/>
      <c r="F82" s="129"/>
      <c r="G82" s="129"/>
      <c r="H82" s="129"/>
      <c r="I82" s="129"/>
      <c r="J82" s="129"/>
      <c r="K82" s="129"/>
      <c r="L82" s="131"/>
      <c r="S82" s="129"/>
      <c r="T82" s="129"/>
      <c r="U82" s="129"/>
      <c r="V82" s="129"/>
      <c r="W82" s="129"/>
      <c r="X82" s="129"/>
      <c r="Y82" s="129"/>
      <c r="Z82" s="129"/>
      <c r="AA82" s="129"/>
      <c r="AB82" s="129"/>
      <c r="AC82" s="129"/>
      <c r="AD82" s="129"/>
      <c r="AE82" s="129"/>
    </row>
    <row r="83" spans="1:31" s="132" customFormat="1" ht="6.95" customHeight="1">
      <c r="A83" s="129"/>
      <c r="B83" s="130"/>
      <c r="C83" s="129"/>
      <c r="D83" s="129"/>
      <c r="E83" s="129"/>
      <c r="F83" s="129"/>
      <c r="G83" s="129"/>
      <c r="H83" s="129"/>
      <c r="I83" s="129"/>
      <c r="J83" s="129"/>
      <c r="K83" s="129"/>
      <c r="L83" s="131"/>
      <c r="S83" s="129"/>
      <c r="T83" s="129"/>
      <c r="U83" s="129"/>
      <c r="V83" s="129"/>
      <c r="W83" s="129"/>
      <c r="X83" s="129"/>
      <c r="Y83" s="129"/>
      <c r="Z83" s="129"/>
      <c r="AA83" s="129"/>
      <c r="AB83" s="129"/>
      <c r="AC83" s="129"/>
      <c r="AD83" s="129"/>
      <c r="AE83" s="129"/>
    </row>
    <row r="84" spans="1:31" s="132" customFormat="1" ht="12" customHeight="1">
      <c r="A84" s="129"/>
      <c r="B84" s="130"/>
      <c r="C84" s="127" t="s">
        <v>16</v>
      </c>
      <c r="D84" s="129"/>
      <c r="E84" s="129"/>
      <c r="F84" s="129"/>
      <c r="G84" s="129"/>
      <c r="H84" s="129"/>
      <c r="I84" s="129"/>
      <c r="J84" s="129"/>
      <c r="K84" s="129"/>
      <c r="L84" s="131"/>
      <c r="S84" s="129"/>
      <c r="T84" s="129"/>
      <c r="U84" s="129"/>
      <c r="V84" s="129"/>
      <c r="W84" s="129"/>
      <c r="X84" s="129"/>
      <c r="Y84" s="129"/>
      <c r="Z84" s="129"/>
      <c r="AA84" s="129"/>
      <c r="AB84" s="129"/>
      <c r="AC84" s="129"/>
      <c r="AD84" s="129"/>
      <c r="AE84" s="129"/>
    </row>
    <row r="85" spans="1:31" s="132" customFormat="1" ht="14.45" customHeight="1">
      <c r="A85" s="129"/>
      <c r="B85" s="130"/>
      <c r="C85" s="129"/>
      <c r="D85" s="129"/>
      <c r="E85" s="372" t="str">
        <f>E7</f>
        <v>II/232 Osek - Březina</v>
      </c>
      <c r="F85" s="373"/>
      <c r="G85" s="373"/>
      <c r="H85" s="373"/>
      <c r="I85" s="129"/>
      <c r="J85" s="129"/>
      <c r="K85" s="129"/>
      <c r="L85" s="131"/>
      <c r="S85" s="129"/>
      <c r="T85" s="129"/>
      <c r="U85" s="129"/>
      <c r="V85" s="129"/>
      <c r="W85" s="129"/>
      <c r="X85" s="129"/>
      <c r="Y85" s="129"/>
      <c r="Z85" s="129"/>
      <c r="AA85" s="129"/>
      <c r="AB85" s="129"/>
      <c r="AC85" s="129"/>
      <c r="AD85" s="129"/>
      <c r="AE85" s="129"/>
    </row>
    <row r="86" spans="1:31" s="132" customFormat="1" ht="12" customHeight="1">
      <c r="A86" s="129"/>
      <c r="B86" s="130"/>
      <c r="C86" s="127" t="s">
        <v>96</v>
      </c>
      <c r="D86" s="129"/>
      <c r="E86" s="129"/>
      <c r="F86" s="129"/>
      <c r="G86" s="129"/>
      <c r="H86" s="129"/>
      <c r="I86" s="129"/>
      <c r="J86" s="129"/>
      <c r="K86" s="129"/>
      <c r="L86" s="131"/>
      <c r="S86" s="129"/>
      <c r="T86" s="129"/>
      <c r="U86" s="129"/>
      <c r="V86" s="129"/>
      <c r="W86" s="129"/>
      <c r="X86" s="129"/>
      <c r="Y86" s="129"/>
      <c r="Z86" s="129"/>
      <c r="AA86" s="129"/>
      <c r="AB86" s="129"/>
      <c r="AC86" s="129"/>
      <c r="AD86" s="129"/>
      <c r="AE86" s="129"/>
    </row>
    <row r="87" spans="1:31" s="132" customFormat="1" ht="15.6" customHeight="1">
      <c r="A87" s="129"/>
      <c r="B87" s="130"/>
      <c r="C87" s="129"/>
      <c r="D87" s="129"/>
      <c r="E87" s="337" t="str">
        <f>E9</f>
        <v>SO101 - SO101 - Komunikace</v>
      </c>
      <c r="F87" s="371"/>
      <c r="G87" s="371"/>
      <c r="H87" s="371"/>
      <c r="I87" s="129"/>
      <c r="J87" s="129"/>
      <c r="K87" s="129"/>
      <c r="L87" s="131"/>
      <c r="S87" s="129"/>
      <c r="T87" s="129"/>
      <c r="U87" s="129"/>
      <c r="V87" s="129"/>
      <c r="W87" s="129"/>
      <c r="X87" s="129"/>
      <c r="Y87" s="129"/>
      <c r="Z87" s="129"/>
      <c r="AA87" s="129"/>
      <c r="AB87" s="129"/>
      <c r="AC87" s="129"/>
      <c r="AD87" s="129"/>
      <c r="AE87" s="129"/>
    </row>
    <row r="88" spans="1:31" s="132" customFormat="1" ht="6.95" customHeight="1">
      <c r="A88" s="129"/>
      <c r="B88" s="130"/>
      <c r="C88" s="129"/>
      <c r="D88" s="129"/>
      <c r="E88" s="129"/>
      <c r="F88" s="129"/>
      <c r="G88" s="129"/>
      <c r="H88" s="129"/>
      <c r="I88" s="129"/>
      <c r="J88" s="129"/>
      <c r="K88" s="129"/>
      <c r="L88" s="131"/>
      <c r="S88" s="129"/>
      <c r="T88" s="129"/>
      <c r="U88" s="129"/>
      <c r="V88" s="129"/>
      <c r="W88" s="129"/>
      <c r="X88" s="129"/>
      <c r="Y88" s="129"/>
      <c r="Z88" s="129"/>
      <c r="AA88" s="129"/>
      <c r="AB88" s="129"/>
      <c r="AC88" s="129"/>
      <c r="AD88" s="129"/>
      <c r="AE88" s="129"/>
    </row>
    <row r="89" spans="1:31" s="132" customFormat="1" ht="12" customHeight="1">
      <c r="A89" s="129"/>
      <c r="B89" s="130"/>
      <c r="C89" s="127" t="s">
        <v>22</v>
      </c>
      <c r="D89" s="129"/>
      <c r="E89" s="129"/>
      <c r="F89" s="134" t="str">
        <f>F12</f>
        <v xml:space="preserve"> </v>
      </c>
      <c r="G89" s="129"/>
      <c r="H89" s="129"/>
      <c r="I89" s="127" t="s">
        <v>24</v>
      </c>
      <c r="J89" s="135" t="str">
        <f>IF(J12="","",J12)</f>
        <v>30. 11. 2015</v>
      </c>
      <c r="K89" s="129"/>
      <c r="L89" s="131"/>
      <c r="S89" s="129"/>
      <c r="T89" s="129"/>
      <c r="U89" s="129"/>
      <c r="V89" s="129"/>
      <c r="W89" s="129"/>
      <c r="X89" s="129"/>
      <c r="Y89" s="129"/>
      <c r="Z89" s="129"/>
      <c r="AA89" s="129"/>
      <c r="AB89" s="129"/>
      <c r="AC89" s="129"/>
      <c r="AD89" s="129"/>
      <c r="AE89" s="129"/>
    </row>
    <row r="90" spans="1:31" s="132" customFormat="1" ht="6.95" customHeight="1">
      <c r="A90" s="129"/>
      <c r="B90" s="130"/>
      <c r="C90" s="129"/>
      <c r="D90" s="129"/>
      <c r="E90" s="129"/>
      <c r="F90" s="129"/>
      <c r="G90" s="129"/>
      <c r="H90" s="129"/>
      <c r="I90" s="129"/>
      <c r="J90" s="129"/>
      <c r="K90" s="129"/>
      <c r="L90" s="131"/>
      <c r="S90" s="129"/>
      <c r="T90" s="129"/>
      <c r="U90" s="129"/>
      <c r="V90" s="129"/>
      <c r="W90" s="129"/>
      <c r="X90" s="129"/>
      <c r="Y90" s="129"/>
      <c r="Z90" s="129"/>
      <c r="AA90" s="129"/>
      <c r="AB90" s="129"/>
      <c r="AC90" s="129"/>
      <c r="AD90" s="129"/>
      <c r="AE90" s="129"/>
    </row>
    <row r="91" spans="1:31" s="132" customFormat="1" ht="15.6" customHeight="1">
      <c r="A91" s="129"/>
      <c r="B91" s="130"/>
      <c r="C91" s="127" t="s">
        <v>28</v>
      </c>
      <c r="D91" s="129"/>
      <c r="E91" s="129"/>
      <c r="F91" s="134" t="str">
        <f>E15</f>
        <v>SÚS Plzeňského kraje</v>
      </c>
      <c r="G91" s="129"/>
      <c r="H91" s="129"/>
      <c r="I91" s="127" t="s">
        <v>34</v>
      </c>
      <c r="J91" s="168" t="str">
        <f>E21</f>
        <v xml:space="preserve"> </v>
      </c>
      <c r="K91" s="129"/>
      <c r="L91" s="131"/>
      <c r="S91" s="129"/>
      <c r="T91" s="129"/>
      <c r="U91" s="129"/>
      <c r="V91" s="129"/>
      <c r="W91" s="129"/>
      <c r="X91" s="129"/>
      <c r="Y91" s="129"/>
      <c r="Z91" s="129"/>
      <c r="AA91" s="129"/>
      <c r="AB91" s="129"/>
      <c r="AC91" s="129"/>
      <c r="AD91" s="129"/>
      <c r="AE91" s="129"/>
    </row>
    <row r="92" spans="1:31" s="132" customFormat="1" ht="15.6" customHeight="1">
      <c r="A92" s="129"/>
      <c r="B92" s="130"/>
      <c r="C92" s="127" t="s">
        <v>32</v>
      </c>
      <c r="D92" s="129"/>
      <c r="E92" s="129"/>
      <c r="F92" s="134" t="str">
        <f>IF(E18="","",E18)</f>
        <v>Vyplň údaj</v>
      </c>
      <c r="G92" s="129"/>
      <c r="H92" s="129"/>
      <c r="I92" s="127" t="s">
        <v>36</v>
      </c>
      <c r="J92" s="168" t="str">
        <f>E24</f>
        <v>ing. Neudert</v>
      </c>
      <c r="K92" s="129"/>
      <c r="L92" s="131"/>
      <c r="S92" s="129"/>
      <c r="T92" s="129"/>
      <c r="U92" s="129"/>
      <c r="V92" s="129"/>
      <c r="W92" s="129"/>
      <c r="X92" s="129"/>
      <c r="Y92" s="129"/>
      <c r="Z92" s="129"/>
      <c r="AA92" s="129"/>
      <c r="AB92" s="129"/>
      <c r="AC92" s="129"/>
      <c r="AD92" s="129"/>
      <c r="AE92" s="129"/>
    </row>
    <row r="93" spans="1:31" s="132" customFormat="1" ht="10.35" customHeight="1">
      <c r="A93" s="129"/>
      <c r="B93" s="130"/>
      <c r="C93" s="129"/>
      <c r="D93" s="129"/>
      <c r="E93" s="129"/>
      <c r="F93" s="129"/>
      <c r="G93" s="129"/>
      <c r="H93" s="129"/>
      <c r="I93" s="129"/>
      <c r="J93" s="129"/>
      <c r="K93" s="129"/>
      <c r="L93" s="131"/>
      <c r="S93" s="129"/>
      <c r="T93" s="129"/>
      <c r="U93" s="129"/>
      <c r="V93" s="129"/>
      <c r="W93" s="129"/>
      <c r="X93" s="129"/>
      <c r="Y93" s="129"/>
      <c r="Z93" s="129"/>
      <c r="AA93" s="129"/>
      <c r="AB93" s="129"/>
      <c r="AC93" s="129"/>
      <c r="AD93" s="129"/>
      <c r="AE93" s="129"/>
    </row>
    <row r="94" spans="1:31" s="132" customFormat="1" ht="29.25" customHeight="1">
      <c r="A94" s="129"/>
      <c r="B94" s="130"/>
      <c r="C94" s="169" t="s">
        <v>99</v>
      </c>
      <c r="D94" s="150"/>
      <c r="E94" s="150"/>
      <c r="F94" s="150"/>
      <c r="G94" s="150"/>
      <c r="H94" s="150"/>
      <c r="I94" s="150"/>
      <c r="J94" s="170" t="s">
        <v>100</v>
      </c>
      <c r="K94" s="150"/>
      <c r="L94" s="131"/>
      <c r="S94" s="129"/>
      <c r="T94" s="129"/>
      <c r="U94" s="129"/>
      <c r="V94" s="129"/>
      <c r="W94" s="129"/>
      <c r="X94" s="129"/>
      <c r="Y94" s="129"/>
      <c r="Z94" s="129"/>
      <c r="AA94" s="129"/>
      <c r="AB94" s="129"/>
      <c r="AC94" s="129"/>
      <c r="AD94" s="129"/>
      <c r="AE94" s="129"/>
    </row>
    <row r="95" spans="1:31" s="132" customFormat="1" ht="10.35" customHeight="1">
      <c r="A95" s="129"/>
      <c r="B95" s="130"/>
      <c r="C95" s="129"/>
      <c r="D95" s="129"/>
      <c r="E95" s="129"/>
      <c r="F95" s="129"/>
      <c r="G95" s="129"/>
      <c r="H95" s="129"/>
      <c r="I95" s="129"/>
      <c r="J95" s="129"/>
      <c r="K95" s="129"/>
      <c r="L95" s="131"/>
      <c r="S95" s="129"/>
      <c r="T95" s="129"/>
      <c r="U95" s="129"/>
      <c r="V95" s="129"/>
      <c r="W95" s="129"/>
      <c r="X95" s="129"/>
      <c r="Y95" s="129"/>
      <c r="Z95" s="129"/>
      <c r="AA95" s="129"/>
      <c r="AB95" s="129"/>
      <c r="AC95" s="129"/>
      <c r="AD95" s="129"/>
      <c r="AE95" s="129"/>
    </row>
    <row r="96" spans="1:47" s="132" customFormat="1" ht="22.9" customHeight="1">
      <c r="A96" s="129"/>
      <c r="B96" s="130"/>
      <c r="C96" s="171" t="s">
        <v>101</v>
      </c>
      <c r="D96" s="129"/>
      <c r="E96" s="129"/>
      <c r="F96" s="129"/>
      <c r="G96" s="129"/>
      <c r="H96" s="129"/>
      <c r="I96" s="129"/>
      <c r="J96" s="145">
        <f>J124</f>
        <v>0</v>
      </c>
      <c r="K96" s="129"/>
      <c r="L96" s="131"/>
      <c r="S96" s="129"/>
      <c r="T96" s="129"/>
      <c r="U96" s="129"/>
      <c r="V96" s="129"/>
      <c r="W96" s="129"/>
      <c r="X96" s="129"/>
      <c r="Y96" s="129"/>
      <c r="Z96" s="129"/>
      <c r="AA96" s="129"/>
      <c r="AB96" s="129"/>
      <c r="AC96" s="129"/>
      <c r="AD96" s="129"/>
      <c r="AE96" s="129"/>
      <c r="AU96" s="121" t="s">
        <v>102</v>
      </c>
    </row>
    <row r="97" spans="2:12" s="172" customFormat="1" ht="24.95" customHeight="1">
      <c r="B97" s="173"/>
      <c r="D97" s="174" t="s">
        <v>103</v>
      </c>
      <c r="E97" s="175"/>
      <c r="F97" s="175"/>
      <c r="G97" s="175"/>
      <c r="H97" s="175"/>
      <c r="I97" s="175"/>
      <c r="J97" s="176">
        <f>J125</f>
        <v>0</v>
      </c>
      <c r="L97" s="173"/>
    </row>
    <row r="98" spans="2:12" s="177" customFormat="1" ht="19.9" customHeight="1">
      <c r="B98" s="178"/>
      <c r="D98" s="179" t="s">
        <v>104</v>
      </c>
      <c r="E98" s="180"/>
      <c r="F98" s="180"/>
      <c r="G98" s="180"/>
      <c r="H98" s="180"/>
      <c r="I98" s="180"/>
      <c r="J98" s="181">
        <f>J126</f>
        <v>0</v>
      </c>
      <c r="L98" s="178"/>
    </row>
    <row r="99" spans="2:12" s="177" customFormat="1" ht="19.9" customHeight="1">
      <c r="B99" s="178"/>
      <c r="D99" s="179" t="s">
        <v>105</v>
      </c>
      <c r="E99" s="180"/>
      <c r="F99" s="180"/>
      <c r="G99" s="180"/>
      <c r="H99" s="180"/>
      <c r="I99" s="180"/>
      <c r="J99" s="181">
        <f>J167</f>
        <v>0</v>
      </c>
      <c r="L99" s="178"/>
    </row>
    <row r="100" spans="2:12" s="177" customFormat="1" ht="19.9" customHeight="1">
      <c r="B100" s="178"/>
      <c r="D100" s="179" t="s">
        <v>106</v>
      </c>
      <c r="E100" s="180"/>
      <c r="F100" s="180"/>
      <c r="G100" s="180"/>
      <c r="H100" s="180"/>
      <c r="I100" s="180"/>
      <c r="J100" s="181">
        <f>J181</f>
        <v>0</v>
      </c>
      <c r="L100" s="178"/>
    </row>
    <row r="101" spans="2:12" s="177" customFormat="1" ht="19.9" customHeight="1">
      <c r="B101" s="178"/>
      <c r="D101" s="179" t="s">
        <v>107</v>
      </c>
      <c r="E101" s="180"/>
      <c r="F101" s="180"/>
      <c r="G101" s="180"/>
      <c r="H101" s="180"/>
      <c r="I101" s="180"/>
      <c r="J101" s="181">
        <f>J185</f>
        <v>0</v>
      </c>
      <c r="L101" s="178"/>
    </row>
    <row r="102" spans="2:12" s="177" customFormat="1" ht="19.9" customHeight="1">
      <c r="B102" s="178"/>
      <c r="D102" s="179" t="s">
        <v>108</v>
      </c>
      <c r="E102" s="180"/>
      <c r="F102" s="180"/>
      <c r="G102" s="180"/>
      <c r="H102" s="180"/>
      <c r="I102" s="180"/>
      <c r="J102" s="181">
        <f>J238</f>
        <v>0</v>
      </c>
      <c r="L102" s="178"/>
    </row>
    <row r="103" spans="2:12" s="177" customFormat="1" ht="19.9" customHeight="1">
      <c r="B103" s="178"/>
      <c r="D103" s="179" t="s">
        <v>109</v>
      </c>
      <c r="E103" s="180"/>
      <c r="F103" s="180"/>
      <c r="G103" s="180"/>
      <c r="H103" s="180"/>
      <c r="I103" s="180"/>
      <c r="J103" s="181">
        <f>J316</f>
        <v>0</v>
      </c>
      <c r="L103" s="178"/>
    </row>
    <row r="104" spans="2:12" s="177" customFormat="1" ht="19.9" customHeight="1">
      <c r="B104" s="178"/>
      <c r="D104" s="179" t="s">
        <v>110</v>
      </c>
      <c r="E104" s="180"/>
      <c r="F104" s="180"/>
      <c r="G104" s="180"/>
      <c r="H104" s="180"/>
      <c r="I104" s="180"/>
      <c r="J104" s="181">
        <f>J338</f>
        <v>0</v>
      </c>
      <c r="L104" s="178"/>
    </row>
    <row r="105" spans="1:31" s="132" customFormat="1" ht="21.75" customHeight="1">
      <c r="A105" s="129"/>
      <c r="B105" s="130"/>
      <c r="C105" s="129"/>
      <c r="D105" s="129"/>
      <c r="E105" s="129"/>
      <c r="F105" s="129"/>
      <c r="G105" s="129"/>
      <c r="H105" s="129"/>
      <c r="I105" s="129"/>
      <c r="J105" s="129"/>
      <c r="K105" s="129"/>
      <c r="L105" s="131"/>
      <c r="S105" s="129"/>
      <c r="T105" s="129"/>
      <c r="U105" s="129"/>
      <c r="V105" s="129"/>
      <c r="W105" s="129"/>
      <c r="X105" s="129"/>
      <c r="Y105" s="129"/>
      <c r="Z105" s="129"/>
      <c r="AA105" s="129"/>
      <c r="AB105" s="129"/>
      <c r="AC105" s="129"/>
      <c r="AD105" s="129"/>
      <c r="AE105" s="129"/>
    </row>
    <row r="106" spans="1:31" s="132" customFormat="1" ht="6.95" customHeight="1">
      <c r="A106" s="129"/>
      <c r="B106" s="164"/>
      <c r="C106" s="165"/>
      <c r="D106" s="165"/>
      <c r="E106" s="165"/>
      <c r="F106" s="165"/>
      <c r="G106" s="165"/>
      <c r="H106" s="165"/>
      <c r="I106" s="165"/>
      <c r="J106" s="165"/>
      <c r="K106" s="165"/>
      <c r="L106" s="131"/>
      <c r="S106" s="129"/>
      <c r="T106" s="129"/>
      <c r="U106" s="129"/>
      <c r="V106" s="129"/>
      <c r="W106" s="129"/>
      <c r="X106" s="129"/>
      <c r="Y106" s="129"/>
      <c r="Z106" s="129"/>
      <c r="AA106" s="129"/>
      <c r="AB106" s="129"/>
      <c r="AC106" s="129"/>
      <c r="AD106" s="129"/>
      <c r="AE106" s="129"/>
    </row>
    <row r="110" spans="1:31" s="132" customFormat="1" ht="6.95" customHeight="1">
      <c r="A110" s="129"/>
      <c r="B110" s="166"/>
      <c r="C110" s="167"/>
      <c r="D110" s="167"/>
      <c r="E110" s="167"/>
      <c r="F110" s="167"/>
      <c r="G110" s="167"/>
      <c r="H110" s="167"/>
      <c r="I110" s="167"/>
      <c r="J110" s="167"/>
      <c r="K110" s="167"/>
      <c r="L110" s="131"/>
      <c r="S110" s="129"/>
      <c r="T110" s="129"/>
      <c r="U110" s="129"/>
      <c r="V110" s="129"/>
      <c r="W110" s="129"/>
      <c r="X110" s="129"/>
      <c r="Y110" s="129"/>
      <c r="Z110" s="129"/>
      <c r="AA110" s="129"/>
      <c r="AB110" s="129"/>
      <c r="AC110" s="129"/>
      <c r="AD110" s="129"/>
      <c r="AE110" s="129"/>
    </row>
    <row r="111" spans="1:31" s="132" customFormat="1" ht="24.95" customHeight="1">
      <c r="A111" s="129"/>
      <c r="B111" s="130"/>
      <c r="C111" s="125" t="s">
        <v>111</v>
      </c>
      <c r="D111" s="129"/>
      <c r="E111" s="129"/>
      <c r="F111" s="129"/>
      <c r="G111" s="129"/>
      <c r="H111" s="129"/>
      <c r="I111" s="129"/>
      <c r="J111" s="129"/>
      <c r="K111" s="129"/>
      <c r="L111" s="131"/>
      <c r="S111" s="129"/>
      <c r="T111" s="129"/>
      <c r="U111" s="129"/>
      <c r="V111" s="129"/>
      <c r="W111" s="129"/>
      <c r="X111" s="129"/>
      <c r="Y111" s="129"/>
      <c r="Z111" s="129"/>
      <c r="AA111" s="129"/>
      <c r="AB111" s="129"/>
      <c r="AC111" s="129"/>
      <c r="AD111" s="129"/>
      <c r="AE111" s="129"/>
    </row>
    <row r="112" spans="1:31" s="132" customFormat="1" ht="6.95" customHeight="1">
      <c r="A112" s="129"/>
      <c r="B112" s="130"/>
      <c r="C112" s="129"/>
      <c r="D112" s="129"/>
      <c r="E112" s="129"/>
      <c r="F112" s="129"/>
      <c r="G112" s="129"/>
      <c r="H112" s="129"/>
      <c r="I112" s="129"/>
      <c r="J112" s="129"/>
      <c r="K112" s="129"/>
      <c r="L112" s="131"/>
      <c r="S112" s="129"/>
      <c r="T112" s="129"/>
      <c r="U112" s="129"/>
      <c r="V112" s="129"/>
      <c r="W112" s="129"/>
      <c r="X112" s="129"/>
      <c r="Y112" s="129"/>
      <c r="Z112" s="129"/>
      <c r="AA112" s="129"/>
      <c r="AB112" s="129"/>
      <c r="AC112" s="129"/>
      <c r="AD112" s="129"/>
      <c r="AE112" s="129"/>
    </row>
    <row r="113" spans="1:31" s="132" customFormat="1" ht="12" customHeight="1">
      <c r="A113" s="129"/>
      <c r="B113" s="130"/>
      <c r="C113" s="127" t="s">
        <v>16</v>
      </c>
      <c r="D113" s="129"/>
      <c r="E113" s="129"/>
      <c r="F113" s="129"/>
      <c r="G113" s="129"/>
      <c r="H113" s="129"/>
      <c r="I113" s="129"/>
      <c r="J113" s="129"/>
      <c r="K113" s="129"/>
      <c r="L113" s="131"/>
      <c r="S113" s="129"/>
      <c r="T113" s="129"/>
      <c r="U113" s="129"/>
      <c r="V113" s="129"/>
      <c r="W113" s="129"/>
      <c r="X113" s="129"/>
      <c r="Y113" s="129"/>
      <c r="Z113" s="129"/>
      <c r="AA113" s="129"/>
      <c r="AB113" s="129"/>
      <c r="AC113" s="129"/>
      <c r="AD113" s="129"/>
      <c r="AE113" s="129"/>
    </row>
    <row r="114" spans="1:31" s="132" customFormat="1" ht="14.45" customHeight="1">
      <c r="A114" s="129"/>
      <c r="B114" s="130"/>
      <c r="C114" s="129"/>
      <c r="D114" s="129"/>
      <c r="E114" s="372" t="str">
        <f>E7</f>
        <v>II/232 Osek - Březina</v>
      </c>
      <c r="F114" s="373"/>
      <c r="G114" s="373"/>
      <c r="H114" s="373"/>
      <c r="I114" s="129"/>
      <c r="J114" s="129"/>
      <c r="K114" s="129"/>
      <c r="L114" s="131"/>
      <c r="S114" s="129"/>
      <c r="T114" s="129"/>
      <c r="U114" s="129"/>
      <c r="V114" s="129"/>
      <c r="W114" s="129"/>
      <c r="X114" s="129"/>
      <c r="Y114" s="129"/>
      <c r="Z114" s="129"/>
      <c r="AA114" s="129"/>
      <c r="AB114" s="129"/>
      <c r="AC114" s="129"/>
      <c r="AD114" s="129"/>
      <c r="AE114" s="129"/>
    </row>
    <row r="115" spans="1:31" s="132" customFormat="1" ht="12" customHeight="1">
      <c r="A115" s="129"/>
      <c r="B115" s="130"/>
      <c r="C115" s="127" t="s">
        <v>96</v>
      </c>
      <c r="D115" s="129"/>
      <c r="E115" s="129"/>
      <c r="F115" s="129"/>
      <c r="G115" s="129"/>
      <c r="H115" s="129"/>
      <c r="I115" s="129"/>
      <c r="J115" s="129"/>
      <c r="K115" s="129"/>
      <c r="L115" s="131"/>
      <c r="S115" s="129"/>
      <c r="T115" s="129"/>
      <c r="U115" s="129"/>
      <c r="V115" s="129"/>
      <c r="W115" s="129"/>
      <c r="X115" s="129"/>
      <c r="Y115" s="129"/>
      <c r="Z115" s="129"/>
      <c r="AA115" s="129"/>
      <c r="AB115" s="129"/>
      <c r="AC115" s="129"/>
      <c r="AD115" s="129"/>
      <c r="AE115" s="129"/>
    </row>
    <row r="116" spans="1:31" s="132" customFormat="1" ht="15.6" customHeight="1">
      <c r="A116" s="129"/>
      <c r="B116" s="130"/>
      <c r="C116" s="129"/>
      <c r="D116" s="129"/>
      <c r="E116" s="337" t="str">
        <f>E9</f>
        <v>SO101 - SO101 - Komunikace</v>
      </c>
      <c r="F116" s="371"/>
      <c r="G116" s="371"/>
      <c r="H116" s="371"/>
      <c r="I116" s="129"/>
      <c r="J116" s="129"/>
      <c r="K116" s="129"/>
      <c r="L116" s="131"/>
      <c r="S116" s="129"/>
      <c r="T116" s="129"/>
      <c r="U116" s="129"/>
      <c r="V116" s="129"/>
      <c r="W116" s="129"/>
      <c r="X116" s="129"/>
      <c r="Y116" s="129"/>
      <c r="Z116" s="129"/>
      <c r="AA116" s="129"/>
      <c r="AB116" s="129"/>
      <c r="AC116" s="129"/>
      <c r="AD116" s="129"/>
      <c r="AE116" s="129"/>
    </row>
    <row r="117" spans="1:31" s="132" customFormat="1" ht="6.95" customHeight="1">
      <c r="A117" s="129"/>
      <c r="B117" s="130"/>
      <c r="C117" s="129"/>
      <c r="D117" s="129"/>
      <c r="E117" s="129"/>
      <c r="F117" s="129"/>
      <c r="G117" s="129"/>
      <c r="H117" s="129"/>
      <c r="I117" s="129"/>
      <c r="J117" s="129"/>
      <c r="K117" s="129"/>
      <c r="L117" s="131"/>
      <c r="S117" s="129"/>
      <c r="T117" s="129"/>
      <c r="U117" s="129"/>
      <c r="V117" s="129"/>
      <c r="W117" s="129"/>
      <c r="X117" s="129"/>
      <c r="Y117" s="129"/>
      <c r="Z117" s="129"/>
      <c r="AA117" s="129"/>
      <c r="AB117" s="129"/>
      <c r="AC117" s="129"/>
      <c r="AD117" s="129"/>
      <c r="AE117" s="129"/>
    </row>
    <row r="118" spans="1:31" s="132" customFormat="1" ht="12" customHeight="1">
      <c r="A118" s="129"/>
      <c r="B118" s="130"/>
      <c r="C118" s="127" t="s">
        <v>22</v>
      </c>
      <c r="D118" s="129"/>
      <c r="E118" s="129"/>
      <c r="F118" s="134" t="str">
        <f>F12</f>
        <v xml:space="preserve"> </v>
      </c>
      <c r="G118" s="129"/>
      <c r="H118" s="129"/>
      <c r="I118" s="127" t="s">
        <v>24</v>
      </c>
      <c r="J118" s="135" t="str">
        <f>IF(J12="","",J12)</f>
        <v>30. 11. 2015</v>
      </c>
      <c r="K118" s="129"/>
      <c r="L118" s="131"/>
      <c r="S118" s="129"/>
      <c r="T118" s="129"/>
      <c r="U118" s="129"/>
      <c r="V118" s="129"/>
      <c r="W118" s="129"/>
      <c r="X118" s="129"/>
      <c r="Y118" s="129"/>
      <c r="Z118" s="129"/>
      <c r="AA118" s="129"/>
      <c r="AB118" s="129"/>
      <c r="AC118" s="129"/>
      <c r="AD118" s="129"/>
      <c r="AE118" s="129"/>
    </row>
    <row r="119" spans="1:31" s="132" customFormat="1" ht="6.95" customHeight="1">
      <c r="A119" s="129"/>
      <c r="B119" s="130"/>
      <c r="C119" s="129"/>
      <c r="D119" s="129"/>
      <c r="E119" s="129"/>
      <c r="F119" s="129"/>
      <c r="G119" s="129"/>
      <c r="H119" s="129"/>
      <c r="I119" s="129"/>
      <c r="J119" s="129"/>
      <c r="K119" s="129"/>
      <c r="L119" s="131"/>
      <c r="S119" s="129"/>
      <c r="T119" s="129"/>
      <c r="U119" s="129"/>
      <c r="V119" s="129"/>
      <c r="W119" s="129"/>
      <c r="X119" s="129"/>
      <c r="Y119" s="129"/>
      <c r="Z119" s="129"/>
      <c r="AA119" s="129"/>
      <c r="AB119" s="129"/>
      <c r="AC119" s="129"/>
      <c r="AD119" s="129"/>
      <c r="AE119" s="129"/>
    </row>
    <row r="120" spans="1:31" s="132" customFormat="1" ht="15.6" customHeight="1">
      <c r="A120" s="129"/>
      <c r="B120" s="130"/>
      <c r="C120" s="127" t="s">
        <v>28</v>
      </c>
      <c r="D120" s="129"/>
      <c r="E120" s="129"/>
      <c r="F120" s="134" t="str">
        <f>E15</f>
        <v>SÚS Plzeňského kraje</v>
      </c>
      <c r="G120" s="129"/>
      <c r="H120" s="129"/>
      <c r="I120" s="127" t="s">
        <v>34</v>
      </c>
      <c r="J120" s="168" t="str">
        <f>E21</f>
        <v xml:space="preserve"> </v>
      </c>
      <c r="K120" s="129"/>
      <c r="L120" s="131"/>
      <c r="S120" s="129"/>
      <c r="T120" s="129"/>
      <c r="U120" s="129"/>
      <c r="V120" s="129"/>
      <c r="W120" s="129"/>
      <c r="X120" s="129"/>
      <c r="Y120" s="129"/>
      <c r="Z120" s="129"/>
      <c r="AA120" s="129"/>
      <c r="AB120" s="129"/>
      <c r="AC120" s="129"/>
      <c r="AD120" s="129"/>
      <c r="AE120" s="129"/>
    </row>
    <row r="121" spans="1:31" s="132" customFormat="1" ht="15.6" customHeight="1">
      <c r="A121" s="129"/>
      <c r="B121" s="130"/>
      <c r="C121" s="127" t="s">
        <v>32</v>
      </c>
      <c r="D121" s="129"/>
      <c r="E121" s="129"/>
      <c r="F121" s="134" t="str">
        <f>IF(E18="","",E18)</f>
        <v>Vyplň údaj</v>
      </c>
      <c r="G121" s="129"/>
      <c r="H121" s="129"/>
      <c r="I121" s="127" t="s">
        <v>36</v>
      </c>
      <c r="J121" s="168" t="str">
        <f>E24</f>
        <v>ing. Neudert</v>
      </c>
      <c r="K121" s="129"/>
      <c r="L121" s="131"/>
      <c r="S121" s="129"/>
      <c r="T121" s="129"/>
      <c r="U121" s="129"/>
      <c r="V121" s="129"/>
      <c r="W121" s="129"/>
      <c r="X121" s="129"/>
      <c r="Y121" s="129"/>
      <c r="Z121" s="129"/>
      <c r="AA121" s="129"/>
      <c r="AB121" s="129"/>
      <c r="AC121" s="129"/>
      <c r="AD121" s="129"/>
      <c r="AE121" s="129"/>
    </row>
    <row r="122" spans="1:31" s="132" customFormat="1" ht="10.35" customHeight="1">
      <c r="A122" s="129"/>
      <c r="B122" s="130"/>
      <c r="C122" s="129"/>
      <c r="D122" s="129"/>
      <c r="E122" s="129"/>
      <c r="F122" s="129"/>
      <c r="G122" s="129"/>
      <c r="H122" s="129"/>
      <c r="I122" s="129"/>
      <c r="J122" s="129"/>
      <c r="K122" s="129"/>
      <c r="L122" s="131"/>
      <c r="S122" s="129"/>
      <c r="T122" s="129"/>
      <c r="U122" s="129"/>
      <c r="V122" s="129"/>
      <c r="W122" s="129"/>
      <c r="X122" s="129"/>
      <c r="Y122" s="129"/>
      <c r="Z122" s="129"/>
      <c r="AA122" s="129"/>
      <c r="AB122" s="129"/>
      <c r="AC122" s="129"/>
      <c r="AD122" s="129"/>
      <c r="AE122" s="129"/>
    </row>
    <row r="123" spans="1:31" s="191" customFormat="1" ht="29.25" customHeight="1">
      <c r="A123" s="182"/>
      <c r="B123" s="183"/>
      <c r="C123" s="184" t="s">
        <v>112</v>
      </c>
      <c r="D123" s="185" t="s">
        <v>64</v>
      </c>
      <c r="E123" s="185" t="s">
        <v>60</v>
      </c>
      <c r="F123" s="185" t="s">
        <v>61</v>
      </c>
      <c r="G123" s="185" t="s">
        <v>113</v>
      </c>
      <c r="H123" s="185" t="s">
        <v>114</v>
      </c>
      <c r="I123" s="185" t="s">
        <v>115</v>
      </c>
      <c r="J123" s="185" t="s">
        <v>100</v>
      </c>
      <c r="K123" s="186" t="s">
        <v>116</v>
      </c>
      <c r="L123" s="187"/>
      <c r="M123" s="188" t="s">
        <v>1</v>
      </c>
      <c r="N123" s="189" t="s">
        <v>43</v>
      </c>
      <c r="O123" s="189" t="s">
        <v>117</v>
      </c>
      <c r="P123" s="189" t="s">
        <v>118</v>
      </c>
      <c r="Q123" s="189" t="s">
        <v>119</v>
      </c>
      <c r="R123" s="189" t="s">
        <v>120</v>
      </c>
      <c r="S123" s="189" t="s">
        <v>121</v>
      </c>
      <c r="T123" s="190" t="s">
        <v>122</v>
      </c>
      <c r="U123" s="182"/>
      <c r="V123" s="182"/>
      <c r="W123" s="182"/>
      <c r="X123" s="182"/>
      <c r="Y123" s="182"/>
      <c r="Z123" s="182"/>
      <c r="AA123" s="182"/>
      <c r="AB123" s="182"/>
      <c r="AC123" s="182"/>
      <c r="AD123" s="182"/>
      <c r="AE123" s="182"/>
    </row>
    <row r="124" spans="1:63" s="132" customFormat="1" ht="22.9" customHeight="1">
      <c r="A124" s="129"/>
      <c r="B124" s="130"/>
      <c r="C124" s="192" t="s">
        <v>123</v>
      </c>
      <c r="D124" s="129"/>
      <c r="E124" s="129"/>
      <c r="F124" s="129"/>
      <c r="G124" s="129"/>
      <c r="H124" s="129"/>
      <c r="I124" s="129"/>
      <c r="J124" s="193">
        <f>BK124</f>
        <v>0</v>
      </c>
      <c r="K124" s="129"/>
      <c r="L124" s="130"/>
      <c r="M124" s="194"/>
      <c r="N124" s="195"/>
      <c r="O124" s="143"/>
      <c r="P124" s="196">
        <f>P125</f>
        <v>0</v>
      </c>
      <c r="Q124" s="143"/>
      <c r="R124" s="196">
        <f>R125</f>
        <v>6801.604257080001</v>
      </c>
      <c r="S124" s="143"/>
      <c r="T124" s="197">
        <f>T125</f>
        <v>7892.982938</v>
      </c>
      <c r="U124" s="129"/>
      <c r="V124" s="129"/>
      <c r="W124" s="129"/>
      <c r="X124" s="129"/>
      <c r="Y124" s="129"/>
      <c r="Z124" s="129"/>
      <c r="AA124" s="129"/>
      <c r="AB124" s="129"/>
      <c r="AC124" s="129"/>
      <c r="AD124" s="129"/>
      <c r="AE124" s="129"/>
      <c r="AT124" s="121" t="s">
        <v>78</v>
      </c>
      <c r="AU124" s="121" t="s">
        <v>102</v>
      </c>
      <c r="BK124" s="198">
        <f>BK125</f>
        <v>0</v>
      </c>
    </row>
    <row r="125" spans="2:63" s="199" customFormat="1" ht="25.9" customHeight="1">
      <c r="B125" s="200"/>
      <c r="D125" s="201" t="s">
        <v>78</v>
      </c>
      <c r="E125" s="202" t="s">
        <v>124</v>
      </c>
      <c r="F125" s="202" t="s">
        <v>125</v>
      </c>
      <c r="J125" s="203">
        <f>BK125</f>
        <v>0</v>
      </c>
      <c r="L125" s="200"/>
      <c r="M125" s="204"/>
      <c r="N125" s="205"/>
      <c r="O125" s="205"/>
      <c r="P125" s="206">
        <f>P126+P167+P181+P185+P238+P316+P338</f>
        <v>0</v>
      </c>
      <c r="Q125" s="205"/>
      <c r="R125" s="206">
        <f>R126+R167+R181+R185+R238+R316+R338</f>
        <v>6801.604257080001</v>
      </c>
      <c r="S125" s="205"/>
      <c r="T125" s="207">
        <f>T126+T167+T181+T185+T238+T316+T338</f>
        <v>7892.982938</v>
      </c>
      <c r="AR125" s="201" t="s">
        <v>21</v>
      </c>
      <c r="AT125" s="208" t="s">
        <v>78</v>
      </c>
      <c r="AU125" s="208" t="s">
        <v>79</v>
      </c>
      <c r="AY125" s="201" t="s">
        <v>126</v>
      </c>
      <c r="BK125" s="209">
        <f>BK126+BK167+BK181+BK185+BK238+BK316+BK338</f>
        <v>0</v>
      </c>
    </row>
    <row r="126" spans="2:63" s="199" customFormat="1" ht="22.9" customHeight="1">
      <c r="B126" s="200"/>
      <c r="D126" s="201" t="s">
        <v>78</v>
      </c>
      <c r="E126" s="210" t="s">
        <v>21</v>
      </c>
      <c r="F126" s="210" t="s">
        <v>127</v>
      </c>
      <c r="J126" s="211">
        <f>BK126</f>
        <v>0</v>
      </c>
      <c r="L126" s="200"/>
      <c r="M126" s="204"/>
      <c r="N126" s="205"/>
      <c r="O126" s="205"/>
      <c r="P126" s="206">
        <f>SUM(P127:P166)</f>
        <v>0</v>
      </c>
      <c r="Q126" s="205"/>
      <c r="R126" s="206">
        <f>SUM(R127:R166)</f>
        <v>4909.59212</v>
      </c>
      <c r="S126" s="205"/>
      <c r="T126" s="207">
        <f>SUM(T127:T166)</f>
        <v>6031.268</v>
      </c>
      <c r="AR126" s="201" t="s">
        <v>21</v>
      </c>
      <c r="AT126" s="208" t="s">
        <v>78</v>
      </c>
      <c r="AU126" s="208" t="s">
        <v>21</v>
      </c>
      <c r="AY126" s="201" t="s">
        <v>126</v>
      </c>
      <c r="BK126" s="209">
        <f>SUM(BK127:BK166)</f>
        <v>0</v>
      </c>
    </row>
    <row r="127" spans="1:65" s="132" customFormat="1" ht="45" customHeight="1">
      <c r="A127" s="129"/>
      <c r="B127" s="130"/>
      <c r="C127" s="212" t="s">
        <v>21</v>
      </c>
      <c r="D127" s="212" t="s">
        <v>128</v>
      </c>
      <c r="E127" s="213" t="s">
        <v>129</v>
      </c>
      <c r="F127" s="214" t="s">
        <v>130</v>
      </c>
      <c r="G127" s="215" t="s">
        <v>131</v>
      </c>
      <c r="H127" s="216">
        <v>4803</v>
      </c>
      <c r="I127" s="217"/>
      <c r="J127" s="218">
        <f>ROUND(I127*H127,2)</f>
        <v>0</v>
      </c>
      <c r="K127" s="214" t="s">
        <v>132</v>
      </c>
      <c r="L127" s="130"/>
      <c r="M127" s="219" t="s">
        <v>1</v>
      </c>
      <c r="N127" s="220" t="s">
        <v>44</v>
      </c>
      <c r="O127" s="221"/>
      <c r="P127" s="222">
        <f>O127*H127</f>
        <v>0</v>
      </c>
      <c r="Q127" s="222">
        <v>0</v>
      </c>
      <c r="R127" s="222">
        <f>Q127*H127</f>
        <v>0</v>
      </c>
      <c r="S127" s="222">
        <v>0.316</v>
      </c>
      <c r="T127" s="223">
        <f>S127*H127</f>
        <v>1517.748</v>
      </c>
      <c r="U127" s="129"/>
      <c r="V127" s="129"/>
      <c r="W127" s="129"/>
      <c r="X127" s="129"/>
      <c r="Y127" s="129"/>
      <c r="Z127" s="129"/>
      <c r="AA127" s="129"/>
      <c r="AB127" s="129"/>
      <c r="AC127" s="129"/>
      <c r="AD127" s="129"/>
      <c r="AE127" s="129"/>
      <c r="AR127" s="224" t="s">
        <v>133</v>
      </c>
      <c r="AT127" s="224" t="s">
        <v>128</v>
      </c>
      <c r="AU127" s="224" t="s">
        <v>88</v>
      </c>
      <c r="AY127" s="121" t="s">
        <v>126</v>
      </c>
      <c r="BE127" s="225">
        <f>IF(N127="základní",J127,0)</f>
        <v>0</v>
      </c>
      <c r="BF127" s="225">
        <f>IF(N127="snížená",J127,0)</f>
        <v>0</v>
      </c>
      <c r="BG127" s="225">
        <f>IF(N127="zákl. přenesená",J127,0)</f>
        <v>0</v>
      </c>
      <c r="BH127" s="225">
        <f>IF(N127="sníž. přenesená",J127,0)</f>
        <v>0</v>
      </c>
      <c r="BI127" s="225">
        <f>IF(N127="nulová",J127,0)</f>
        <v>0</v>
      </c>
      <c r="BJ127" s="121" t="s">
        <v>21</v>
      </c>
      <c r="BK127" s="225">
        <f>ROUND(I127*H127,2)</f>
        <v>0</v>
      </c>
      <c r="BL127" s="121" t="s">
        <v>133</v>
      </c>
      <c r="BM127" s="224" t="s">
        <v>134</v>
      </c>
    </row>
    <row r="128" spans="1:47" s="132" customFormat="1" ht="234">
      <c r="A128" s="129"/>
      <c r="B128" s="130"/>
      <c r="C128" s="129"/>
      <c r="D128" s="226" t="s">
        <v>135</v>
      </c>
      <c r="E128" s="129"/>
      <c r="F128" s="227" t="s">
        <v>136</v>
      </c>
      <c r="G128" s="129"/>
      <c r="H128" s="129"/>
      <c r="I128" s="129"/>
      <c r="J128" s="129"/>
      <c r="K128" s="129"/>
      <c r="L128" s="130"/>
      <c r="M128" s="228"/>
      <c r="N128" s="229"/>
      <c r="O128" s="221"/>
      <c r="P128" s="221"/>
      <c r="Q128" s="221"/>
      <c r="R128" s="221"/>
      <c r="S128" s="221"/>
      <c r="T128" s="230"/>
      <c r="U128" s="129"/>
      <c r="V128" s="129"/>
      <c r="W128" s="129"/>
      <c r="X128" s="129"/>
      <c r="Y128" s="129"/>
      <c r="Z128" s="129"/>
      <c r="AA128" s="129"/>
      <c r="AB128" s="129"/>
      <c r="AC128" s="129"/>
      <c r="AD128" s="129"/>
      <c r="AE128" s="129"/>
      <c r="AT128" s="121" t="s">
        <v>135</v>
      </c>
      <c r="AU128" s="121" t="s">
        <v>88</v>
      </c>
    </row>
    <row r="129" spans="2:51" s="231" customFormat="1" ht="12">
      <c r="B129" s="232"/>
      <c r="D129" s="226" t="s">
        <v>137</v>
      </c>
      <c r="E129" s="233" t="s">
        <v>1</v>
      </c>
      <c r="F129" s="234" t="s">
        <v>138</v>
      </c>
      <c r="H129" s="235">
        <v>4803</v>
      </c>
      <c r="L129" s="232"/>
      <c r="M129" s="236"/>
      <c r="N129" s="237"/>
      <c r="O129" s="237"/>
      <c r="P129" s="237"/>
      <c r="Q129" s="237"/>
      <c r="R129" s="237"/>
      <c r="S129" s="237"/>
      <c r="T129" s="238"/>
      <c r="AT129" s="233" t="s">
        <v>137</v>
      </c>
      <c r="AU129" s="233" t="s">
        <v>88</v>
      </c>
      <c r="AV129" s="231" t="s">
        <v>88</v>
      </c>
      <c r="AW129" s="231" t="s">
        <v>35</v>
      </c>
      <c r="AX129" s="231" t="s">
        <v>21</v>
      </c>
      <c r="AY129" s="233" t="s">
        <v>126</v>
      </c>
    </row>
    <row r="130" spans="1:65" s="132" customFormat="1" ht="34.9" customHeight="1">
      <c r="A130" s="129"/>
      <c r="B130" s="130"/>
      <c r="C130" s="212" t="s">
        <v>88</v>
      </c>
      <c r="D130" s="212" t="s">
        <v>128</v>
      </c>
      <c r="E130" s="213" t="s">
        <v>139</v>
      </c>
      <c r="F130" s="214" t="s">
        <v>140</v>
      </c>
      <c r="G130" s="215" t="s">
        <v>131</v>
      </c>
      <c r="H130" s="216">
        <v>19624</v>
      </c>
      <c r="I130" s="217"/>
      <c r="J130" s="218">
        <f>ROUND(I130*H130,2)</f>
        <v>0</v>
      </c>
      <c r="K130" s="214" t="s">
        <v>132</v>
      </c>
      <c r="L130" s="130"/>
      <c r="M130" s="219" t="s">
        <v>1</v>
      </c>
      <c r="N130" s="220" t="s">
        <v>44</v>
      </c>
      <c r="O130" s="221"/>
      <c r="P130" s="222">
        <f>O130*H130</f>
        <v>0</v>
      </c>
      <c r="Q130" s="222">
        <v>0.00013</v>
      </c>
      <c r="R130" s="222">
        <f>Q130*H130</f>
        <v>2.5511199999999996</v>
      </c>
      <c r="S130" s="222">
        <v>0.23</v>
      </c>
      <c r="T130" s="223">
        <f>S130*H130</f>
        <v>4513.52</v>
      </c>
      <c r="U130" s="129"/>
      <c r="V130" s="129"/>
      <c r="W130" s="129"/>
      <c r="X130" s="129"/>
      <c r="Y130" s="129"/>
      <c r="Z130" s="129"/>
      <c r="AA130" s="129"/>
      <c r="AB130" s="129"/>
      <c r="AC130" s="129"/>
      <c r="AD130" s="129"/>
      <c r="AE130" s="129"/>
      <c r="AR130" s="224" t="s">
        <v>133</v>
      </c>
      <c r="AT130" s="224" t="s">
        <v>128</v>
      </c>
      <c r="AU130" s="224" t="s">
        <v>88</v>
      </c>
      <c r="AY130" s="121" t="s">
        <v>126</v>
      </c>
      <c r="BE130" s="225">
        <f>IF(N130="základní",J130,0)</f>
        <v>0</v>
      </c>
      <c r="BF130" s="225">
        <f>IF(N130="snížená",J130,0)</f>
        <v>0</v>
      </c>
      <c r="BG130" s="225">
        <f>IF(N130="zákl. přenesená",J130,0)</f>
        <v>0</v>
      </c>
      <c r="BH130" s="225">
        <f>IF(N130="sníž. přenesená",J130,0)</f>
        <v>0</v>
      </c>
      <c r="BI130" s="225">
        <f>IF(N130="nulová",J130,0)</f>
        <v>0</v>
      </c>
      <c r="BJ130" s="121" t="s">
        <v>21</v>
      </c>
      <c r="BK130" s="225">
        <f>ROUND(I130*H130,2)</f>
        <v>0</v>
      </c>
      <c r="BL130" s="121" t="s">
        <v>133</v>
      </c>
      <c r="BM130" s="224" t="s">
        <v>141</v>
      </c>
    </row>
    <row r="131" spans="1:47" s="132" customFormat="1" ht="204.75">
      <c r="A131" s="129"/>
      <c r="B131" s="130"/>
      <c r="C131" s="129"/>
      <c r="D131" s="226" t="s">
        <v>135</v>
      </c>
      <c r="E131" s="129"/>
      <c r="F131" s="227" t="s">
        <v>142</v>
      </c>
      <c r="G131" s="129"/>
      <c r="H131" s="129"/>
      <c r="I131" s="129"/>
      <c r="J131" s="129"/>
      <c r="K131" s="129"/>
      <c r="L131" s="130"/>
      <c r="M131" s="228"/>
      <c r="N131" s="229"/>
      <c r="O131" s="221"/>
      <c r="P131" s="221"/>
      <c r="Q131" s="221"/>
      <c r="R131" s="221"/>
      <c r="S131" s="221"/>
      <c r="T131" s="230"/>
      <c r="U131" s="129"/>
      <c r="V131" s="129"/>
      <c r="W131" s="129"/>
      <c r="X131" s="129"/>
      <c r="Y131" s="129"/>
      <c r="Z131" s="129"/>
      <c r="AA131" s="129"/>
      <c r="AB131" s="129"/>
      <c r="AC131" s="129"/>
      <c r="AD131" s="129"/>
      <c r="AE131" s="129"/>
      <c r="AT131" s="121" t="s">
        <v>135</v>
      </c>
      <c r="AU131" s="121" t="s">
        <v>88</v>
      </c>
    </row>
    <row r="132" spans="1:47" s="132" customFormat="1" ht="29.25">
      <c r="A132" s="129"/>
      <c r="B132" s="130"/>
      <c r="C132" s="129"/>
      <c r="D132" s="226" t="s">
        <v>143</v>
      </c>
      <c r="E132" s="129"/>
      <c r="F132" s="227" t="s">
        <v>614</v>
      </c>
      <c r="G132" s="129"/>
      <c r="H132" s="129"/>
      <c r="I132" s="129"/>
      <c r="J132" s="129"/>
      <c r="K132" s="129"/>
      <c r="L132" s="130"/>
      <c r="M132" s="228"/>
      <c r="N132" s="229"/>
      <c r="O132" s="221"/>
      <c r="P132" s="221"/>
      <c r="Q132" s="221"/>
      <c r="R132" s="221"/>
      <c r="S132" s="221"/>
      <c r="T132" s="230"/>
      <c r="U132" s="129"/>
      <c r="V132" s="129"/>
      <c r="W132" s="129"/>
      <c r="X132" s="129"/>
      <c r="Y132" s="129"/>
      <c r="Z132" s="129"/>
      <c r="AA132" s="129"/>
      <c r="AB132" s="129"/>
      <c r="AC132" s="129"/>
      <c r="AD132" s="129"/>
      <c r="AE132" s="129"/>
      <c r="AT132" s="121" t="s">
        <v>143</v>
      </c>
      <c r="AU132" s="121" t="s">
        <v>88</v>
      </c>
    </row>
    <row r="133" spans="2:51" s="231" customFormat="1" ht="12">
      <c r="B133" s="232"/>
      <c r="D133" s="226" t="s">
        <v>137</v>
      </c>
      <c r="E133" s="233" t="s">
        <v>1</v>
      </c>
      <c r="F133" s="234" t="s">
        <v>144</v>
      </c>
      <c r="H133" s="235">
        <v>19624</v>
      </c>
      <c r="L133" s="232"/>
      <c r="M133" s="236"/>
      <c r="N133" s="237"/>
      <c r="O133" s="237"/>
      <c r="P133" s="237"/>
      <c r="Q133" s="237"/>
      <c r="R133" s="237"/>
      <c r="S133" s="237"/>
      <c r="T133" s="238"/>
      <c r="AT133" s="233" t="s">
        <v>137</v>
      </c>
      <c r="AU133" s="233" t="s">
        <v>88</v>
      </c>
      <c r="AV133" s="231" t="s">
        <v>88</v>
      </c>
      <c r="AW133" s="231" t="s">
        <v>35</v>
      </c>
      <c r="AX133" s="231" t="s">
        <v>21</v>
      </c>
      <c r="AY133" s="233" t="s">
        <v>126</v>
      </c>
    </row>
    <row r="134" spans="1:65" s="132" customFormat="1" ht="34.9" customHeight="1">
      <c r="A134" s="129"/>
      <c r="B134" s="130"/>
      <c r="C134" s="212" t="s">
        <v>145</v>
      </c>
      <c r="D134" s="212" t="s">
        <v>128</v>
      </c>
      <c r="E134" s="213" t="s">
        <v>146</v>
      </c>
      <c r="F134" s="214" t="s">
        <v>147</v>
      </c>
      <c r="G134" s="215" t="s">
        <v>148</v>
      </c>
      <c r="H134" s="216">
        <v>4528.65</v>
      </c>
      <c r="I134" s="217"/>
      <c r="J134" s="218">
        <f>ROUND(I134*H134,2)</f>
        <v>0</v>
      </c>
      <c r="K134" s="214" t="s">
        <v>132</v>
      </c>
      <c r="L134" s="130"/>
      <c r="M134" s="219" t="s">
        <v>1</v>
      </c>
      <c r="N134" s="220" t="s">
        <v>44</v>
      </c>
      <c r="O134" s="221"/>
      <c r="P134" s="222">
        <f>O134*H134</f>
        <v>0</v>
      </c>
      <c r="Q134" s="222">
        <v>0</v>
      </c>
      <c r="R134" s="222">
        <f>Q134*H134</f>
        <v>0</v>
      </c>
      <c r="S134" s="222">
        <v>0</v>
      </c>
      <c r="T134" s="223">
        <f>S134*H134</f>
        <v>0</v>
      </c>
      <c r="U134" s="129"/>
      <c r="V134" s="129"/>
      <c r="W134" s="129"/>
      <c r="X134" s="129"/>
      <c r="Y134" s="129"/>
      <c r="Z134" s="129"/>
      <c r="AA134" s="129"/>
      <c r="AB134" s="129"/>
      <c r="AC134" s="129"/>
      <c r="AD134" s="129"/>
      <c r="AE134" s="129"/>
      <c r="AR134" s="224" t="s">
        <v>133</v>
      </c>
      <c r="AT134" s="224" t="s">
        <v>128</v>
      </c>
      <c r="AU134" s="224" t="s">
        <v>88</v>
      </c>
      <c r="AY134" s="121" t="s">
        <v>126</v>
      </c>
      <c r="BE134" s="225">
        <f>IF(N134="základní",J134,0)</f>
        <v>0</v>
      </c>
      <c r="BF134" s="225">
        <f>IF(N134="snížená",J134,0)</f>
        <v>0</v>
      </c>
      <c r="BG134" s="225">
        <f>IF(N134="zákl. přenesená",J134,0)</f>
        <v>0</v>
      </c>
      <c r="BH134" s="225">
        <f>IF(N134="sníž. přenesená",J134,0)</f>
        <v>0</v>
      </c>
      <c r="BI134" s="225">
        <f>IF(N134="nulová",J134,0)</f>
        <v>0</v>
      </c>
      <c r="BJ134" s="121" t="s">
        <v>21</v>
      </c>
      <c r="BK134" s="225">
        <f>ROUND(I134*H134,2)</f>
        <v>0</v>
      </c>
      <c r="BL134" s="121" t="s">
        <v>133</v>
      </c>
      <c r="BM134" s="224" t="s">
        <v>149</v>
      </c>
    </row>
    <row r="135" spans="2:51" s="231" customFormat="1" ht="12">
      <c r="B135" s="232"/>
      <c r="D135" s="226" t="s">
        <v>137</v>
      </c>
      <c r="E135" s="233" t="s">
        <v>1</v>
      </c>
      <c r="F135" s="234" t="s">
        <v>150</v>
      </c>
      <c r="H135" s="235">
        <v>1440.9</v>
      </c>
      <c r="L135" s="232"/>
      <c r="M135" s="236"/>
      <c r="N135" s="237"/>
      <c r="O135" s="237"/>
      <c r="P135" s="237"/>
      <c r="Q135" s="237"/>
      <c r="R135" s="237"/>
      <c r="S135" s="237"/>
      <c r="T135" s="238"/>
      <c r="AT135" s="233" t="s">
        <v>137</v>
      </c>
      <c r="AU135" s="233" t="s">
        <v>88</v>
      </c>
      <c r="AV135" s="231" t="s">
        <v>88</v>
      </c>
      <c r="AW135" s="231" t="s">
        <v>35</v>
      </c>
      <c r="AX135" s="231" t="s">
        <v>79</v>
      </c>
      <c r="AY135" s="233" t="s">
        <v>126</v>
      </c>
    </row>
    <row r="136" spans="2:51" s="231" customFormat="1" ht="12">
      <c r="B136" s="232"/>
      <c r="D136" s="226" t="s">
        <v>137</v>
      </c>
      <c r="E136" s="233" t="s">
        <v>1</v>
      </c>
      <c r="F136" s="234" t="s">
        <v>151</v>
      </c>
      <c r="H136" s="235">
        <v>2401.5</v>
      </c>
      <c r="L136" s="232"/>
      <c r="M136" s="236"/>
      <c r="N136" s="237"/>
      <c r="O136" s="237"/>
      <c r="P136" s="237"/>
      <c r="Q136" s="237"/>
      <c r="R136" s="237"/>
      <c r="S136" s="237"/>
      <c r="T136" s="238"/>
      <c r="AT136" s="233" t="s">
        <v>137</v>
      </c>
      <c r="AU136" s="233" t="s">
        <v>88</v>
      </c>
      <c r="AV136" s="231" t="s">
        <v>88</v>
      </c>
      <c r="AW136" s="231" t="s">
        <v>35</v>
      </c>
      <c r="AX136" s="231" t="s">
        <v>79</v>
      </c>
      <c r="AY136" s="233" t="s">
        <v>126</v>
      </c>
    </row>
    <row r="137" spans="2:51" s="231" customFormat="1" ht="12">
      <c r="B137" s="232"/>
      <c r="D137" s="226" t="s">
        <v>137</v>
      </c>
      <c r="E137" s="233" t="s">
        <v>1</v>
      </c>
      <c r="F137" s="234" t="s">
        <v>152</v>
      </c>
      <c r="H137" s="235">
        <v>265.5</v>
      </c>
      <c r="L137" s="232"/>
      <c r="M137" s="236"/>
      <c r="N137" s="237"/>
      <c r="O137" s="237"/>
      <c r="P137" s="237"/>
      <c r="Q137" s="237"/>
      <c r="R137" s="237"/>
      <c r="S137" s="237"/>
      <c r="T137" s="238"/>
      <c r="AT137" s="233" t="s">
        <v>137</v>
      </c>
      <c r="AU137" s="233" t="s">
        <v>88</v>
      </c>
      <c r="AV137" s="231" t="s">
        <v>88</v>
      </c>
      <c r="AW137" s="231" t="s">
        <v>35</v>
      </c>
      <c r="AX137" s="231" t="s">
        <v>79</v>
      </c>
      <c r="AY137" s="233" t="s">
        <v>126</v>
      </c>
    </row>
    <row r="138" spans="2:51" s="231" customFormat="1" ht="12">
      <c r="B138" s="232"/>
      <c r="D138" s="226" t="s">
        <v>137</v>
      </c>
      <c r="E138" s="233" t="s">
        <v>1</v>
      </c>
      <c r="F138" s="234" t="s">
        <v>153</v>
      </c>
      <c r="H138" s="235">
        <v>420.75</v>
      </c>
      <c r="L138" s="232"/>
      <c r="M138" s="236"/>
      <c r="N138" s="237"/>
      <c r="O138" s="237"/>
      <c r="P138" s="237"/>
      <c r="Q138" s="237"/>
      <c r="R138" s="237"/>
      <c r="S138" s="237"/>
      <c r="T138" s="238"/>
      <c r="AT138" s="233" t="s">
        <v>137</v>
      </c>
      <c r="AU138" s="233" t="s">
        <v>88</v>
      </c>
      <c r="AV138" s="231" t="s">
        <v>88</v>
      </c>
      <c r="AW138" s="231" t="s">
        <v>35</v>
      </c>
      <c r="AX138" s="231" t="s">
        <v>79</v>
      </c>
      <c r="AY138" s="233" t="s">
        <v>126</v>
      </c>
    </row>
    <row r="139" spans="2:51" s="239" customFormat="1" ht="12">
      <c r="B139" s="240"/>
      <c r="D139" s="226" t="s">
        <v>137</v>
      </c>
      <c r="E139" s="241" t="s">
        <v>1</v>
      </c>
      <c r="F139" s="242" t="s">
        <v>154</v>
      </c>
      <c r="H139" s="243">
        <v>4528.65</v>
      </c>
      <c r="L139" s="240"/>
      <c r="M139" s="244"/>
      <c r="N139" s="245"/>
      <c r="O139" s="245"/>
      <c r="P139" s="245"/>
      <c r="Q139" s="245"/>
      <c r="R139" s="245"/>
      <c r="S139" s="245"/>
      <c r="T139" s="246"/>
      <c r="AT139" s="241" t="s">
        <v>137</v>
      </c>
      <c r="AU139" s="241" t="s">
        <v>88</v>
      </c>
      <c r="AV139" s="239" t="s">
        <v>133</v>
      </c>
      <c r="AW139" s="239" t="s">
        <v>35</v>
      </c>
      <c r="AX139" s="239" t="s">
        <v>21</v>
      </c>
      <c r="AY139" s="241" t="s">
        <v>126</v>
      </c>
    </row>
    <row r="140" spans="1:65" s="132" customFormat="1" ht="34.9" customHeight="1">
      <c r="A140" s="129"/>
      <c r="B140" s="130"/>
      <c r="C140" s="212" t="s">
        <v>155</v>
      </c>
      <c r="D140" s="212" t="s">
        <v>128</v>
      </c>
      <c r="E140" s="213" t="s">
        <v>156</v>
      </c>
      <c r="F140" s="214" t="s">
        <v>157</v>
      </c>
      <c r="G140" s="215" t="s">
        <v>148</v>
      </c>
      <c r="H140" s="216">
        <v>217.8</v>
      </c>
      <c r="I140" s="217"/>
      <c r="J140" s="218">
        <f>ROUND(I140*H140,2)</f>
        <v>0</v>
      </c>
      <c r="K140" s="214" t="s">
        <v>132</v>
      </c>
      <c r="L140" s="130"/>
      <c r="M140" s="219" t="s">
        <v>1</v>
      </c>
      <c r="N140" s="220" t="s">
        <v>44</v>
      </c>
      <c r="O140" s="221"/>
      <c r="P140" s="222">
        <f>O140*H140</f>
        <v>0</v>
      </c>
      <c r="Q140" s="222">
        <v>0</v>
      </c>
      <c r="R140" s="222">
        <f>Q140*H140</f>
        <v>0</v>
      </c>
      <c r="S140" s="222">
        <v>0</v>
      </c>
      <c r="T140" s="223">
        <f>S140*H140</f>
        <v>0</v>
      </c>
      <c r="U140" s="129"/>
      <c r="V140" s="129"/>
      <c r="W140" s="129"/>
      <c r="X140" s="129"/>
      <c r="Y140" s="129"/>
      <c r="Z140" s="129"/>
      <c r="AA140" s="129"/>
      <c r="AB140" s="129"/>
      <c r="AC140" s="129"/>
      <c r="AD140" s="129"/>
      <c r="AE140" s="129"/>
      <c r="AR140" s="224" t="s">
        <v>133</v>
      </c>
      <c r="AT140" s="224" t="s">
        <v>128</v>
      </c>
      <c r="AU140" s="224" t="s">
        <v>88</v>
      </c>
      <c r="AY140" s="121" t="s">
        <v>126</v>
      </c>
      <c r="BE140" s="225">
        <f>IF(N140="základní",J140,0)</f>
        <v>0</v>
      </c>
      <c r="BF140" s="225">
        <f>IF(N140="snížená",J140,0)</f>
        <v>0</v>
      </c>
      <c r="BG140" s="225">
        <f>IF(N140="zákl. přenesená",J140,0)</f>
        <v>0</v>
      </c>
      <c r="BH140" s="225">
        <f>IF(N140="sníž. přenesená",J140,0)</f>
        <v>0</v>
      </c>
      <c r="BI140" s="225">
        <f>IF(N140="nulová",J140,0)</f>
        <v>0</v>
      </c>
      <c r="BJ140" s="121" t="s">
        <v>21</v>
      </c>
      <c r="BK140" s="225">
        <f>ROUND(I140*H140,2)</f>
        <v>0</v>
      </c>
      <c r="BL140" s="121" t="s">
        <v>133</v>
      </c>
      <c r="BM140" s="224" t="s">
        <v>158</v>
      </c>
    </row>
    <row r="141" spans="2:51" s="231" customFormat="1" ht="12">
      <c r="B141" s="232"/>
      <c r="D141" s="226" t="s">
        <v>137</v>
      </c>
      <c r="E141" s="233" t="s">
        <v>1</v>
      </c>
      <c r="F141" s="234" t="s">
        <v>159</v>
      </c>
      <c r="H141" s="235">
        <v>217.8</v>
      </c>
      <c r="L141" s="232"/>
      <c r="M141" s="236"/>
      <c r="N141" s="237"/>
      <c r="O141" s="237"/>
      <c r="P141" s="237"/>
      <c r="Q141" s="237"/>
      <c r="R141" s="237"/>
      <c r="S141" s="237"/>
      <c r="T141" s="238"/>
      <c r="AT141" s="233" t="s">
        <v>137</v>
      </c>
      <c r="AU141" s="233" t="s">
        <v>88</v>
      </c>
      <c r="AV141" s="231" t="s">
        <v>88</v>
      </c>
      <c r="AW141" s="231" t="s">
        <v>35</v>
      </c>
      <c r="AX141" s="231" t="s">
        <v>21</v>
      </c>
      <c r="AY141" s="233" t="s">
        <v>126</v>
      </c>
    </row>
    <row r="142" spans="2:51" s="247" customFormat="1" ht="12">
      <c r="B142" s="248"/>
      <c r="D142" s="226" t="s">
        <v>137</v>
      </c>
      <c r="E142" s="249" t="s">
        <v>1</v>
      </c>
      <c r="F142" s="250" t="s">
        <v>160</v>
      </c>
      <c r="H142" s="249" t="s">
        <v>1</v>
      </c>
      <c r="L142" s="248"/>
      <c r="M142" s="251"/>
      <c r="N142" s="252"/>
      <c r="O142" s="252"/>
      <c r="P142" s="252"/>
      <c r="Q142" s="252"/>
      <c r="R142" s="252"/>
      <c r="S142" s="252"/>
      <c r="T142" s="253"/>
      <c r="AT142" s="249" t="s">
        <v>137</v>
      </c>
      <c r="AU142" s="249" t="s">
        <v>88</v>
      </c>
      <c r="AV142" s="247" t="s">
        <v>21</v>
      </c>
      <c r="AW142" s="247" t="s">
        <v>35</v>
      </c>
      <c r="AX142" s="247" t="s">
        <v>79</v>
      </c>
      <c r="AY142" s="249" t="s">
        <v>126</v>
      </c>
    </row>
    <row r="143" spans="1:65" s="132" customFormat="1" ht="57.6" customHeight="1">
      <c r="A143" s="129"/>
      <c r="B143" s="130"/>
      <c r="C143" s="212" t="s">
        <v>161</v>
      </c>
      <c r="D143" s="212" t="s">
        <v>128</v>
      </c>
      <c r="E143" s="213" t="s">
        <v>162</v>
      </c>
      <c r="F143" s="214" t="s">
        <v>163</v>
      </c>
      <c r="G143" s="215" t="s">
        <v>148</v>
      </c>
      <c r="H143" s="216">
        <v>4746.45</v>
      </c>
      <c r="I143" s="217"/>
      <c r="J143" s="218">
        <f>ROUND(I143*H143,2)</f>
        <v>0</v>
      </c>
      <c r="K143" s="214" t="s">
        <v>132</v>
      </c>
      <c r="L143" s="130"/>
      <c r="M143" s="219" t="s">
        <v>1</v>
      </c>
      <c r="N143" s="220" t="s">
        <v>44</v>
      </c>
      <c r="O143" s="221"/>
      <c r="P143" s="222">
        <f>O143*H143</f>
        <v>0</v>
      </c>
      <c r="Q143" s="222">
        <v>0</v>
      </c>
      <c r="R143" s="222">
        <f>Q143*H143</f>
        <v>0</v>
      </c>
      <c r="S143" s="222">
        <v>0</v>
      </c>
      <c r="T143" s="223">
        <f>S143*H143</f>
        <v>0</v>
      </c>
      <c r="U143" s="129"/>
      <c r="V143" s="129"/>
      <c r="W143" s="129"/>
      <c r="X143" s="129"/>
      <c r="Y143" s="129"/>
      <c r="Z143" s="129"/>
      <c r="AA143" s="129"/>
      <c r="AB143" s="129"/>
      <c r="AC143" s="129"/>
      <c r="AD143" s="129"/>
      <c r="AE143" s="129"/>
      <c r="AR143" s="224" t="s">
        <v>133</v>
      </c>
      <c r="AT143" s="224" t="s">
        <v>128</v>
      </c>
      <c r="AU143" s="224" t="s">
        <v>88</v>
      </c>
      <c r="AY143" s="121" t="s">
        <v>126</v>
      </c>
      <c r="BE143" s="225">
        <f>IF(N143="základní",J143,0)</f>
        <v>0</v>
      </c>
      <c r="BF143" s="225">
        <f>IF(N143="snížená",J143,0)</f>
        <v>0</v>
      </c>
      <c r="BG143" s="225">
        <f>IF(N143="zákl. přenesená",J143,0)</f>
        <v>0</v>
      </c>
      <c r="BH143" s="225">
        <f>IF(N143="sníž. přenesená",J143,0)</f>
        <v>0</v>
      </c>
      <c r="BI143" s="225">
        <f>IF(N143="nulová",J143,0)</f>
        <v>0</v>
      </c>
      <c r="BJ143" s="121" t="s">
        <v>21</v>
      </c>
      <c r="BK143" s="225">
        <f>ROUND(I143*H143,2)</f>
        <v>0</v>
      </c>
      <c r="BL143" s="121" t="s">
        <v>133</v>
      </c>
      <c r="BM143" s="224" t="s">
        <v>164</v>
      </c>
    </row>
    <row r="144" spans="2:51" s="231" customFormat="1" ht="12">
      <c r="B144" s="232"/>
      <c r="D144" s="226" t="s">
        <v>137</v>
      </c>
      <c r="E144" s="233" t="s">
        <v>1</v>
      </c>
      <c r="F144" s="234" t="s">
        <v>165</v>
      </c>
      <c r="H144" s="235">
        <v>4528.65</v>
      </c>
      <c r="L144" s="232"/>
      <c r="M144" s="236"/>
      <c r="N144" s="237"/>
      <c r="O144" s="237"/>
      <c r="P144" s="237"/>
      <c r="Q144" s="237"/>
      <c r="R144" s="237"/>
      <c r="S144" s="237"/>
      <c r="T144" s="238"/>
      <c r="AT144" s="233" t="s">
        <v>137</v>
      </c>
      <c r="AU144" s="233" t="s">
        <v>88</v>
      </c>
      <c r="AV144" s="231" t="s">
        <v>88</v>
      </c>
      <c r="AW144" s="231" t="s">
        <v>35</v>
      </c>
      <c r="AX144" s="231" t="s">
        <v>79</v>
      </c>
      <c r="AY144" s="233" t="s">
        <v>126</v>
      </c>
    </row>
    <row r="145" spans="2:51" s="231" customFormat="1" ht="12">
      <c r="B145" s="232"/>
      <c r="D145" s="226" t="s">
        <v>137</v>
      </c>
      <c r="E145" s="233" t="s">
        <v>1</v>
      </c>
      <c r="F145" s="234" t="s">
        <v>166</v>
      </c>
      <c r="H145" s="235">
        <v>217.8</v>
      </c>
      <c r="L145" s="232"/>
      <c r="M145" s="236"/>
      <c r="N145" s="237"/>
      <c r="O145" s="237"/>
      <c r="P145" s="237"/>
      <c r="Q145" s="237"/>
      <c r="R145" s="237"/>
      <c r="S145" s="237"/>
      <c r="T145" s="238"/>
      <c r="AT145" s="233" t="s">
        <v>137</v>
      </c>
      <c r="AU145" s="233" t="s">
        <v>88</v>
      </c>
      <c r="AV145" s="231" t="s">
        <v>88</v>
      </c>
      <c r="AW145" s="231" t="s">
        <v>35</v>
      </c>
      <c r="AX145" s="231" t="s">
        <v>79</v>
      </c>
      <c r="AY145" s="233" t="s">
        <v>126</v>
      </c>
    </row>
    <row r="146" spans="2:51" s="239" customFormat="1" ht="12">
      <c r="B146" s="240"/>
      <c r="D146" s="226" t="s">
        <v>137</v>
      </c>
      <c r="E146" s="241" t="s">
        <v>1</v>
      </c>
      <c r="F146" s="242" t="s">
        <v>154</v>
      </c>
      <c r="H146" s="243">
        <v>4746.45</v>
      </c>
      <c r="L146" s="240"/>
      <c r="M146" s="244"/>
      <c r="N146" s="245"/>
      <c r="O146" s="245"/>
      <c r="P146" s="245"/>
      <c r="Q146" s="245"/>
      <c r="R146" s="245"/>
      <c r="S146" s="245"/>
      <c r="T146" s="246"/>
      <c r="AT146" s="241" t="s">
        <v>137</v>
      </c>
      <c r="AU146" s="241" t="s">
        <v>88</v>
      </c>
      <c r="AV146" s="239" t="s">
        <v>133</v>
      </c>
      <c r="AW146" s="239" t="s">
        <v>35</v>
      </c>
      <c r="AX146" s="239" t="s">
        <v>21</v>
      </c>
      <c r="AY146" s="241" t="s">
        <v>126</v>
      </c>
    </row>
    <row r="147" spans="1:65" s="132" customFormat="1" ht="57.6" customHeight="1">
      <c r="A147" s="129"/>
      <c r="B147" s="130"/>
      <c r="C147" s="212" t="s">
        <v>167</v>
      </c>
      <c r="D147" s="212" t="s">
        <v>128</v>
      </c>
      <c r="E147" s="213" t="s">
        <v>168</v>
      </c>
      <c r="F147" s="214" t="s">
        <v>169</v>
      </c>
      <c r="G147" s="215" t="s">
        <v>148</v>
      </c>
      <c r="H147" s="216">
        <v>47464.5</v>
      </c>
      <c r="I147" s="217"/>
      <c r="J147" s="218">
        <f>ROUND(I147*H147,2)</f>
        <v>0</v>
      </c>
      <c r="K147" s="214" t="s">
        <v>132</v>
      </c>
      <c r="L147" s="130"/>
      <c r="M147" s="219" t="s">
        <v>1</v>
      </c>
      <c r="N147" s="220" t="s">
        <v>44</v>
      </c>
      <c r="O147" s="221"/>
      <c r="P147" s="222">
        <f>O147*H147</f>
        <v>0</v>
      </c>
      <c r="Q147" s="222">
        <v>0</v>
      </c>
      <c r="R147" s="222">
        <f>Q147*H147</f>
        <v>0</v>
      </c>
      <c r="S147" s="222">
        <v>0</v>
      </c>
      <c r="T147" s="223">
        <f>S147*H147</f>
        <v>0</v>
      </c>
      <c r="U147" s="129"/>
      <c r="V147" s="129"/>
      <c r="W147" s="129"/>
      <c r="X147" s="129"/>
      <c r="Y147" s="129"/>
      <c r="Z147" s="129"/>
      <c r="AA147" s="129"/>
      <c r="AB147" s="129"/>
      <c r="AC147" s="129"/>
      <c r="AD147" s="129"/>
      <c r="AE147" s="129"/>
      <c r="AR147" s="224" t="s">
        <v>133</v>
      </c>
      <c r="AT147" s="224" t="s">
        <v>128</v>
      </c>
      <c r="AU147" s="224" t="s">
        <v>88</v>
      </c>
      <c r="AY147" s="121" t="s">
        <v>126</v>
      </c>
      <c r="BE147" s="225">
        <f>IF(N147="základní",J147,0)</f>
        <v>0</v>
      </c>
      <c r="BF147" s="225">
        <f>IF(N147="snížená",J147,0)</f>
        <v>0</v>
      </c>
      <c r="BG147" s="225">
        <f>IF(N147="zákl. přenesená",J147,0)</f>
        <v>0</v>
      </c>
      <c r="BH147" s="225">
        <f>IF(N147="sníž. přenesená",J147,0)</f>
        <v>0</v>
      </c>
      <c r="BI147" s="225">
        <f>IF(N147="nulová",J147,0)</f>
        <v>0</v>
      </c>
      <c r="BJ147" s="121" t="s">
        <v>21</v>
      </c>
      <c r="BK147" s="225">
        <f>ROUND(I147*H147,2)</f>
        <v>0</v>
      </c>
      <c r="BL147" s="121" t="s">
        <v>133</v>
      </c>
      <c r="BM147" s="224" t="s">
        <v>170</v>
      </c>
    </row>
    <row r="148" spans="2:51" s="231" customFormat="1" ht="12">
      <c r="B148" s="232"/>
      <c r="D148" s="226" t="s">
        <v>137</v>
      </c>
      <c r="E148" s="233" t="s">
        <v>1</v>
      </c>
      <c r="F148" s="234" t="s">
        <v>171</v>
      </c>
      <c r="H148" s="235">
        <v>45286.5</v>
      </c>
      <c r="L148" s="232"/>
      <c r="M148" s="236"/>
      <c r="N148" s="237"/>
      <c r="O148" s="237"/>
      <c r="P148" s="237"/>
      <c r="Q148" s="237"/>
      <c r="R148" s="237"/>
      <c r="S148" s="237"/>
      <c r="T148" s="238"/>
      <c r="AT148" s="233" t="s">
        <v>137</v>
      </c>
      <c r="AU148" s="233" t="s">
        <v>88</v>
      </c>
      <c r="AV148" s="231" t="s">
        <v>88</v>
      </c>
      <c r="AW148" s="231" t="s">
        <v>35</v>
      </c>
      <c r="AX148" s="231" t="s">
        <v>79</v>
      </c>
      <c r="AY148" s="233" t="s">
        <v>126</v>
      </c>
    </row>
    <row r="149" spans="2:51" s="231" customFormat="1" ht="12">
      <c r="B149" s="232"/>
      <c r="D149" s="226" t="s">
        <v>137</v>
      </c>
      <c r="E149" s="233" t="s">
        <v>1</v>
      </c>
      <c r="F149" s="234" t="s">
        <v>172</v>
      </c>
      <c r="H149" s="235">
        <v>2178</v>
      </c>
      <c r="L149" s="232"/>
      <c r="M149" s="236"/>
      <c r="N149" s="237"/>
      <c r="O149" s="237"/>
      <c r="P149" s="237"/>
      <c r="Q149" s="237"/>
      <c r="R149" s="237"/>
      <c r="S149" s="237"/>
      <c r="T149" s="238"/>
      <c r="AT149" s="233" t="s">
        <v>137</v>
      </c>
      <c r="AU149" s="233" t="s">
        <v>88</v>
      </c>
      <c r="AV149" s="231" t="s">
        <v>88</v>
      </c>
      <c r="AW149" s="231" t="s">
        <v>35</v>
      </c>
      <c r="AX149" s="231" t="s">
        <v>79</v>
      </c>
      <c r="AY149" s="233" t="s">
        <v>126</v>
      </c>
    </row>
    <row r="150" spans="2:51" s="239" customFormat="1" ht="12">
      <c r="B150" s="240"/>
      <c r="D150" s="226" t="s">
        <v>137</v>
      </c>
      <c r="E150" s="241" t="s">
        <v>1</v>
      </c>
      <c r="F150" s="242" t="s">
        <v>154</v>
      </c>
      <c r="H150" s="243">
        <v>47464.5</v>
      </c>
      <c r="L150" s="240"/>
      <c r="M150" s="244"/>
      <c r="N150" s="245"/>
      <c r="O150" s="245"/>
      <c r="P150" s="245"/>
      <c r="Q150" s="245"/>
      <c r="R150" s="245"/>
      <c r="S150" s="245"/>
      <c r="T150" s="246"/>
      <c r="AT150" s="241" t="s">
        <v>137</v>
      </c>
      <c r="AU150" s="241" t="s">
        <v>88</v>
      </c>
      <c r="AV150" s="239" t="s">
        <v>133</v>
      </c>
      <c r="AW150" s="239" t="s">
        <v>35</v>
      </c>
      <c r="AX150" s="239" t="s">
        <v>21</v>
      </c>
      <c r="AY150" s="241" t="s">
        <v>126</v>
      </c>
    </row>
    <row r="151" spans="1:65" s="132" customFormat="1" ht="34.9" customHeight="1">
      <c r="A151" s="129"/>
      <c r="B151" s="130"/>
      <c r="C151" s="212" t="s">
        <v>173</v>
      </c>
      <c r="D151" s="212" t="s">
        <v>128</v>
      </c>
      <c r="E151" s="213" t="s">
        <v>174</v>
      </c>
      <c r="F151" s="214" t="s">
        <v>175</v>
      </c>
      <c r="G151" s="215" t="s">
        <v>148</v>
      </c>
      <c r="H151" s="216">
        <v>2671.32</v>
      </c>
      <c r="I151" s="217"/>
      <c r="J151" s="218">
        <f>ROUND(I151*H151,2)</f>
        <v>0</v>
      </c>
      <c r="K151" s="214" t="s">
        <v>132</v>
      </c>
      <c r="L151" s="130"/>
      <c r="M151" s="219" t="s">
        <v>1</v>
      </c>
      <c r="N151" s="220" t="s">
        <v>44</v>
      </c>
      <c r="O151" s="221"/>
      <c r="P151" s="222">
        <f>O151*H151</f>
        <v>0</v>
      </c>
      <c r="Q151" s="222">
        <v>0</v>
      </c>
      <c r="R151" s="222">
        <f>Q151*H151</f>
        <v>0</v>
      </c>
      <c r="S151" s="222">
        <v>0</v>
      </c>
      <c r="T151" s="223">
        <f>S151*H151</f>
        <v>0</v>
      </c>
      <c r="U151" s="129"/>
      <c r="V151" s="129"/>
      <c r="W151" s="129"/>
      <c r="X151" s="129"/>
      <c r="Y151" s="129"/>
      <c r="Z151" s="129"/>
      <c r="AA151" s="129"/>
      <c r="AB151" s="129"/>
      <c r="AC151" s="129"/>
      <c r="AD151" s="129"/>
      <c r="AE151" s="129"/>
      <c r="AR151" s="224" t="s">
        <v>133</v>
      </c>
      <c r="AT151" s="224" t="s">
        <v>128</v>
      </c>
      <c r="AU151" s="224" t="s">
        <v>88</v>
      </c>
      <c r="AY151" s="121" t="s">
        <v>126</v>
      </c>
      <c r="BE151" s="225">
        <f>IF(N151="základní",J151,0)</f>
        <v>0</v>
      </c>
      <c r="BF151" s="225">
        <f>IF(N151="snížená",J151,0)</f>
        <v>0</v>
      </c>
      <c r="BG151" s="225">
        <f>IF(N151="zákl. přenesená",J151,0)</f>
        <v>0</v>
      </c>
      <c r="BH151" s="225">
        <f>IF(N151="sníž. přenesená",J151,0)</f>
        <v>0</v>
      </c>
      <c r="BI151" s="225">
        <f>IF(N151="nulová",J151,0)</f>
        <v>0</v>
      </c>
      <c r="BJ151" s="121" t="s">
        <v>21</v>
      </c>
      <c r="BK151" s="225">
        <f>ROUND(I151*H151,2)</f>
        <v>0</v>
      </c>
      <c r="BL151" s="121" t="s">
        <v>133</v>
      </c>
      <c r="BM151" s="224" t="s">
        <v>176</v>
      </c>
    </row>
    <row r="152" spans="1:47" s="132" customFormat="1" ht="19.5">
      <c r="A152" s="129"/>
      <c r="B152" s="130"/>
      <c r="C152" s="129"/>
      <c r="D152" s="226" t="s">
        <v>143</v>
      </c>
      <c r="E152" s="129"/>
      <c r="F152" s="227" t="s">
        <v>177</v>
      </c>
      <c r="G152" s="129"/>
      <c r="H152" s="129"/>
      <c r="I152" s="129"/>
      <c r="J152" s="129"/>
      <c r="K152" s="129"/>
      <c r="L152" s="130"/>
      <c r="M152" s="228"/>
      <c r="N152" s="229"/>
      <c r="O152" s="221"/>
      <c r="P152" s="221"/>
      <c r="Q152" s="221"/>
      <c r="R152" s="221"/>
      <c r="S152" s="221"/>
      <c r="T152" s="230"/>
      <c r="U152" s="129"/>
      <c r="V152" s="129"/>
      <c r="W152" s="129"/>
      <c r="X152" s="129"/>
      <c r="Y152" s="129"/>
      <c r="Z152" s="129"/>
      <c r="AA152" s="129"/>
      <c r="AB152" s="129"/>
      <c r="AC152" s="129"/>
      <c r="AD152" s="129"/>
      <c r="AE152" s="129"/>
      <c r="AT152" s="121" t="s">
        <v>143</v>
      </c>
      <c r="AU152" s="121" t="s">
        <v>88</v>
      </c>
    </row>
    <row r="153" spans="2:51" s="231" customFormat="1" ht="12">
      <c r="B153" s="232"/>
      <c r="D153" s="226" t="s">
        <v>137</v>
      </c>
      <c r="E153" s="233" t="s">
        <v>1</v>
      </c>
      <c r="F153" s="234" t="s">
        <v>178</v>
      </c>
      <c r="H153" s="235">
        <v>2401.5</v>
      </c>
      <c r="L153" s="232"/>
      <c r="M153" s="236"/>
      <c r="N153" s="237"/>
      <c r="O153" s="237"/>
      <c r="P153" s="237"/>
      <c r="Q153" s="237"/>
      <c r="R153" s="237"/>
      <c r="S153" s="237"/>
      <c r="T153" s="238"/>
      <c r="AT153" s="233" t="s">
        <v>137</v>
      </c>
      <c r="AU153" s="233" t="s">
        <v>88</v>
      </c>
      <c r="AV153" s="231" t="s">
        <v>88</v>
      </c>
      <c r="AW153" s="231" t="s">
        <v>35</v>
      </c>
      <c r="AX153" s="231" t="s">
        <v>79</v>
      </c>
      <c r="AY153" s="233" t="s">
        <v>126</v>
      </c>
    </row>
    <row r="154" spans="2:51" s="231" customFormat="1" ht="33.75">
      <c r="B154" s="232"/>
      <c r="D154" s="226" t="s">
        <v>137</v>
      </c>
      <c r="E154" s="233" t="s">
        <v>1</v>
      </c>
      <c r="F154" s="234" t="s">
        <v>179</v>
      </c>
      <c r="H154" s="235">
        <v>52.02</v>
      </c>
      <c r="L154" s="232"/>
      <c r="M154" s="236"/>
      <c r="N154" s="237"/>
      <c r="O154" s="237"/>
      <c r="P154" s="237"/>
      <c r="Q154" s="237"/>
      <c r="R154" s="237"/>
      <c r="S154" s="237"/>
      <c r="T154" s="238"/>
      <c r="AT154" s="233" t="s">
        <v>137</v>
      </c>
      <c r="AU154" s="233" t="s">
        <v>88</v>
      </c>
      <c r="AV154" s="231" t="s">
        <v>88</v>
      </c>
      <c r="AW154" s="231" t="s">
        <v>35</v>
      </c>
      <c r="AX154" s="231" t="s">
        <v>79</v>
      </c>
      <c r="AY154" s="233" t="s">
        <v>126</v>
      </c>
    </row>
    <row r="155" spans="2:51" s="231" customFormat="1" ht="12">
      <c r="B155" s="232"/>
      <c r="D155" s="226" t="s">
        <v>137</v>
      </c>
      <c r="E155" s="233" t="s">
        <v>1</v>
      </c>
      <c r="F155" s="234" t="s">
        <v>159</v>
      </c>
      <c r="H155" s="235">
        <v>217.8</v>
      </c>
      <c r="L155" s="232"/>
      <c r="M155" s="236"/>
      <c r="N155" s="237"/>
      <c r="O155" s="237"/>
      <c r="P155" s="237"/>
      <c r="Q155" s="237"/>
      <c r="R155" s="237"/>
      <c r="S155" s="237"/>
      <c r="T155" s="238"/>
      <c r="AT155" s="233" t="s">
        <v>137</v>
      </c>
      <c r="AU155" s="233" t="s">
        <v>88</v>
      </c>
      <c r="AV155" s="231" t="s">
        <v>88</v>
      </c>
      <c r="AW155" s="231" t="s">
        <v>35</v>
      </c>
      <c r="AX155" s="231" t="s">
        <v>79</v>
      </c>
      <c r="AY155" s="233" t="s">
        <v>126</v>
      </c>
    </row>
    <row r="156" spans="2:51" s="239" customFormat="1" ht="12">
      <c r="B156" s="240"/>
      <c r="D156" s="226" t="s">
        <v>137</v>
      </c>
      <c r="E156" s="241" t="s">
        <v>1</v>
      </c>
      <c r="F156" s="242" t="s">
        <v>154</v>
      </c>
      <c r="H156" s="243">
        <v>2671.32</v>
      </c>
      <c r="L156" s="240"/>
      <c r="M156" s="244"/>
      <c r="N156" s="245"/>
      <c r="O156" s="245"/>
      <c r="P156" s="245"/>
      <c r="Q156" s="245"/>
      <c r="R156" s="245"/>
      <c r="S156" s="245"/>
      <c r="T156" s="246"/>
      <c r="AT156" s="241" t="s">
        <v>137</v>
      </c>
      <c r="AU156" s="241" t="s">
        <v>88</v>
      </c>
      <c r="AV156" s="239" t="s">
        <v>133</v>
      </c>
      <c r="AW156" s="239" t="s">
        <v>35</v>
      </c>
      <c r="AX156" s="239" t="s">
        <v>21</v>
      </c>
      <c r="AY156" s="241" t="s">
        <v>126</v>
      </c>
    </row>
    <row r="157" spans="1:65" s="132" customFormat="1" ht="13.9" customHeight="1">
      <c r="A157" s="129"/>
      <c r="B157" s="130"/>
      <c r="C157" s="254" t="s">
        <v>180</v>
      </c>
      <c r="D157" s="254" t="s">
        <v>181</v>
      </c>
      <c r="E157" s="255" t="s">
        <v>182</v>
      </c>
      <c r="F157" s="256" t="s">
        <v>183</v>
      </c>
      <c r="G157" s="257" t="s">
        <v>184</v>
      </c>
      <c r="H157" s="258">
        <v>4803</v>
      </c>
      <c r="I157" s="259"/>
      <c r="J157" s="260">
        <f>ROUND(I157*H157,2)</f>
        <v>0</v>
      </c>
      <c r="K157" s="256" t="s">
        <v>132</v>
      </c>
      <c r="L157" s="261"/>
      <c r="M157" s="262" t="s">
        <v>1</v>
      </c>
      <c r="N157" s="263" t="s">
        <v>44</v>
      </c>
      <c r="O157" s="221"/>
      <c r="P157" s="222">
        <f>O157*H157</f>
        <v>0</v>
      </c>
      <c r="Q157" s="222">
        <v>1</v>
      </c>
      <c r="R157" s="222">
        <f>Q157*H157</f>
        <v>4803</v>
      </c>
      <c r="S157" s="222">
        <v>0</v>
      </c>
      <c r="T157" s="223">
        <f>S157*H157</f>
        <v>0</v>
      </c>
      <c r="U157" s="129"/>
      <c r="V157" s="129"/>
      <c r="W157" s="129"/>
      <c r="X157" s="129"/>
      <c r="Y157" s="129"/>
      <c r="Z157" s="129"/>
      <c r="AA157" s="129"/>
      <c r="AB157" s="129"/>
      <c r="AC157" s="129"/>
      <c r="AD157" s="129"/>
      <c r="AE157" s="129"/>
      <c r="AR157" s="224" t="s">
        <v>185</v>
      </c>
      <c r="AT157" s="224" t="s">
        <v>181</v>
      </c>
      <c r="AU157" s="224" t="s">
        <v>88</v>
      </c>
      <c r="AY157" s="121" t="s">
        <v>126</v>
      </c>
      <c r="BE157" s="225">
        <f>IF(N157="základní",J157,0)</f>
        <v>0</v>
      </c>
      <c r="BF157" s="225">
        <f>IF(N157="snížená",J157,0)</f>
        <v>0</v>
      </c>
      <c r="BG157" s="225">
        <f>IF(N157="zákl. přenesená",J157,0)</f>
        <v>0</v>
      </c>
      <c r="BH157" s="225">
        <f>IF(N157="sníž. přenesená",J157,0)</f>
        <v>0</v>
      </c>
      <c r="BI157" s="225">
        <f>IF(N157="nulová",J157,0)</f>
        <v>0</v>
      </c>
      <c r="BJ157" s="121" t="s">
        <v>21</v>
      </c>
      <c r="BK157" s="225">
        <f>ROUND(I157*H157,2)</f>
        <v>0</v>
      </c>
      <c r="BL157" s="121" t="s">
        <v>133</v>
      </c>
      <c r="BM157" s="224" t="s">
        <v>186</v>
      </c>
    </row>
    <row r="158" spans="2:51" s="231" customFormat="1" ht="12">
      <c r="B158" s="232"/>
      <c r="D158" s="226" t="s">
        <v>137</v>
      </c>
      <c r="E158" s="233" t="s">
        <v>1</v>
      </c>
      <c r="F158" s="234" t="s">
        <v>187</v>
      </c>
      <c r="H158" s="235">
        <v>4803</v>
      </c>
      <c r="L158" s="232"/>
      <c r="M158" s="236"/>
      <c r="N158" s="237"/>
      <c r="O158" s="237"/>
      <c r="P158" s="237"/>
      <c r="Q158" s="237"/>
      <c r="R158" s="237"/>
      <c r="S158" s="237"/>
      <c r="T158" s="238"/>
      <c r="AT158" s="233" t="s">
        <v>137</v>
      </c>
      <c r="AU158" s="233" t="s">
        <v>88</v>
      </c>
      <c r="AV158" s="231" t="s">
        <v>88</v>
      </c>
      <c r="AW158" s="231" t="s">
        <v>35</v>
      </c>
      <c r="AX158" s="231" t="s">
        <v>21</v>
      </c>
      <c r="AY158" s="233" t="s">
        <v>126</v>
      </c>
    </row>
    <row r="159" spans="1:65" s="132" customFormat="1" ht="13.9" customHeight="1">
      <c r="A159" s="129"/>
      <c r="B159" s="130"/>
      <c r="C159" s="254" t="s">
        <v>188</v>
      </c>
      <c r="D159" s="254" t="s">
        <v>181</v>
      </c>
      <c r="E159" s="255" t="s">
        <v>189</v>
      </c>
      <c r="F159" s="256" t="s">
        <v>190</v>
      </c>
      <c r="G159" s="257" t="s">
        <v>184</v>
      </c>
      <c r="H159" s="258">
        <v>104.041</v>
      </c>
      <c r="I159" s="259"/>
      <c r="J159" s="260">
        <f>ROUND(I159*H159,2)</f>
        <v>0</v>
      </c>
      <c r="K159" s="256" t="s">
        <v>132</v>
      </c>
      <c r="L159" s="261"/>
      <c r="M159" s="262" t="s">
        <v>1</v>
      </c>
      <c r="N159" s="263" t="s">
        <v>44</v>
      </c>
      <c r="O159" s="221"/>
      <c r="P159" s="222">
        <f>O159*H159</f>
        <v>0</v>
      </c>
      <c r="Q159" s="222">
        <v>1</v>
      </c>
      <c r="R159" s="222">
        <f>Q159*H159</f>
        <v>104.041</v>
      </c>
      <c r="S159" s="222">
        <v>0</v>
      </c>
      <c r="T159" s="223">
        <f>S159*H159</f>
        <v>0</v>
      </c>
      <c r="U159" s="129"/>
      <c r="V159" s="129"/>
      <c r="W159" s="129"/>
      <c r="X159" s="129"/>
      <c r="Y159" s="129"/>
      <c r="Z159" s="129"/>
      <c r="AA159" s="129"/>
      <c r="AB159" s="129"/>
      <c r="AC159" s="129"/>
      <c r="AD159" s="129"/>
      <c r="AE159" s="129"/>
      <c r="AR159" s="224" t="s">
        <v>185</v>
      </c>
      <c r="AT159" s="224" t="s">
        <v>181</v>
      </c>
      <c r="AU159" s="224" t="s">
        <v>88</v>
      </c>
      <c r="AY159" s="121" t="s">
        <v>126</v>
      </c>
      <c r="BE159" s="225">
        <f>IF(N159="základní",J159,0)</f>
        <v>0</v>
      </c>
      <c r="BF159" s="225">
        <f>IF(N159="snížená",J159,0)</f>
        <v>0</v>
      </c>
      <c r="BG159" s="225">
        <f>IF(N159="zákl. přenesená",J159,0)</f>
        <v>0</v>
      </c>
      <c r="BH159" s="225">
        <f>IF(N159="sníž. přenesená",J159,0)</f>
        <v>0</v>
      </c>
      <c r="BI159" s="225">
        <f>IF(N159="nulová",J159,0)</f>
        <v>0</v>
      </c>
      <c r="BJ159" s="121" t="s">
        <v>21</v>
      </c>
      <c r="BK159" s="225">
        <f>ROUND(I159*H159,2)</f>
        <v>0</v>
      </c>
      <c r="BL159" s="121" t="s">
        <v>133</v>
      </c>
      <c r="BM159" s="224" t="s">
        <v>191</v>
      </c>
    </row>
    <row r="160" spans="2:51" s="231" customFormat="1" ht="33.75">
      <c r="B160" s="232"/>
      <c r="D160" s="226" t="s">
        <v>137</v>
      </c>
      <c r="E160" s="233" t="s">
        <v>1</v>
      </c>
      <c r="F160" s="234" t="s">
        <v>192</v>
      </c>
      <c r="H160" s="235">
        <v>104.041</v>
      </c>
      <c r="L160" s="232"/>
      <c r="M160" s="236"/>
      <c r="N160" s="237"/>
      <c r="O160" s="237"/>
      <c r="P160" s="237"/>
      <c r="Q160" s="237"/>
      <c r="R160" s="237"/>
      <c r="S160" s="237"/>
      <c r="T160" s="238"/>
      <c r="AT160" s="233" t="s">
        <v>137</v>
      </c>
      <c r="AU160" s="233" t="s">
        <v>88</v>
      </c>
      <c r="AV160" s="231" t="s">
        <v>88</v>
      </c>
      <c r="AW160" s="231" t="s">
        <v>35</v>
      </c>
      <c r="AX160" s="231" t="s">
        <v>21</v>
      </c>
      <c r="AY160" s="233" t="s">
        <v>126</v>
      </c>
    </row>
    <row r="161" spans="1:65" s="132" customFormat="1" ht="34.9" customHeight="1">
      <c r="A161" s="129"/>
      <c r="B161" s="130"/>
      <c r="C161" s="212" t="s">
        <v>193</v>
      </c>
      <c r="D161" s="212" t="s">
        <v>128</v>
      </c>
      <c r="E161" s="213" t="s">
        <v>615</v>
      </c>
      <c r="F161" s="214" t="s">
        <v>616</v>
      </c>
      <c r="G161" s="215" t="s">
        <v>184</v>
      </c>
      <c r="H161" s="216">
        <v>9057.3</v>
      </c>
      <c r="I161" s="217"/>
      <c r="J161" s="218">
        <f>ROUND(I161*H161,2)</f>
        <v>0</v>
      </c>
      <c r="K161" s="214" t="s">
        <v>132</v>
      </c>
      <c r="L161" s="130"/>
      <c r="M161" s="219" t="s">
        <v>1</v>
      </c>
      <c r="N161" s="220" t="s">
        <v>44</v>
      </c>
      <c r="O161" s="221"/>
      <c r="P161" s="222">
        <f>O161*H161</f>
        <v>0</v>
      </c>
      <c r="Q161" s="222">
        <v>0</v>
      </c>
      <c r="R161" s="222">
        <f>Q161*H161</f>
        <v>0</v>
      </c>
      <c r="S161" s="222">
        <v>0</v>
      </c>
      <c r="T161" s="223">
        <f>S161*H161</f>
        <v>0</v>
      </c>
      <c r="U161" s="129"/>
      <c r="V161" s="129"/>
      <c r="W161" s="129"/>
      <c r="X161" s="129"/>
      <c r="Y161" s="129"/>
      <c r="Z161" s="129"/>
      <c r="AA161" s="129"/>
      <c r="AB161" s="129"/>
      <c r="AC161" s="129"/>
      <c r="AD161" s="129"/>
      <c r="AE161" s="129"/>
      <c r="AR161" s="224" t="s">
        <v>133</v>
      </c>
      <c r="AT161" s="224" t="s">
        <v>128</v>
      </c>
      <c r="AU161" s="224" t="s">
        <v>88</v>
      </c>
      <c r="AY161" s="121" t="s">
        <v>126</v>
      </c>
      <c r="BE161" s="225">
        <f>IF(N161="základní",J161,0)</f>
        <v>0</v>
      </c>
      <c r="BF161" s="225">
        <f>IF(N161="snížená",J161,0)</f>
        <v>0</v>
      </c>
      <c r="BG161" s="225">
        <f>IF(N161="zákl. přenesená",J161,0)</f>
        <v>0</v>
      </c>
      <c r="BH161" s="225">
        <f>IF(N161="sníž. přenesená",J161,0)</f>
        <v>0</v>
      </c>
      <c r="BI161" s="225">
        <f>IF(N161="nulová",J161,0)</f>
        <v>0</v>
      </c>
      <c r="BJ161" s="121" t="s">
        <v>21</v>
      </c>
      <c r="BK161" s="225">
        <f>ROUND(I161*H161,2)</f>
        <v>0</v>
      </c>
      <c r="BL161" s="121" t="s">
        <v>133</v>
      </c>
      <c r="BM161" s="224" t="s">
        <v>194</v>
      </c>
    </row>
    <row r="162" spans="2:51" s="231" customFormat="1" ht="12">
      <c r="B162" s="232"/>
      <c r="D162" s="226" t="s">
        <v>137</v>
      </c>
      <c r="E162" s="233" t="s">
        <v>1</v>
      </c>
      <c r="F162" s="234" t="s">
        <v>195</v>
      </c>
      <c r="H162" s="235">
        <v>9057.3</v>
      </c>
      <c r="L162" s="232"/>
      <c r="M162" s="236"/>
      <c r="N162" s="237"/>
      <c r="O162" s="237"/>
      <c r="P162" s="237"/>
      <c r="Q162" s="237"/>
      <c r="R162" s="237"/>
      <c r="S162" s="237"/>
      <c r="T162" s="238"/>
      <c r="AT162" s="233" t="s">
        <v>137</v>
      </c>
      <c r="AU162" s="233" t="s">
        <v>88</v>
      </c>
      <c r="AV162" s="231" t="s">
        <v>88</v>
      </c>
      <c r="AW162" s="231" t="s">
        <v>35</v>
      </c>
      <c r="AX162" s="231" t="s">
        <v>21</v>
      </c>
      <c r="AY162" s="233" t="s">
        <v>126</v>
      </c>
    </row>
    <row r="163" spans="1:65" s="132" customFormat="1" ht="34.9" customHeight="1">
      <c r="A163" s="129"/>
      <c r="B163" s="130"/>
      <c r="C163" s="212" t="s">
        <v>196</v>
      </c>
      <c r="D163" s="212" t="s">
        <v>128</v>
      </c>
      <c r="E163" s="213" t="s">
        <v>197</v>
      </c>
      <c r="F163" s="214" t="s">
        <v>198</v>
      </c>
      <c r="G163" s="215" t="s">
        <v>148</v>
      </c>
      <c r="H163" s="216">
        <v>4528.65</v>
      </c>
      <c r="I163" s="217"/>
      <c r="J163" s="218">
        <f>ROUND(I163*H163,2)</f>
        <v>0</v>
      </c>
      <c r="K163" s="214" t="s">
        <v>132</v>
      </c>
      <c r="L163" s="130"/>
      <c r="M163" s="219" t="s">
        <v>1</v>
      </c>
      <c r="N163" s="220" t="s">
        <v>44</v>
      </c>
      <c r="O163" s="221"/>
      <c r="P163" s="222">
        <f>O163*H163</f>
        <v>0</v>
      </c>
      <c r="Q163" s="222">
        <v>0</v>
      </c>
      <c r="R163" s="222">
        <f>Q163*H163</f>
        <v>0</v>
      </c>
      <c r="S163" s="222">
        <v>0</v>
      </c>
      <c r="T163" s="223">
        <f>S163*H163</f>
        <v>0</v>
      </c>
      <c r="U163" s="129"/>
      <c r="V163" s="129"/>
      <c r="W163" s="129"/>
      <c r="X163" s="129"/>
      <c r="Y163" s="129"/>
      <c r="Z163" s="129"/>
      <c r="AA163" s="129"/>
      <c r="AB163" s="129"/>
      <c r="AC163" s="129"/>
      <c r="AD163" s="129"/>
      <c r="AE163" s="129"/>
      <c r="AR163" s="224" t="s">
        <v>133</v>
      </c>
      <c r="AT163" s="224" t="s">
        <v>128</v>
      </c>
      <c r="AU163" s="224" t="s">
        <v>88</v>
      </c>
      <c r="AY163" s="121" t="s">
        <v>126</v>
      </c>
      <c r="BE163" s="225">
        <f>IF(N163="základní",J163,0)</f>
        <v>0</v>
      </c>
      <c r="BF163" s="225">
        <f>IF(N163="snížená",J163,0)</f>
        <v>0</v>
      </c>
      <c r="BG163" s="225">
        <f>IF(N163="zákl. přenesená",J163,0)</f>
        <v>0</v>
      </c>
      <c r="BH163" s="225">
        <f>IF(N163="sníž. přenesená",J163,0)</f>
        <v>0</v>
      </c>
      <c r="BI163" s="225">
        <f>IF(N163="nulová",J163,0)</f>
        <v>0</v>
      </c>
      <c r="BJ163" s="121" t="s">
        <v>21</v>
      </c>
      <c r="BK163" s="225">
        <f>ROUND(I163*H163,2)</f>
        <v>0</v>
      </c>
      <c r="BL163" s="121" t="s">
        <v>133</v>
      </c>
      <c r="BM163" s="224" t="s">
        <v>199</v>
      </c>
    </row>
    <row r="164" spans="2:51" s="231" customFormat="1" ht="12">
      <c r="B164" s="232"/>
      <c r="D164" s="226" t="s">
        <v>137</v>
      </c>
      <c r="E164" s="233" t="s">
        <v>1</v>
      </c>
      <c r="F164" s="234" t="s">
        <v>200</v>
      </c>
      <c r="H164" s="235">
        <v>4528.65</v>
      </c>
      <c r="L164" s="232"/>
      <c r="M164" s="236"/>
      <c r="N164" s="237"/>
      <c r="O164" s="237"/>
      <c r="P164" s="237"/>
      <c r="Q164" s="237"/>
      <c r="R164" s="237"/>
      <c r="S164" s="237"/>
      <c r="T164" s="238"/>
      <c r="AT164" s="233" t="s">
        <v>137</v>
      </c>
      <c r="AU164" s="233" t="s">
        <v>88</v>
      </c>
      <c r="AV164" s="231" t="s">
        <v>88</v>
      </c>
      <c r="AW164" s="231" t="s">
        <v>35</v>
      </c>
      <c r="AX164" s="231" t="s">
        <v>21</v>
      </c>
      <c r="AY164" s="233" t="s">
        <v>126</v>
      </c>
    </row>
    <row r="165" spans="1:65" s="132" customFormat="1" ht="22.15" customHeight="1">
      <c r="A165" s="129"/>
      <c r="B165" s="130"/>
      <c r="C165" s="212" t="s">
        <v>201</v>
      </c>
      <c r="D165" s="212" t="s">
        <v>128</v>
      </c>
      <c r="E165" s="213" t="s">
        <v>202</v>
      </c>
      <c r="F165" s="214" t="s">
        <v>203</v>
      </c>
      <c r="G165" s="215" t="s">
        <v>131</v>
      </c>
      <c r="H165" s="216">
        <v>5334</v>
      </c>
      <c r="I165" s="217"/>
      <c r="J165" s="218">
        <f>ROUND(I165*H165,2)</f>
        <v>0</v>
      </c>
      <c r="K165" s="214" t="s">
        <v>132</v>
      </c>
      <c r="L165" s="130"/>
      <c r="M165" s="219" t="s">
        <v>1</v>
      </c>
      <c r="N165" s="220" t="s">
        <v>44</v>
      </c>
      <c r="O165" s="221"/>
      <c r="P165" s="222">
        <f>O165*H165</f>
        <v>0</v>
      </c>
      <c r="Q165" s="222">
        <v>0</v>
      </c>
      <c r="R165" s="222">
        <f>Q165*H165</f>
        <v>0</v>
      </c>
      <c r="S165" s="222">
        <v>0</v>
      </c>
      <c r="T165" s="223">
        <f>S165*H165</f>
        <v>0</v>
      </c>
      <c r="U165" s="129"/>
      <c r="V165" s="129"/>
      <c r="W165" s="129"/>
      <c r="X165" s="129"/>
      <c r="Y165" s="129"/>
      <c r="Z165" s="129"/>
      <c r="AA165" s="129"/>
      <c r="AB165" s="129"/>
      <c r="AC165" s="129"/>
      <c r="AD165" s="129"/>
      <c r="AE165" s="129"/>
      <c r="AR165" s="224" t="s">
        <v>133</v>
      </c>
      <c r="AT165" s="224" t="s">
        <v>128</v>
      </c>
      <c r="AU165" s="224" t="s">
        <v>88</v>
      </c>
      <c r="AY165" s="121" t="s">
        <v>126</v>
      </c>
      <c r="BE165" s="225">
        <f>IF(N165="základní",J165,0)</f>
        <v>0</v>
      </c>
      <c r="BF165" s="225">
        <f>IF(N165="snížená",J165,0)</f>
        <v>0</v>
      </c>
      <c r="BG165" s="225">
        <f>IF(N165="zákl. přenesená",J165,0)</f>
        <v>0</v>
      </c>
      <c r="BH165" s="225">
        <f>IF(N165="sníž. přenesená",J165,0)</f>
        <v>0</v>
      </c>
      <c r="BI165" s="225">
        <f>IF(N165="nulová",J165,0)</f>
        <v>0</v>
      </c>
      <c r="BJ165" s="121" t="s">
        <v>21</v>
      </c>
      <c r="BK165" s="225">
        <f>ROUND(I165*H165,2)</f>
        <v>0</v>
      </c>
      <c r="BL165" s="121" t="s">
        <v>133</v>
      </c>
      <c r="BM165" s="224" t="s">
        <v>204</v>
      </c>
    </row>
    <row r="166" spans="2:51" s="231" customFormat="1" ht="12">
      <c r="B166" s="232"/>
      <c r="D166" s="226" t="s">
        <v>137</v>
      </c>
      <c r="E166" s="233" t="s">
        <v>1</v>
      </c>
      <c r="F166" s="234" t="s">
        <v>205</v>
      </c>
      <c r="H166" s="235">
        <v>5334</v>
      </c>
      <c r="L166" s="232"/>
      <c r="M166" s="236"/>
      <c r="N166" s="237"/>
      <c r="O166" s="237"/>
      <c r="P166" s="237"/>
      <c r="Q166" s="237"/>
      <c r="R166" s="237"/>
      <c r="S166" s="237"/>
      <c r="T166" s="238"/>
      <c r="AT166" s="233" t="s">
        <v>137</v>
      </c>
      <c r="AU166" s="233" t="s">
        <v>88</v>
      </c>
      <c r="AV166" s="231" t="s">
        <v>88</v>
      </c>
      <c r="AW166" s="231" t="s">
        <v>35</v>
      </c>
      <c r="AX166" s="231" t="s">
        <v>21</v>
      </c>
      <c r="AY166" s="233" t="s">
        <v>126</v>
      </c>
    </row>
    <row r="167" spans="2:63" s="199" customFormat="1" ht="22.9" customHeight="1">
      <c r="B167" s="200"/>
      <c r="D167" s="201" t="s">
        <v>78</v>
      </c>
      <c r="E167" s="210" t="s">
        <v>88</v>
      </c>
      <c r="F167" s="210" t="s">
        <v>206</v>
      </c>
      <c r="J167" s="211">
        <f>BK167</f>
        <v>0</v>
      </c>
      <c r="L167" s="200"/>
      <c r="M167" s="204"/>
      <c r="N167" s="205"/>
      <c r="O167" s="205"/>
      <c r="P167" s="206">
        <f>SUM(P168:P180)</f>
        <v>0</v>
      </c>
      <c r="Q167" s="205"/>
      <c r="R167" s="206">
        <f>SUM(R168:R180)</f>
        <v>0.64191308</v>
      </c>
      <c r="S167" s="205"/>
      <c r="T167" s="207">
        <f>SUM(T168:T180)</f>
        <v>0</v>
      </c>
      <c r="AR167" s="201" t="s">
        <v>21</v>
      </c>
      <c r="AT167" s="208" t="s">
        <v>78</v>
      </c>
      <c r="AU167" s="208" t="s">
        <v>21</v>
      </c>
      <c r="AY167" s="201" t="s">
        <v>126</v>
      </c>
      <c r="BK167" s="209">
        <f>SUM(BK168:BK180)</f>
        <v>0</v>
      </c>
    </row>
    <row r="168" spans="1:65" s="132" customFormat="1" ht="22.15" customHeight="1">
      <c r="A168" s="129"/>
      <c r="B168" s="130"/>
      <c r="C168" s="212" t="s">
        <v>207</v>
      </c>
      <c r="D168" s="212" t="s">
        <v>128</v>
      </c>
      <c r="E168" s="213" t="s">
        <v>208</v>
      </c>
      <c r="F168" s="214" t="s">
        <v>209</v>
      </c>
      <c r="G168" s="215" t="s">
        <v>184</v>
      </c>
      <c r="H168" s="216">
        <v>0.604</v>
      </c>
      <c r="I168" s="217"/>
      <c r="J168" s="218">
        <f>ROUND(I168*H168,2)</f>
        <v>0</v>
      </c>
      <c r="K168" s="214" t="s">
        <v>132</v>
      </c>
      <c r="L168" s="130"/>
      <c r="M168" s="219" t="s">
        <v>1</v>
      </c>
      <c r="N168" s="220" t="s">
        <v>44</v>
      </c>
      <c r="O168" s="221"/>
      <c r="P168" s="222">
        <f>O168*H168</f>
        <v>0</v>
      </c>
      <c r="Q168" s="222">
        <v>1.06277</v>
      </c>
      <c r="R168" s="222">
        <f>Q168*H168</f>
        <v>0.64191308</v>
      </c>
      <c r="S168" s="222">
        <v>0</v>
      </c>
      <c r="T168" s="223">
        <f>S168*H168</f>
        <v>0</v>
      </c>
      <c r="U168" s="129"/>
      <c r="V168" s="129"/>
      <c r="W168" s="129"/>
      <c r="X168" s="129"/>
      <c r="Y168" s="129"/>
      <c r="Z168" s="129"/>
      <c r="AA168" s="129"/>
      <c r="AB168" s="129"/>
      <c r="AC168" s="129"/>
      <c r="AD168" s="129"/>
      <c r="AE168" s="129"/>
      <c r="AR168" s="224" t="s">
        <v>133</v>
      </c>
      <c r="AT168" s="224" t="s">
        <v>128</v>
      </c>
      <c r="AU168" s="224" t="s">
        <v>88</v>
      </c>
      <c r="AY168" s="121" t="s">
        <v>126</v>
      </c>
      <c r="BE168" s="225">
        <f>IF(N168="základní",J168,0)</f>
        <v>0</v>
      </c>
      <c r="BF168" s="225">
        <f>IF(N168="snížená",J168,0)</f>
        <v>0</v>
      </c>
      <c r="BG168" s="225">
        <f>IF(N168="zákl. přenesená",J168,0)</f>
        <v>0</v>
      </c>
      <c r="BH168" s="225">
        <f>IF(N168="sníž. přenesená",J168,0)</f>
        <v>0</v>
      </c>
      <c r="BI168" s="225">
        <f>IF(N168="nulová",J168,0)</f>
        <v>0</v>
      </c>
      <c r="BJ168" s="121" t="s">
        <v>21</v>
      </c>
      <c r="BK168" s="225">
        <f>ROUND(I168*H168,2)</f>
        <v>0</v>
      </c>
      <c r="BL168" s="121" t="s">
        <v>133</v>
      </c>
      <c r="BM168" s="224" t="s">
        <v>210</v>
      </c>
    </row>
    <row r="169" spans="1:47" s="132" customFormat="1" ht="29.25">
      <c r="A169" s="129"/>
      <c r="B169" s="130"/>
      <c r="C169" s="129"/>
      <c r="D169" s="226" t="s">
        <v>135</v>
      </c>
      <c r="E169" s="129"/>
      <c r="F169" s="227" t="s">
        <v>211</v>
      </c>
      <c r="G169" s="129"/>
      <c r="H169" s="129"/>
      <c r="I169" s="129"/>
      <c r="J169" s="129"/>
      <c r="K169" s="129"/>
      <c r="L169" s="130"/>
      <c r="M169" s="228"/>
      <c r="N169" s="229"/>
      <c r="O169" s="221"/>
      <c r="P169" s="221"/>
      <c r="Q169" s="221"/>
      <c r="R169" s="221"/>
      <c r="S169" s="221"/>
      <c r="T169" s="230"/>
      <c r="U169" s="129"/>
      <c r="V169" s="129"/>
      <c r="W169" s="129"/>
      <c r="X169" s="129"/>
      <c r="Y169" s="129"/>
      <c r="Z169" s="129"/>
      <c r="AA169" s="129"/>
      <c r="AB169" s="129"/>
      <c r="AC169" s="129"/>
      <c r="AD169" s="129"/>
      <c r="AE169" s="129"/>
      <c r="AT169" s="121" t="s">
        <v>135</v>
      </c>
      <c r="AU169" s="121" t="s">
        <v>88</v>
      </c>
    </row>
    <row r="170" spans="2:51" s="231" customFormat="1" ht="12">
      <c r="B170" s="232"/>
      <c r="D170" s="226" t="s">
        <v>137</v>
      </c>
      <c r="E170" s="233" t="s">
        <v>1</v>
      </c>
      <c r="F170" s="234" t="s">
        <v>212</v>
      </c>
      <c r="H170" s="235">
        <v>0.422</v>
      </c>
      <c r="L170" s="232"/>
      <c r="M170" s="236"/>
      <c r="N170" s="237"/>
      <c r="O170" s="237"/>
      <c r="P170" s="237"/>
      <c r="Q170" s="237"/>
      <c r="R170" s="237"/>
      <c r="S170" s="237"/>
      <c r="T170" s="238"/>
      <c r="AT170" s="233" t="s">
        <v>137</v>
      </c>
      <c r="AU170" s="233" t="s">
        <v>88</v>
      </c>
      <c r="AV170" s="231" t="s">
        <v>88</v>
      </c>
      <c r="AW170" s="231" t="s">
        <v>35</v>
      </c>
      <c r="AX170" s="231" t="s">
        <v>79</v>
      </c>
      <c r="AY170" s="233" t="s">
        <v>126</v>
      </c>
    </row>
    <row r="171" spans="2:51" s="231" customFormat="1" ht="12">
      <c r="B171" s="232"/>
      <c r="D171" s="226" t="s">
        <v>137</v>
      </c>
      <c r="E171" s="233" t="s">
        <v>1</v>
      </c>
      <c r="F171" s="234" t="s">
        <v>213</v>
      </c>
      <c r="H171" s="235">
        <v>0.182</v>
      </c>
      <c r="L171" s="232"/>
      <c r="M171" s="236"/>
      <c r="N171" s="237"/>
      <c r="O171" s="237"/>
      <c r="P171" s="237"/>
      <c r="Q171" s="237"/>
      <c r="R171" s="237"/>
      <c r="S171" s="237"/>
      <c r="T171" s="238"/>
      <c r="AT171" s="233" t="s">
        <v>137</v>
      </c>
      <c r="AU171" s="233" t="s">
        <v>88</v>
      </c>
      <c r="AV171" s="231" t="s">
        <v>88</v>
      </c>
      <c r="AW171" s="231" t="s">
        <v>35</v>
      </c>
      <c r="AX171" s="231" t="s">
        <v>79</v>
      </c>
      <c r="AY171" s="233" t="s">
        <v>126</v>
      </c>
    </row>
    <row r="172" spans="2:51" s="239" customFormat="1" ht="12">
      <c r="B172" s="240"/>
      <c r="D172" s="226" t="s">
        <v>137</v>
      </c>
      <c r="E172" s="241" t="s">
        <v>1</v>
      </c>
      <c r="F172" s="242" t="s">
        <v>154</v>
      </c>
      <c r="H172" s="243">
        <v>0.604</v>
      </c>
      <c r="L172" s="240"/>
      <c r="M172" s="244"/>
      <c r="N172" s="245"/>
      <c r="O172" s="245"/>
      <c r="P172" s="245"/>
      <c r="Q172" s="245"/>
      <c r="R172" s="245"/>
      <c r="S172" s="245"/>
      <c r="T172" s="246"/>
      <c r="AT172" s="241" t="s">
        <v>137</v>
      </c>
      <c r="AU172" s="241" t="s">
        <v>88</v>
      </c>
      <c r="AV172" s="239" t="s">
        <v>133</v>
      </c>
      <c r="AW172" s="239" t="s">
        <v>35</v>
      </c>
      <c r="AX172" s="239" t="s">
        <v>21</v>
      </c>
      <c r="AY172" s="241" t="s">
        <v>126</v>
      </c>
    </row>
    <row r="173" spans="1:65" s="132" customFormat="1" ht="22.15" customHeight="1">
      <c r="A173" s="129"/>
      <c r="B173" s="130"/>
      <c r="C173" s="212" t="s">
        <v>8</v>
      </c>
      <c r="D173" s="212" t="s">
        <v>128</v>
      </c>
      <c r="E173" s="213" t="s">
        <v>214</v>
      </c>
      <c r="F173" s="214" t="s">
        <v>215</v>
      </c>
      <c r="G173" s="215" t="s">
        <v>148</v>
      </c>
      <c r="H173" s="216">
        <v>62.865</v>
      </c>
      <c r="I173" s="217"/>
      <c r="J173" s="218">
        <f>ROUND(I173*H173,2)</f>
        <v>0</v>
      </c>
      <c r="K173" s="214" t="s">
        <v>132</v>
      </c>
      <c r="L173" s="130"/>
      <c r="M173" s="219" t="s">
        <v>1</v>
      </c>
      <c r="N173" s="220" t="s">
        <v>44</v>
      </c>
      <c r="O173" s="221"/>
      <c r="P173" s="222">
        <f>O173*H173</f>
        <v>0</v>
      </c>
      <c r="Q173" s="222">
        <v>0</v>
      </c>
      <c r="R173" s="222">
        <f>Q173*H173</f>
        <v>0</v>
      </c>
      <c r="S173" s="222">
        <v>0</v>
      </c>
      <c r="T173" s="223">
        <f>S173*H173</f>
        <v>0</v>
      </c>
      <c r="U173" s="129"/>
      <c r="V173" s="129"/>
      <c r="W173" s="129"/>
      <c r="X173" s="129"/>
      <c r="Y173" s="129"/>
      <c r="Z173" s="129"/>
      <c r="AA173" s="129"/>
      <c r="AB173" s="129"/>
      <c r="AC173" s="129"/>
      <c r="AD173" s="129"/>
      <c r="AE173" s="129"/>
      <c r="AR173" s="224" t="s">
        <v>133</v>
      </c>
      <c r="AT173" s="224" t="s">
        <v>128</v>
      </c>
      <c r="AU173" s="224" t="s">
        <v>88</v>
      </c>
      <c r="AY173" s="121" t="s">
        <v>126</v>
      </c>
      <c r="BE173" s="225">
        <f>IF(N173="základní",J173,0)</f>
        <v>0</v>
      </c>
      <c r="BF173" s="225">
        <f>IF(N173="snížená",J173,0)</f>
        <v>0</v>
      </c>
      <c r="BG173" s="225">
        <f>IF(N173="zákl. přenesená",J173,0)</f>
        <v>0</v>
      </c>
      <c r="BH173" s="225">
        <f>IF(N173="sníž. přenesená",J173,0)</f>
        <v>0</v>
      </c>
      <c r="BI173" s="225">
        <f>IF(N173="nulová",J173,0)</f>
        <v>0</v>
      </c>
      <c r="BJ173" s="121" t="s">
        <v>21</v>
      </c>
      <c r="BK173" s="225">
        <f>ROUND(I173*H173,2)</f>
        <v>0</v>
      </c>
      <c r="BL173" s="121" t="s">
        <v>133</v>
      </c>
      <c r="BM173" s="224" t="s">
        <v>216</v>
      </c>
    </row>
    <row r="174" spans="1:47" s="132" customFormat="1" ht="87.75">
      <c r="A174" s="129"/>
      <c r="B174" s="130"/>
      <c r="C174" s="129"/>
      <c r="D174" s="226" t="s">
        <v>135</v>
      </c>
      <c r="E174" s="129"/>
      <c r="F174" s="227" t="s">
        <v>217</v>
      </c>
      <c r="G174" s="129"/>
      <c r="H174" s="129"/>
      <c r="I174" s="129"/>
      <c r="J174" s="129"/>
      <c r="K174" s="129"/>
      <c r="L174" s="130"/>
      <c r="M174" s="228"/>
      <c r="N174" s="229"/>
      <c r="O174" s="221"/>
      <c r="P174" s="221"/>
      <c r="Q174" s="221"/>
      <c r="R174" s="221"/>
      <c r="S174" s="221"/>
      <c r="T174" s="230"/>
      <c r="U174" s="129"/>
      <c r="V174" s="129"/>
      <c r="W174" s="129"/>
      <c r="X174" s="129"/>
      <c r="Y174" s="129"/>
      <c r="Z174" s="129"/>
      <c r="AA174" s="129"/>
      <c r="AB174" s="129"/>
      <c r="AC174" s="129"/>
      <c r="AD174" s="129"/>
      <c r="AE174" s="129"/>
      <c r="AT174" s="121" t="s">
        <v>135</v>
      </c>
      <c r="AU174" s="121" t="s">
        <v>88</v>
      </c>
    </row>
    <row r="175" spans="2:51" s="247" customFormat="1" ht="12">
      <c r="B175" s="248"/>
      <c r="D175" s="226" t="s">
        <v>137</v>
      </c>
      <c r="E175" s="249" t="s">
        <v>1</v>
      </c>
      <c r="F175" s="250" t="s">
        <v>218</v>
      </c>
      <c r="H175" s="249" t="s">
        <v>1</v>
      </c>
      <c r="L175" s="248"/>
      <c r="M175" s="251"/>
      <c r="N175" s="252"/>
      <c r="O175" s="252"/>
      <c r="P175" s="252"/>
      <c r="Q175" s="252"/>
      <c r="R175" s="252"/>
      <c r="S175" s="252"/>
      <c r="T175" s="253"/>
      <c r="AT175" s="249" t="s">
        <v>137</v>
      </c>
      <c r="AU175" s="249" t="s">
        <v>88</v>
      </c>
      <c r="AV175" s="247" t="s">
        <v>21</v>
      </c>
      <c r="AW175" s="247" t="s">
        <v>35</v>
      </c>
      <c r="AX175" s="247" t="s">
        <v>79</v>
      </c>
      <c r="AY175" s="249" t="s">
        <v>126</v>
      </c>
    </row>
    <row r="176" spans="2:51" s="231" customFormat="1" ht="12">
      <c r="B176" s="232"/>
      <c r="D176" s="226" t="s">
        <v>137</v>
      </c>
      <c r="E176" s="233" t="s">
        <v>1</v>
      </c>
      <c r="F176" s="234" t="s">
        <v>219</v>
      </c>
      <c r="H176" s="235">
        <v>6.12</v>
      </c>
      <c r="L176" s="232"/>
      <c r="M176" s="236"/>
      <c r="N176" s="237"/>
      <c r="O176" s="237"/>
      <c r="P176" s="237"/>
      <c r="Q176" s="237"/>
      <c r="R176" s="237"/>
      <c r="S176" s="237"/>
      <c r="T176" s="238"/>
      <c r="AT176" s="233" t="s">
        <v>137</v>
      </c>
      <c r="AU176" s="233" t="s">
        <v>88</v>
      </c>
      <c r="AV176" s="231" t="s">
        <v>88</v>
      </c>
      <c r="AW176" s="231" t="s">
        <v>35</v>
      </c>
      <c r="AX176" s="231" t="s">
        <v>79</v>
      </c>
      <c r="AY176" s="233" t="s">
        <v>126</v>
      </c>
    </row>
    <row r="177" spans="2:51" s="231" customFormat="1" ht="12">
      <c r="B177" s="232"/>
      <c r="D177" s="226" t="s">
        <v>137</v>
      </c>
      <c r="E177" s="233" t="s">
        <v>1</v>
      </c>
      <c r="F177" s="234" t="s">
        <v>220</v>
      </c>
      <c r="H177" s="235">
        <v>5.76</v>
      </c>
      <c r="L177" s="232"/>
      <c r="M177" s="236"/>
      <c r="N177" s="237"/>
      <c r="O177" s="237"/>
      <c r="P177" s="237"/>
      <c r="Q177" s="237"/>
      <c r="R177" s="237"/>
      <c r="S177" s="237"/>
      <c r="T177" s="238"/>
      <c r="AT177" s="233" t="s">
        <v>137</v>
      </c>
      <c r="AU177" s="233" t="s">
        <v>88</v>
      </c>
      <c r="AV177" s="231" t="s">
        <v>88</v>
      </c>
      <c r="AW177" s="231" t="s">
        <v>35</v>
      </c>
      <c r="AX177" s="231" t="s">
        <v>79</v>
      </c>
      <c r="AY177" s="233" t="s">
        <v>126</v>
      </c>
    </row>
    <row r="178" spans="2:51" s="231" customFormat="1" ht="12">
      <c r="B178" s="232"/>
      <c r="D178" s="226" t="s">
        <v>137</v>
      </c>
      <c r="E178" s="233" t="s">
        <v>1</v>
      </c>
      <c r="F178" s="234" t="s">
        <v>221</v>
      </c>
      <c r="H178" s="235">
        <v>3.465</v>
      </c>
      <c r="L178" s="232"/>
      <c r="M178" s="236"/>
      <c r="N178" s="237"/>
      <c r="O178" s="237"/>
      <c r="P178" s="237"/>
      <c r="Q178" s="237"/>
      <c r="R178" s="237"/>
      <c r="S178" s="237"/>
      <c r="T178" s="238"/>
      <c r="AT178" s="233" t="s">
        <v>137</v>
      </c>
      <c r="AU178" s="233" t="s">
        <v>88</v>
      </c>
      <c r="AV178" s="231" t="s">
        <v>88</v>
      </c>
      <c r="AW178" s="231" t="s">
        <v>35</v>
      </c>
      <c r="AX178" s="231" t="s">
        <v>79</v>
      </c>
      <c r="AY178" s="233" t="s">
        <v>126</v>
      </c>
    </row>
    <row r="179" spans="2:51" s="231" customFormat="1" ht="12">
      <c r="B179" s="232"/>
      <c r="D179" s="226" t="s">
        <v>137</v>
      </c>
      <c r="E179" s="233" t="s">
        <v>1</v>
      </c>
      <c r="F179" s="234" t="s">
        <v>222</v>
      </c>
      <c r="H179" s="235">
        <v>47.52</v>
      </c>
      <c r="L179" s="232"/>
      <c r="M179" s="236"/>
      <c r="N179" s="237"/>
      <c r="O179" s="237"/>
      <c r="P179" s="237"/>
      <c r="Q179" s="237"/>
      <c r="R179" s="237"/>
      <c r="S179" s="237"/>
      <c r="T179" s="238"/>
      <c r="AT179" s="233" t="s">
        <v>137</v>
      </c>
      <c r="AU179" s="233" t="s">
        <v>88</v>
      </c>
      <c r="AV179" s="231" t="s">
        <v>88</v>
      </c>
      <c r="AW179" s="231" t="s">
        <v>35</v>
      </c>
      <c r="AX179" s="231" t="s">
        <v>79</v>
      </c>
      <c r="AY179" s="233" t="s">
        <v>126</v>
      </c>
    </row>
    <row r="180" spans="2:51" s="239" customFormat="1" ht="12">
      <c r="B180" s="240"/>
      <c r="D180" s="226" t="s">
        <v>137</v>
      </c>
      <c r="E180" s="241" t="s">
        <v>1</v>
      </c>
      <c r="F180" s="242" t="s">
        <v>154</v>
      </c>
      <c r="H180" s="243">
        <v>62.865</v>
      </c>
      <c r="L180" s="240"/>
      <c r="M180" s="244"/>
      <c r="N180" s="245"/>
      <c r="O180" s="245"/>
      <c r="P180" s="245"/>
      <c r="Q180" s="245"/>
      <c r="R180" s="245"/>
      <c r="S180" s="245"/>
      <c r="T180" s="246"/>
      <c r="AT180" s="241" t="s">
        <v>137</v>
      </c>
      <c r="AU180" s="241" t="s">
        <v>88</v>
      </c>
      <c r="AV180" s="239" t="s">
        <v>133</v>
      </c>
      <c r="AW180" s="239" t="s">
        <v>35</v>
      </c>
      <c r="AX180" s="239" t="s">
        <v>21</v>
      </c>
      <c r="AY180" s="241" t="s">
        <v>126</v>
      </c>
    </row>
    <row r="181" spans="2:63" s="199" customFormat="1" ht="22.9" customHeight="1">
      <c r="B181" s="200"/>
      <c r="D181" s="201" t="s">
        <v>78</v>
      </c>
      <c r="E181" s="210" t="s">
        <v>133</v>
      </c>
      <c r="F181" s="210" t="s">
        <v>223</v>
      </c>
      <c r="J181" s="211">
        <f>BK181</f>
        <v>0</v>
      </c>
      <c r="L181" s="200"/>
      <c r="M181" s="204"/>
      <c r="N181" s="205"/>
      <c r="O181" s="205"/>
      <c r="P181" s="206">
        <f>SUM(P182:P184)</f>
        <v>0</v>
      </c>
      <c r="Q181" s="205"/>
      <c r="R181" s="206">
        <f>SUM(R182:R184)</f>
        <v>43.2663</v>
      </c>
      <c r="S181" s="205"/>
      <c r="T181" s="207">
        <f>SUM(T182:T184)</f>
        <v>0</v>
      </c>
      <c r="AR181" s="201" t="s">
        <v>21</v>
      </c>
      <c r="AT181" s="208" t="s">
        <v>78</v>
      </c>
      <c r="AU181" s="208" t="s">
        <v>21</v>
      </c>
      <c r="AY181" s="201" t="s">
        <v>126</v>
      </c>
      <c r="BK181" s="209">
        <f>SUM(BK182:BK184)</f>
        <v>0</v>
      </c>
    </row>
    <row r="182" spans="1:65" s="132" customFormat="1" ht="22.15" customHeight="1">
      <c r="A182" s="129"/>
      <c r="B182" s="130"/>
      <c r="C182" s="212" t="s">
        <v>224</v>
      </c>
      <c r="D182" s="212" t="s">
        <v>128</v>
      </c>
      <c r="E182" s="213" t="s">
        <v>225</v>
      </c>
      <c r="F182" s="214" t="s">
        <v>226</v>
      </c>
      <c r="G182" s="215" t="s">
        <v>131</v>
      </c>
      <c r="H182" s="216">
        <v>231</v>
      </c>
      <c r="I182" s="217"/>
      <c r="J182" s="218">
        <f>ROUND(I182*H182,2)</f>
        <v>0</v>
      </c>
      <c r="K182" s="214" t="s">
        <v>132</v>
      </c>
      <c r="L182" s="130"/>
      <c r="M182" s="219" t="s">
        <v>1</v>
      </c>
      <c r="N182" s="220" t="s">
        <v>44</v>
      </c>
      <c r="O182" s="221"/>
      <c r="P182" s="222">
        <f>O182*H182</f>
        <v>0</v>
      </c>
      <c r="Q182" s="222">
        <v>0.1873</v>
      </c>
      <c r="R182" s="222">
        <f>Q182*H182</f>
        <v>43.2663</v>
      </c>
      <c r="S182" s="222">
        <v>0</v>
      </c>
      <c r="T182" s="223">
        <f>S182*H182</f>
        <v>0</v>
      </c>
      <c r="U182" s="129"/>
      <c r="V182" s="129"/>
      <c r="W182" s="129"/>
      <c r="X182" s="129"/>
      <c r="Y182" s="129"/>
      <c r="Z182" s="129"/>
      <c r="AA182" s="129"/>
      <c r="AB182" s="129"/>
      <c r="AC182" s="129"/>
      <c r="AD182" s="129"/>
      <c r="AE182" s="129"/>
      <c r="AR182" s="224" t="s">
        <v>133</v>
      </c>
      <c r="AT182" s="224" t="s">
        <v>128</v>
      </c>
      <c r="AU182" s="224" t="s">
        <v>88</v>
      </c>
      <c r="AY182" s="121" t="s">
        <v>126</v>
      </c>
      <c r="BE182" s="225">
        <f>IF(N182="základní",J182,0)</f>
        <v>0</v>
      </c>
      <c r="BF182" s="225">
        <f>IF(N182="snížená",J182,0)</f>
        <v>0</v>
      </c>
      <c r="BG182" s="225">
        <f>IF(N182="zákl. přenesená",J182,0)</f>
        <v>0</v>
      </c>
      <c r="BH182" s="225">
        <f>IF(N182="sníž. přenesená",J182,0)</f>
        <v>0</v>
      </c>
      <c r="BI182" s="225">
        <f>IF(N182="nulová",J182,0)</f>
        <v>0</v>
      </c>
      <c r="BJ182" s="121" t="s">
        <v>21</v>
      </c>
      <c r="BK182" s="225">
        <f>ROUND(I182*H182,2)</f>
        <v>0</v>
      </c>
      <c r="BL182" s="121" t="s">
        <v>133</v>
      </c>
      <c r="BM182" s="224" t="s">
        <v>227</v>
      </c>
    </row>
    <row r="183" spans="1:47" s="132" customFormat="1" ht="39">
      <c r="A183" s="129"/>
      <c r="B183" s="130"/>
      <c r="C183" s="129"/>
      <c r="D183" s="226" t="s">
        <v>135</v>
      </c>
      <c r="E183" s="129"/>
      <c r="F183" s="227" t="s">
        <v>228</v>
      </c>
      <c r="G183" s="129"/>
      <c r="H183" s="129"/>
      <c r="I183" s="129"/>
      <c r="J183" s="129"/>
      <c r="K183" s="129"/>
      <c r="L183" s="130"/>
      <c r="M183" s="228"/>
      <c r="N183" s="229"/>
      <c r="O183" s="221"/>
      <c r="P183" s="221"/>
      <c r="Q183" s="221"/>
      <c r="R183" s="221"/>
      <c r="S183" s="221"/>
      <c r="T183" s="230"/>
      <c r="U183" s="129"/>
      <c r="V183" s="129"/>
      <c r="W183" s="129"/>
      <c r="X183" s="129"/>
      <c r="Y183" s="129"/>
      <c r="Z183" s="129"/>
      <c r="AA183" s="129"/>
      <c r="AB183" s="129"/>
      <c r="AC183" s="129"/>
      <c r="AD183" s="129"/>
      <c r="AE183" s="129"/>
      <c r="AT183" s="121" t="s">
        <v>135</v>
      </c>
      <c r="AU183" s="121" t="s">
        <v>88</v>
      </c>
    </row>
    <row r="184" spans="2:51" s="231" customFormat="1" ht="12">
      <c r="B184" s="232"/>
      <c r="D184" s="226" t="s">
        <v>137</v>
      </c>
      <c r="E184" s="233" t="s">
        <v>1</v>
      </c>
      <c r="F184" s="234" t="s">
        <v>229</v>
      </c>
      <c r="H184" s="235">
        <v>231</v>
      </c>
      <c r="L184" s="232"/>
      <c r="M184" s="236"/>
      <c r="N184" s="237"/>
      <c r="O184" s="237"/>
      <c r="P184" s="237"/>
      <c r="Q184" s="237"/>
      <c r="R184" s="237"/>
      <c r="S184" s="237"/>
      <c r="T184" s="238"/>
      <c r="AT184" s="233" t="s">
        <v>137</v>
      </c>
      <c r="AU184" s="233" t="s">
        <v>88</v>
      </c>
      <c r="AV184" s="231" t="s">
        <v>88</v>
      </c>
      <c r="AW184" s="231" t="s">
        <v>35</v>
      </c>
      <c r="AX184" s="231" t="s">
        <v>21</v>
      </c>
      <c r="AY184" s="233" t="s">
        <v>126</v>
      </c>
    </row>
    <row r="185" spans="2:63" s="199" customFormat="1" ht="22.9" customHeight="1">
      <c r="B185" s="200"/>
      <c r="D185" s="201" t="s">
        <v>78</v>
      </c>
      <c r="E185" s="210" t="s">
        <v>230</v>
      </c>
      <c r="F185" s="210" t="s">
        <v>231</v>
      </c>
      <c r="J185" s="211">
        <f>BK185</f>
        <v>0</v>
      </c>
      <c r="L185" s="200"/>
      <c r="M185" s="204"/>
      <c r="N185" s="205"/>
      <c r="O185" s="205"/>
      <c r="P185" s="206">
        <f>SUM(P186:P237)</f>
        <v>0</v>
      </c>
      <c r="Q185" s="205"/>
      <c r="R185" s="206">
        <f>SUM(R186:R237)</f>
        <v>1311.13572</v>
      </c>
      <c r="S185" s="205"/>
      <c r="T185" s="207">
        <f>SUM(T186:T237)</f>
        <v>0</v>
      </c>
      <c r="AR185" s="201" t="s">
        <v>21</v>
      </c>
      <c r="AT185" s="208" t="s">
        <v>78</v>
      </c>
      <c r="AU185" s="208" t="s">
        <v>21</v>
      </c>
      <c r="AY185" s="201" t="s">
        <v>126</v>
      </c>
      <c r="BK185" s="209">
        <f>SUM(BK186:BK237)</f>
        <v>0</v>
      </c>
    </row>
    <row r="186" spans="1:65" s="132" customFormat="1" ht="22.15" customHeight="1">
      <c r="A186" s="129"/>
      <c r="B186" s="130"/>
      <c r="C186" s="212" t="s">
        <v>232</v>
      </c>
      <c r="D186" s="212" t="s">
        <v>128</v>
      </c>
      <c r="E186" s="213" t="s">
        <v>233</v>
      </c>
      <c r="F186" s="214" t="s">
        <v>234</v>
      </c>
      <c r="G186" s="215" t="s">
        <v>131</v>
      </c>
      <c r="H186" s="216">
        <v>10668</v>
      </c>
      <c r="I186" s="217"/>
      <c r="J186" s="218">
        <f>ROUND(I186*H186,2)</f>
        <v>0</v>
      </c>
      <c r="K186" s="214" t="s">
        <v>132</v>
      </c>
      <c r="L186" s="130"/>
      <c r="M186" s="219" t="s">
        <v>1</v>
      </c>
      <c r="N186" s="220" t="s">
        <v>44</v>
      </c>
      <c r="O186" s="221"/>
      <c r="P186" s="222">
        <f>O186*H186</f>
        <v>0</v>
      </c>
      <c r="Q186" s="222">
        <v>0</v>
      </c>
      <c r="R186" s="222">
        <f>Q186*H186</f>
        <v>0</v>
      </c>
      <c r="S186" s="222">
        <v>0</v>
      </c>
      <c r="T186" s="223">
        <f>S186*H186</f>
        <v>0</v>
      </c>
      <c r="U186" s="129"/>
      <c r="V186" s="129"/>
      <c r="W186" s="129"/>
      <c r="X186" s="129"/>
      <c r="Y186" s="129"/>
      <c r="Z186" s="129"/>
      <c r="AA186" s="129"/>
      <c r="AB186" s="129"/>
      <c r="AC186" s="129"/>
      <c r="AD186" s="129"/>
      <c r="AE186" s="129"/>
      <c r="AR186" s="224" t="s">
        <v>133</v>
      </c>
      <c r="AT186" s="224" t="s">
        <v>128</v>
      </c>
      <c r="AU186" s="224" t="s">
        <v>88</v>
      </c>
      <c r="AY186" s="121" t="s">
        <v>126</v>
      </c>
      <c r="BE186" s="225">
        <f>IF(N186="základní",J186,0)</f>
        <v>0</v>
      </c>
      <c r="BF186" s="225">
        <f>IF(N186="snížená",J186,0)</f>
        <v>0</v>
      </c>
      <c r="BG186" s="225">
        <f>IF(N186="zákl. přenesená",J186,0)</f>
        <v>0</v>
      </c>
      <c r="BH186" s="225">
        <f>IF(N186="sníž. přenesená",J186,0)</f>
        <v>0</v>
      </c>
      <c r="BI186" s="225">
        <f>IF(N186="nulová",J186,0)</f>
        <v>0</v>
      </c>
      <c r="BJ186" s="121" t="s">
        <v>21</v>
      </c>
      <c r="BK186" s="225">
        <f>ROUND(I186*H186,2)</f>
        <v>0</v>
      </c>
      <c r="BL186" s="121" t="s">
        <v>133</v>
      </c>
      <c r="BM186" s="224" t="s">
        <v>235</v>
      </c>
    </row>
    <row r="187" spans="2:51" s="247" customFormat="1" ht="12">
      <c r="B187" s="248"/>
      <c r="D187" s="226" t="s">
        <v>137</v>
      </c>
      <c r="E187" s="249" t="s">
        <v>1</v>
      </c>
      <c r="F187" s="250" t="s">
        <v>236</v>
      </c>
      <c r="H187" s="249" t="s">
        <v>1</v>
      </c>
      <c r="L187" s="248"/>
      <c r="M187" s="251"/>
      <c r="N187" s="252"/>
      <c r="O187" s="252"/>
      <c r="P187" s="252"/>
      <c r="Q187" s="252"/>
      <c r="R187" s="252"/>
      <c r="S187" s="252"/>
      <c r="T187" s="253"/>
      <c r="AT187" s="249" t="s">
        <v>137</v>
      </c>
      <c r="AU187" s="249" t="s">
        <v>88</v>
      </c>
      <c r="AV187" s="247" t="s">
        <v>21</v>
      </c>
      <c r="AW187" s="247" t="s">
        <v>35</v>
      </c>
      <c r="AX187" s="247" t="s">
        <v>79</v>
      </c>
      <c r="AY187" s="249" t="s">
        <v>126</v>
      </c>
    </row>
    <row r="188" spans="2:51" s="231" customFormat="1" ht="12">
      <c r="B188" s="232"/>
      <c r="D188" s="226" t="s">
        <v>137</v>
      </c>
      <c r="E188" s="233" t="s">
        <v>1</v>
      </c>
      <c r="F188" s="234" t="s">
        <v>237</v>
      </c>
      <c r="H188" s="235">
        <v>4803</v>
      </c>
      <c r="L188" s="232"/>
      <c r="M188" s="236"/>
      <c r="N188" s="237"/>
      <c r="O188" s="237"/>
      <c r="P188" s="237"/>
      <c r="Q188" s="237"/>
      <c r="R188" s="237"/>
      <c r="S188" s="237"/>
      <c r="T188" s="238"/>
      <c r="AT188" s="233" t="s">
        <v>137</v>
      </c>
      <c r="AU188" s="233" t="s">
        <v>88</v>
      </c>
      <c r="AV188" s="231" t="s">
        <v>88</v>
      </c>
      <c r="AW188" s="231" t="s">
        <v>35</v>
      </c>
      <c r="AX188" s="231" t="s">
        <v>79</v>
      </c>
      <c r="AY188" s="233" t="s">
        <v>126</v>
      </c>
    </row>
    <row r="189" spans="2:51" s="231" customFormat="1" ht="12">
      <c r="B189" s="232"/>
      <c r="D189" s="226" t="s">
        <v>137</v>
      </c>
      <c r="E189" s="233" t="s">
        <v>1</v>
      </c>
      <c r="F189" s="234" t="s">
        <v>238</v>
      </c>
      <c r="H189" s="235">
        <v>531</v>
      </c>
      <c r="L189" s="232"/>
      <c r="M189" s="236"/>
      <c r="N189" s="237"/>
      <c r="O189" s="237"/>
      <c r="P189" s="237"/>
      <c r="Q189" s="237"/>
      <c r="R189" s="237"/>
      <c r="S189" s="237"/>
      <c r="T189" s="238"/>
      <c r="AT189" s="233" t="s">
        <v>137</v>
      </c>
      <c r="AU189" s="233" t="s">
        <v>88</v>
      </c>
      <c r="AV189" s="231" t="s">
        <v>88</v>
      </c>
      <c r="AW189" s="231" t="s">
        <v>35</v>
      </c>
      <c r="AX189" s="231" t="s">
        <v>79</v>
      </c>
      <c r="AY189" s="233" t="s">
        <v>126</v>
      </c>
    </row>
    <row r="190" spans="2:51" s="264" customFormat="1" ht="12">
      <c r="B190" s="265"/>
      <c r="D190" s="226" t="s">
        <v>137</v>
      </c>
      <c r="E190" s="266" t="s">
        <v>1</v>
      </c>
      <c r="F190" s="267" t="s">
        <v>239</v>
      </c>
      <c r="H190" s="268">
        <v>5334</v>
      </c>
      <c r="L190" s="265"/>
      <c r="M190" s="269"/>
      <c r="N190" s="270"/>
      <c r="O190" s="270"/>
      <c r="P190" s="270"/>
      <c r="Q190" s="270"/>
      <c r="R190" s="270"/>
      <c r="S190" s="270"/>
      <c r="T190" s="271"/>
      <c r="AT190" s="266" t="s">
        <v>137</v>
      </c>
      <c r="AU190" s="266" t="s">
        <v>88</v>
      </c>
      <c r="AV190" s="264" t="s">
        <v>240</v>
      </c>
      <c r="AW190" s="264" t="s">
        <v>35</v>
      </c>
      <c r="AX190" s="264" t="s">
        <v>79</v>
      </c>
      <c r="AY190" s="266" t="s">
        <v>126</v>
      </c>
    </row>
    <row r="191" spans="2:51" s="247" customFormat="1" ht="12">
      <c r="B191" s="248"/>
      <c r="D191" s="226" t="s">
        <v>137</v>
      </c>
      <c r="E191" s="249" t="s">
        <v>1</v>
      </c>
      <c r="F191" s="250" t="s">
        <v>241</v>
      </c>
      <c r="H191" s="249" t="s">
        <v>1</v>
      </c>
      <c r="L191" s="248"/>
      <c r="M191" s="251"/>
      <c r="N191" s="252"/>
      <c r="O191" s="252"/>
      <c r="P191" s="252"/>
      <c r="Q191" s="252"/>
      <c r="R191" s="252"/>
      <c r="S191" s="252"/>
      <c r="T191" s="253"/>
      <c r="AT191" s="249" t="s">
        <v>137</v>
      </c>
      <c r="AU191" s="249" t="s">
        <v>88</v>
      </c>
      <c r="AV191" s="247" t="s">
        <v>21</v>
      </c>
      <c r="AW191" s="247" t="s">
        <v>35</v>
      </c>
      <c r="AX191" s="247" t="s">
        <v>79</v>
      </c>
      <c r="AY191" s="249" t="s">
        <v>126</v>
      </c>
    </row>
    <row r="192" spans="2:51" s="231" customFormat="1" ht="12">
      <c r="B192" s="232"/>
      <c r="D192" s="226" t="s">
        <v>137</v>
      </c>
      <c r="E192" s="233" t="s">
        <v>1</v>
      </c>
      <c r="F192" s="234" t="s">
        <v>237</v>
      </c>
      <c r="H192" s="235">
        <v>4803</v>
      </c>
      <c r="L192" s="232"/>
      <c r="M192" s="236"/>
      <c r="N192" s="237"/>
      <c r="O192" s="237"/>
      <c r="P192" s="237"/>
      <c r="Q192" s="237"/>
      <c r="R192" s="237"/>
      <c r="S192" s="237"/>
      <c r="T192" s="238"/>
      <c r="AT192" s="233" t="s">
        <v>137</v>
      </c>
      <c r="AU192" s="233" t="s">
        <v>88</v>
      </c>
      <c r="AV192" s="231" t="s">
        <v>88</v>
      </c>
      <c r="AW192" s="231" t="s">
        <v>35</v>
      </c>
      <c r="AX192" s="231" t="s">
        <v>79</v>
      </c>
      <c r="AY192" s="233" t="s">
        <v>126</v>
      </c>
    </row>
    <row r="193" spans="2:51" s="231" customFormat="1" ht="12">
      <c r="B193" s="232"/>
      <c r="D193" s="226" t="s">
        <v>137</v>
      </c>
      <c r="E193" s="233" t="s">
        <v>1</v>
      </c>
      <c r="F193" s="234" t="s">
        <v>238</v>
      </c>
      <c r="H193" s="235">
        <v>531</v>
      </c>
      <c r="L193" s="232"/>
      <c r="M193" s="236"/>
      <c r="N193" s="237"/>
      <c r="O193" s="237"/>
      <c r="P193" s="237"/>
      <c r="Q193" s="237"/>
      <c r="R193" s="237"/>
      <c r="S193" s="237"/>
      <c r="T193" s="238"/>
      <c r="AT193" s="233" t="s">
        <v>137</v>
      </c>
      <c r="AU193" s="233" t="s">
        <v>88</v>
      </c>
      <c r="AV193" s="231" t="s">
        <v>88</v>
      </c>
      <c r="AW193" s="231" t="s">
        <v>35</v>
      </c>
      <c r="AX193" s="231" t="s">
        <v>79</v>
      </c>
      <c r="AY193" s="233" t="s">
        <v>126</v>
      </c>
    </row>
    <row r="194" spans="2:51" s="264" customFormat="1" ht="12">
      <c r="B194" s="265"/>
      <c r="D194" s="226" t="s">
        <v>137</v>
      </c>
      <c r="E194" s="266" t="s">
        <v>1</v>
      </c>
      <c r="F194" s="267" t="s">
        <v>239</v>
      </c>
      <c r="H194" s="268">
        <v>5334</v>
      </c>
      <c r="L194" s="265"/>
      <c r="M194" s="269"/>
      <c r="N194" s="270"/>
      <c r="O194" s="270"/>
      <c r="P194" s="270"/>
      <c r="Q194" s="270"/>
      <c r="R194" s="270"/>
      <c r="S194" s="270"/>
      <c r="T194" s="271"/>
      <c r="AT194" s="266" t="s">
        <v>137</v>
      </c>
      <c r="AU194" s="266" t="s">
        <v>88</v>
      </c>
      <c r="AV194" s="264" t="s">
        <v>240</v>
      </c>
      <c r="AW194" s="264" t="s">
        <v>35</v>
      </c>
      <c r="AX194" s="264" t="s">
        <v>79</v>
      </c>
      <c r="AY194" s="266" t="s">
        <v>126</v>
      </c>
    </row>
    <row r="195" spans="2:51" s="239" customFormat="1" ht="12">
      <c r="B195" s="240"/>
      <c r="D195" s="226" t="s">
        <v>137</v>
      </c>
      <c r="E195" s="241" t="s">
        <v>1</v>
      </c>
      <c r="F195" s="242" t="s">
        <v>154</v>
      </c>
      <c r="H195" s="243">
        <v>10668</v>
      </c>
      <c r="L195" s="240"/>
      <c r="M195" s="244"/>
      <c r="N195" s="245"/>
      <c r="O195" s="245"/>
      <c r="P195" s="245"/>
      <c r="Q195" s="245"/>
      <c r="R195" s="245"/>
      <c r="S195" s="245"/>
      <c r="T195" s="246"/>
      <c r="AT195" s="241" t="s">
        <v>137</v>
      </c>
      <c r="AU195" s="241" t="s">
        <v>88</v>
      </c>
      <c r="AV195" s="239" t="s">
        <v>133</v>
      </c>
      <c r="AW195" s="239" t="s">
        <v>35</v>
      </c>
      <c r="AX195" s="239" t="s">
        <v>21</v>
      </c>
      <c r="AY195" s="241" t="s">
        <v>126</v>
      </c>
    </row>
    <row r="196" spans="1:65" s="132" customFormat="1" ht="34.9" customHeight="1">
      <c r="A196" s="129"/>
      <c r="B196" s="130"/>
      <c r="C196" s="212" t="s">
        <v>242</v>
      </c>
      <c r="D196" s="212" t="s">
        <v>128</v>
      </c>
      <c r="E196" s="213" t="s">
        <v>243</v>
      </c>
      <c r="F196" s="214" t="s">
        <v>244</v>
      </c>
      <c r="G196" s="215" t="s">
        <v>131</v>
      </c>
      <c r="H196" s="216">
        <v>1496</v>
      </c>
      <c r="I196" s="217"/>
      <c r="J196" s="218">
        <f>ROUND(I196*H196,2)</f>
        <v>0</v>
      </c>
      <c r="K196" s="214" t="s">
        <v>132</v>
      </c>
      <c r="L196" s="130"/>
      <c r="M196" s="219" t="s">
        <v>1</v>
      </c>
      <c r="N196" s="220" t="s">
        <v>44</v>
      </c>
      <c r="O196" s="221"/>
      <c r="P196" s="222">
        <f>O196*H196</f>
        <v>0</v>
      </c>
      <c r="Q196" s="222">
        <v>0.13188</v>
      </c>
      <c r="R196" s="222">
        <f>Q196*H196</f>
        <v>197.29247999999998</v>
      </c>
      <c r="S196" s="222">
        <v>0</v>
      </c>
      <c r="T196" s="223">
        <f>S196*H196</f>
        <v>0</v>
      </c>
      <c r="U196" s="129"/>
      <c r="V196" s="129"/>
      <c r="W196" s="129"/>
      <c r="X196" s="129"/>
      <c r="Y196" s="129"/>
      <c r="Z196" s="129"/>
      <c r="AA196" s="129"/>
      <c r="AB196" s="129"/>
      <c r="AC196" s="129"/>
      <c r="AD196" s="129"/>
      <c r="AE196" s="129"/>
      <c r="AR196" s="224" t="s">
        <v>133</v>
      </c>
      <c r="AT196" s="224" t="s">
        <v>128</v>
      </c>
      <c r="AU196" s="224" t="s">
        <v>88</v>
      </c>
      <c r="AY196" s="121" t="s">
        <v>126</v>
      </c>
      <c r="BE196" s="225">
        <f>IF(N196="základní",J196,0)</f>
        <v>0</v>
      </c>
      <c r="BF196" s="225">
        <f>IF(N196="snížená",J196,0)</f>
        <v>0</v>
      </c>
      <c r="BG196" s="225">
        <f>IF(N196="zákl. přenesená",J196,0)</f>
        <v>0</v>
      </c>
      <c r="BH196" s="225">
        <f>IF(N196="sníž. přenesená",J196,0)</f>
        <v>0</v>
      </c>
      <c r="BI196" s="225">
        <f>IF(N196="nulová",J196,0)</f>
        <v>0</v>
      </c>
      <c r="BJ196" s="121" t="s">
        <v>21</v>
      </c>
      <c r="BK196" s="225">
        <f>ROUND(I196*H196,2)</f>
        <v>0</v>
      </c>
      <c r="BL196" s="121" t="s">
        <v>133</v>
      </c>
      <c r="BM196" s="224" t="s">
        <v>245</v>
      </c>
    </row>
    <row r="197" spans="1:47" s="132" customFormat="1" ht="39">
      <c r="A197" s="129"/>
      <c r="B197" s="130"/>
      <c r="C197" s="129"/>
      <c r="D197" s="226" t="s">
        <v>135</v>
      </c>
      <c r="E197" s="129"/>
      <c r="F197" s="227" t="s">
        <v>246</v>
      </c>
      <c r="G197" s="129"/>
      <c r="H197" s="129"/>
      <c r="I197" s="129"/>
      <c r="J197" s="129"/>
      <c r="K197" s="129"/>
      <c r="L197" s="130"/>
      <c r="M197" s="228"/>
      <c r="N197" s="229"/>
      <c r="O197" s="221"/>
      <c r="P197" s="221"/>
      <c r="Q197" s="221"/>
      <c r="R197" s="221"/>
      <c r="S197" s="221"/>
      <c r="T197" s="230"/>
      <c r="U197" s="129"/>
      <c r="V197" s="129"/>
      <c r="W197" s="129"/>
      <c r="X197" s="129"/>
      <c r="Y197" s="129"/>
      <c r="Z197" s="129"/>
      <c r="AA197" s="129"/>
      <c r="AB197" s="129"/>
      <c r="AC197" s="129"/>
      <c r="AD197" s="129"/>
      <c r="AE197" s="129"/>
      <c r="AT197" s="121" t="s">
        <v>135</v>
      </c>
      <c r="AU197" s="121" t="s">
        <v>88</v>
      </c>
    </row>
    <row r="198" spans="2:51" s="247" customFormat="1" ht="12">
      <c r="B198" s="248"/>
      <c r="D198" s="226" t="s">
        <v>137</v>
      </c>
      <c r="E198" s="249" t="s">
        <v>1</v>
      </c>
      <c r="F198" s="250" t="s">
        <v>247</v>
      </c>
      <c r="H198" s="249" t="s">
        <v>1</v>
      </c>
      <c r="L198" s="248"/>
      <c r="M198" s="251"/>
      <c r="N198" s="252"/>
      <c r="O198" s="252"/>
      <c r="P198" s="252"/>
      <c r="Q198" s="252"/>
      <c r="R198" s="252"/>
      <c r="S198" s="252"/>
      <c r="T198" s="253"/>
      <c r="AT198" s="249" t="s">
        <v>137</v>
      </c>
      <c r="AU198" s="249" t="s">
        <v>88</v>
      </c>
      <c r="AV198" s="247" t="s">
        <v>21</v>
      </c>
      <c r="AW198" s="247" t="s">
        <v>35</v>
      </c>
      <c r="AX198" s="247" t="s">
        <v>79</v>
      </c>
      <c r="AY198" s="249" t="s">
        <v>126</v>
      </c>
    </row>
    <row r="199" spans="2:51" s="231" customFormat="1" ht="12">
      <c r="B199" s="232"/>
      <c r="D199" s="226" t="s">
        <v>137</v>
      </c>
      <c r="E199" s="233" t="s">
        <v>1</v>
      </c>
      <c r="F199" s="234" t="s">
        <v>248</v>
      </c>
      <c r="H199" s="235">
        <v>1496</v>
      </c>
      <c r="L199" s="232"/>
      <c r="M199" s="236"/>
      <c r="N199" s="237"/>
      <c r="O199" s="237"/>
      <c r="P199" s="237"/>
      <c r="Q199" s="237"/>
      <c r="R199" s="237"/>
      <c r="S199" s="237"/>
      <c r="T199" s="238"/>
      <c r="AT199" s="233" t="s">
        <v>137</v>
      </c>
      <c r="AU199" s="233" t="s">
        <v>88</v>
      </c>
      <c r="AV199" s="231" t="s">
        <v>88</v>
      </c>
      <c r="AW199" s="231" t="s">
        <v>35</v>
      </c>
      <c r="AX199" s="231" t="s">
        <v>21</v>
      </c>
      <c r="AY199" s="233" t="s">
        <v>126</v>
      </c>
    </row>
    <row r="200" spans="1:65" s="132" customFormat="1" ht="45" customHeight="1">
      <c r="A200" s="129"/>
      <c r="B200" s="130"/>
      <c r="C200" s="212" t="s">
        <v>249</v>
      </c>
      <c r="D200" s="212" t="s">
        <v>128</v>
      </c>
      <c r="E200" s="213" t="s">
        <v>250</v>
      </c>
      <c r="F200" s="214" t="s">
        <v>251</v>
      </c>
      <c r="G200" s="215" t="s">
        <v>131</v>
      </c>
      <c r="H200" s="216">
        <v>4676</v>
      </c>
      <c r="I200" s="217"/>
      <c r="J200" s="218">
        <f>ROUND(I200*H200,2)</f>
        <v>0</v>
      </c>
      <c r="K200" s="214" t="s">
        <v>132</v>
      </c>
      <c r="L200" s="130"/>
      <c r="M200" s="219" t="s">
        <v>1</v>
      </c>
      <c r="N200" s="220" t="s">
        <v>44</v>
      </c>
      <c r="O200" s="221"/>
      <c r="P200" s="222">
        <f>O200*H200</f>
        <v>0</v>
      </c>
      <c r="Q200" s="222">
        <v>0</v>
      </c>
      <c r="R200" s="222">
        <f>Q200*H200</f>
        <v>0</v>
      </c>
      <c r="S200" s="222">
        <v>0</v>
      </c>
      <c r="T200" s="223">
        <f>S200*H200</f>
        <v>0</v>
      </c>
      <c r="U200" s="129"/>
      <c r="V200" s="129"/>
      <c r="W200" s="129"/>
      <c r="X200" s="129"/>
      <c r="Y200" s="129"/>
      <c r="Z200" s="129"/>
      <c r="AA200" s="129"/>
      <c r="AB200" s="129"/>
      <c r="AC200" s="129"/>
      <c r="AD200" s="129"/>
      <c r="AE200" s="129"/>
      <c r="AR200" s="224" t="s">
        <v>133</v>
      </c>
      <c r="AT200" s="224" t="s">
        <v>128</v>
      </c>
      <c r="AU200" s="224" t="s">
        <v>88</v>
      </c>
      <c r="AY200" s="121" t="s">
        <v>126</v>
      </c>
      <c r="BE200" s="225">
        <f>IF(N200="základní",J200,0)</f>
        <v>0</v>
      </c>
      <c r="BF200" s="225">
        <f>IF(N200="snížená",J200,0)</f>
        <v>0</v>
      </c>
      <c r="BG200" s="225">
        <f>IF(N200="zákl. přenesená",J200,0)</f>
        <v>0</v>
      </c>
      <c r="BH200" s="225">
        <f>IF(N200="sníž. přenesená",J200,0)</f>
        <v>0</v>
      </c>
      <c r="BI200" s="225">
        <f>IF(N200="nulová",J200,0)</f>
        <v>0</v>
      </c>
      <c r="BJ200" s="121" t="s">
        <v>21</v>
      </c>
      <c r="BK200" s="225">
        <f>ROUND(I200*H200,2)</f>
        <v>0</v>
      </c>
      <c r="BL200" s="121" t="s">
        <v>133</v>
      </c>
      <c r="BM200" s="224" t="s">
        <v>252</v>
      </c>
    </row>
    <row r="201" spans="1:47" s="132" customFormat="1" ht="39">
      <c r="A201" s="129"/>
      <c r="B201" s="130"/>
      <c r="C201" s="129"/>
      <c r="D201" s="226" t="s">
        <v>135</v>
      </c>
      <c r="E201" s="129"/>
      <c r="F201" s="227" t="s">
        <v>253</v>
      </c>
      <c r="G201" s="129"/>
      <c r="H201" s="129"/>
      <c r="I201" s="129"/>
      <c r="J201" s="129"/>
      <c r="K201" s="129"/>
      <c r="L201" s="130"/>
      <c r="M201" s="228"/>
      <c r="N201" s="229"/>
      <c r="O201" s="221"/>
      <c r="P201" s="221"/>
      <c r="Q201" s="221"/>
      <c r="R201" s="221"/>
      <c r="S201" s="221"/>
      <c r="T201" s="230"/>
      <c r="U201" s="129"/>
      <c r="V201" s="129"/>
      <c r="W201" s="129"/>
      <c r="X201" s="129"/>
      <c r="Y201" s="129"/>
      <c r="Z201" s="129"/>
      <c r="AA201" s="129"/>
      <c r="AB201" s="129"/>
      <c r="AC201" s="129"/>
      <c r="AD201" s="129"/>
      <c r="AE201" s="129"/>
      <c r="AT201" s="121" t="s">
        <v>135</v>
      </c>
      <c r="AU201" s="121" t="s">
        <v>88</v>
      </c>
    </row>
    <row r="202" spans="2:51" s="247" customFormat="1" ht="12">
      <c r="B202" s="248"/>
      <c r="D202" s="226" t="s">
        <v>137</v>
      </c>
      <c r="E202" s="249" t="s">
        <v>1</v>
      </c>
      <c r="F202" s="250" t="s">
        <v>247</v>
      </c>
      <c r="H202" s="249" t="s">
        <v>1</v>
      </c>
      <c r="L202" s="248"/>
      <c r="M202" s="251"/>
      <c r="N202" s="252"/>
      <c r="O202" s="252"/>
      <c r="P202" s="252"/>
      <c r="Q202" s="252"/>
      <c r="R202" s="252"/>
      <c r="S202" s="252"/>
      <c r="T202" s="253"/>
      <c r="AT202" s="249" t="s">
        <v>137</v>
      </c>
      <c r="AU202" s="249" t="s">
        <v>88</v>
      </c>
      <c r="AV202" s="247" t="s">
        <v>21</v>
      </c>
      <c r="AW202" s="247" t="s">
        <v>35</v>
      </c>
      <c r="AX202" s="247" t="s">
        <v>79</v>
      </c>
      <c r="AY202" s="249" t="s">
        <v>126</v>
      </c>
    </row>
    <row r="203" spans="2:51" s="231" customFormat="1" ht="12">
      <c r="B203" s="232"/>
      <c r="D203" s="226" t="s">
        <v>137</v>
      </c>
      <c r="E203" s="233" t="s">
        <v>1</v>
      </c>
      <c r="F203" s="234" t="s">
        <v>254</v>
      </c>
      <c r="H203" s="235">
        <v>4202</v>
      </c>
      <c r="L203" s="232"/>
      <c r="M203" s="236"/>
      <c r="N203" s="237"/>
      <c r="O203" s="237"/>
      <c r="P203" s="237"/>
      <c r="Q203" s="237"/>
      <c r="R203" s="237"/>
      <c r="S203" s="237"/>
      <c r="T203" s="238"/>
      <c r="AT203" s="233" t="s">
        <v>137</v>
      </c>
      <c r="AU203" s="233" t="s">
        <v>88</v>
      </c>
      <c r="AV203" s="231" t="s">
        <v>88</v>
      </c>
      <c r="AW203" s="231" t="s">
        <v>35</v>
      </c>
      <c r="AX203" s="231" t="s">
        <v>79</v>
      </c>
      <c r="AY203" s="233" t="s">
        <v>126</v>
      </c>
    </row>
    <row r="204" spans="2:51" s="231" customFormat="1" ht="12">
      <c r="B204" s="232"/>
      <c r="D204" s="226" t="s">
        <v>137</v>
      </c>
      <c r="E204" s="233" t="s">
        <v>1</v>
      </c>
      <c r="F204" s="234" t="s">
        <v>255</v>
      </c>
      <c r="H204" s="235">
        <v>474</v>
      </c>
      <c r="L204" s="232"/>
      <c r="M204" s="236"/>
      <c r="N204" s="237"/>
      <c r="O204" s="237"/>
      <c r="P204" s="237"/>
      <c r="Q204" s="237"/>
      <c r="R204" s="237"/>
      <c r="S204" s="237"/>
      <c r="T204" s="238"/>
      <c r="AT204" s="233" t="s">
        <v>137</v>
      </c>
      <c r="AU204" s="233" t="s">
        <v>88</v>
      </c>
      <c r="AV204" s="231" t="s">
        <v>88</v>
      </c>
      <c r="AW204" s="231" t="s">
        <v>35</v>
      </c>
      <c r="AX204" s="231" t="s">
        <v>79</v>
      </c>
      <c r="AY204" s="233" t="s">
        <v>126</v>
      </c>
    </row>
    <row r="205" spans="2:51" s="239" customFormat="1" ht="12">
      <c r="B205" s="240"/>
      <c r="D205" s="226" t="s">
        <v>137</v>
      </c>
      <c r="E205" s="241" t="s">
        <v>1</v>
      </c>
      <c r="F205" s="242" t="s">
        <v>154</v>
      </c>
      <c r="H205" s="243">
        <v>4676</v>
      </c>
      <c r="L205" s="240"/>
      <c r="M205" s="244"/>
      <c r="N205" s="245"/>
      <c r="O205" s="245"/>
      <c r="P205" s="245"/>
      <c r="Q205" s="245"/>
      <c r="R205" s="245"/>
      <c r="S205" s="245"/>
      <c r="T205" s="246"/>
      <c r="AT205" s="241" t="s">
        <v>137</v>
      </c>
      <c r="AU205" s="241" t="s">
        <v>88</v>
      </c>
      <c r="AV205" s="239" t="s">
        <v>133</v>
      </c>
      <c r="AW205" s="239" t="s">
        <v>35</v>
      </c>
      <c r="AX205" s="239" t="s">
        <v>21</v>
      </c>
      <c r="AY205" s="241" t="s">
        <v>126</v>
      </c>
    </row>
    <row r="206" spans="1:65" s="132" customFormat="1" ht="22.15" customHeight="1">
      <c r="A206" s="129"/>
      <c r="B206" s="130"/>
      <c r="C206" s="212" t="s">
        <v>256</v>
      </c>
      <c r="D206" s="212" t="s">
        <v>128</v>
      </c>
      <c r="E206" s="213" t="s">
        <v>257</v>
      </c>
      <c r="F206" s="214" t="s">
        <v>258</v>
      </c>
      <c r="G206" s="215" t="s">
        <v>131</v>
      </c>
      <c r="H206" s="216">
        <v>79.2</v>
      </c>
      <c r="I206" s="217"/>
      <c r="J206" s="218">
        <f>ROUND(I206*H206,2)</f>
        <v>0</v>
      </c>
      <c r="K206" s="214" t="s">
        <v>259</v>
      </c>
      <c r="L206" s="130"/>
      <c r="M206" s="219" t="s">
        <v>1</v>
      </c>
      <c r="N206" s="220" t="s">
        <v>44</v>
      </c>
      <c r="O206" s="221"/>
      <c r="P206" s="222">
        <f>O206*H206</f>
        <v>0</v>
      </c>
      <c r="Q206" s="222">
        <v>0</v>
      </c>
      <c r="R206" s="222">
        <f>Q206*H206</f>
        <v>0</v>
      </c>
      <c r="S206" s="222">
        <v>0</v>
      </c>
      <c r="T206" s="223">
        <f>S206*H206</f>
        <v>0</v>
      </c>
      <c r="U206" s="129"/>
      <c r="V206" s="129"/>
      <c r="W206" s="129"/>
      <c r="X206" s="129"/>
      <c r="Y206" s="129"/>
      <c r="Z206" s="129"/>
      <c r="AA206" s="129"/>
      <c r="AB206" s="129"/>
      <c r="AC206" s="129"/>
      <c r="AD206" s="129"/>
      <c r="AE206" s="129"/>
      <c r="AR206" s="224" t="s">
        <v>133</v>
      </c>
      <c r="AT206" s="224" t="s">
        <v>128</v>
      </c>
      <c r="AU206" s="224" t="s">
        <v>88</v>
      </c>
      <c r="AY206" s="121" t="s">
        <v>126</v>
      </c>
      <c r="BE206" s="225">
        <f>IF(N206="základní",J206,0)</f>
        <v>0</v>
      </c>
      <c r="BF206" s="225">
        <f>IF(N206="snížená",J206,0)</f>
        <v>0</v>
      </c>
      <c r="BG206" s="225">
        <f>IF(N206="zákl. přenesená",J206,0)</f>
        <v>0</v>
      </c>
      <c r="BH206" s="225">
        <f>IF(N206="sníž. přenesená",J206,0)</f>
        <v>0</v>
      </c>
      <c r="BI206" s="225">
        <f>IF(N206="nulová",J206,0)</f>
        <v>0</v>
      </c>
      <c r="BJ206" s="121" t="s">
        <v>21</v>
      </c>
      <c r="BK206" s="225">
        <f>ROUND(I206*H206,2)</f>
        <v>0</v>
      </c>
      <c r="BL206" s="121" t="s">
        <v>133</v>
      </c>
      <c r="BM206" s="224" t="s">
        <v>260</v>
      </c>
    </row>
    <row r="207" spans="2:51" s="231" customFormat="1" ht="12">
      <c r="B207" s="232"/>
      <c r="D207" s="226" t="s">
        <v>137</v>
      </c>
      <c r="E207" s="233" t="s">
        <v>1</v>
      </c>
      <c r="F207" s="234" t="s">
        <v>261</v>
      </c>
      <c r="H207" s="235">
        <v>79.2</v>
      </c>
      <c r="L207" s="232"/>
      <c r="M207" s="236"/>
      <c r="N207" s="237"/>
      <c r="O207" s="237"/>
      <c r="P207" s="237"/>
      <c r="Q207" s="237"/>
      <c r="R207" s="237"/>
      <c r="S207" s="237"/>
      <c r="T207" s="238"/>
      <c r="AT207" s="233" t="s">
        <v>137</v>
      </c>
      <c r="AU207" s="233" t="s">
        <v>88</v>
      </c>
      <c r="AV207" s="231" t="s">
        <v>88</v>
      </c>
      <c r="AW207" s="231" t="s">
        <v>35</v>
      </c>
      <c r="AX207" s="231" t="s">
        <v>21</v>
      </c>
      <c r="AY207" s="233" t="s">
        <v>126</v>
      </c>
    </row>
    <row r="208" spans="1:65" s="132" customFormat="1" ht="34.9" customHeight="1">
      <c r="A208" s="129"/>
      <c r="B208" s="130"/>
      <c r="C208" s="212" t="s">
        <v>7</v>
      </c>
      <c r="D208" s="212" t="s">
        <v>128</v>
      </c>
      <c r="E208" s="213" t="s">
        <v>262</v>
      </c>
      <c r="F208" s="214" t="s">
        <v>263</v>
      </c>
      <c r="G208" s="215" t="s">
        <v>131</v>
      </c>
      <c r="H208" s="216">
        <v>4500</v>
      </c>
      <c r="I208" s="217"/>
      <c r="J208" s="218">
        <f>ROUND(I208*H208,2)</f>
        <v>0</v>
      </c>
      <c r="K208" s="214" t="s">
        <v>132</v>
      </c>
      <c r="L208" s="130"/>
      <c r="M208" s="219" t="s">
        <v>1</v>
      </c>
      <c r="N208" s="220" t="s">
        <v>44</v>
      </c>
      <c r="O208" s="221"/>
      <c r="P208" s="222">
        <f>O208*H208</f>
        <v>0</v>
      </c>
      <c r="Q208" s="222">
        <v>0.216</v>
      </c>
      <c r="R208" s="222">
        <f>Q208*H208</f>
        <v>972</v>
      </c>
      <c r="S208" s="222">
        <v>0</v>
      </c>
      <c r="T208" s="223">
        <f>S208*H208</f>
        <v>0</v>
      </c>
      <c r="U208" s="129"/>
      <c r="V208" s="129"/>
      <c r="W208" s="129"/>
      <c r="X208" s="129"/>
      <c r="Y208" s="129"/>
      <c r="Z208" s="129"/>
      <c r="AA208" s="129"/>
      <c r="AB208" s="129"/>
      <c r="AC208" s="129"/>
      <c r="AD208" s="129"/>
      <c r="AE208" s="129"/>
      <c r="AR208" s="224" t="s">
        <v>133</v>
      </c>
      <c r="AT208" s="224" t="s">
        <v>128</v>
      </c>
      <c r="AU208" s="224" t="s">
        <v>88</v>
      </c>
      <c r="AY208" s="121" t="s">
        <v>126</v>
      </c>
      <c r="BE208" s="225">
        <f>IF(N208="základní",J208,0)</f>
        <v>0</v>
      </c>
      <c r="BF208" s="225">
        <f>IF(N208="snížená",J208,0)</f>
        <v>0</v>
      </c>
      <c r="BG208" s="225">
        <f>IF(N208="zákl. přenesená",J208,0)</f>
        <v>0</v>
      </c>
      <c r="BH208" s="225">
        <f>IF(N208="sníž. přenesená",J208,0)</f>
        <v>0</v>
      </c>
      <c r="BI208" s="225">
        <f>IF(N208="nulová",J208,0)</f>
        <v>0</v>
      </c>
      <c r="BJ208" s="121" t="s">
        <v>21</v>
      </c>
      <c r="BK208" s="225">
        <f>ROUND(I208*H208,2)</f>
        <v>0</v>
      </c>
      <c r="BL208" s="121" t="s">
        <v>133</v>
      </c>
      <c r="BM208" s="224" t="s">
        <v>264</v>
      </c>
    </row>
    <row r="209" spans="1:47" s="132" customFormat="1" ht="68.25">
      <c r="A209" s="129"/>
      <c r="B209" s="130"/>
      <c r="C209" s="129"/>
      <c r="D209" s="226" t="s">
        <v>135</v>
      </c>
      <c r="E209" s="129"/>
      <c r="F209" s="227" t="s">
        <v>265</v>
      </c>
      <c r="G209" s="129"/>
      <c r="H209" s="129"/>
      <c r="I209" s="129"/>
      <c r="J209" s="129"/>
      <c r="K209" s="129"/>
      <c r="L209" s="130"/>
      <c r="M209" s="228"/>
      <c r="N209" s="229"/>
      <c r="O209" s="221"/>
      <c r="P209" s="221"/>
      <c r="Q209" s="221"/>
      <c r="R209" s="221"/>
      <c r="S209" s="221"/>
      <c r="T209" s="230"/>
      <c r="U209" s="129"/>
      <c r="V209" s="129"/>
      <c r="W209" s="129"/>
      <c r="X209" s="129"/>
      <c r="Y209" s="129"/>
      <c r="Z209" s="129"/>
      <c r="AA209" s="129"/>
      <c r="AB209" s="129"/>
      <c r="AC209" s="129"/>
      <c r="AD209" s="129"/>
      <c r="AE209" s="129"/>
      <c r="AT209" s="121" t="s">
        <v>135</v>
      </c>
      <c r="AU209" s="121" t="s">
        <v>88</v>
      </c>
    </row>
    <row r="210" spans="2:51" s="231" customFormat="1" ht="12">
      <c r="B210" s="232"/>
      <c r="D210" s="226" t="s">
        <v>137</v>
      </c>
      <c r="E210" s="233" t="s">
        <v>1</v>
      </c>
      <c r="F210" s="234" t="s">
        <v>266</v>
      </c>
      <c r="H210" s="235">
        <v>4500</v>
      </c>
      <c r="L210" s="232"/>
      <c r="M210" s="236"/>
      <c r="N210" s="237"/>
      <c r="O210" s="237"/>
      <c r="P210" s="237"/>
      <c r="Q210" s="237"/>
      <c r="R210" s="237"/>
      <c r="S210" s="237"/>
      <c r="T210" s="238"/>
      <c r="AT210" s="233" t="s">
        <v>137</v>
      </c>
      <c r="AU210" s="233" t="s">
        <v>88</v>
      </c>
      <c r="AV210" s="231" t="s">
        <v>88</v>
      </c>
      <c r="AW210" s="231" t="s">
        <v>35</v>
      </c>
      <c r="AX210" s="231" t="s">
        <v>21</v>
      </c>
      <c r="AY210" s="233" t="s">
        <v>126</v>
      </c>
    </row>
    <row r="211" spans="1:65" s="132" customFormat="1" ht="22.15" customHeight="1">
      <c r="A211" s="129"/>
      <c r="B211" s="130"/>
      <c r="C211" s="212" t="s">
        <v>267</v>
      </c>
      <c r="D211" s="212" t="s">
        <v>128</v>
      </c>
      <c r="E211" s="213" t="s">
        <v>268</v>
      </c>
      <c r="F211" s="214" t="s">
        <v>269</v>
      </c>
      <c r="G211" s="215" t="s">
        <v>131</v>
      </c>
      <c r="H211" s="216">
        <v>547.57</v>
      </c>
      <c r="I211" s="217"/>
      <c r="J211" s="218">
        <f>ROUND(I211*H211,2)</f>
        <v>0</v>
      </c>
      <c r="K211" s="214" t="s">
        <v>132</v>
      </c>
      <c r="L211" s="130"/>
      <c r="M211" s="219" t="s">
        <v>1</v>
      </c>
      <c r="N211" s="220" t="s">
        <v>44</v>
      </c>
      <c r="O211" s="221"/>
      <c r="P211" s="222">
        <f>O211*H211</f>
        <v>0</v>
      </c>
      <c r="Q211" s="222">
        <v>0</v>
      </c>
      <c r="R211" s="222">
        <f>Q211*H211</f>
        <v>0</v>
      </c>
      <c r="S211" s="222">
        <v>0</v>
      </c>
      <c r="T211" s="223">
        <f>S211*H211</f>
        <v>0</v>
      </c>
      <c r="U211" s="129"/>
      <c r="V211" s="129"/>
      <c r="W211" s="129"/>
      <c r="X211" s="129"/>
      <c r="Y211" s="129"/>
      <c r="Z211" s="129"/>
      <c r="AA211" s="129"/>
      <c r="AB211" s="129"/>
      <c r="AC211" s="129"/>
      <c r="AD211" s="129"/>
      <c r="AE211" s="129"/>
      <c r="AR211" s="224" t="s">
        <v>133</v>
      </c>
      <c r="AT211" s="224" t="s">
        <v>128</v>
      </c>
      <c r="AU211" s="224" t="s">
        <v>88</v>
      </c>
      <c r="AY211" s="121" t="s">
        <v>126</v>
      </c>
      <c r="BE211" s="225">
        <f>IF(N211="základní",J211,0)</f>
        <v>0</v>
      </c>
      <c r="BF211" s="225">
        <f>IF(N211="snížená",J211,0)</f>
        <v>0</v>
      </c>
      <c r="BG211" s="225">
        <f>IF(N211="zákl. přenesená",J211,0)</f>
        <v>0</v>
      </c>
      <c r="BH211" s="225">
        <f>IF(N211="sníž. přenesená",J211,0)</f>
        <v>0</v>
      </c>
      <c r="BI211" s="225">
        <f>IF(N211="nulová",J211,0)</f>
        <v>0</v>
      </c>
      <c r="BJ211" s="121" t="s">
        <v>21</v>
      </c>
      <c r="BK211" s="225">
        <f>ROUND(I211*H211,2)</f>
        <v>0</v>
      </c>
      <c r="BL211" s="121" t="s">
        <v>133</v>
      </c>
      <c r="BM211" s="224" t="s">
        <v>270</v>
      </c>
    </row>
    <row r="212" spans="2:51" s="231" customFormat="1" ht="12">
      <c r="B212" s="232"/>
      <c r="D212" s="226" t="s">
        <v>137</v>
      </c>
      <c r="E212" s="233" t="s">
        <v>1</v>
      </c>
      <c r="F212" s="234" t="s">
        <v>271</v>
      </c>
      <c r="H212" s="235">
        <v>547.57</v>
      </c>
      <c r="L212" s="232"/>
      <c r="M212" s="236"/>
      <c r="N212" s="237"/>
      <c r="O212" s="237"/>
      <c r="P212" s="237"/>
      <c r="Q212" s="237"/>
      <c r="R212" s="237"/>
      <c r="S212" s="237"/>
      <c r="T212" s="238"/>
      <c r="AT212" s="233" t="s">
        <v>137</v>
      </c>
      <c r="AU212" s="233" t="s">
        <v>88</v>
      </c>
      <c r="AV212" s="231" t="s">
        <v>88</v>
      </c>
      <c r="AW212" s="231" t="s">
        <v>35</v>
      </c>
      <c r="AX212" s="231" t="s">
        <v>21</v>
      </c>
      <c r="AY212" s="233" t="s">
        <v>126</v>
      </c>
    </row>
    <row r="213" spans="1:65" s="132" customFormat="1" ht="22.15" customHeight="1">
      <c r="A213" s="129"/>
      <c r="B213" s="130"/>
      <c r="C213" s="212" t="s">
        <v>272</v>
      </c>
      <c r="D213" s="212" t="s">
        <v>128</v>
      </c>
      <c r="E213" s="213" t="s">
        <v>273</v>
      </c>
      <c r="F213" s="214" t="s">
        <v>274</v>
      </c>
      <c r="G213" s="215" t="s">
        <v>131</v>
      </c>
      <c r="H213" s="216">
        <v>42637.5</v>
      </c>
      <c r="I213" s="217"/>
      <c r="J213" s="218">
        <f>ROUND(I213*H213,2)</f>
        <v>0</v>
      </c>
      <c r="K213" s="214" t="s">
        <v>259</v>
      </c>
      <c r="L213" s="130"/>
      <c r="M213" s="219" t="s">
        <v>1</v>
      </c>
      <c r="N213" s="220" t="s">
        <v>44</v>
      </c>
      <c r="O213" s="221"/>
      <c r="P213" s="222">
        <f>O213*H213</f>
        <v>0</v>
      </c>
      <c r="Q213" s="222">
        <v>0</v>
      </c>
      <c r="R213" s="222">
        <f>Q213*H213</f>
        <v>0</v>
      </c>
      <c r="S213" s="222">
        <v>0</v>
      </c>
      <c r="T213" s="223">
        <f>S213*H213</f>
        <v>0</v>
      </c>
      <c r="U213" s="129"/>
      <c r="V213" s="129"/>
      <c r="W213" s="129"/>
      <c r="X213" s="129"/>
      <c r="Y213" s="129"/>
      <c r="Z213" s="129"/>
      <c r="AA213" s="129"/>
      <c r="AB213" s="129"/>
      <c r="AC213" s="129"/>
      <c r="AD213" s="129"/>
      <c r="AE213" s="129"/>
      <c r="AR213" s="224" t="s">
        <v>133</v>
      </c>
      <c r="AT213" s="224" t="s">
        <v>128</v>
      </c>
      <c r="AU213" s="224" t="s">
        <v>88</v>
      </c>
      <c r="AY213" s="121" t="s">
        <v>126</v>
      </c>
      <c r="BE213" s="225">
        <f>IF(N213="základní",J213,0)</f>
        <v>0</v>
      </c>
      <c r="BF213" s="225">
        <f>IF(N213="snížená",J213,0)</f>
        <v>0</v>
      </c>
      <c r="BG213" s="225">
        <f>IF(N213="zákl. přenesená",J213,0)</f>
        <v>0</v>
      </c>
      <c r="BH213" s="225">
        <f>IF(N213="sníž. přenesená",J213,0)</f>
        <v>0</v>
      </c>
      <c r="BI213" s="225">
        <f>IF(N213="nulová",J213,0)</f>
        <v>0</v>
      </c>
      <c r="BJ213" s="121" t="s">
        <v>21</v>
      </c>
      <c r="BK213" s="225">
        <f>ROUND(I213*H213,2)</f>
        <v>0</v>
      </c>
      <c r="BL213" s="121" t="s">
        <v>133</v>
      </c>
      <c r="BM213" s="224" t="s">
        <v>275</v>
      </c>
    </row>
    <row r="214" spans="2:51" s="247" customFormat="1" ht="12">
      <c r="B214" s="248"/>
      <c r="D214" s="226" t="s">
        <v>137</v>
      </c>
      <c r="E214" s="249" t="s">
        <v>1</v>
      </c>
      <c r="F214" s="250" t="s">
        <v>276</v>
      </c>
      <c r="H214" s="249" t="s">
        <v>1</v>
      </c>
      <c r="L214" s="248"/>
      <c r="M214" s="251"/>
      <c r="N214" s="252"/>
      <c r="O214" s="252"/>
      <c r="P214" s="252"/>
      <c r="Q214" s="252"/>
      <c r="R214" s="252"/>
      <c r="S214" s="252"/>
      <c r="T214" s="253"/>
      <c r="AT214" s="249" t="s">
        <v>137</v>
      </c>
      <c r="AU214" s="249" t="s">
        <v>88</v>
      </c>
      <c r="AV214" s="247" t="s">
        <v>21</v>
      </c>
      <c r="AW214" s="247" t="s">
        <v>35</v>
      </c>
      <c r="AX214" s="247" t="s">
        <v>79</v>
      </c>
      <c r="AY214" s="249" t="s">
        <v>126</v>
      </c>
    </row>
    <row r="215" spans="2:51" s="231" customFormat="1" ht="12">
      <c r="B215" s="232"/>
      <c r="D215" s="226" t="s">
        <v>137</v>
      </c>
      <c r="E215" s="233" t="s">
        <v>1</v>
      </c>
      <c r="F215" s="234" t="s">
        <v>277</v>
      </c>
      <c r="H215" s="235">
        <v>20723</v>
      </c>
      <c r="L215" s="232"/>
      <c r="M215" s="236"/>
      <c r="N215" s="237"/>
      <c r="O215" s="237"/>
      <c r="P215" s="237"/>
      <c r="Q215" s="237"/>
      <c r="R215" s="237"/>
      <c r="S215" s="237"/>
      <c r="T215" s="238"/>
      <c r="AT215" s="233" t="s">
        <v>137</v>
      </c>
      <c r="AU215" s="233" t="s">
        <v>88</v>
      </c>
      <c r="AV215" s="231" t="s">
        <v>88</v>
      </c>
      <c r="AW215" s="231" t="s">
        <v>35</v>
      </c>
      <c r="AX215" s="231" t="s">
        <v>79</v>
      </c>
      <c r="AY215" s="233" t="s">
        <v>126</v>
      </c>
    </row>
    <row r="216" spans="2:51" s="231" customFormat="1" ht="12">
      <c r="B216" s="232"/>
      <c r="D216" s="226" t="s">
        <v>137</v>
      </c>
      <c r="E216" s="233" t="s">
        <v>1</v>
      </c>
      <c r="F216" s="234" t="s">
        <v>278</v>
      </c>
      <c r="H216" s="235">
        <v>417</v>
      </c>
      <c r="L216" s="232"/>
      <c r="M216" s="236"/>
      <c r="N216" s="237"/>
      <c r="O216" s="237"/>
      <c r="P216" s="237"/>
      <c r="Q216" s="237"/>
      <c r="R216" s="237"/>
      <c r="S216" s="237"/>
      <c r="T216" s="238"/>
      <c r="AT216" s="233" t="s">
        <v>137</v>
      </c>
      <c r="AU216" s="233" t="s">
        <v>88</v>
      </c>
      <c r="AV216" s="231" t="s">
        <v>88</v>
      </c>
      <c r="AW216" s="231" t="s">
        <v>35</v>
      </c>
      <c r="AX216" s="231" t="s">
        <v>79</v>
      </c>
      <c r="AY216" s="233" t="s">
        <v>126</v>
      </c>
    </row>
    <row r="217" spans="2:51" s="264" customFormat="1" ht="12">
      <c r="B217" s="265"/>
      <c r="D217" s="226" t="s">
        <v>137</v>
      </c>
      <c r="E217" s="266" t="s">
        <v>1</v>
      </c>
      <c r="F217" s="267" t="s">
        <v>239</v>
      </c>
      <c r="H217" s="268">
        <v>21140</v>
      </c>
      <c r="L217" s="265"/>
      <c r="M217" s="269"/>
      <c r="N217" s="270"/>
      <c r="O217" s="270"/>
      <c r="P217" s="270"/>
      <c r="Q217" s="270"/>
      <c r="R217" s="270"/>
      <c r="S217" s="270"/>
      <c r="T217" s="271"/>
      <c r="AT217" s="266" t="s">
        <v>137</v>
      </c>
      <c r="AU217" s="266" t="s">
        <v>88</v>
      </c>
      <c r="AV217" s="264" t="s">
        <v>240</v>
      </c>
      <c r="AW217" s="264" t="s">
        <v>35</v>
      </c>
      <c r="AX217" s="264" t="s">
        <v>79</v>
      </c>
      <c r="AY217" s="266" t="s">
        <v>126</v>
      </c>
    </row>
    <row r="218" spans="2:51" s="247" customFormat="1" ht="12">
      <c r="B218" s="248"/>
      <c r="D218" s="226" t="s">
        <v>137</v>
      </c>
      <c r="E218" s="249" t="s">
        <v>1</v>
      </c>
      <c r="F218" s="250" t="s">
        <v>279</v>
      </c>
      <c r="H218" s="249" t="s">
        <v>1</v>
      </c>
      <c r="L218" s="248"/>
      <c r="M218" s="251"/>
      <c r="N218" s="252"/>
      <c r="O218" s="252"/>
      <c r="P218" s="252"/>
      <c r="Q218" s="252"/>
      <c r="R218" s="252"/>
      <c r="S218" s="252"/>
      <c r="T218" s="253"/>
      <c r="AT218" s="249" t="s">
        <v>137</v>
      </c>
      <c r="AU218" s="249" t="s">
        <v>88</v>
      </c>
      <c r="AV218" s="247" t="s">
        <v>21</v>
      </c>
      <c r="AW218" s="247" t="s">
        <v>35</v>
      </c>
      <c r="AX218" s="247" t="s">
        <v>79</v>
      </c>
      <c r="AY218" s="249" t="s">
        <v>126</v>
      </c>
    </row>
    <row r="219" spans="2:51" s="231" customFormat="1" ht="12">
      <c r="B219" s="232"/>
      <c r="D219" s="226" t="s">
        <v>137</v>
      </c>
      <c r="E219" s="233" t="s">
        <v>1</v>
      </c>
      <c r="F219" s="234" t="s">
        <v>280</v>
      </c>
      <c r="H219" s="235">
        <v>21023.5</v>
      </c>
      <c r="L219" s="232"/>
      <c r="M219" s="236"/>
      <c r="N219" s="237"/>
      <c r="O219" s="237"/>
      <c r="P219" s="237"/>
      <c r="Q219" s="237"/>
      <c r="R219" s="237"/>
      <c r="S219" s="237"/>
      <c r="T219" s="238"/>
      <c r="AT219" s="233" t="s">
        <v>137</v>
      </c>
      <c r="AU219" s="233" t="s">
        <v>88</v>
      </c>
      <c r="AV219" s="231" t="s">
        <v>88</v>
      </c>
      <c r="AW219" s="231" t="s">
        <v>35</v>
      </c>
      <c r="AX219" s="231" t="s">
        <v>79</v>
      </c>
      <c r="AY219" s="233" t="s">
        <v>126</v>
      </c>
    </row>
    <row r="220" spans="2:51" s="231" customFormat="1" ht="12">
      <c r="B220" s="232"/>
      <c r="D220" s="226" t="s">
        <v>137</v>
      </c>
      <c r="E220" s="233" t="s">
        <v>1</v>
      </c>
      <c r="F220" s="234" t="s">
        <v>255</v>
      </c>
      <c r="H220" s="235">
        <v>474</v>
      </c>
      <c r="L220" s="232"/>
      <c r="M220" s="236"/>
      <c r="N220" s="237"/>
      <c r="O220" s="237"/>
      <c r="P220" s="237"/>
      <c r="Q220" s="237"/>
      <c r="R220" s="237"/>
      <c r="S220" s="237"/>
      <c r="T220" s="238"/>
      <c r="AT220" s="233" t="s">
        <v>137</v>
      </c>
      <c r="AU220" s="233" t="s">
        <v>88</v>
      </c>
      <c r="AV220" s="231" t="s">
        <v>88</v>
      </c>
      <c r="AW220" s="231" t="s">
        <v>35</v>
      </c>
      <c r="AX220" s="231" t="s">
        <v>79</v>
      </c>
      <c r="AY220" s="233" t="s">
        <v>126</v>
      </c>
    </row>
    <row r="221" spans="2:51" s="264" customFormat="1" ht="12">
      <c r="B221" s="265"/>
      <c r="D221" s="226" t="s">
        <v>137</v>
      </c>
      <c r="E221" s="266" t="s">
        <v>1</v>
      </c>
      <c r="F221" s="267" t="s">
        <v>239</v>
      </c>
      <c r="H221" s="268">
        <v>21497.5</v>
      </c>
      <c r="L221" s="265"/>
      <c r="M221" s="269"/>
      <c r="N221" s="270"/>
      <c r="O221" s="270"/>
      <c r="P221" s="270"/>
      <c r="Q221" s="270"/>
      <c r="R221" s="270"/>
      <c r="S221" s="270"/>
      <c r="T221" s="271"/>
      <c r="AT221" s="266" t="s">
        <v>137</v>
      </c>
      <c r="AU221" s="266" t="s">
        <v>88</v>
      </c>
      <c r="AV221" s="264" t="s">
        <v>240</v>
      </c>
      <c r="AW221" s="264" t="s">
        <v>35</v>
      </c>
      <c r="AX221" s="264" t="s">
        <v>79</v>
      </c>
      <c r="AY221" s="266" t="s">
        <v>126</v>
      </c>
    </row>
    <row r="222" spans="2:51" s="239" customFormat="1" ht="12">
      <c r="B222" s="240"/>
      <c r="D222" s="226" t="s">
        <v>137</v>
      </c>
      <c r="E222" s="241" t="s">
        <v>1</v>
      </c>
      <c r="F222" s="242" t="s">
        <v>154</v>
      </c>
      <c r="H222" s="243">
        <v>42637.5</v>
      </c>
      <c r="L222" s="240"/>
      <c r="M222" s="244"/>
      <c r="N222" s="245"/>
      <c r="O222" s="245"/>
      <c r="P222" s="245"/>
      <c r="Q222" s="245"/>
      <c r="R222" s="245"/>
      <c r="S222" s="245"/>
      <c r="T222" s="246"/>
      <c r="AT222" s="241" t="s">
        <v>137</v>
      </c>
      <c r="AU222" s="241" t="s">
        <v>88</v>
      </c>
      <c r="AV222" s="239" t="s">
        <v>133</v>
      </c>
      <c r="AW222" s="239" t="s">
        <v>35</v>
      </c>
      <c r="AX222" s="239" t="s">
        <v>21</v>
      </c>
      <c r="AY222" s="241" t="s">
        <v>126</v>
      </c>
    </row>
    <row r="223" spans="1:65" s="132" customFormat="1" ht="34.9" customHeight="1">
      <c r="A223" s="129"/>
      <c r="B223" s="130"/>
      <c r="C223" s="212" t="s">
        <v>281</v>
      </c>
      <c r="D223" s="212" t="s">
        <v>128</v>
      </c>
      <c r="E223" s="213" t="s">
        <v>282</v>
      </c>
      <c r="F223" s="214" t="s">
        <v>283</v>
      </c>
      <c r="G223" s="215" t="s">
        <v>131</v>
      </c>
      <c r="H223" s="216">
        <v>20258.7</v>
      </c>
      <c r="I223" s="217"/>
      <c r="J223" s="218">
        <f>ROUND(I223*H223,2)</f>
        <v>0</v>
      </c>
      <c r="K223" s="214" t="s">
        <v>132</v>
      </c>
      <c r="L223" s="130"/>
      <c r="M223" s="219" t="s">
        <v>1</v>
      </c>
      <c r="N223" s="220" t="s">
        <v>44</v>
      </c>
      <c r="O223" s="221"/>
      <c r="P223" s="222">
        <f>O223*H223</f>
        <v>0</v>
      </c>
      <c r="Q223" s="222">
        <v>0</v>
      </c>
      <c r="R223" s="222">
        <f>Q223*H223</f>
        <v>0</v>
      </c>
      <c r="S223" s="222">
        <v>0</v>
      </c>
      <c r="T223" s="223">
        <f>S223*H223</f>
        <v>0</v>
      </c>
      <c r="U223" s="129"/>
      <c r="V223" s="129"/>
      <c r="W223" s="129"/>
      <c r="X223" s="129"/>
      <c r="Y223" s="129"/>
      <c r="Z223" s="129"/>
      <c r="AA223" s="129"/>
      <c r="AB223" s="129"/>
      <c r="AC223" s="129"/>
      <c r="AD223" s="129"/>
      <c r="AE223" s="129"/>
      <c r="AR223" s="224" t="s">
        <v>133</v>
      </c>
      <c r="AT223" s="224" t="s">
        <v>128</v>
      </c>
      <c r="AU223" s="224" t="s">
        <v>88</v>
      </c>
      <c r="AY223" s="121" t="s">
        <v>126</v>
      </c>
      <c r="BE223" s="225">
        <f>IF(N223="základní",J223,0)</f>
        <v>0</v>
      </c>
      <c r="BF223" s="225">
        <f>IF(N223="snížená",J223,0)</f>
        <v>0</v>
      </c>
      <c r="BG223" s="225">
        <f>IF(N223="zákl. přenesená",J223,0)</f>
        <v>0</v>
      </c>
      <c r="BH223" s="225">
        <f>IF(N223="sníž. přenesená",J223,0)</f>
        <v>0</v>
      </c>
      <c r="BI223" s="225">
        <f>IF(N223="nulová",J223,0)</f>
        <v>0</v>
      </c>
      <c r="BJ223" s="121" t="s">
        <v>21</v>
      </c>
      <c r="BK223" s="225">
        <f>ROUND(I223*H223,2)</f>
        <v>0</v>
      </c>
      <c r="BL223" s="121" t="s">
        <v>133</v>
      </c>
      <c r="BM223" s="224" t="s">
        <v>284</v>
      </c>
    </row>
    <row r="224" spans="1:47" s="132" customFormat="1" ht="39">
      <c r="A224" s="129"/>
      <c r="B224" s="130"/>
      <c r="C224" s="129"/>
      <c r="D224" s="226" t="s">
        <v>135</v>
      </c>
      <c r="E224" s="129"/>
      <c r="F224" s="227" t="s">
        <v>285</v>
      </c>
      <c r="G224" s="129"/>
      <c r="H224" s="129"/>
      <c r="I224" s="129"/>
      <c r="J224" s="129"/>
      <c r="K224" s="129"/>
      <c r="L224" s="130"/>
      <c r="M224" s="228"/>
      <c r="N224" s="229"/>
      <c r="O224" s="221"/>
      <c r="P224" s="221"/>
      <c r="Q224" s="221"/>
      <c r="R224" s="221"/>
      <c r="S224" s="221"/>
      <c r="T224" s="230"/>
      <c r="U224" s="129"/>
      <c r="V224" s="129"/>
      <c r="W224" s="129"/>
      <c r="X224" s="129"/>
      <c r="Y224" s="129"/>
      <c r="Z224" s="129"/>
      <c r="AA224" s="129"/>
      <c r="AB224" s="129"/>
      <c r="AC224" s="129"/>
      <c r="AD224" s="129"/>
      <c r="AE224" s="129"/>
      <c r="AT224" s="121" t="s">
        <v>135</v>
      </c>
      <c r="AU224" s="121" t="s">
        <v>88</v>
      </c>
    </row>
    <row r="225" spans="2:51" s="247" customFormat="1" ht="12">
      <c r="B225" s="248"/>
      <c r="D225" s="226" t="s">
        <v>137</v>
      </c>
      <c r="E225" s="249" t="s">
        <v>1</v>
      </c>
      <c r="F225" s="250" t="s">
        <v>286</v>
      </c>
      <c r="H225" s="249" t="s">
        <v>1</v>
      </c>
      <c r="L225" s="248"/>
      <c r="M225" s="251"/>
      <c r="N225" s="252"/>
      <c r="O225" s="252"/>
      <c r="P225" s="252"/>
      <c r="Q225" s="252"/>
      <c r="R225" s="252"/>
      <c r="S225" s="252"/>
      <c r="T225" s="253"/>
      <c r="AT225" s="249" t="s">
        <v>137</v>
      </c>
      <c r="AU225" s="249" t="s">
        <v>88</v>
      </c>
      <c r="AV225" s="247" t="s">
        <v>21</v>
      </c>
      <c r="AW225" s="247" t="s">
        <v>35</v>
      </c>
      <c r="AX225" s="247" t="s">
        <v>79</v>
      </c>
      <c r="AY225" s="249" t="s">
        <v>126</v>
      </c>
    </row>
    <row r="226" spans="2:51" s="231" customFormat="1" ht="12">
      <c r="B226" s="232"/>
      <c r="D226" s="226" t="s">
        <v>137</v>
      </c>
      <c r="E226" s="233" t="s">
        <v>1</v>
      </c>
      <c r="F226" s="234" t="s">
        <v>287</v>
      </c>
      <c r="H226" s="235">
        <v>19881.6</v>
      </c>
      <c r="L226" s="232"/>
      <c r="M226" s="236"/>
      <c r="N226" s="237"/>
      <c r="O226" s="237"/>
      <c r="P226" s="237"/>
      <c r="Q226" s="237"/>
      <c r="R226" s="237"/>
      <c r="S226" s="237"/>
      <c r="T226" s="238"/>
      <c r="AT226" s="233" t="s">
        <v>137</v>
      </c>
      <c r="AU226" s="233" t="s">
        <v>88</v>
      </c>
      <c r="AV226" s="231" t="s">
        <v>88</v>
      </c>
      <c r="AW226" s="231" t="s">
        <v>35</v>
      </c>
      <c r="AX226" s="231" t="s">
        <v>79</v>
      </c>
      <c r="AY226" s="233" t="s">
        <v>126</v>
      </c>
    </row>
    <row r="227" spans="2:51" s="231" customFormat="1" ht="12">
      <c r="B227" s="232"/>
      <c r="D227" s="226" t="s">
        <v>137</v>
      </c>
      <c r="E227" s="233" t="s">
        <v>1</v>
      </c>
      <c r="F227" s="234" t="s">
        <v>288</v>
      </c>
      <c r="H227" s="235">
        <v>377.1</v>
      </c>
      <c r="L227" s="232"/>
      <c r="M227" s="236"/>
      <c r="N227" s="237"/>
      <c r="O227" s="237"/>
      <c r="P227" s="237"/>
      <c r="Q227" s="237"/>
      <c r="R227" s="237"/>
      <c r="S227" s="237"/>
      <c r="T227" s="238"/>
      <c r="AT227" s="233" t="s">
        <v>137</v>
      </c>
      <c r="AU227" s="233" t="s">
        <v>88</v>
      </c>
      <c r="AV227" s="231" t="s">
        <v>88</v>
      </c>
      <c r="AW227" s="231" t="s">
        <v>35</v>
      </c>
      <c r="AX227" s="231" t="s">
        <v>79</v>
      </c>
      <c r="AY227" s="233" t="s">
        <v>126</v>
      </c>
    </row>
    <row r="228" spans="2:51" s="239" customFormat="1" ht="12">
      <c r="B228" s="240"/>
      <c r="D228" s="226" t="s">
        <v>137</v>
      </c>
      <c r="E228" s="241" t="s">
        <v>1</v>
      </c>
      <c r="F228" s="242" t="s">
        <v>154</v>
      </c>
      <c r="H228" s="243">
        <v>20258.7</v>
      </c>
      <c r="L228" s="240"/>
      <c r="M228" s="244"/>
      <c r="N228" s="245"/>
      <c r="O228" s="245"/>
      <c r="P228" s="245"/>
      <c r="Q228" s="245"/>
      <c r="R228" s="245"/>
      <c r="S228" s="245"/>
      <c r="T228" s="246"/>
      <c r="AT228" s="241" t="s">
        <v>137</v>
      </c>
      <c r="AU228" s="241" t="s">
        <v>88</v>
      </c>
      <c r="AV228" s="239" t="s">
        <v>133</v>
      </c>
      <c r="AW228" s="239" t="s">
        <v>35</v>
      </c>
      <c r="AX228" s="239" t="s">
        <v>21</v>
      </c>
      <c r="AY228" s="241" t="s">
        <v>126</v>
      </c>
    </row>
    <row r="229" spans="1:65" s="132" customFormat="1" ht="34.9" customHeight="1">
      <c r="A229" s="129"/>
      <c r="B229" s="130"/>
      <c r="C229" s="212" t="s">
        <v>289</v>
      </c>
      <c r="D229" s="212" t="s">
        <v>128</v>
      </c>
      <c r="E229" s="213" t="s">
        <v>290</v>
      </c>
      <c r="F229" s="214" t="s">
        <v>291</v>
      </c>
      <c r="G229" s="215" t="s">
        <v>131</v>
      </c>
      <c r="H229" s="216">
        <v>21140</v>
      </c>
      <c r="I229" s="217"/>
      <c r="J229" s="218">
        <f>ROUND(I229*H229,2)</f>
        <v>0</v>
      </c>
      <c r="K229" s="214" t="s">
        <v>132</v>
      </c>
      <c r="L229" s="130"/>
      <c r="M229" s="219" t="s">
        <v>1</v>
      </c>
      <c r="N229" s="220" t="s">
        <v>44</v>
      </c>
      <c r="O229" s="221"/>
      <c r="P229" s="222">
        <f>O229*H229</f>
        <v>0</v>
      </c>
      <c r="Q229" s="222">
        <v>0</v>
      </c>
      <c r="R229" s="222">
        <f>Q229*H229</f>
        <v>0</v>
      </c>
      <c r="S229" s="222">
        <v>0</v>
      </c>
      <c r="T229" s="223">
        <f>S229*H229</f>
        <v>0</v>
      </c>
      <c r="U229" s="129"/>
      <c r="V229" s="129"/>
      <c r="W229" s="129"/>
      <c r="X229" s="129"/>
      <c r="Y229" s="129"/>
      <c r="Z229" s="129"/>
      <c r="AA229" s="129"/>
      <c r="AB229" s="129"/>
      <c r="AC229" s="129"/>
      <c r="AD229" s="129"/>
      <c r="AE229" s="129"/>
      <c r="AR229" s="224" t="s">
        <v>133</v>
      </c>
      <c r="AT229" s="224" t="s">
        <v>128</v>
      </c>
      <c r="AU229" s="224" t="s">
        <v>88</v>
      </c>
      <c r="AY229" s="121" t="s">
        <v>126</v>
      </c>
      <c r="BE229" s="225">
        <f>IF(N229="základní",J229,0)</f>
        <v>0</v>
      </c>
      <c r="BF229" s="225">
        <f>IF(N229="snížená",J229,0)</f>
        <v>0</v>
      </c>
      <c r="BG229" s="225">
        <f>IF(N229="zákl. přenesená",J229,0)</f>
        <v>0</v>
      </c>
      <c r="BH229" s="225">
        <f>IF(N229="sníž. přenesená",J229,0)</f>
        <v>0</v>
      </c>
      <c r="BI229" s="225">
        <f>IF(N229="nulová",J229,0)</f>
        <v>0</v>
      </c>
      <c r="BJ229" s="121" t="s">
        <v>21</v>
      </c>
      <c r="BK229" s="225">
        <f>ROUND(I229*H229,2)</f>
        <v>0</v>
      </c>
      <c r="BL229" s="121" t="s">
        <v>133</v>
      </c>
      <c r="BM229" s="224" t="s">
        <v>292</v>
      </c>
    </row>
    <row r="230" spans="1:47" s="132" customFormat="1" ht="39">
      <c r="A230" s="129"/>
      <c r="B230" s="130"/>
      <c r="C230" s="129"/>
      <c r="D230" s="226" t="s">
        <v>135</v>
      </c>
      <c r="E230" s="129"/>
      <c r="F230" s="227" t="s">
        <v>293</v>
      </c>
      <c r="G230" s="129"/>
      <c r="H230" s="129"/>
      <c r="I230" s="129"/>
      <c r="J230" s="129"/>
      <c r="K230" s="129"/>
      <c r="L230" s="130"/>
      <c r="M230" s="228"/>
      <c r="N230" s="229"/>
      <c r="O230" s="221"/>
      <c r="P230" s="221"/>
      <c r="Q230" s="221"/>
      <c r="R230" s="221"/>
      <c r="S230" s="221"/>
      <c r="T230" s="230"/>
      <c r="U230" s="129"/>
      <c r="V230" s="129"/>
      <c r="W230" s="129"/>
      <c r="X230" s="129"/>
      <c r="Y230" s="129"/>
      <c r="Z230" s="129"/>
      <c r="AA230" s="129"/>
      <c r="AB230" s="129"/>
      <c r="AC230" s="129"/>
      <c r="AD230" s="129"/>
      <c r="AE230" s="129"/>
      <c r="AT230" s="121" t="s">
        <v>135</v>
      </c>
      <c r="AU230" s="121" t="s">
        <v>88</v>
      </c>
    </row>
    <row r="231" spans="2:51" s="247" customFormat="1" ht="12">
      <c r="B231" s="248"/>
      <c r="D231" s="226" t="s">
        <v>137</v>
      </c>
      <c r="E231" s="249" t="s">
        <v>1</v>
      </c>
      <c r="F231" s="250" t="s">
        <v>294</v>
      </c>
      <c r="H231" s="249" t="s">
        <v>1</v>
      </c>
      <c r="L231" s="248"/>
      <c r="M231" s="251"/>
      <c r="N231" s="252"/>
      <c r="O231" s="252"/>
      <c r="P231" s="252"/>
      <c r="Q231" s="252"/>
      <c r="R231" s="252"/>
      <c r="S231" s="252"/>
      <c r="T231" s="253"/>
      <c r="AT231" s="249" t="s">
        <v>137</v>
      </c>
      <c r="AU231" s="249" t="s">
        <v>88</v>
      </c>
      <c r="AV231" s="247" t="s">
        <v>21</v>
      </c>
      <c r="AW231" s="247" t="s">
        <v>35</v>
      </c>
      <c r="AX231" s="247" t="s">
        <v>79</v>
      </c>
      <c r="AY231" s="249" t="s">
        <v>126</v>
      </c>
    </row>
    <row r="232" spans="2:51" s="231" customFormat="1" ht="12">
      <c r="B232" s="232"/>
      <c r="D232" s="226" t="s">
        <v>137</v>
      </c>
      <c r="E232" s="233" t="s">
        <v>1</v>
      </c>
      <c r="F232" s="234" t="s">
        <v>277</v>
      </c>
      <c r="H232" s="235">
        <v>20723</v>
      </c>
      <c r="L232" s="232"/>
      <c r="M232" s="236"/>
      <c r="N232" s="237"/>
      <c r="O232" s="237"/>
      <c r="P232" s="237"/>
      <c r="Q232" s="237"/>
      <c r="R232" s="237"/>
      <c r="S232" s="237"/>
      <c r="T232" s="238"/>
      <c r="AT232" s="233" t="s">
        <v>137</v>
      </c>
      <c r="AU232" s="233" t="s">
        <v>88</v>
      </c>
      <c r="AV232" s="231" t="s">
        <v>88</v>
      </c>
      <c r="AW232" s="231" t="s">
        <v>35</v>
      </c>
      <c r="AX232" s="231" t="s">
        <v>79</v>
      </c>
      <c r="AY232" s="233" t="s">
        <v>126</v>
      </c>
    </row>
    <row r="233" spans="2:51" s="231" customFormat="1" ht="12">
      <c r="B233" s="232"/>
      <c r="D233" s="226" t="s">
        <v>137</v>
      </c>
      <c r="E233" s="233" t="s">
        <v>1</v>
      </c>
      <c r="F233" s="234" t="s">
        <v>278</v>
      </c>
      <c r="H233" s="235">
        <v>417</v>
      </c>
      <c r="L233" s="232"/>
      <c r="M233" s="236"/>
      <c r="N233" s="237"/>
      <c r="O233" s="237"/>
      <c r="P233" s="237"/>
      <c r="Q233" s="237"/>
      <c r="R233" s="237"/>
      <c r="S233" s="237"/>
      <c r="T233" s="238"/>
      <c r="AT233" s="233" t="s">
        <v>137</v>
      </c>
      <c r="AU233" s="233" t="s">
        <v>88</v>
      </c>
      <c r="AV233" s="231" t="s">
        <v>88</v>
      </c>
      <c r="AW233" s="231" t="s">
        <v>35</v>
      </c>
      <c r="AX233" s="231" t="s">
        <v>79</v>
      </c>
      <c r="AY233" s="233" t="s">
        <v>126</v>
      </c>
    </row>
    <row r="234" spans="2:51" s="239" customFormat="1" ht="12">
      <c r="B234" s="240"/>
      <c r="D234" s="226" t="s">
        <v>137</v>
      </c>
      <c r="E234" s="241" t="s">
        <v>1</v>
      </c>
      <c r="F234" s="242" t="s">
        <v>154</v>
      </c>
      <c r="H234" s="243">
        <v>21140</v>
      </c>
      <c r="L234" s="240"/>
      <c r="M234" s="244"/>
      <c r="N234" s="245"/>
      <c r="O234" s="245"/>
      <c r="P234" s="245"/>
      <c r="Q234" s="245"/>
      <c r="R234" s="245"/>
      <c r="S234" s="245"/>
      <c r="T234" s="246"/>
      <c r="AT234" s="241" t="s">
        <v>137</v>
      </c>
      <c r="AU234" s="241" t="s">
        <v>88</v>
      </c>
      <c r="AV234" s="239" t="s">
        <v>133</v>
      </c>
      <c r="AW234" s="239" t="s">
        <v>35</v>
      </c>
      <c r="AX234" s="239" t="s">
        <v>21</v>
      </c>
      <c r="AY234" s="241" t="s">
        <v>126</v>
      </c>
    </row>
    <row r="235" spans="1:65" s="132" customFormat="1" ht="45" customHeight="1">
      <c r="A235" s="129"/>
      <c r="B235" s="130"/>
      <c r="C235" s="212" t="s">
        <v>295</v>
      </c>
      <c r="D235" s="212" t="s">
        <v>128</v>
      </c>
      <c r="E235" s="213" t="s">
        <v>296</v>
      </c>
      <c r="F235" s="214" t="s">
        <v>297</v>
      </c>
      <c r="G235" s="215" t="s">
        <v>131</v>
      </c>
      <c r="H235" s="216">
        <v>231</v>
      </c>
      <c r="I235" s="217"/>
      <c r="J235" s="218">
        <f>ROUND(I235*H235,2)</f>
        <v>0</v>
      </c>
      <c r="K235" s="214" t="s">
        <v>132</v>
      </c>
      <c r="L235" s="130"/>
      <c r="M235" s="219" t="s">
        <v>1</v>
      </c>
      <c r="N235" s="220" t="s">
        <v>44</v>
      </c>
      <c r="O235" s="221"/>
      <c r="P235" s="222">
        <f>O235*H235</f>
        <v>0</v>
      </c>
      <c r="Q235" s="222">
        <v>0.61404</v>
      </c>
      <c r="R235" s="222">
        <f>Q235*H235</f>
        <v>141.84324</v>
      </c>
      <c r="S235" s="222">
        <v>0</v>
      </c>
      <c r="T235" s="223">
        <f>S235*H235</f>
        <v>0</v>
      </c>
      <c r="U235" s="129"/>
      <c r="V235" s="129"/>
      <c r="W235" s="129"/>
      <c r="X235" s="129"/>
      <c r="Y235" s="129"/>
      <c r="Z235" s="129"/>
      <c r="AA235" s="129"/>
      <c r="AB235" s="129"/>
      <c r="AC235" s="129"/>
      <c r="AD235" s="129"/>
      <c r="AE235" s="129"/>
      <c r="AR235" s="224" t="s">
        <v>133</v>
      </c>
      <c r="AT235" s="224" t="s">
        <v>128</v>
      </c>
      <c r="AU235" s="224" t="s">
        <v>88</v>
      </c>
      <c r="AY235" s="121" t="s">
        <v>126</v>
      </c>
      <c r="BE235" s="225">
        <f>IF(N235="základní",J235,0)</f>
        <v>0</v>
      </c>
      <c r="BF235" s="225">
        <f>IF(N235="snížená",J235,0)</f>
        <v>0</v>
      </c>
      <c r="BG235" s="225">
        <f>IF(N235="zákl. přenesená",J235,0)</f>
        <v>0</v>
      </c>
      <c r="BH235" s="225">
        <f>IF(N235="sníž. přenesená",J235,0)</f>
        <v>0</v>
      </c>
      <c r="BI235" s="225">
        <f>IF(N235="nulová",J235,0)</f>
        <v>0</v>
      </c>
      <c r="BJ235" s="121" t="s">
        <v>21</v>
      </c>
      <c r="BK235" s="225">
        <f>ROUND(I235*H235,2)</f>
        <v>0</v>
      </c>
      <c r="BL235" s="121" t="s">
        <v>133</v>
      </c>
      <c r="BM235" s="224" t="s">
        <v>298</v>
      </c>
    </row>
    <row r="236" spans="1:47" s="132" customFormat="1" ht="185.25">
      <c r="A236" s="129"/>
      <c r="B236" s="130"/>
      <c r="C236" s="129"/>
      <c r="D236" s="226" t="s">
        <v>135</v>
      </c>
      <c r="E236" s="129"/>
      <c r="F236" s="227" t="s">
        <v>299</v>
      </c>
      <c r="G236" s="129"/>
      <c r="H236" s="129"/>
      <c r="I236" s="129"/>
      <c r="J236" s="129"/>
      <c r="K236" s="129"/>
      <c r="L236" s="130"/>
      <c r="M236" s="228"/>
      <c r="N236" s="229"/>
      <c r="O236" s="221"/>
      <c r="P236" s="221"/>
      <c r="Q236" s="221"/>
      <c r="R236" s="221"/>
      <c r="S236" s="221"/>
      <c r="T236" s="230"/>
      <c r="U236" s="129"/>
      <c r="V236" s="129"/>
      <c r="W236" s="129"/>
      <c r="X236" s="129"/>
      <c r="Y236" s="129"/>
      <c r="Z236" s="129"/>
      <c r="AA236" s="129"/>
      <c r="AB236" s="129"/>
      <c r="AC236" s="129"/>
      <c r="AD236" s="129"/>
      <c r="AE236" s="129"/>
      <c r="AT236" s="121" t="s">
        <v>135</v>
      </c>
      <c r="AU236" s="121" t="s">
        <v>88</v>
      </c>
    </row>
    <row r="237" spans="2:51" s="231" customFormat="1" ht="12">
      <c r="B237" s="232"/>
      <c r="D237" s="226" t="s">
        <v>137</v>
      </c>
      <c r="E237" s="233" t="s">
        <v>1</v>
      </c>
      <c r="F237" s="234" t="s">
        <v>300</v>
      </c>
      <c r="H237" s="235">
        <v>231</v>
      </c>
      <c r="L237" s="232"/>
      <c r="M237" s="236"/>
      <c r="N237" s="237"/>
      <c r="O237" s="237"/>
      <c r="P237" s="237"/>
      <c r="Q237" s="237"/>
      <c r="R237" s="237"/>
      <c r="S237" s="237"/>
      <c r="T237" s="238"/>
      <c r="AT237" s="233" t="s">
        <v>137</v>
      </c>
      <c r="AU237" s="233" t="s">
        <v>88</v>
      </c>
      <c r="AV237" s="231" t="s">
        <v>88</v>
      </c>
      <c r="AW237" s="231" t="s">
        <v>35</v>
      </c>
      <c r="AX237" s="231" t="s">
        <v>21</v>
      </c>
      <c r="AY237" s="233" t="s">
        <v>126</v>
      </c>
    </row>
    <row r="238" spans="2:63" s="199" customFormat="1" ht="22.9" customHeight="1">
      <c r="B238" s="200"/>
      <c r="D238" s="201" t="s">
        <v>78</v>
      </c>
      <c r="E238" s="210" t="s">
        <v>301</v>
      </c>
      <c r="F238" s="210" t="s">
        <v>302</v>
      </c>
      <c r="J238" s="211">
        <f>BK238</f>
        <v>0</v>
      </c>
      <c r="L238" s="200"/>
      <c r="M238" s="204"/>
      <c r="N238" s="205"/>
      <c r="O238" s="205"/>
      <c r="P238" s="206">
        <f>SUM(P239:P315)</f>
        <v>0</v>
      </c>
      <c r="Q238" s="205"/>
      <c r="R238" s="206">
        <f>SUM(R239:R315)</f>
        <v>536.9682039999999</v>
      </c>
      <c r="S238" s="205"/>
      <c r="T238" s="207">
        <f>SUM(T239:T315)</f>
        <v>1861.7149380000003</v>
      </c>
      <c r="AR238" s="201" t="s">
        <v>21</v>
      </c>
      <c r="AT238" s="208" t="s">
        <v>78</v>
      </c>
      <c r="AU238" s="208" t="s">
        <v>21</v>
      </c>
      <c r="AY238" s="201" t="s">
        <v>126</v>
      </c>
      <c r="BK238" s="209">
        <f>SUM(BK239:BK315)</f>
        <v>0</v>
      </c>
    </row>
    <row r="239" spans="1:65" s="132" customFormat="1" ht="22.15" customHeight="1">
      <c r="A239" s="129"/>
      <c r="B239" s="130"/>
      <c r="C239" s="212" t="s">
        <v>303</v>
      </c>
      <c r="D239" s="212" t="s">
        <v>128</v>
      </c>
      <c r="E239" s="213" t="s">
        <v>304</v>
      </c>
      <c r="F239" s="214" t="s">
        <v>305</v>
      </c>
      <c r="G239" s="215" t="s">
        <v>306</v>
      </c>
      <c r="H239" s="216">
        <v>322</v>
      </c>
      <c r="I239" s="217"/>
      <c r="J239" s="218">
        <f>ROUND(I239*H239,2)</f>
        <v>0</v>
      </c>
      <c r="K239" s="214" t="s">
        <v>132</v>
      </c>
      <c r="L239" s="130"/>
      <c r="M239" s="219" t="s">
        <v>1</v>
      </c>
      <c r="N239" s="220" t="s">
        <v>44</v>
      </c>
      <c r="O239" s="221"/>
      <c r="P239" s="222">
        <f>O239*H239</f>
        <v>0</v>
      </c>
      <c r="Q239" s="222">
        <v>0</v>
      </c>
      <c r="R239" s="222">
        <f>Q239*H239</f>
        <v>0</v>
      </c>
      <c r="S239" s="222">
        <v>0</v>
      </c>
      <c r="T239" s="223">
        <f>S239*H239</f>
        <v>0</v>
      </c>
      <c r="U239" s="129"/>
      <c r="V239" s="129"/>
      <c r="W239" s="129"/>
      <c r="X239" s="129"/>
      <c r="Y239" s="129"/>
      <c r="Z239" s="129"/>
      <c r="AA239" s="129"/>
      <c r="AB239" s="129"/>
      <c r="AC239" s="129"/>
      <c r="AD239" s="129"/>
      <c r="AE239" s="129"/>
      <c r="AR239" s="224" t="s">
        <v>133</v>
      </c>
      <c r="AT239" s="224" t="s">
        <v>128</v>
      </c>
      <c r="AU239" s="224" t="s">
        <v>88</v>
      </c>
      <c r="AY239" s="121" t="s">
        <v>126</v>
      </c>
      <c r="BE239" s="225">
        <f>IF(N239="základní",J239,0)</f>
        <v>0</v>
      </c>
      <c r="BF239" s="225">
        <f>IF(N239="snížená",J239,0)</f>
        <v>0</v>
      </c>
      <c r="BG239" s="225">
        <f>IF(N239="zákl. přenesená",J239,0)</f>
        <v>0</v>
      </c>
      <c r="BH239" s="225">
        <f>IF(N239="sníž. přenesená",J239,0)</f>
        <v>0</v>
      </c>
      <c r="BI239" s="225">
        <f>IF(N239="nulová",J239,0)</f>
        <v>0</v>
      </c>
      <c r="BJ239" s="121" t="s">
        <v>21</v>
      </c>
      <c r="BK239" s="225">
        <f>ROUND(I239*H239,2)</f>
        <v>0</v>
      </c>
      <c r="BL239" s="121" t="s">
        <v>133</v>
      </c>
      <c r="BM239" s="224" t="s">
        <v>307</v>
      </c>
    </row>
    <row r="240" spans="1:47" s="132" customFormat="1" ht="87.75">
      <c r="A240" s="129"/>
      <c r="B240" s="130"/>
      <c r="C240" s="129"/>
      <c r="D240" s="226" t="s">
        <v>135</v>
      </c>
      <c r="E240" s="129"/>
      <c r="F240" s="227" t="s">
        <v>308</v>
      </c>
      <c r="G240" s="129"/>
      <c r="H240" s="129"/>
      <c r="I240" s="129"/>
      <c r="J240" s="129"/>
      <c r="K240" s="129"/>
      <c r="L240" s="130"/>
      <c r="M240" s="228"/>
      <c r="N240" s="229"/>
      <c r="O240" s="221"/>
      <c r="P240" s="221"/>
      <c r="Q240" s="221"/>
      <c r="R240" s="221"/>
      <c r="S240" s="221"/>
      <c r="T240" s="230"/>
      <c r="U240" s="129"/>
      <c r="V240" s="129"/>
      <c r="W240" s="129"/>
      <c r="X240" s="129"/>
      <c r="Y240" s="129"/>
      <c r="Z240" s="129"/>
      <c r="AA240" s="129"/>
      <c r="AB240" s="129"/>
      <c r="AC240" s="129"/>
      <c r="AD240" s="129"/>
      <c r="AE240" s="129"/>
      <c r="AT240" s="121" t="s">
        <v>135</v>
      </c>
      <c r="AU240" s="121" t="s">
        <v>88</v>
      </c>
    </row>
    <row r="241" spans="1:47" s="132" customFormat="1" ht="19.5">
      <c r="A241" s="129"/>
      <c r="B241" s="130"/>
      <c r="C241" s="129"/>
      <c r="D241" s="226" t="s">
        <v>143</v>
      </c>
      <c r="E241" s="129"/>
      <c r="F241" s="227" t="s">
        <v>309</v>
      </c>
      <c r="G241" s="129"/>
      <c r="H241" s="129"/>
      <c r="I241" s="129"/>
      <c r="J241" s="129"/>
      <c r="K241" s="129"/>
      <c r="L241" s="130"/>
      <c r="M241" s="228"/>
      <c r="N241" s="229"/>
      <c r="O241" s="221"/>
      <c r="P241" s="221"/>
      <c r="Q241" s="221"/>
      <c r="R241" s="221"/>
      <c r="S241" s="221"/>
      <c r="T241" s="230"/>
      <c r="U241" s="129"/>
      <c r="V241" s="129"/>
      <c r="W241" s="129"/>
      <c r="X241" s="129"/>
      <c r="Y241" s="129"/>
      <c r="Z241" s="129"/>
      <c r="AA241" s="129"/>
      <c r="AB241" s="129"/>
      <c r="AC241" s="129"/>
      <c r="AD241" s="129"/>
      <c r="AE241" s="129"/>
      <c r="AT241" s="121" t="s">
        <v>143</v>
      </c>
      <c r="AU241" s="121" t="s">
        <v>88</v>
      </c>
    </row>
    <row r="242" spans="2:51" s="231" customFormat="1" ht="12">
      <c r="B242" s="232"/>
      <c r="D242" s="226" t="s">
        <v>137</v>
      </c>
      <c r="E242" s="233" t="s">
        <v>1</v>
      </c>
      <c r="F242" s="234" t="s">
        <v>310</v>
      </c>
      <c r="H242" s="235">
        <v>322</v>
      </c>
      <c r="L242" s="232"/>
      <c r="M242" s="236"/>
      <c r="N242" s="237"/>
      <c r="O242" s="237"/>
      <c r="P242" s="237"/>
      <c r="Q242" s="237"/>
      <c r="R242" s="237"/>
      <c r="S242" s="237"/>
      <c r="T242" s="238"/>
      <c r="AT242" s="233" t="s">
        <v>137</v>
      </c>
      <c r="AU242" s="233" t="s">
        <v>88</v>
      </c>
      <c r="AV242" s="231" t="s">
        <v>88</v>
      </c>
      <c r="AW242" s="231" t="s">
        <v>35</v>
      </c>
      <c r="AX242" s="231" t="s">
        <v>21</v>
      </c>
      <c r="AY242" s="233" t="s">
        <v>126</v>
      </c>
    </row>
    <row r="243" spans="1:65" s="132" customFormat="1" ht="22.15" customHeight="1">
      <c r="A243" s="129"/>
      <c r="B243" s="130"/>
      <c r="C243" s="212" t="s">
        <v>311</v>
      </c>
      <c r="D243" s="212" t="s">
        <v>128</v>
      </c>
      <c r="E243" s="213" t="s">
        <v>312</v>
      </c>
      <c r="F243" s="214" t="s">
        <v>313</v>
      </c>
      <c r="G243" s="215" t="s">
        <v>306</v>
      </c>
      <c r="H243" s="216">
        <v>26</v>
      </c>
      <c r="I243" s="217"/>
      <c r="J243" s="218">
        <f>ROUND(I243*H243,2)</f>
        <v>0</v>
      </c>
      <c r="K243" s="214" t="s">
        <v>132</v>
      </c>
      <c r="L243" s="130"/>
      <c r="M243" s="219" t="s">
        <v>1</v>
      </c>
      <c r="N243" s="220" t="s">
        <v>44</v>
      </c>
      <c r="O243" s="221"/>
      <c r="P243" s="222">
        <f>O243*H243</f>
        <v>0</v>
      </c>
      <c r="Q243" s="222">
        <v>0.10941</v>
      </c>
      <c r="R243" s="222">
        <f>Q243*H243</f>
        <v>2.8446599999999997</v>
      </c>
      <c r="S243" s="222">
        <v>0</v>
      </c>
      <c r="T243" s="223">
        <f>S243*H243</f>
        <v>0</v>
      </c>
      <c r="U243" s="129"/>
      <c r="V243" s="129"/>
      <c r="W243" s="129"/>
      <c r="X243" s="129"/>
      <c r="Y243" s="129"/>
      <c r="Z243" s="129"/>
      <c r="AA243" s="129"/>
      <c r="AB243" s="129"/>
      <c r="AC243" s="129"/>
      <c r="AD243" s="129"/>
      <c r="AE243" s="129"/>
      <c r="AR243" s="224" t="s">
        <v>133</v>
      </c>
      <c r="AT243" s="224" t="s">
        <v>128</v>
      </c>
      <c r="AU243" s="224" t="s">
        <v>88</v>
      </c>
      <c r="AY243" s="121" t="s">
        <v>126</v>
      </c>
      <c r="BE243" s="225">
        <f>IF(N243="základní",J243,0)</f>
        <v>0</v>
      </c>
      <c r="BF243" s="225">
        <f>IF(N243="snížená",J243,0)</f>
        <v>0</v>
      </c>
      <c r="BG243" s="225">
        <f>IF(N243="zákl. přenesená",J243,0)</f>
        <v>0</v>
      </c>
      <c r="BH243" s="225">
        <f>IF(N243="sníž. přenesená",J243,0)</f>
        <v>0</v>
      </c>
      <c r="BI243" s="225">
        <f>IF(N243="nulová",J243,0)</f>
        <v>0</v>
      </c>
      <c r="BJ243" s="121" t="s">
        <v>21</v>
      </c>
      <c r="BK243" s="225">
        <f>ROUND(I243*H243,2)</f>
        <v>0</v>
      </c>
      <c r="BL243" s="121" t="s">
        <v>133</v>
      </c>
      <c r="BM243" s="224" t="s">
        <v>314</v>
      </c>
    </row>
    <row r="244" spans="1:47" s="132" customFormat="1" ht="87.75">
      <c r="A244" s="129"/>
      <c r="B244" s="130"/>
      <c r="C244" s="129"/>
      <c r="D244" s="226" t="s">
        <v>135</v>
      </c>
      <c r="E244" s="129"/>
      <c r="F244" s="227" t="s">
        <v>315</v>
      </c>
      <c r="G244" s="129"/>
      <c r="H244" s="129"/>
      <c r="I244" s="129"/>
      <c r="J244" s="129"/>
      <c r="K244" s="129"/>
      <c r="L244" s="130"/>
      <c r="M244" s="228"/>
      <c r="N244" s="229"/>
      <c r="O244" s="221"/>
      <c r="P244" s="221"/>
      <c r="Q244" s="221"/>
      <c r="R244" s="221"/>
      <c r="S244" s="221"/>
      <c r="T244" s="230"/>
      <c r="U244" s="129"/>
      <c r="V244" s="129"/>
      <c r="W244" s="129"/>
      <c r="X244" s="129"/>
      <c r="Y244" s="129"/>
      <c r="Z244" s="129"/>
      <c r="AA244" s="129"/>
      <c r="AB244" s="129"/>
      <c r="AC244" s="129"/>
      <c r="AD244" s="129"/>
      <c r="AE244" s="129"/>
      <c r="AT244" s="121" t="s">
        <v>135</v>
      </c>
      <c r="AU244" s="121" t="s">
        <v>88</v>
      </c>
    </row>
    <row r="245" spans="1:65" s="132" customFormat="1" ht="13.9" customHeight="1">
      <c r="A245" s="129"/>
      <c r="B245" s="130"/>
      <c r="C245" s="254" t="s">
        <v>316</v>
      </c>
      <c r="D245" s="254" t="s">
        <v>181</v>
      </c>
      <c r="E245" s="255" t="s">
        <v>317</v>
      </c>
      <c r="F245" s="256" t="s">
        <v>318</v>
      </c>
      <c r="G245" s="257" t="s">
        <v>306</v>
      </c>
      <c r="H245" s="258">
        <v>26</v>
      </c>
      <c r="I245" s="259"/>
      <c r="J245" s="260">
        <f>ROUND(I245*H245,2)</f>
        <v>0</v>
      </c>
      <c r="K245" s="256" t="s">
        <v>132</v>
      </c>
      <c r="L245" s="261"/>
      <c r="M245" s="262" t="s">
        <v>1</v>
      </c>
      <c r="N245" s="263" t="s">
        <v>44</v>
      </c>
      <c r="O245" s="221"/>
      <c r="P245" s="222">
        <f>O245*H245</f>
        <v>0</v>
      </c>
      <c r="Q245" s="222">
        <v>0.0025</v>
      </c>
      <c r="R245" s="222">
        <f>Q245*H245</f>
        <v>0.065</v>
      </c>
      <c r="S245" s="222">
        <v>0</v>
      </c>
      <c r="T245" s="223">
        <f>S245*H245</f>
        <v>0</v>
      </c>
      <c r="U245" s="129"/>
      <c r="V245" s="129"/>
      <c r="W245" s="129"/>
      <c r="X245" s="129"/>
      <c r="Y245" s="129"/>
      <c r="Z245" s="129"/>
      <c r="AA245" s="129"/>
      <c r="AB245" s="129"/>
      <c r="AC245" s="129"/>
      <c r="AD245" s="129"/>
      <c r="AE245" s="129"/>
      <c r="AR245" s="224" t="s">
        <v>185</v>
      </c>
      <c r="AT245" s="224" t="s">
        <v>181</v>
      </c>
      <c r="AU245" s="224" t="s">
        <v>88</v>
      </c>
      <c r="AY245" s="121" t="s">
        <v>126</v>
      </c>
      <c r="BE245" s="225">
        <f>IF(N245="základní",J245,0)</f>
        <v>0</v>
      </c>
      <c r="BF245" s="225">
        <f>IF(N245="snížená",J245,0)</f>
        <v>0</v>
      </c>
      <c r="BG245" s="225">
        <f>IF(N245="zákl. přenesená",J245,0)</f>
        <v>0</v>
      </c>
      <c r="BH245" s="225">
        <f>IF(N245="sníž. přenesená",J245,0)</f>
        <v>0</v>
      </c>
      <c r="BI245" s="225">
        <f>IF(N245="nulová",J245,0)</f>
        <v>0</v>
      </c>
      <c r="BJ245" s="121" t="s">
        <v>21</v>
      </c>
      <c r="BK245" s="225">
        <f>ROUND(I245*H245,2)</f>
        <v>0</v>
      </c>
      <c r="BL245" s="121" t="s">
        <v>133</v>
      </c>
      <c r="BM245" s="224" t="s">
        <v>319</v>
      </c>
    </row>
    <row r="246" spans="2:51" s="231" customFormat="1" ht="12">
      <c r="B246" s="232"/>
      <c r="D246" s="226" t="s">
        <v>137</v>
      </c>
      <c r="E246" s="233" t="s">
        <v>1</v>
      </c>
      <c r="F246" s="234" t="s">
        <v>295</v>
      </c>
      <c r="H246" s="235">
        <v>26</v>
      </c>
      <c r="L246" s="232"/>
      <c r="M246" s="236"/>
      <c r="N246" s="237"/>
      <c r="O246" s="237"/>
      <c r="P246" s="237"/>
      <c r="Q246" s="237"/>
      <c r="R246" s="237"/>
      <c r="S246" s="237"/>
      <c r="T246" s="238"/>
      <c r="AT246" s="233" t="s">
        <v>137</v>
      </c>
      <c r="AU246" s="233" t="s">
        <v>88</v>
      </c>
      <c r="AV246" s="231" t="s">
        <v>88</v>
      </c>
      <c r="AW246" s="231" t="s">
        <v>35</v>
      </c>
      <c r="AX246" s="231" t="s">
        <v>21</v>
      </c>
      <c r="AY246" s="233" t="s">
        <v>126</v>
      </c>
    </row>
    <row r="247" spans="1:65" s="132" customFormat="1" ht="22.15" customHeight="1">
      <c r="A247" s="129"/>
      <c r="B247" s="130"/>
      <c r="C247" s="212" t="s">
        <v>320</v>
      </c>
      <c r="D247" s="212" t="s">
        <v>128</v>
      </c>
      <c r="E247" s="213" t="s">
        <v>321</v>
      </c>
      <c r="F247" s="214" t="s">
        <v>322</v>
      </c>
      <c r="G247" s="215" t="s">
        <v>306</v>
      </c>
      <c r="H247" s="216">
        <v>26</v>
      </c>
      <c r="I247" s="217"/>
      <c r="J247" s="218">
        <f>ROUND(I247*H247,2)</f>
        <v>0</v>
      </c>
      <c r="K247" s="214" t="s">
        <v>132</v>
      </c>
      <c r="L247" s="130"/>
      <c r="M247" s="219" t="s">
        <v>1</v>
      </c>
      <c r="N247" s="220" t="s">
        <v>44</v>
      </c>
      <c r="O247" s="221"/>
      <c r="P247" s="222">
        <f>O247*H247</f>
        <v>0</v>
      </c>
      <c r="Q247" s="222">
        <v>0.0007</v>
      </c>
      <c r="R247" s="222">
        <f>Q247*H247</f>
        <v>0.0182</v>
      </c>
      <c r="S247" s="222">
        <v>0</v>
      </c>
      <c r="T247" s="223">
        <f>S247*H247</f>
        <v>0</v>
      </c>
      <c r="U247" s="129"/>
      <c r="V247" s="129"/>
      <c r="W247" s="129"/>
      <c r="X247" s="129"/>
      <c r="Y247" s="129"/>
      <c r="Z247" s="129"/>
      <c r="AA247" s="129"/>
      <c r="AB247" s="129"/>
      <c r="AC247" s="129"/>
      <c r="AD247" s="129"/>
      <c r="AE247" s="129"/>
      <c r="AR247" s="224" t="s">
        <v>133</v>
      </c>
      <c r="AT247" s="224" t="s">
        <v>128</v>
      </c>
      <c r="AU247" s="224" t="s">
        <v>88</v>
      </c>
      <c r="AY247" s="121" t="s">
        <v>126</v>
      </c>
      <c r="BE247" s="225">
        <f>IF(N247="základní",J247,0)</f>
        <v>0</v>
      </c>
      <c r="BF247" s="225">
        <f>IF(N247="snížená",J247,0)</f>
        <v>0</v>
      </c>
      <c r="BG247" s="225">
        <f>IF(N247="zákl. přenesená",J247,0)</f>
        <v>0</v>
      </c>
      <c r="BH247" s="225">
        <f>IF(N247="sníž. přenesená",J247,0)</f>
        <v>0</v>
      </c>
      <c r="BI247" s="225">
        <f>IF(N247="nulová",J247,0)</f>
        <v>0</v>
      </c>
      <c r="BJ247" s="121" t="s">
        <v>21</v>
      </c>
      <c r="BK247" s="225">
        <f>ROUND(I247*H247,2)</f>
        <v>0</v>
      </c>
      <c r="BL247" s="121" t="s">
        <v>133</v>
      </c>
      <c r="BM247" s="224" t="s">
        <v>323</v>
      </c>
    </row>
    <row r="248" spans="1:47" s="132" customFormat="1" ht="136.5">
      <c r="A248" s="129"/>
      <c r="B248" s="130"/>
      <c r="C248" s="129"/>
      <c r="D248" s="226" t="s">
        <v>135</v>
      </c>
      <c r="E248" s="129"/>
      <c r="F248" s="227" t="s">
        <v>324</v>
      </c>
      <c r="G248" s="129"/>
      <c r="H248" s="129"/>
      <c r="I248" s="129"/>
      <c r="J248" s="129"/>
      <c r="K248" s="129"/>
      <c r="L248" s="130"/>
      <c r="M248" s="228"/>
      <c r="N248" s="229"/>
      <c r="O248" s="221"/>
      <c r="P248" s="221"/>
      <c r="Q248" s="221"/>
      <c r="R248" s="221"/>
      <c r="S248" s="221"/>
      <c r="T248" s="230"/>
      <c r="U248" s="129"/>
      <c r="V248" s="129"/>
      <c r="W248" s="129"/>
      <c r="X248" s="129"/>
      <c r="Y248" s="129"/>
      <c r="Z248" s="129"/>
      <c r="AA248" s="129"/>
      <c r="AB248" s="129"/>
      <c r="AC248" s="129"/>
      <c r="AD248" s="129"/>
      <c r="AE248" s="129"/>
      <c r="AT248" s="121" t="s">
        <v>135</v>
      </c>
      <c r="AU248" s="121" t="s">
        <v>88</v>
      </c>
    </row>
    <row r="249" spans="1:65" s="132" customFormat="1" ht="57.6" customHeight="1">
      <c r="A249" s="129"/>
      <c r="B249" s="130"/>
      <c r="C249" s="254" t="s">
        <v>325</v>
      </c>
      <c r="D249" s="254" t="s">
        <v>181</v>
      </c>
      <c r="E249" s="255" t="s">
        <v>326</v>
      </c>
      <c r="F249" s="256" t="s">
        <v>327</v>
      </c>
      <c r="G249" s="257" t="s">
        <v>306</v>
      </c>
      <c r="H249" s="258">
        <v>7</v>
      </c>
      <c r="I249" s="259"/>
      <c r="J249" s="260">
        <f aca="true" t="shared" si="0" ref="J249:J256">ROUND(I249*H249,2)</f>
        <v>0</v>
      </c>
      <c r="K249" s="256" t="s">
        <v>1</v>
      </c>
      <c r="L249" s="261"/>
      <c r="M249" s="262" t="s">
        <v>1</v>
      </c>
      <c r="N249" s="263" t="s">
        <v>44</v>
      </c>
      <c r="O249" s="221"/>
      <c r="P249" s="222">
        <f aca="true" t="shared" si="1" ref="P249:P256">O249*H249</f>
        <v>0</v>
      </c>
      <c r="Q249" s="222">
        <v>0.0031</v>
      </c>
      <c r="R249" s="222">
        <f aca="true" t="shared" si="2" ref="R249:R256">Q249*H249</f>
        <v>0.0217</v>
      </c>
      <c r="S249" s="222">
        <v>0</v>
      </c>
      <c r="T249" s="223">
        <f aca="true" t="shared" si="3" ref="T249:T256">S249*H249</f>
        <v>0</v>
      </c>
      <c r="U249" s="129"/>
      <c r="V249" s="129"/>
      <c r="W249" s="129"/>
      <c r="X249" s="129"/>
      <c r="Y249" s="129"/>
      <c r="Z249" s="129"/>
      <c r="AA249" s="129"/>
      <c r="AB249" s="129"/>
      <c r="AC249" s="129"/>
      <c r="AD249" s="129"/>
      <c r="AE249" s="129"/>
      <c r="AR249" s="224" t="s">
        <v>185</v>
      </c>
      <c r="AT249" s="224" t="s">
        <v>181</v>
      </c>
      <c r="AU249" s="224" t="s">
        <v>88</v>
      </c>
      <c r="AY249" s="121" t="s">
        <v>126</v>
      </c>
      <c r="BE249" s="225">
        <f aca="true" t="shared" si="4" ref="BE249:BE256">IF(N249="základní",J249,0)</f>
        <v>0</v>
      </c>
      <c r="BF249" s="225">
        <f aca="true" t="shared" si="5" ref="BF249:BF256">IF(N249="snížená",J249,0)</f>
        <v>0</v>
      </c>
      <c r="BG249" s="225">
        <f aca="true" t="shared" si="6" ref="BG249:BG256">IF(N249="zákl. přenesená",J249,0)</f>
        <v>0</v>
      </c>
      <c r="BH249" s="225">
        <f aca="true" t="shared" si="7" ref="BH249:BH256">IF(N249="sníž. přenesená",J249,0)</f>
        <v>0</v>
      </c>
      <c r="BI249" s="225">
        <f aca="true" t="shared" si="8" ref="BI249:BI256">IF(N249="nulová",J249,0)</f>
        <v>0</v>
      </c>
      <c r="BJ249" s="121" t="s">
        <v>21</v>
      </c>
      <c r="BK249" s="225">
        <f aca="true" t="shared" si="9" ref="BK249:BK256">ROUND(I249*H249,2)</f>
        <v>0</v>
      </c>
      <c r="BL249" s="121" t="s">
        <v>133</v>
      </c>
      <c r="BM249" s="224" t="s">
        <v>328</v>
      </c>
    </row>
    <row r="250" spans="1:65" s="132" customFormat="1" ht="57.6" customHeight="1">
      <c r="A250" s="129"/>
      <c r="B250" s="130"/>
      <c r="C250" s="254" t="s">
        <v>329</v>
      </c>
      <c r="D250" s="254" t="s">
        <v>181</v>
      </c>
      <c r="E250" s="255" t="s">
        <v>330</v>
      </c>
      <c r="F250" s="256" t="s">
        <v>331</v>
      </c>
      <c r="G250" s="257" t="s">
        <v>306</v>
      </c>
      <c r="H250" s="258">
        <v>3</v>
      </c>
      <c r="I250" s="259"/>
      <c r="J250" s="260">
        <f t="shared" si="0"/>
        <v>0</v>
      </c>
      <c r="K250" s="256" t="s">
        <v>1</v>
      </c>
      <c r="L250" s="261"/>
      <c r="M250" s="262" t="s">
        <v>1</v>
      </c>
      <c r="N250" s="263" t="s">
        <v>44</v>
      </c>
      <c r="O250" s="221"/>
      <c r="P250" s="222">
        <f t="shared" si="1"/>
        <v>0</v>
      </c>
      <c r="Q250" s="222">
        <v>0.0014</v>
      </c>
      <c r="R250" s="222">
        <f t="shared" si="2"/>
        <v>0.0042</v>
      </c>
      <c r="S250" s="222">
        <v>0</v>
      </c>
      <c r="T250" s="223">
        <f t="shared" si="3"/>
        <v>0</v>
      </c>
      <c r="U250" s="129"/>
      <c r="V250" s="129"/>
      <c r="W250" s="129"/>
      <c r="X250" s="129"/>
      <c r="Y250" s="129"/>
      <c r="Z250" s="129"/>
      <c r="AA250" s="129"/>
      <c r="AB250" s="129"/>
      <c r="AC250" s="129"/>
      <c r="AD250" s="129"/>
      <c r="AE250" s="129"/>
      <c r="AR250" s="224" t="s">
        <v>185</v>
      </c>
      <c r="AT250" s="224" t="s">
        <v>181</v>
      </c>
      <c r="AU250" s="224" t="s">
        <v>88</v>
      </c>
      <c r="AY250" s="121" t="s">
        <v>126</v>
      </c>
      <c r="BE250" s="225">
        <f t="shared" si="4"/>
        <v>0</v>
      </c>
      <c r="BF250" s="225">
        <f t="shared" si="5"/>
        <v>0</v>
      </c>
      <c r="BG250" s="225">
        <f t="shared" si="6"/>
        <v>0</v>
      </c>
      <c r="BH250" s="225">
        <f t="shared" si="7"/>
        <v>0</v>
      </c>
      <c r="BI250" s="225">
        <f t="shared" si="8"/>
        <v>0</v>
      </c>
      <c r="BJ250" s="121" t="s">
        <v>21</v>
      </c>
      <c r="BK250" s="225">
        <f t="shared" si="9"/>
        <v>0</v>
      </c>
      <c r="BL250" s="121" t="s">
        <v>133</v>
      </c>
      <c r="BM250" s="224" t="s">
        <v>332</v>
      </c>
    </row>
    <row r="251" spans="1:65" s="132" customFormat="1" ht="70.15" customHeight="1">
      <c r="A251" s="129"/>
      <c r="B251" s="130"/>
      <c r="C251" s="254" t="s">
        <v>333</v>
      </c>
      <c r="D251" s="254" t="s">
        <v>181</v>
      </c>
      <c r="E251" s="255" t="s">
        <v>334</v>
      </c>
      <c r="F251" s="256" t="s">
        <v>335</v>
      </c>
      <c r="G251" s="257" t="s">
        <v>306</v>
      </c>
      <c r="H251" s="258">
        <v>3</v>
      </c>
      <c r="I251" s="259"/>
      <c r="J251" s="260">
        <f t="shared" si="0"/>
        <v>0</v>
      </c>
      <c r="K251" s="256" t="s">
        <v>1</v>
      </c>
      <c r="L251" s="261"/>
      <c r="M251" s="262" t="s">
        <v>1</v>
      </c>
      <c r="N251" s="263" t="s">
        <v>44</v>
      </c>
      <c r="O251" s="221"/>
      <c r="P251" s="222">
        <f t="shared" si="1"/>
        <v>0</v>
      </c>
      <c r="Q251" s="222">
        <v>0.0031</v>
      </c>
      <c r="R251" s="222">
        <f t="shared" si="2"/>
        <v>0.0093</v>
      </c>
      <c r="S251" s="222">
        <v>0</v>
      </c>
      <c r="T251" s="223">
        <f t="shared" si="3"/>
        <v>0</v>
      </c>
      <c r="U251" s="129"/>
      <c r="V251" s="129"/>
      <c r="W251" s="129"/>
      <c r="X251" s="129"/>
      <c r="Y251" s="129"/>
      <c r="Z251" s="129"/>
      <c r="AA251" s="129"/>
      <c r="AB251" s="129"/>
      <c r="AC251" s="129"/>
      <c r="AD251" s="129"/>
      <c r="AE251" s="129"/>
      <c r="AR251" s="224" t="s">
        <v>185</v>
      </c>
      <c r="AT251" s="224" t="s">
        <v>181</v>
      </c>
      <c r="AU251" s="224" t="s">
        <v>88</v>
      </c>
      <c r="AY251" s="121" t="s">
        <v>126</v>
      </c>
      <c r="BE251" s="225">
        <f t="shared" si="4"/>
        <v>0</v>
      </c>
      <c r="BF251" s="225">
        <f t="shared" si="5"/>
        <v>0</v>
      </c>
      <c r="BG251" s="225">
        <f t="shared" si="6"/>
        <v>0</v>
      </c>
      <c r="BH251" s="225">
        <f t="shared" si="7"/>
        <v>0</v>
      </c>
      <c r="BI251" s="225">
        <f t="shared" si="8"/>
        <v>0</v>
      </c>
      <c r="BJ251" s="121" t="s">
        <v>21</v>
      </c>
      <c r="BK251" s="225">
        <f t="shared" si="9"/>
        <v>0</v>
      </c>
      <c r="BL251" s="121" t="s">
        <v>133</v>
      </c>
      <c r="BM251" s="224" t="s">
        <v>336</v>
      </c>
    </row>
    <row r="252" spans="1:65" s="132" customFormat="1" ht="57.6" customHeight="1">
      <c r="A252" s="129"/>
      <c r="B252" s="130"/>
      <c r="C252" s="254" t="s">
        <v>337</v>
      </c>
      <c r="D252" s="254" t="s">
        <v>181</v>
      </c>
      <c r="E252" s="255" t="s">
        <v>338</v>
      </c>
      <c r="F252" s="256" t="s">
        <v>339</v>
      </c>
      <c r="G252" s="257" t="s">
        <v>306</v>
      </c>
      <c r="H252" s="258">
        <v>3</v>
      </c>
      <c r="I252" s="259"/>
      <c r="J252" s="260">
        <f t="shared" si="0"/>
        <v>0</v>
      </c>
      <c r="K252" s="256" t="s">
        <v>1</v>
      </c>
      <c r="L252" s="261"/>
      <c r="M252" s="262" t="s">
        <v>1</v>
      </c>
      <c r="N252" s="263" t="s">
        <v>44</v>
      </c>
      <c r="O252" s="221"/>
      <c r="P252" s="222">
        <f t="shared" si="1"/>
        <v>0</v>
      </c>
      <c r="Q252" s="222">
        <v>0.004</v>
      </c>
      <c r="R252" s="222">
        <f t="shared" si="2"/>
        <v>0.012</v>
      </c>
      <c r="S252" s="222">
        <v>0</v>
      </c>
      <c r="T252" s="223">
        <f t="shared" si="3"/>
        <v>0</v>
      </c>
      <c r="U252" s="129"/>
      <c r="V252" s="129"/>
      <c r="W252" s="129"/>
      <c r="X252" s="129"/>
      <c r="Y252" s="129"/>
      <c r="Z252" s="129"/>
      <c r="AA252" s="129"/>
      <c r="AB252" s="129"/>
      <c r="AC252" s="129"/>
      <c r="AD252" s="129"/>
      <c r="AE252" s="129"/>
      <c r="AR252" s="224" t="s">
        <v>185</v>
      </c>
      <c r="AT252" s="224" t="s">
        <v>181</v>
      </c>
      <c r="AU252" s="224" t="s">
        <v>88</v>
      </c>
      <c r="AY252" s="121" t="s">
        <v>126</v>
      </c>
      <c r="BE252" s="225">
        <f t="shared" si="4"/>
        <v>0</v>
      </c>
      <c r="BF252" s="225">
        <f t="shared" si="5"/>
        <v>0</v>
      </c>
      <c r="BG252" s="225">
        <f t="shared" si="6"/>
        <v>0</v>
      </c>
      <c r="BH252" s="225">
        <f t="shared" si="7"/>
        <v>0</v>
      </c>
      <c r="BI252" s="225">
        <f t="shared" si="8"/>
        <v>0</v>
      </c>
      <c r="BJ252" s="121" t="s">
        <v>21</v>
      </c>
      <c r="BK252" s="225">
        <f t="shared" si="9"/>
        <v>0</v>
      </c>
      <c r="BL252" s="121" t="s">
        <v>133</v>
      </c>
      <c r="BM252" s="224" t="s">
        <v>340</v>
      </c>
    </row>
    <row r="253" spans="1:65" s="132" customFormat="1" ht="57.6" customHeight="1">
      <c r="A253" s="129"/>
      <c r="B253" s="130"/>
      <c r="C253" s="254" t="s">
        <v>341</v>
      </c>
      <c r="D253" s="254" t="s">
        <v>181</v>
      </c>
      <c r="E253" s="255" t="s">
        <v>342</v>
      </c>
      <c r="F253" s="256" t="s">
        <v>343</v>
      </c>
      <c r="G253" s="257" t="s">
        <v>306</v>
      </c>
      <c r="H253" s="258">
        <v>4</v>
      </c>
      <c r="I253" s="259"/>
      <c r="J253" s="260">
        <f t="shared" si="0"/>
        <v>0</v>
      </c>
      <c r="K253" s="256" t="s">
        <v>1</v>
      </c>
      <c r="L253" s="261"/>
      <c r="M253" s="262" t="s">
        <v>1</v>
      </c>
      <c r="N253" s="263" t="s">
        <v>44</v>
      </c>
      <c r="O253" s="221"/>
      <c r="P253" s="222">
        <f t="shared" si="1"/>
        <v>0</v>
      </c>
      <c r="Q253" s="222">
        <v>0.004</v>
      </c>
      <c r="R253" s="222">
        <f t="shared" si="2"/>
        <v>0.016</v>
      </c>
      <c r="S253" s="222">
        <v>0</v>
      </c>
      <c r="T253" s="223">
        <f t="shared" si="3"/>
        <v>0</v>
      </c>
      <c r="U253" s="129"/>
      <c r="V253" s="129"/>
      <c r="W253" s="129"/>
      <c r="X253" s="129"/>
      <c r="Y253" s="129"/>
      <c r="Z253" s="129"/>
      <c r="AA253" s="129"/>
      <c r="AB253" s="129"/>
      <c r="AC253" s="129"/>
      <c r="AD253" s="129"/>
      <c r="AE253" s="129"/>
      <c r="AR253" s="224" t="s">
        <v>185</v>
      </c>
      <c r="AT253" s="224" t="s">
        <v>181</v>
      </c>
      <c r="AU253" s="224" t="s">
        <v>88</v>
      </c>
      <c r="AY253" s="121" t="s">
        <v>126</v>
      </c>
      <c r="BE253" s="225">
        <f t="shared" si="4"/>
        <v>0</v>
      </c>
      <c r="BF253" s="225">
        <f t="shared" si="5"/>
        <v>0</v>
      </c>
      <c r="BG253" s="225">
        <f t="shared" si="6"/>
        <v>0</v>
      </c>
      <c r="BH253" s="225">
        <f t="shared" si="7"/>
        <v>0</v>
      </c>
      <c r="BI253" s="225">
        <f t="shared" si="8"/>
        <v>0</v>
      </c>
      <c r="BJ253" s="121" t="s">
        <v>21</v>
      </c>
      <c r="BK253" s="225">
        <f t="shared" si="9"/>
        <v>0</v>
      </c>
      <c r="BL253" s="121" t="s">
        <v>133</v>
      </c>
      <c r="BM253" s="224" t="s">
        <v>344</v>
      </c>
    </row>
    <row r="254" spans="1:65" s="132" customFormat="1" ht="57.6" customHeight="1">
      <c r="A254" s="129"/>
      <c r="B254" s="130"/>
      <c r="C254" s="254" t="s">
        <v>345</v>
      </c>
      <c r="D254" s="254" t="s">
        <v>181</v>
      </c>
      <c r="E254" s="255" t="s">
        <v>346</v>
      </c>
      <c r="F254" s="256" t="s">
        <v>347</v>
      </c>
      <c r="G254" s="257" t="s">
        <v>306</v>
      </c>
      <c r="H254" s="258">
        <v>3</v>
      </c>
      <c r="I254" s="259"/>
      <c r="J254" s="260">
        <f t="shared" si="0"/>
        <v>0</v>
      </c>
      <c r="K254" s="256" t="s">
        <v>1</v>
      </c>
      <c r="L254" s="261"/>
      <c r="M254" s="262" t="s">
        <v>1</v>
      </c>
      <c r="N254" s="263" t="s">
        <v>44</v>
      </c>
      <c r="O254" s="221"/>
      <c r="P254" s="222">
        <f t="shared" si="1"/>
        <v>0</v>
      </c>
      <c r="Q254" s="222">
        <v>0.004</v>
      </c>
      <c r="R254" s="222">
        <f t="shared" si="2"/>
        <v>0.012</v>
      </c>
      <c r="S254" s="222">
        <v>0</v>
      </c>
      <c r="T254" s="223">
        <f t="shared" si="3"/>
        <v>0</v>
      </c>
      <c r="U254" s="129"/>
      <c r="V254" s="129"/>
      <c r="W254" s="129"/>
      <c r="X254" s="129"/>
      <c r="Y254" s="129"/>
      <c r="Z254" s="129"/>
      <c r="AA254" s="129"/>
      <c r="AB254" s="129"/>
      <c r="AC254" s="129"/>
      <c r="AD254" s="129"/>
      <c r="AE254" s="129"/>
      <c r="AR254" s="224" t="s">
        <v>185</v>
      </c>
      <c r="AT254" s="224" t="s">
        <v>181</v>
      </c>
      <c r="AU254" s="224" t="s">
        <v>88</v>
      </c>
      <c r="AY254" s="121" t="s">
        <v>126</v>
      </c>
      <c r="BE254" s="225">
        <f t="shared" si="4"/>
        <v>0</v>
      </c>
      <c r="BF254" s="225">
        <f t="shared" si="5"/>
        <v>0</v>
      </c>
      <c r="BG254" s="225">
        <f t="shared" si="6"/>
        <v>0</v>
      </c>
      <c r="BH254" s="225">
        <f t="shared" si="7"/>
        <v>0</v>
      </c>
      <c r="BI254" s="225">
        <f t="shared" si="8"/>
        <v>0</v>
      </c>
      <c r="BJ254" s="121" t="s">
        <v>21</v>
      </c>
      <c r="BK254" s="225">
        <f t="shared" si="9"/>
        <v>0</v>
      </c>
      <c r="BL254" s="121" t="s">
        <v>133</v>
      </c>
      <c r="BM254" s="224" t="s">
        <v>348</v>
      </c>
    </row>
    <row r="255" spans="1:65" s="132" customFormat="1" ht="57.6" customHeight="1">
      <c r="A255" s="129"/>
      <c r="B255" s="130"/>
      <c r="C255" s="254" t="s">
        <v>349</v>
      </c>
      <c r="D255" s="254" t="s">
        <v>181</v>
      </c>
      <c r="E255" s="255" t="s">
        <v>350</v>
      </c>
      <c r="F255" s="256" t="s">
        <v>351</v>
      </c>
      <c r="G255" s="257" t="s">
        <v>306</v>
      </c>
      <c r="H255" s="258">
        <v>3</v>
      </c>
      <c r="I255" s="259"/>
      <c r="J255" s="260">
        <f t="shared" si="0"/>
        <v>0</v>
      </c>
      <c r="K255" s="256" t="s">
        <v>1</v>
      </c>
      <c r="L255" s="261"/>
      <c r="M255" s="262" t="s">
        <v>1</v>
      </c>
      <c r="N255" s="263" t="s">
        <v>44</v>
      </c>
      <c r="O255" s="221"/>
      <c r="P255" s="222">
        <f t="shared" si="1"/>
        <v>0</v>
      </c>
      <c r="Q255" s="222">
        <v>0.004</v>
      </c>
      <c r="R255" s="222">
        <f t="shared" si="2"/>
        <v>0.012</v>
      </c>
      <c r="S255" s="222">
        <v>0</v>
      </c>
      <c r="T255" s="223">
        <f t="shared" si="3"/>
        <v>0</v>
      </c>
      <c r="U255" s="129"/>
      <c r="V255" s="129"/>
      <c r="W255" s="129"/>
      <c r="X255" s="129"/>
      <c r="Y255" s="129"/>
      <c r="Z255" s="129"/>
      <c r="AA255" s="129"/>
      <c r="AB255" s="129"/>
      <c r="AC255" s="129"/>
      <c r="AD255" s="129"/>
      <c r="AE255" s="129"/>
      <c r="AR255" s="224" t="s">
        <v>185</v>
      </c>
      <c r="AT255" s="224" t="s">
        <v>181</v>
      </c>
      <c r="AU255" s="224" t="s">
        <v>88</v>
      </c>
      <c r="AY255" s="121" t="s">
        <v>126</v>
      </c>
      <c r="BE255" s="225">
        <f t="shared" si="4"/>
        <v>0</v>
      </c>
      <c r="BF255" s="225">
        <f t="shared" si="5"/>
        <v>0</v>
      </c>
      <c r="BG255" s="225">
        <f t="shared" si="6"/>
        <v>0</v>
      </c>
      <c r="BH255" s="225">
        <f t="shared" si="7"/>
        <v>0</v>
      </c>
      <c r="BI255" s="225">
        <f t="shared" si="8"/>
        <v>0</v>
      </c>
      <c r="BJ255" s="121" t="s">
        <v>21</v>
      </c>
      <c r="BK255" s="225">
        <f t="shared" si="9"/>
        <v>0</v>
      </c>
      <c r="BL255" s="121" t="s">
        <v>133</v>
      </c>
      <c r="BM255" s="224" t="s">
        <v>352</v>
      </c>
    </row>
    <row r="256" spans="1:65" s="132" customFormat="1" ht="22.15" customHeight="1">
      <c r="A256" s="129"/>
      <c r="B256" s="130"/>
      <c r="C256" s="212" t="s">
        <v>353</v>
      </c>
      <c r="D256" s="212" t="s">
        <v>128</v>
      </c>
      <c r="E256" s="213" t="s">
        <v>354</v>
      </c>
      <c r="F256" s="214" t="s">
        <v>355</v>
      </c>
      <c r="G256" s="215" t="s">
        <v>356</v>
      </c>
      <c r="H256" s="216">
        <v>6000</v>
      </c>
      <c r="I256" s="217"/>
      <c r="J256" s="218">
        <f t="shared" si="0"/>
        <v>0</v>
      </c>
      <c r="K256" s="214" t="s">
        <v>132</v>
      </c>
      <c r="L256" s="130"/>
      <c r="M256" s="219" t="s">
        <v>1</v>
      </c>
      <c r="N256" s="220" t="s">
        <v>44</v>
      </c>
      <c r="O256" s="221"/>
      <c r="P256" s="222">
        <f t="shared" si="1"/>
        <v>0</v>
      </c>
      <c r="Q256" s="222">
        <v>0.00038</v>
      </c>
      <c r="R256" s="222">
        <f t="shared" si="2"/>
        <v>2.2800000000000002</v>
      </c>
      <c r="S256" s="222">
        <v>0</v>
      </c>
      <c r="T256" s="223">
        <f t="shared" si="3"/>
        <v>0</v>
      </c>
      <c r="U256" s="129"/>
      <c r="V256" s="129"/>
      <c r="W256" s="129"/>
      <c r="X256" s="129"/>
      <c r="Y256" s="129"/>
      <c r="Z256" s="129"/>
      <c r="AA256" s="129"/>
      <c r="AB256" s="129"/>
      <c r="AC256" s="129"/>
      <c r="AD256" s="129"/>
      <c r="AE256" s="129"/>
      <c r="AR256" s="224" t="s">
        <v>133</v>
      </c>
      <c r="AT256" s="224" t="s">
        <v>128</v>
      </c>
      <c r="AU256" s="224" t="s">
        <v>88</v>
      </c>
      <c r="AY256" s="121" t="s">
        <v>126</v>
      </c>
      <c r="BE256" s="225">
        <f t="shared" si="4"/>
        <v>0</v>
      </c>
      <c r="BF256" s="225">
        <f t="shared" si="5"/>
        <v>0</v>
      </c>
      <c r="BG256" s="225">
        <f t="shared" si="6"/>
        <v>0</v>
      </c>
      <c r="BH256" s="225">
        <f t="shared" si="7"/>
        <v>0</v>
      </c>
      <c r="BI256" s="225">
        <f t="shared" si="8"/>
        <v>0</v>
      </c>
      <c r="BJ256" s="121" t="s">
        <v>21</v>
      </c>
      <c r="BK256" s="225">
        <f t="shared" si="9"/>
        <v>0</v>
      </c>
      <c r="BL256" s="121" t="s">
        <v>133</v>
      </c>
      <c r="BM256" s="224" t="s">
        <v>357</v>
      </c>
    </row>
    <row r="257" spans="2:51" s="231" customFormat="1" ht="12">
      <c r="B257" s="232"/>
      <c r="D257" s="226" t="s">
        <v>137</v>
      </c>
      <c r="E257" s="233" t="s">
        <v>1</v>
      </c>
      <c r="F257" s="234" t="s">
        <v>358</v>
      </c>
      <c r="H257" s="235">
        <v>6000</v>
      </c>
      <c r="L257" s="232"/>
      <c r="M257" s="236"/>
      <c r="N257" s="237"/>
      <c r="O257" s="237"/>
      <c r="P257" s="237"/>
      <c r="Q257" s="237"/>
      <c r="R257" s="237"/>
      <c r="S257" s="237"/>
      <c r="T257" s="238"/>
      <c r="AT257" s="233" t="s">
        <v>137</v>
      </c>
      <c r="AU257" s="233" t="s">
        <v>88</v>
      </c>
      <c r="AV257" s="231" t="s">
        <v>88</v>
      </c>
      <c r="AW257" s="231" t="s">
        <v>35</v>
      </c>
      <c r="AX257" s="231" t="s">
        <v>21</v>
      </c>
      <c r="AY257" s="233" t="s">
        <v>126</v>
      </c>
    </row>
    <row r="258" spans="1:65" s="132" customFormat="1" ht="22.15" customHeight="1">
      <c r="A258" s="129"/>
      <c r="B258" s="130"/>
      <c r="C258" s="212" t="s">
        <v>359</v>
      </c>
      <c r="D258" s="212" t="s">
        <v>128</v>
      </c>
      <c r="E258" s="213" t="s">
        <v>360</v>
      </c>
      <c r="F258" s="214" t="s">
        <v>361</v>
      </c>
      <c r="G258" s="215" t="s">
        <v>131</v>
      </c>
      <c r="H258" s="216">
        <v>36.13</v>
      </c>
      <c r="I258" s="217"/>
      <c r="J258" s="218">
        <f>ROUND(I258*H258,2)</f>
        <v>0</v>
      </c>
      <c r="K258" s="214" t="s">
        <v>259</v>
      </c>
      <c r="L258" s="130"/>
      <c r="M258" s="219" t="s">
        <v>1</v>
      </c>
      <c r="N258" s="220" t="s">
        <v>44</v>
      </c>
      <c r="O258" s="221"/>
      <c r="P258" s="222">
        <f>O258*H258</f>
        <v>0</v>
      </c>
      <c r="Q258" s="222">
        <v>0.0016</v>
      </c>
      <c r="R258" s="222">
        <f>Q258*H258</f>
        <v>0.057808000000000005</v>
      </c>
      <c r="S258" s="222">
        <v>0</v>
      </c>
      <c r="T258" s="223">
        <f>S258*H258</f>
        <v>0</v>
      </c>
      <c r="U258" s="129"/>
      <c r="V258" s="129"/>
      <c r="W258" s="129"/>
      <c r="X258" s="129"/>
      <c r="Y258" s="129"/>
      <c r="Z258" s="129"/>
      <c r="AA258" s="129"/>
      <c r="AB258" s="129"/>
      <c r="AC258" s="129"/>
      <c r="AD258" s="129"/>
      <c r="AE258" s="129"/>
      <c r="AR258" s="224" t="s">
        <v>133</v>
      </c>
      <c r="AT258" s="224" t="s">
        <v>128</v>
      </c>
      <c r="AU258" s="224" t="s">
        <v>88</v>
      </c>
      <c r="AY258" s="121" t="s">
        <v>126</v>
      </c>
      <c r="BE258" s="225">
        <f>IF(N258="základní",J258,0)</f>
        <v>0</v>
      </c>
      <c r="BF258" s="225">
        <f>IF(N258="snížená",J258,0)</f>
        <v>0</v>
      </c>
      <c r="BG258" s="225">
        <f>IF(N258="zákl. přenesená",J258,0)</f>
        <v>0</v>
      </c>
      <c r="BH258" s="225">
        <f>IF(N258="sníž. přenesená",J258,0)</f>
        <v>0</v>
      </c>
      <c r="BI258" s="225">
        <f>IF(N258="nulová",J258,0)</f>
        <v>0</v>
      </c>
      <c r="BJ258" s="121" t="s">
        <v>21</v>
      </c>
      <c r="BK258" s="225">
        <f>ROUND(I258*H258,2)</f>
        <v>0</v>
      </c>
      <c r="BL258" s="121" t="s">
        <v>133</v>
      </c>
      <c r="BM258" s="224" t="s">
        <v>362</v>
      </c>
    </row>
    <row r="259" spans="2:51" s="231" customFormat="1" ht="12">
      <c r="B259" s="232"/>
      <c r="D259" s="226" t="s">
        <v>137</v>
      </c>
      <c r="E259" s="233" t="s">
        <v>1</v>
      </c>
      <c r="F259" s="234" t="s">
        <v>363</v>
      </c>
      <c r="H259" s="235">
        <v>36.13</v>
      </c>
      <c r="L259" s="232"/>
      <c r="M259" s="236"/>
      <c r="N259" s="237"/>
      <c r="O259" s="237"/>
      <c r="P259" s="237"/>
      <c r="Q259" s="237"/>
      <c r="R259" s="237"/>
      <c r="S259" s="237"/>
      <c r="T259" s="238"/>
      <c r="AT259" s="233" t="s">
        <v>137</v>
      </c>
      <c r="AU259" s="233" t="s">
        <v>88</v>
      </c>
      <c r="AV259" s="231" t="s">
        <v>88</v>
      </c>
      <c r="AW259" s="231" t="s">
        <v>35</v>
      </c>
      <c r="AX259" s="231" t="s">
        <v>21</v>
      </c>
      <c r="AY259" s="233" t="s">
        <v>126</v>
      </c>
    </row>
    <row r="260" spans="1:65" s="132" customFormat="1" ht="22.15" customHeight="1">
      <c r="A260" s="129"/>
      <c r="B260" s="130"/>
      <c r="C260" s="212" t="s">
        <v>364</v>
      </c>
      <c r="D260" s="212" t="s">
        <v>128</v>
      </c>
      <c r="E260" s="213" t="s">
        <v>365</v>
      </c>
      <c r="F260" s="214" t="s">
        <v>366</v>
      </c>
      <c r="G260" s="215" t="s">
        <v>356</v>
      </c>
      <c r="H260" s="216">
        <v>3221</v>
      </c>
      <c r="I260" s="217"/>
      <c r="J260" s="218">
        <f>ROUND(I260*H260,2)</f>
        <v>0</v>
      </c>
      <c r="K260" s="214" t="s">
        <v>132</v>
      </c>
      <c r="L260" s="130"/>
      <c r="M260" s="219" t="s">
        <v>1</v>
      </c>
      <c r="N260" s="220" t="s">
        <v>44</v>
      </c>
      <c r="O260" s="221"/>
      <c r="P260" s="222">
        <f>O260*H260</f>
        <v>0</v>
      </c>
      <c r="Q260" s="222">
        <v>0</v>
      </c>
      <c r="R260" s="222">
        <f>Q260*H260</f>
        <v>0</v>
      </c>
      <c r="S260" s="222">
        <v>0</v>
      </c>
      <c r="T260" s="223">
        <f>S260*H260</f>
        <v>0</v>
      </c>
      <c r="U260" s="129"/>
      <c r="V260" s="129"/>
      <c r="W260" s="129"/>
      <c r="X260" s="129"/>
      <c r="Y260" s="129"/>
      <c r="Z260" s="129"/>
      <c r="AA260" s="129"/>
      <c r="AB260" s="129"/>
      <c r="AC260" s="129"/>
      <c r="AD260" s="129"/>
      <c r="AE260" s="129"/>
      <c r="AR260" s="224" t="s">
        <v>133</v>
      </c>
      <c r="AT260" s="224" t="s">
        <v>128</v>
      </c>
      <c r="AU260" s="224" t="s">
        <v>88</v>
      </c>
      <c r="AY260" s="121" t="s">
        <v>126</v>
      </c>
      <c r="BE260" s="225">
        <f>IF(N260="základní",J260,0)</f>
        <v>0</v>
      </c>
      <c r="BF260" s="225">
        <f>IF(N260="snížená",J260,0)</f>
        <v>0</v>
      </c>
      <c r="BG260" s="225">
        <f>IF(N260="zákl. přenesená",J260,0)</f>
        <v>0</v>
      </c>
      <c r="BH260" s="225">
        <f>IF(N260="sníž. přenesená",J260,0)</f>
        <v>0</v>
      </c>
      <c r="BI260" s="225">
        <f>IF(N260="nulová",J260,0)</f>
        <v>0</v>
      </c>
      <c r="BJ260" s="121" t="s">
        <v>21</v>
      </c>
      <c r="BK260" s="225">
        <f>ROUND(I260*H260,2)</f>
        <v>0</v>
      </c>
      <c r="BL260" s="121" t="s">
        <v>133</v>
      </c>
      <c r="BM260" s="224" t="s">
        <v>367</v>
      </c>
    </row>
    <row r="261" spans="1:47" s="132" customFormat="1" ht="19.5">
      <c r="A261" s="129"/>
      <c r="B261" s="130"/>
      <c r="C261" s="129"/>
      <c r="D261" s="226" t="s">
        <v>135</v>
      </c>
      <c r="E261" s="129"/>
      <c r="F261" s="227" t="s">
        <v>368</v>
      </c>
      <c r="G261" s="129"/>
      <c r="H261" s="129"/>
      <c r="I261" s="129"/>
      <c r="J261" s="129"/>
      <c r="K261" s="129"/>
      <c r="L261" s="130"/>
      <c r="M261" s="228"/>
      <c r="N261" s="229"/>
      <c r="O261" s="221"/>
      <c r="P261" s="221"/>
      <c r="Q261" s="221"/>
      <c r="R261" s="221"/>
      <c r="S261" s="221"/>
      <c r="T261" s="230"/>
      <c r="U261" s="129"/>
      <c r="V261" s="129"/>
      <c r="W261" s="129"/>
      <c r="X261" s="129"/>
      <c r="Y261" s="129"/>
      <c r="Z261" s="129"/>
      <c r="AA261" s="129"/>
      <c r="AB261" s="129"/>
      <c r="AC261" s="129"/>
      <c r="AD261" s="129"/>
      <c r="AE261" s="129"/>
      <c r="AT261" s="121" t="s">
        <v>135</v>
      </c>
      <c r="AU261" s="121" t="s">
        <v>88</v>
      </c>
    </row>
    <row r="262" spans="2:51" s="231" customFormat="1" ht="12">
      <c r="B262" s="232"/>
      <c r="D262" s="226" t="s">
        <v>137</v>
      </c>
      <c r="E262" s="233" t="s">
        <v>1</v>
      </c>
      <c r="F262" s="234" t="s">
        <v>369</v>
      </c>
      <c r="H262" s="235">
        <v>3221</v>
      </c>
      <c r="L262" s="232"/>
      <c r="M262" s="236"/>
      <c r="N262" s="237"/>
      <c r="O262" s="237"/>
      <c r="P262" s="237"/>
      <c r="Q262" s="237"/>
      <c r="R262" s="237"/>
      <c r="S262" s="237"/>
      <c r="T262" s="238"/>
      <c r="AT262" s="233" t="s">
        <v>137</v>
      </c>
      <c r="AU262" s="233" t="s">
        <v>88</v>
      </c>
      <c r="AV262" s="231" t="s">
        <v>88</v>
      </c>
      <c r="AW262" s="231" t="s">
        <v>35</v>
      </c>
      <c r="AX262" s="231" t="s">
        <v>21</v>
      </c>
      <c r="AY262" s="233" t="s">
        <v>126</v>
      </c>
    </row>
    <row r="263" spans="1:65" s="132" customFormat="1" ht="45" customHeight="1">
      <c r="A263" s="129"/>
      <c r="B263" s="130"/>
      <c r="C263" s="212" t="s">
        <v>370</v>
      </c>
      <c r="D263" s="212" t="s">
        <v>128</v>
      </c>
      <c r="E263" s="213" t="s">
        <v>371</v>
      </c>
      <c r="F263" s="214" t="s">
        <v>372</v>
      </c>
      <c r="G263" s="215" t="s">
        <v>356</v>
      </c>
      <c r="H263" s="216">
        <v>3221</v>
      </c>
      <c r="I263" s="217"/>
      <c r="J263" s="218">
        <f>ROUND(I263*H263,2)</f>
        <v>0</v>
      </c>
      <c r="K263" s="214" t="s">
        <v>132</v>
      </c>
      <c r="L263" s="130"/>
      <c r="M263" s="219" t="s">
        <v>1</v>
      </c>
      <c r="N263" s="220" t="s">
        <v>44</v>
      </c>
      <c r="O263" s="221"/>
      <c r="P263" s="222">
        <f>O263*H263</f>
        <v>0</v>
      </c>
      <c r="Q263" s="222">
        <v>0.0005</v>
      </c>
      <c r="R263" s="222">
        <f>Q263*H263</f>
        <v>1.6105</v>
      </c>
      <c r="S263" s="222">
        <v>0</v>
      </c>
      <c r="T263" s="223">
        <f>S263*H263</f>
        <v>0</v>
      </c>
      <c r="U263" s="129"/>
      <c r="V263" s="129"/>
      <c r="W263" s="129"/>
      <c r="X263" s="129"/>
      <c r="Y263" s="129"/>
      <c r="Z263" s="129"/>
      <c r="AA263" s="129"/>
      <c r="AB263" s="129"/>
      <c r="AC263" s="129"/>
      <c r="AD263" s="129"/>
      <c r="AE263" s="129"/>
      <c r="AR263" s="224" t="s">
        <v>133</v>
      </c>
      <c r="AT263" s="224" t="s">
        <v>128</v>
      </c>
      <c r="AU263" s="224" t="s">
        <v>88</v>
      </c>
      <c r="AY263" s="121" t="s">
        <v>126</v>
      </c>
      <c r="BE263" s="225">
        <f>IF(N263="základní",J263,0)</f>
        <v>0</v>
      </c>
      <c r="BF263" s="225">
        <f>IF(N263="snížená",J263,0)</f>
        <v>0</v>
      </c>
      <c r="BG263" s="225">
        <f>IF(N263="zákl. přenesená",J263,0)</f>
        <v>0</v>
      </c>
      <c r="BH263" s="225">
        <f>IF(N263="sníž. přenesená",J263,0)</f>
        <v>0</v>
      </c>
      <c r="BI263" s="225">
        <f>IF(N263="nulová",J263,0)</f>
        <v>0</v>
      </c>
      <c r="BJ263" s="121" t="s">
        <v>21</v>
      </c>
      <c r="BK263" s="225">
        <f>ROUND(I263*H263,2)</f>
        <v>0</v>
      </c>
      <c r="BL263" s="121" t="s">
        <v>133</v>
      </c>
      <c r="BM263" s="224" t="s">
        <v>373</v>
      </c>
    </row>
    <row r="264" spans="1:47" s="132" customFormat="1" ht="29.25">
      <c r="A264" s="129"/>
      <c r="B264" s="130"/>
      <c r="C264" s="129"/>
      <c r="D264" s="226" t="s">
        <v>135</v>
      </c>
      <c r="E264" s="129"/>
      <c r="F264" s="227" t="s">
        <v>374</v>
      </c>
      <c r="G264" s="129"/>
      <c r="H264" s="129"/>
      <c r="I264" s="129"/>
      <c r="J264" s="129"/>
      <c r="K264" s="129"/>
      <c r="L264" s="130"/>
      <c r="M264" s="228"/>
      <c r="N264" s="229"/>
      <c r="O264" s="221"/>
      <c r="P264" s="221"/>
      <c r="Q264" s="221"/>
      <c r="R264" s="221"/>
      <c r="S264" s="221"/>
      <c r="T264" s="230"/>
      <c r="U264" s="129"/>
      <c r="V264" s="129"/>
      <c r="W264" s="129"/>
      <c r="X264" s="129"/>
      <c r="Y264" s="129"/>
      <c r="Z264" s="129"/>
      <c r="AA264" s="129"/>
      <c r="AB264" s="129"/>
      <c r="AC264" s="129"/>
      <c r="AD264" s="129"/>
      <c r="AE264" s="129"/>
      <c r="AT264" s="121" t="s">
        <v>135</v>
      </c>
      <c r="AU264" s="121" t="s">
        <v>88</v>
      </c>
    </row>
    <row r="265" spans="2:51" s="231" customFormat="1" ht="12">
      <c r="B265" s="232"/>
      <c r="D265" s="226" t="s">
        <v>137</v>
      </c>
      <c r="E265" s="233" t="s">
        <v>1</v>
      </c>
      <c r="F265" s="234" t="s">
        <v>369</v>
      </c>
      <c r="H265" s="235">
        <v>3221</v>
      </c>
      <c r="L265" s="232"/>
      <c r="M265" s="236"/>
      <c r="N265" s="237"/>
      <c r="O265" s="237"/>
      <c r="P265" s="237"/>
      <c r="Q265" s="237"/>
      <c r="R265" s="237"/>
      <c r="S265" s="237"/>
      <c r="T265" s="238"/>
      <c r="AT265" s="233" t="s">
        <v>137</v>
      </c>
      <c r="AU265" s="233" t="s">
        <v>88</v>
      </c>
      <c r="AV265" s="231" t="s">
        <v>88</v>
      </c>
      <c r="AW265" s="231" t="s">
        <v>35</v>
      </c>
      <c r="AX265" s="231" t="s">
        <v>21</v>
      </c>
      <c r="AY265" s="233" t="s">
        <v>126</v>
      </c>
    </row>
    <row r="266" spans="1:65" s="132" customFormat="1" ht="22.15" customHeight="1">
      <c r="A266" s="129"/>
      <c r="B266" s="130"/>
      <c r="C266" s="212" t="s">
        <v>375</v>
      </c>
      <c r="D266" s="212" t="s">
        <v>128</v>
      </c>
      <c r="E266" s="213" t="s">
        <v>376</v>
      </c>
      <c r="F266" s="214" t="s">
        <v>377</v>
      </c>
      <c r="G266" s="215" t="s">
        <v>356</v>
      </c>
      <c r="H266" s="216">
        <v>3221</v>
      </c>
      <c r="I266" s="217"/>
      <c r="J266" s="218">
        <f>ROUND(I266*H266,2)</f>
        <v>0</v>
      </c>
      <c r="K266" s="214" t="s">
        <v>132</v>
      </c>
      <c r="L266" s="130"/>
      <c r="M266" s="219" t="s">
        <v>1</v>
      </c>
      <c r="N266" s="220" t="s">
        <v>44</v>
      </c>
      <c r="O266" s="221"/>
      <c r="P266" s="222">
        <f>O266*H266</f>
        <v>0</v>
      </c>
      <c r="Q266" s="222">
        <v>0.00037</v>
      </c>
      <c r="R266" s="222">
        <f>Q266*H266</f>
        <v>1.19177</v>
      </c>
      <c r="S266" s="222">
        <v>0</v>
      </c>
      <c r="T266" s="223">
        <f>S266*H266</f>
        <v>0</v>
      </c>
      <c r="U266" s="129"/>
      <c r="V266" s="129"/>
      <c r="W266" s="129"/>
      <c r="X266" s="129"/>
      <c r="Y266" s="129"/>
      <c r="Z266" s="129"/>
      <c r="AA266" s="129"/>
      <c r="AB266" s="129"/>
      <c r="AC266" s="129"/>
      <c r="AD266" s="129"/>
      <c r="AE266" s="129"/>
      <c r="AR266" s="224" t="s">
        <v>133</v>
      </c>
      <c r="AT266" s="224" t="s">
        <v>128</v>
      </c>
      <c r="AU266" s="224" t="s">
        <v>88</v>
      </c>
      <c r="AY266" s="121" t="s">
        <v>126</v>
      </c>
      <c r="BE266" s="225">
        <f>IF(N266="základní",J266,0)</f>
        <v>0</v>
      </c>
      <c r="BF266" s="225">
        <f>IF(N266="snížená",J266,0)</f>
        <v>0</v>
      </c>
      <c r="BG266" s="225">
        <f>IF(N266="zákl. přenesená",J266,0)</f>
        <v>0</v>
      </c>
      <c r="BH266" s="225">
        <f>IF(N266="sníž. přenesená",J266,0)</f>
        <v>0</v>
      </c>
      <c r="BI266" s="225">
        <f>IF(N266="nulová",J266,0)</f>
        <v>0</v>
      </c>
      <c r="BJ266" s="121" t="s">
        <v>21</v>
      </c>
      <c r="BK266" s="225">
        <f>ROUND(I266*H266,2)</f>
        <v>0</v>
      </c>
      <c r="BL266" s="121" t="s">
        <v>133</v>
      </c>
      <c r="BM266" s="224" t="s">
        <v>378</v>
      </c>
    </row>
    <row r="267" spans="1:47" s="132" customFormat="1" ht="19.5">
      <c r="A267" s="129"/>
      <c r="B267" s="130"/>
      <c r="C267" s="129"/>
      <c r="D267" s="226" t="s">
        <v>143</v>
      </c>
      <c r="E267" s="129"/>
      <c r="F267" s="227" t="s">
        <v>379</v>
      </c>
      <c r="G267" s="129"/>
      <c r="H267" s="129"/>
      <c r="I267" s="129"/>
      <c r="J267" s="129"/>
      <c r="K267" s="129"/>
      <c r="L267" s="130"/>
      <c r="M267" s="228"/>
      <c r="N267" s="229"/>
      <c r="O267" s="221"/>
      <c r="P267" s="221"/>
      <c r="Q267" s="221"/>
      <c r="R267" s="221"/>
      <c r="S267" s="221"/>
      <c r="T267" s="230"/>
      <c r="U267" s="129"/>
      <c r="V267" s="129"/>
      <c r="W267" s="129"/>
      <c r="X267" s="129"/>
      <c r="Y267" s="129"/>
      <c r="Z267" s="129"/>
      <c r="AA267" s="129"/>
      <c r="AB267" s="129"/>
      <c r="AC267" s="129"/>
      <c r="AD267" s="129"/>
      <c r="AE267" s="129"/>
      <c r="AT267" s="121" t="s">
        <v>143</v>
      </c>
      <c r="AU267" s="121" t="s">
        <v>88</v>
      </c>
    </row>
    <row r="268" spans="2:51" s="247" customFormat="1" ht="22.5">
      <c r="B268" s="248"/>
      <c r="D268" s="226" t="s">
        <v>137</v>
      </c>
      <c r="E268" s="249" t="s">
        <v>1</v>
      </c>
      <c r="F268" s="250" t="s">
        <v>380</v>
      </c>
      <c r="H268" s="249" t="s">
        <v>1</v>
      </c>
      <c r="L268" s="248"/>
      <c r="M268" s="251"/>
      <c r="N268" s="252"/>
      <c r="O268" s="252"/>
      <c r="P268" s="252"/>
      <c r="Q268" s="252"/>
      <c r="R268" s="252"/>
      <c r="S268" s="252"/>
      <c r="T268" s="253"/>
      <c r="AT268" s="249" t="s">
        <v>137</v>
      </c>
      <c r="AU268" s="249" t="s">
        <v>88</v>
      </c>
      <c r="AV268" s="247" t="s">
        <v>21</v>
      </c>
      <c r="AW268" s="247" t="s">
        <v>35</v>
      </c>
      <c r="AX268" s="247" t="s">
        <v>79</v>
      </c>
      <c r="AY268" s="249" t="s">
        <v>126</v>
      </c>
    </row>
    <row r="269" spans="2:51" s="231" customFormat="1" ht="12">
      <c r="B269" s="232"/>
      <c r="D269" s="226" t="s">
        <v>137</v>
      </c>
      <c r="E269" s="233" t="s">
        <v>1</v>
      </c>
      <c r="F269" s="234" t="s">
        <v>369</v>
      </c>
      <c r="H269" s="235">
        <v>3221</v>
      </c>
      <c r="L269" s="232"/>
      <c r="M269" s="236"/>
      <c r="N269" s="237"/>
      <c r="O269" s="237"/>
      <c r="P269" s="237"/>
      <c r="Q269" s="237"/>
      <c r="R269" s="237"/>
      <c r="S269" s="237"/>
      <c r="T269" s="238"/>
      <c r="AT269" s="233" t="s">
        <v>137</v>
      </c>
      <c r="AU269" s="233" t="s">
        <v>88</v>
      </c>
      <c r="AV269" s="231" t="s">
        <v>88</v>
      </c>
      <c r="AW269" s="231" t="s">
        <v>35</v>
      </c>
      <c r="AX269" s="231" t="s">
        <v>21</v>
      </c>
      <c r="AY269" s="233" t="s">
        <v>126</v>
      </c>
    </row>
    <row r="270" spans="1:65" s="132" customFormat="1" ht="22.15" customHeight="1">
      <c r="A270" s="129"/>
      <c r="B270" s="130"/>
      <c r="C270" s="212" t="s">
        <v>381</v>
      </c>
      <c r="D270" s="212" t="s">
        <v>128</v>
      </c>
      <c r="E270" s="213" t="s">
        <v>382</v>
      </c>
      <c r="F270" s="214" t="s">
        <v>383</v>
      </c>
      <c r="G270" s="215" t="s">
        <v>306</v>
      </c>
      <c r="H270" s="216">
        <v>17</v>
      </c>
      <c r="I270" s="217"/>
      <c r="J270" s="218">
        <f>ROUND(I270*H270,2)</f>
        <v>0</v>
      </c>
      <c r="K270" s="214" t="s">
        <v>132</v>
      </c>
      <c r="L270" s="130"/>
      <c r="M270" s="219" t="s">
        <v>1</v>
      </c>
      <c r="N270" s="220" t="s">
        <v>44</v>
      </c>
      <c r="O270" s="221"/>
      <c r="P270" s="222">
        <f>O270*H270</f>
        <v>0</v>
      </c>
      <c r="Q270" s="222">
        <v>7.00566</v>
      </c>
      <c r="R270" s="222">
        <f>Q270*H270</f>
        <v>119.09622</v>
      </c>
      <c r="S270" s="222">
        <v>0</v>
      </c>
      <c r="T270" s="223">
        <f>S270*H270</f>
        <v>0</v>
      </c>
      <c r="U270" s="129"/>
      <c r="V270" s="129"/>
      <c r="W270" s="129"/>
      <c r="X270" s="129"/>
      <c r="Y270" s="129"/>
      <c r="Z270" s="129"/>
      <c r="AA270" s="129"/>
      <c r="AB270" s="129"/>
      <c r="AC270" s="129"/>
      <c r="AD270" s="129"/>
      <c r="AE270" s="129"/>
      <c r="AR270" s="224" t="s">
        <v>133</v>
      </c>
      <c r="AT270" s="224" t="s">
        <v>128</v>
      </c>
      <c r="AU270" s="224" t="s">
        <v>88</v>
      </c>
      <c r="AY270" s="121" t="s">
        <v>126</v>
      </c>
      <c r="BE270" s="225">
        <f>IF(N270="základní",J270,0)</f>
        <v>0</v>
      </c>
      <c r="BF270" s="225">
        <f>IF(N270="snížená",J270,0)</f>
        <v>0</v>
      </c>
      <c r="BG270" s="225">
        <f>IF(N270="zákl. přenesená",J270,0)</f>
        <v>0</v>
      </c>
      <c r="BH270" s="225">
        <f>IF(N270="sníž. přenesená",J270,0)</f>
        <v>0</v>
      </c>
      <c r="BI270" s="225">
        <f>IF(N270="nulová",J270,0)</f>
        <v>0</v>
      </c>
      <c r="BJ270" s="121" t="s">
        <v>21</v>
      </c>
      <c r="BK270" s="225">
        <f>ROUND(I270*H270,2)</f>
        <v>0</v>
      </c>
      <c r="BL270" s="121" t="s">
        <v>133</v>
      </c>
      <c r="BM270" s="224" t="s">
        <v>384</v>
      </c>
    </row>
    <row r="271" spans="1:47" s="132" customFormat="1" ht="165.75">
      <c r="A271" s="129"/>
      <c r="B271" s="130"/>
      <c r="C271" s="129"/>
      <c r="D271" s="226" t="s">
        <v>135</v>
      </c>
      <c r="E271" s="129"/>
      <c r="F271" s="227" t="s">
        <v>385</v>
      </c>
      <c r="G271" s="129"/>
      <c r="H271" s="129"/>
      <c r="I271" s="129"/>
      <c r="J271" s="129"/>
      <c r="K271" s="129"/>
      <c r="L271" s="130"/>
      <c r="M271" s="228"/>
      <c r="N271" s="229"/>
      <c r="O271" s="221"/>
      <c r="P271" s="221"/>
      <c r="Q271" s="221"/>
      <c r="R271" s="221"/>
      <c r="S271" s="221"/>
      <c r="T271" s="230"/>
      <c r="U271" s="129"/>
      <c r="V271" s="129"/>
      <c r="W271" s="129"/>
      <c r="X271" s="129"/>
      <c r="Y271" s="129"/>
      <c r="Z271" s="129"/>
      <c r="AA271" s="129"/>
      <c r="AB271" s="129"/>
      <c r="AC271" s="129"/>
      <c r="AD271" s="129"/>
      <c r="AE271" s="129"/>
      <c r="AT271" s="121" t="s">
        <v>135</v>
      </c>
      <c r="AU271" s="121" t="s">
        <v>88</v>
      </c>
    </row>
    <row r="272" spans="1:65" s="132" customFormat="1" ht="22.15" customHeight="1">
      <c r="A272" s="129"/>
      <c r="B272" s="130"/>
      <c r="C272" s="212" t="s">
        <v>386</v>
      </c>
      <c r="D272" s="212" t="s">
        <v>128</v>
      </c>
      <c r="E272" s="213" t="s">
        <v>387</v>
      </c>
      <c r="F272" s="214" t="s">
        <v>388</v>
      </c>
      <c r="G272" s="215" t="s">
        <v>306</v>
      </c>
      <c r="H272" s="216">
        <v>16</v>
      </c>
      <c r="I272" s="217"/>
      <c r="J272" s="218">
        <f>ROUND(I272*H272,2)</f>
        <v>0</v>
      </c>
      <c r="K272" s="214" t="s">
        <v>132</v>
      </c>
      <c r="L272" s="130"/>
      <c r="M272" s="219" t="s">
        <v>1</v>
      </c>
      <c r="N272" s="220" t="s">
        <v>44</v>
      </c>
      <c r="O272" s="221"/>
      <c r="P272" s="222">
        <f>O272*H272</f>
        <v>0</v>
      </c>
      <c r="Q272" s="222">
        <v>16.75142</v>
      </c>
      <c r="R272" s="222">
        <f>Q272*H272</f>
        <v>268.02272</v>
      </c>
      <c r="S272" s="222">
        <v>0</v>
      </c>
      <c r="T272" s="223">
        <f>S272*H272</f>
        <v>0</v>
      </c>
      <c r="U272" s="129"/>
      <c r="V272" s="129"/>
      <c r="W272" s="129"/>
      <c r="X272" s="129"/>
      <c r="Y272" s="129"/>
      <c r="Z272" s="129"/>
      <c r="AA272" s="129"/>
      <c r="AB272" s="129"/>
      <c r="AC272" s="129"/>
      <c r="AD272" s="129"/>
      <c r="AE272" s="129"/>
      <c r="AR272" s="224" t="s">
        <v>133</v>
      </c>
      <c r="AT272" s="224" t="s">
        <v>128</v>
      </c>
      <c r="AU272" s="224" t="s">
        <v>88</v>
      </c>
      <c r="AY272" s="121" t="s">
        <v>126</v>
      </c>
      <c r="BE272" s="225">
        <f>IF(N272="základní",J272,0)</f>
        <v>0</v>
      </c>
      <c r="BF272" s="225">
        <f>IF(N272="snížená",J272,0)</f>
        <v>0</v>
      </c>
      <c r="BG272" s="225">
        <f>IF(N272="zákl. přenesená",J272,0)</f>
        <v>0</v>
      </c>
      <c r="BH272" s="225">
        <f>IF(N272="sníž. přenesená",J272,0)</f>
        <v>0</v>
      </c>
      <c r="BI272" s="225">
        <f>IF(N272="nulová",J272,0)</f>
        <v>0</v>
      </c>
      <c r="BJ272" s="121" t="s">
        <v>21</v>
      </c>
      <c r="BK272" s="225">
        <f>ROUND(I272*H272,2)</f>
        <v>0</v>
      </c>
      <c r="BL272" s="121" t="s">
        <v>133</v>
      </c>
      <c r="BM272" s="224" t="s">
        <v>389</v>
      </c>
    </row>
    <row r="273" spans="1:47" s="132" customFormat="1" ht="165.75">
      <c r="A273" s="129"/>
      <c r="B273" s="130"/>
      <c r="C273" s="129"/>
      <c r="D273" s="226" t="s">
        <v>135</v>
      </c>
      <c r="E273" s="129"/>
      <c r="F273" s="227" t="s">
        <v>385</v>
      </c>
      <c r="G273" s="129"/>
      <c r="H273" s="129"/>
      <c r="I273" s="129"/>
      <c r="J273" s="129"/>
      <c r="K273" s="129"/>
      <c r="L273" s="130"/>
      <c r="M273" s="228"/>
      <c r="N273" s="229"/>
      <c r="O273" s="221"/>
      <c r="P273" s="221"/>
      <c r="Q273" s="221"/>
      <c r="R273" s="221"/>
      <c r="S273" s="221"/>
      <c r="T273" s="230"/>
      <c r="U273" s="129"/>
      <c r="V273" s="129"/>
      <c r="W273" s="129"/>
      <c r="X273" s="129"/>
      <c r="Y273" s="129"/>
      <c r="Z273" s="129"/>
      <c r="AA273" s="129"/>
      <c r="AB273" s="129"/>
      <c r="AC273" s="129"/>
      <c r="AD273" s="129"/>
      <c r="AE273" s="129"/>
      <c r="AT273" s="121" t="s">
        <v>135</v>
      </c>
      <c r="AU273" s="121" t="s">
        <v>88</v>
      </c>
    </row>
    <row r="274" spans="1:65" s="132" customFormat="1" ht="22.15" customHeight="1">
      <c r="A274" s="129"/>
      <c r="B274" s="130"/>
      <c r="C274" s="212" t="s">
        <v>390</v>
      </c>
      <c r="D274" s="212" t="s">
        <v>128</v>
      </c>
      <c r="E274" s="213" t="s">
        <v>391</v>
      </c>
      <c r="F274" s="214" t="s">
        <v>392</v>
      </c>
      <c r="G274" s="215" t="s">
        <v>356</v>
      </c>
      <c r="H274" s="216">
        <v>22.5</v>
      </c>
      <c r="I274" s="217"/>
      <c r="J274" s="218">
        <f>ROUND(I274*H274,2)</f>
        <v>0</v>
      </c>
      <c r="K274" s="214" t="s">
        <v>132</v>
      </c>
      <c r="L274" s="130"/>
      <c r="M274" s="219" t="s">
        <v>1</v>
      </c>
      <c r="N274" s="220" t="s">
        <v>44</v>
      </c>
      <c r="O274" s="221"/>
      <c r="P274" s="222">
        <f>O274*H274</f>
        <v>0</v>
      </c>
      <c r="Q274" s="222">
        <v>0.61348</v>
      </c>
      <c r="R274" s="222">
        <f>Q274*H274</f>
        <v>13.8033</v>
      </c>
      <c r="S274" s="222">
        <v>0</v>
      </c>
      <c r="T274" s="223">
        <f>S274*H274</f>
        <v>0</v>
      </c>
      <c r="U274" s="129"/>
      <c r="V274" s="129"/>
      <c r="W274" s="129"/>
      <c r="X274" s="129"/>
      <c r="Y274" s="129"/>
      <c r="Z274" s="129"/>
      <c r="AA274" s="129"/>
      <c r="AB274" s="129"/>
      <c r="AC274" s="129"/>
      <c r="AD274" s="129"/>
      <c r="AE274" s="129"/>
      <c r="AR274" s="224" t="s">
        <v>133</v>
      </c>
      <c r="AT274" s="224" t="s">
        <v>128</v>
      </c>
      <c r="AU274" s="224" t="s">
        <v>88</v>
      </c>
      <c r="AY274" s="121" t="s">
        <v>126</v>
      </c>
      <c r="BE274" s="225">
        <f>IF(N274="základní",J274,0)</f>
        <v>0</v>
      </c>
      <c r="BF274" s="225">
        <f>IF(N274="snížená",J274,0)</f>
        <v>0</v>
      </c>
      <c r="BG274" s="225">
        <f>IF(N274="zákl. přenesená",J274,0)</f>
        <v>0</v>
      </c>
      <c r="BH274" s="225">
        <f>IF(N274="sníž. přenesená",J274,0)</f>
        <v>0</v>
      </c>
      <c r="BI274" s="225">
        <f>IF(N274="nulová",J274,0)</f>
        <v>0</v>
      </c>
      <c r="BJ274" s="121" t="s">
        <v>21</v>
      </c>
      <c r="BK274" s="225">
        <f>ROUND(I274*H274,2)</f>
        <v>0</v>
      </c>
      <c r="BL274" s="121" t="s">
        <v>133</v>
      </c>
      <c r="BM274" s="224" t="s">
        <v>393</v>
      </c>
    </row>
    <row r="275" spans="1:47" s="132" customFormat="1" ht="78">
      <c r="A275" s="129"/>
      <c r="B275" s="130"/>
      <c r="C275" s="129"/>
      <c r="D275" s="226" t="s">
        <v>135</v>
      </c>
      <c r="E275" s="129"/>
      <c r="F275" s="227" t="s">
        <v>394</v>
      </c>
      <c r="G275" s="129"/>
      <c r="H275" s="129"/>
      <c r="I275" s="129"/>
      <c r="J275" s="129"/>
      <c r="K275" s="129"/>
      <c r="L275" s="130"/>
      <c r="M275" s="228"/>
      <c r="N275" s="229"/>
      <c r="O275" s="221"/>
      <c r="P275" s="221"/>
      <c r="Q275" s="221"/>
      <c r="R275" s="221"/>
      <c r="S275" s="221"/>
      <c r="T275" s="230"/>
      <c r="U275" s="129"/>
      <c r="V275" s="129"/>
      <c r="W275" s="129"/>
      <c r="X275" s="129"/>
      <c r="Y275" s="129"/>
      <c r="Z275" s="129"/>
      <c r="AA275" s="129"/>
      <c r="AB275" s="129"/>
      <c r="AC275" s="129"/>
      <c r="AD275" s="129"/>
      <c r="AE275" s="129"/>
      <c r="AT275" s="121" t="s">
        <v>135</v>
      </c>
      <c r="AU275" s="121" t="s">
        <v>88</v>
      </c>
    </row>
    <row r="276" spans="2:51" s="231" customFormat="1" ht="12">
      <c r="B276" s="232"/>
      <c r="D276" s="226" t="s">
        <v>137</v>
      </c>
      <c r="E276" s="233" t="s">
        <v>1</v>
      </c>
      <c r="F276" s="234" t="s">
        <v>395</v>
      </c>
      <c r="H276" s="235">
        <v>22.5</v>
      </c>
      <c r="L276" s="232"/>
      <c r="M276" s="236"/>
      <c r="N276" s="237"/>
      <c r="O276" s="237"/>
      <c r="P276" s="237"/>
      <c r="Q276" s="237"/>
      <c r="R276" s="237"/>
      <c r="S276" s="237"/>
      <c r="T276" s="238"/>
      <c r="AT276" s="233" t="s">
        <v>137</v>
      </c>
      <c r="AU276" s="233" t="s">
        <v>88</v>
      </c>
      <c r="AV276" s="231" t="s">
        <v>88</v>
      </c>
      <c r="AW276" s="231" t="s">
        <v>35</v>
      </c>
      <c r="AX276" s="231" t="s">
        <v>21</v>
      </c>
      <c r="AY276" s="233" t="s">
        <v>126</v>
      </c>
    </row>
    <row r="277" spans="1:65" s="132" customFormat="1" ht="22.15" customHeight="1">
      <c r="A277" s="129"/>
      <c r="B277" s="130"/>
      <c r="C277" s="254" t="s">
        <v>396</v>
      </c>
      <c r="D277" s="254" t="s">
        <v>181</v>
      </c>
      <c r="E277" s="255" t="s">
        <v>397</v>
      </c>
      <c r="F277" s="256" t="s">
        <v>398</v>
      </c>
      <c r="G277" s="257" t="s">
        <v>306</v>
      </c>
      <c r="H277" s="258">
        <v>9</v>
      </c>
      <c r="I277" s="259"/>
      <c r="J277" s="260">
        <f>ROUND(I277*H277,2)</f>
        <v>0</v>
      </c>
      <c r="K277" s="256" t="s">
        <v>1</v>
      </c>
      <c r="L277" s="261"/>
      <c r="M277" s="262" t="s">
        <v>1</v>
      </c>
      <c r="N277" s="263" t="s">
        <v>44</v>
      </c>
      <c r="O277" s="221"/>
      <c r="P277" s="222">
        <f>O277*H277</f>
        <v>0</v>
      </c>
      <c r="Q277" s="222">
        <v>0.749</v>
      </c>
      <c r="R277" s="222">
        <f>Q277*H277</f>
        <v>6.741</v>
      </c>
      <c r="S277" s="222">
        <v>0</v>
      </c>
      <c r="T277" s="223">
        <f>S277*H277</f>
        <v>0</v>
      </c>
      <c r="U277" s="129"/>
      <c r="V277" s="129"/>
      <c r="W277" s="129"/>
      <c r="X277" s="129"/>
      <c r="Y277" s="129"/>
      <c r="Z277" s="129"/>
      <c r="AA277" s="129"/>
      <c r="AB277" s="129"/>
      <c r="AC277" s="129"/>
      <c r="AD277" s="129"/>
      <c r="AE277" s="129"/>
      <c r="AR277" s="224" t="s">
        <v>185</v>
      </c>
      <c r="AT277" s="224" t="s">
        <v>181</v>
      </c>
      <c r="AU277" s="224" t="s">
        <v>88</v>
      </c>
      <c r="AY277" s="121" t="s">
        <v>126</v>
      </c>
      <c r="BE277" s="225">
        <f>IF(N277="základní",J277,0)</f>
        <v>0</v>
      </c>
      <c r="BF277" s="225">
        <f>IF(N277="snížená",J277,0)</f>
        <v>0</v>
      </c>
      <c r="BG277" s="225">
        <f>IF(N277="zákl. přenesená",J277,0)</f>
        <v>0</v>
      </c>
      <c r="BH277" s="225">
        <f>IF(N277="sníž. přenesená",J277,0)</f>
        <v>0</v>
      </c>
      <c r="BI277" s="225">
        <f>IF(N277="nulová",J277,0)</f>
        <v>0</v>
      </c>
      <c r="BJ277" s="121" t="s">
        <v>21</v>
      </c>
      <c r="BK277" s="225">
        <f>ROUND(I277*H277,2)</f>
        <v>0</v>
      </c>
      <c r="BL277" s="121" t="s">
        <v>133</v>
      </c>
      <c r="BM277" s="224" t="s">
        <v>399</v>
      </c>
    </row>
    <row r="278" spans="1:65" s="132" customFormat="1" ht="22.15" customHeight="1">
      <c r="A278" s="129"/>
      <c r="B278" s="130"/>
      <c r="C278" s="212" t="s">
        <v>400</v>
      </c>
      <c r="D278" s="212" t="s">
        <v>128</v>
      </c>
      <c r="E278" s="213" t="s">
        <v>401</v>
      </c>
      <c r="F278" s="214" t="s">
        <v>402</v>
      </c>
      <c r="G278" s="215" t="s">
        <v>356</v>
      </c>
      <c r="H278" s="216">
        <v>20</v>
      </c>
      <c r="I278" s="217"/>
      <c r="J278" s="218">
        <f>ROUND(I278*H278,2)</f>
        <v>0</v>
      </c>
      <c r="K278" s="214" t="s">
        <v>132</v>
      </c>
      <c r="L278" s="130"/>
      <c r="M278" s="219" t="s">
        <v>1</v>
      </c>
      <c r="N278" s="220" t="s">
        <v>44</v>
      </c>
      <c r="O278" s="221"/>
      <c r="P278" s="222">
        <f>O278*H278</f>
        <v>0</v>
      </c>
      <c r="Q278" s="222">
        <v>0.88535</v>
      </c>
      <c r="R278" s="222">
        <f>Q278*H278</f>
        <v>17.707</v>
      </c>
      <c r="S278" s="222">
        <v>0</v>
      </c>
      <c r="T278" s="223">
        <f>S278*H278</f>
        <v>0</v>
      </c>
      <c r="U278" s="129"/>
      <c r="V278" s="129"/>
      <c r="W278" s="129"/>
      <c r="X278" s="129"/>
      <c r="Y278" s="129"/>
      <c r="Z278" s="129"/>
      <c r="AA278" s="129"/>
      <c r="AB278" s="129"/>
      <c r="AC278" s="129"/>
      <c r="AD278" s="129"/>
      <c r="AE278" s="129"/>
      <c r="AR278" s="224" t="s">
        <v>133</v>
      </c>
      <c r="AT278" s="224" t="s">
        <v>128</v>
      </c>
      <c r="AU278" s="224" t="s">
        <v>88</v>
      </c>
      <c r="AY278" s="121" t="s">
        <v>126</v>
      </c>
      <c r="BE278" s="225">
        <f>IF(N278="základní",J278,0)</f>
        <v>0</v>
      </c>
      <c r="BF278" s="225">
        <f>IF(N278="snížená",J278,0)</f>
        <v>0</v>
      </c>
      <c r="BG278" s="225">
        <f>IF(N278="zákl. přenesená",J278,0)</f>
        <v>0</v>
      </c>
      <c r="BH278" s="225">
        <f>IF(N278="sníž. přenesená",J278,0)</f>
        <v>0</v>
      </c>
      <c r="BI278" s="225">
        <f>IF(N278="nulová",J278,0)</f>
        <v>0</v>
      </c>
      <c r="BJ278" s="121" t="s">
        <v>21</v>
      </c>
      <c r="BK278" s="225">
        <f>ROUND(I278*H278,2)</f>
        <v>0</v>
      </c>
      <c r="BL278" s="121" t="s">
        <v>133</v>
      </c>
      <c r="BM278" s="224" t="s">
        <v>403</v>
      </c>
    </row>
    <row r="279" spans="1:47" s="132" customFormat="1" ht="78">
      <c r="A279" s="129"/>
      <c r="B279" s="130"/>
      <c r="C279" s="129"/>
      <c r="D279" s="226" t="s">
        <v>135</v>
      </c>
      <c r="E279" s="129"/>
      <c r="F279" s="227" t="s">
        <v>394</v>
      </c>
      <c r="G279" s="129"/>
      <c r="H279" s="129"/>
      <c r="I279" s="129"/>
      <c r="J279" s="129"/>
      <c r="K279" s="129"/>
      <c r="L279" s="130"/>
      <c r="M279" s="228"/>
      <c r="N279" s="229"/>
      <c r="O279" s="221"/>
      <c r="P279" s="221"/>
      <c r="Q279" s="221"/>
      <c r="R279" s="221"/>
      <c r="S279" s="221"/>
      <c r="T279" s="230"/>
      <c r="U279" s="129"/>
      <c r="V279" s="129"/>
      <c r="W279" s="129"/>
      <c r="X279" s="129"/>
      <c r="Y279" s="129"/>
      <c r="Z279" s="129"/>
      <c r="AA279" s="129"/>
      <c r="AB279" s="129"/>
      <c r="AC279" s="129"/>
      <c r="AD279" s="129"/>
      <c r="AE279" s="129"/>
      <c r="AT279" s="121" t="s">
        <v>135</v>
      </c>
      <c r="AU279" s="121" t="s">
        <v>88</v>
      </c>
    </row>
    <row r="280" spans="2:51" s="231" customFormat="1" ht="12">
      <c r="B280" s="232"/>
      <c r="D280" s="226" t="s">
        <v>137</v>
      </c>
      <c r="E280" s="233" t="s">
        <v>1</v>
      </c>
      <c r="F280" s="234" t="s">
        <v>404</v>
      </c>
      <c r="H280" s="235">
        <v>20</v>
      </c>
      <c r="L280" s="232"/>
      <c r="M280" s="236"/>
      <c r="N280" s="237"/>
      <c r="O280" s="237"/>
      <c r="P280" s="237"/>
      <c r="Q280" s="237"/>
      <c r="R280" s="237"/>
      <c r="S280" s="237"/>
      <c r="T280" s="238"/>
      <c r="AT280" s="233" t="s">
        <v>137</v>
      </c>
      <c r="AU280" s="233" t="s">
        <v>88</v>
      </c>
      <c r="AV280" s="231" t="s">
        <v>88</v>
      </c>
      <c r="AW280" s="231" t="s">
        <v>35</v>
      </c>
      <c r="AX280" s="231" t="s">
        <v>21</v>
      </c>
      <c r="AY280" s="233" t="s">
        <v>126</v>
      </c>
    </row>
    <row r="281" spans="1:65" s="132" customFormat="1" ht="22.15" customHeight="1">
      <c r="A281" s="129"/>
      <c r="B281" s="130"/>
      <c r="C281" s="254" t="s">
        <v>405</v>
      </c>
      <c r="D281" s="254" t="s">
        <v>181</v>
      </c>
      <c r="E281" s="255" t="s">
        <v>406</v>
      </c>
      <c r="F281" s="256" t="s">
        <v>407</v>
      </c>
      <c r="G281" s="257" t="s">
        <v>306</v>
      </c>
      <c r="H281" s="258">
        <v>8</v>
      </c>
      <c r="I281" s="259"/>
      <c r="J281" s="260">
        <f>ROUND(I281*H281,2)</f>
        <v>0</v>
      </c>
      <c r="K281" s="256" t="s">
        <v>1</v>
      </c>
      <c r="L281" s="261"/>
      <c r="M281" s="262" t="s">
        <v>1</v>
      </c>
      <c r="N281" s="263" t="s">
        <v>44</v>
      </c>
      <c r="O281" s="221"/>
      <c r="P281" s="222">
        <f>O281*H281</f>
        <v>0</v>
      </c>
      <c r="Q281" s="222">
        <v>1.5</v>
      </c>
      <c r="R281" s="222">
        <f>Q281*H281</f>
        <v>12</v>
      </c>
      <c r="S281" s="222">
        <v>0</v>
      </c>
      <c r="T281" s="223">
        <f>S281*H281</f>
        <v>0</v>
      </c>
      <c r="U281" s="129"/>
      <c r="V281" s="129"/>
      <c r="W281" s="129"/>
      <c r="X281" s="129"/>
      <c r="Y281" s="129"/>
      <c r="Z281" s="129"/>
      <c r="AA281" s="129"/>
      <c r="AB281" s="129"/>
      <c r="AC281" s="129"/>
      <c r="AD281" s="129"/>
      <c r="AE281" s="129"/>
      <c r="AR281" s="224" t="s">
        <v>185</v>
      </c>
      <c r="AT281" s="224" t="s">
        <v>181</v>
      </c>
      <c r="AU281" s="224" t="s">
        <v>88</v>
      </c>
      <c r="AY281" s="121" t="s">
        <v>126</v>
      </c>
      <c r="BE281" s="225">
        <f>IF(N281="základní",J281,0)</f>
        <v>0</v>
      </c>
      <c r="BF281" s="225">
        <f>IF(N281="snížená",J281,0)</f>
        <v>0</v>
      </c>
      <c r="BG281" s="225">
        <f>IF(N281="zákl. přenesená",J281,0)</f>
        <v>0</v>
      </c>
      <c r="BH281" s="225">
        <f>IF(N281="sníž. přenesená",J281,0)</f>
        <v>0</v>
      </c>
      <c r="BI281" s="225">
        <f>IF(N281="nulová",J281,0)</f>
        <v>0</v>
      </c>
      <c r="BJ281" s="121" t="s">
        <v>21</v>
      </c>
      <c r="BK281" s="225">
        <f>ROUND(I281*H281,2)</f>
        <v>0</v>
      </c>
      <c r="BL281" s="121" t="s">
        <v>133</v>
      </c>
      <c r="BM281" s="224" t="s">
        <v>408</v>
      </c>
    </row>
    <row r="282" spans="1:65" s="132" customFormat="1" ht="22.15" customHeight="1">
      <c r="A282" s="129"/>
      <c r="B282" s="130"/>
      <c r="C282" s="212" t="s">
        <v>409</v>
      </c>
      <c r="D282" s="212" t="s">
        <v>128</v>
      </c>
      <c r="E282" s="213" t="s">
        <v>410</v>
      </c>
      <c r="F282" s="214" t="s">
        <v>411</v>
      </c>
      <c r="G282" s="215" t="s">
        <v>148</v>
      </c>
      <c r="H282" s="216">
        <v>19.8</v>
      </c>
      <c r="I282" s="217"/>
      <c r="J282" s="218">
        <f>ROUND(I282*H282,2)</f>
        <v>0</v>
      </c>
      <c r="K282" s="214" t="s">
        <v>259</v>
      </c>
      <c r="L282" s="130"/>
      <c r="M282" s="219" t="s">
        <v>1</v>
      </c>
      <c r="N282" s="220" t="s">
        <v>44</v>
      </c>
      <c r="O282" s="221"/>
      <c r="P282" s="222">
        <f>O282*H282</f>
        <v>0</v>
      </c>
      <c r="Q282" s="222">
        <v>2.26672</v>
      </c>
      <c r="R282" s="222">
        <f>Q282*H282</f>
        <v>44.881056</v>
      </c>
      <c r="S282" s="222">
        <v>0</v>
      </c>
      <c r="T282" s="223">
        <f>S282*H282</f>
        <v>0</v>
      </c>
      <c r="U282" s="129"/>
      <c r="V282" s="129"/>
      <c r="W282" s="129"/>
      <c r="X282" s="129"/>
      <c r="Y282" s="129"/>
      <c r="Z282" s="129"/>
      <c r="AA282" s="129"/>
      <c r="AB282" s="129"/>
      <c r="AC282" s="129"/>
      <c r="AD282" s="129"/>
      <c r="AE282" s="129"/>
      <c r="AR282" s="224" t="s">
        <v>133</v>
      </c>
      <c r="AT282" s="224" t="s">
        <v>128</v>
      </c>
      <c r="AU282" s="224" t="s">
        <v>88</v>
      </c>
      <c r="AY282" s="121" t="s">
        <v>126</v>
      </c>
      <c r="BE282" s="225">
        <f>IF(N282="základní",J282,0)</f>
        <v>0</v>
      </c>
      <c r="BF282" s="225">
        <f>IF(N282="snížená",J282,0)</f>
        <v>0</v>
      </c>
      <c r="BG282" s="225">
        <f>IF(N282="zákl. přenesená",J282,0)</f>
        <v>0</v>
      </c>
      <c r="BH282" s="225">
        <f>IF(N282="sníž. přenesená",J282,0)</f>
        <v>0</v>
      </c>
      <c r="BI282" s="225">
        <f>IF(N282="nulová",J282,0)</f>
        <v>0</v>
      </c>
      <c r="BJ282" s="121" t="s">
        <v>21</v>
      </c>
      <c r="BK282" s="225">
        <f>ROUND(I282*H282,2)</f>
        <v>0</v>
      </c>
      <c r="BL282" s="121" t="s">
        <v>133</v>
      </c>
      <c r="BM282" s="224" t="s">
        <v>412</v>
      </c>
    </row>
    <row r="283" spans="2:51" s="231" customFormat="1" ht="12">
      <c r="B283" s="232"/>
      <c r="D283" s="226" t="s">
        <v>137</v>
      </c>
      <c r="E283" s="233" t="s">
        <v>1</v>
      </c>
      <c r="F283" s="234" t="s">
        <v>413</v>
      </c>
      <c r="H283" s="235">
        <v>19.8</v>
      </c>
      <c r="L283" s="232"/>
      <c r="M283" s="236"/>
      <c r="N283" s="237"/>
      <c r="O283" s="237"/>
      <c r="P283" s="237"/>
      <c r="Q283" s="237"/>
      <c r="R283" s="237"/>
      <c r="S283" s="237"/>
      <c r="T283" s="238"/>
      <c r="AT283" s="233" t="s">
        <v>137</v>
      </c>
      <c r="AU283" s="233" t="s">
        <v>88</v>
      </c>
      <c r="AV283" s="231" t="s">
        <v>88</v>
      </c>
      <c r="AW283" s="231" t="s">
        <v>35</v>
      </c>
      <c r="AX283" s="231" t="s">
        <v>21</v>
      </c>
      <c r="AY283" s="233" t="s">
        <v>126</v>
      </c>
    </row>
    <row r="284" spans="1:65" s="132" customFormat="1" ht="22.15" customHeight="1">
      <c r="A284" s="129"/>
      <c r="B284" s="130"/>
      <c r="C284" s="212" t="s">
        <v>414</v>
      </c>
      <c r="D284" s="212" t="s">
        <v>128</v>
      </c>
      <c r="E284" s="213" t="s">
        <v>415</v>
      </c>
      <c r="F284" s="214" t="s">
        <v>416</v>
      </c>
      <c r="G284" s="215" t="s">
        <v>131</v>
      </c>
      <c r="H284" s="216">
        <v>12000</v>
      </c>
      <c r="I284" s="217"/>
      <c r="J284" s="218">
        <f>ROUND(I284*H284,2)</f>
        <v>0</v>
      </c>
      <c r="K284" s="214" t="s">
        <v>132</v>
      </c>
      <c r="L284" s="130"/>
      <c r="M284" s="219" t="s">
        <v>1</v>
      </c>
      <c r="N284" s="220" t="s">
        <v>44</v>
      </c>
      <c r="O284" s="221"/>
      <c r="P284" s="222">
        <f>O284*H284</f>
        <v>0</v>
      </c>
      <c r="Q284" s="222">
        <v>0.00388</v>
      </c>
      <c r="R284" s="222">
        <f>Q284*H284</f>
        <v>46.56</v>
      </c>
      <c r="S284" s="222">
        <v>0</v>
      </c>
      <c r="T284" s="223">
        <f>S284*H284</f>
        <v>0</v>
      </c>
      <c r="U284" s="129"/>
      <c r="V284" s="129"/>
      <c r="W284" s="129"/>
      <c r="X284" s="129"/>
      <c r="Y284" s="129"/>
      <c r="Z284" s="129"/>
      <c r="AA284" s="129"/>
      <c r="AB284" s="129"/>
      <c r="AC284" s="129"/>
      <c r="AD284" s="129"/>
      <c r="AE284" s="129"/>
      <c r="AR284" s="224" t="s">
        <v>133</v>
      </c>
      <c r="AT284" s="224" t="s">
        <v>128</v>
      </c>
      <c r="AU284" s="224" t="s">
        <v>88</v>
      </c>
      <c r="AY284" s="121" t="s">
        <v>126</v>
      </c>
      <c r="BE284" s="225">
        <f>IF(N284="základní",J284,0)</f>
        <v>0</v>
      </c>
      <c r="BF284" s="225">
        <f>IF(N284="snížená",J284,0)</f>
        <v>0</v>
      </c>
      <c r="BG284" s="225">
        <f>IF(N284="zákl. přenesená",J284,0)</f>
        <v>0</v>
      </c>
      <c r="BH284" s="225">
        <f>IF(N284="sníž. přenesená",J284,0)</f>
        <v>0</v>
      </c>
      <c r="BI284" s="225">
        <f>IF(N284="nulová",J284,0)</f>
        <v>0</v>
      </c>
      <c r="BJ284" s="121" t="s">
        <v>21</v>
      </c>
      <c r="BK284" s="225">
        <f>ROUND(I284*H284,2)</f>
        <v>0</v>
      </c>
      <c r="BL284" s="121" t="s">
        <v>133</v>
      </c>
      <c r="BM284" s="224" t="s">
        <v>417</v>
      </c>
    </row>
    <row r="285" spans="1:47" s="132" customFormat="1" ht="19.5">
      <c r="A285" s="129"/>
      <c r="B285" s="130"/>
      <c r="C285" s="129"/>
      <c r="D285" s="226" t="s">
        <v>143</v>
      </c>
      <c r="E285" s="129"/>
      <c r="F285" s="227" t="s">
        <v>418</v>
      </c>
      <c r="G285" s="129"/>
      <c r="H285" s="129"/>
      <c r="I285" s="129"/>
      <c r="J285" s="129"/>
      <c r="K285" s="129"/>
      <c r="L285" s="130"/>
      <c r="M285" s="228"/>
      <c r="N285" s="229"/>
      <c r="O285" s="221"/>
      <c r="P285" s="221"/>
      <c r="Q285" s="221"/>
      <c r="R285" s="221"/>
      <c r="S285" s="221"/>
      <c r="T285" s="230"/>
      <c r="U285" s="129"/>
      <c r="V285" s="129"/>
      <c r="W285" s="129"/>
      <c r="X285" s="129"/>
      <c r="Y285" s="129"/>
      <c r="Z285" s="129"/>
      <c r="AA285" s="129"/>
      <c r="AB285" s="129"/>
      <c r="AC285" s="129"/>
      <c r="AD285" s="129"/>
      <c r="AE285" s="129"/>
      <c r="AT285" s="121" t="s">
        <v>143</v>
      </c>
      <c r="AU285" s="121" t="s">
        <v>88</v>
      </c>
    </row>
    <row r="286" spans="2:51" s="247" customFormat="1" ht="12">
      <c r="B286" s="248"/>
      <c r="D286" s="226" t="s">
        <v>137</v>
      </c>
      <c r="E286" s="249" t="s">
        <v>1</v>
      </c>
      <c r="F286" s="250" t="s">
        <v>419</v>
      </c>
      <c r="H286" s="249" t="s">
        <v>1</v>
      </c>
      <c r="L286" s="248"/>
      <c r="M286" s="251"/>
      <c r="N286" s="252"/>
      <c r="O286" s="252"/>
      <c r="P286" s="252"/>
      <c r="Q286" s="252"/>
      <c r="R286" s="252"/>
      <c r="S286" s="252"/>
      <c r="T286" s="253"/>
      <c r="AT286" s="249" t="s">
        <v>137</v>
      </c>
      <c r="AU286" s="249" t="s">
        <v>88</v>
      </c>
      <c r="AV286" s="247" t="s">
        <v>21</v>
      </c>
      <c r="AW286" s="247" t="s">
        <v>35</v>
      </c>
      <c r="AX286" s="247" t="s">
        <v>79</v>
      </c>
      <c r="AY286" s="249" t="s">
        <v>126</v>
      </c>
    </row>
    <row r="287" spans="2:51" s="231" customFormat="1" ht="12">
      <c r="B287" s="232"/>
      <c r="D287" s="226" t="s">
        <v>137</v>
      </c>
      <c r="E287" s="233" t="s">
        <v>1</v>
      </c>
      <c r="F287" s="234" t="s">
        <v>420</v>
      </c>
      <c r="H287" s="235">
        <v>12000</v>
      </c>
      <c r="L287" s="232"/>
      <c r="M287" s="236"/>
      <c r="N287" s="237"/>
      <c r="O287" s="237"/>
      <c r="P287" s="237"/>
      <c r="Q287" s="237"/>
      <c r="R287" s="237"/>
      <c r="S287" s="237"/>
      <c r="T287" s="238"/>
      <c r="AT287" s="233" t="s">
        <v>137</v>
      </c>
      <c r="AU287" s="233" t="s">
        <v>88</v>
      </c>
      <c r="AV287" s="231" t="s">
        <v>88</v>
      </c>
      <c r="AW287" s="231" t="s">
        <v>35</v>
      </c>
      <c r="AX287" s="231" t="s">
        <v>21</v>
      </c>
      <c r="AY287" s="233" t="s">
        <v>126</v>
      </c>
    </row>
    <row r="288" spans="1:65" s="132" customFormat="1" ht="22.15" customHeight="1">
      <c r="A288" s="129"/>
      <c r="B288" s="130"/>
      <c r="C288" s="212" t="s">
        <v>421</v>
      </c>
      <c r="D288" s="212" t="s">
        <v>128</v>
      </c>
      <c r="E288" s="213" t="s">
        <v>422</v>
      </c>
      <c r="F288" s="214" t="s">
        <v>423</v>
      </c>
      <c r="G288" s="215" t="s">
        <v>356</v>
      </c>
      <c r="H288" s="216">
        <v>4901</v>
      </c>
      <c r="I288" s="217"/>
      <c r="J288" s="218">
        <f>ROUND(I288*H288,2)</f>
        <v>0</v>
      </c>
      <c r="K288" s="214" t="s">
        <v>132</v>
      </c>
      <c r="L288" s="130"/>
      <c r="M288" s="219" t="s">
        <v>1</v>
      </c>
      <c r="N288" s="220" t="s">
        <v>44</v>
      </c>
      <c r="O288" s="221"/>
      <c r="P288" s="222">
        <f>O288*H288</f>
        <v>0</v>
      </c>
      <c r="Q288" s="222">
        <v>0</v>
      </c>
      <c r="R288" s="222">
        <f>Q288*H288</f>
        <v>0</v>
      </c>
      <c r="S288" s="222">
        <v>0</v>
      </c>
      <c r="T288" s="223">
        <f>S288*H288</f>
        <v>0</v>
      </c>
      <c r="U288" s="129"/>
      <c r="V288" s="129"/>
      <c r="W288" s="129"/>
      <c r="X288" s="129"/>
      <c r="Y288" s="129"/>
      <c r="Z288" s="129"/>
      <c r="AA288" s="129"/>
      <c r="AB288" s="129"/>
      <c r="AC288" s="129"/>
      <c r="AD288" s="129"/>
      <c r="AE288" s="129"/>
      <c r="AR288" s="224" t="s">
        <v>133</v>
      </c>
      <c r="AT288" s="224" t="s">
        <v>128</v>
      </c>
      <c r="AU288" s="224" t="s">
        <v>88</v>
      </c>
      <c r="AY288" s="121" t="s">
        <v>126</v>
      </c>
      <c r="BE288" s="225">
        <f>IF(N288="základní",J288,0)</f>
        <v>0</v>
      </c>
      <c r="BF288" s="225">
        <f>IF(N288="snížená",J288,0)</f>
        <v>0</v>
      </c>
      <c r="BG288" s="225">
        <f>IF(N288="zákl. přenesená",J288,0)</f>
        <v>0</v>
      </c>
      <c r="BH288" s="225">
        <f>IF(N288="sníž. přenesená",J288,0)</f>
        <v>0</v>
      </c>
      <c r="BI288" s="225">
        <f>IF(N288="nulová",J288,0)</f>
        <v>0</v>
      </c>
      <c r="BJ288" s="121" t="s">
        <v>21</v>
      </c>
      <c r="BK288" s="225">
        <f>ROUND(I288*H288,2)</f>
        <v>0</v>
      </c>
      <c r="BL288" s="121" t="s">
        <v>133</v>
      </c>
      <c r="BM288" s="224" t="s">
        <v>424</v>
      </c>
    </row>
    <row r="289" spans="1:47" s="132" customFormat="1" ht="19.5">
      <c r="A289" s="129"/>
      <c r="B289" s="130"/>
      <c r="C289" s="129"/>
      <c r="D289" s="226" t="s">
        <v>135</v>
      </c>
      <c r="E289" s="129"/>
      <c r="F289" s="227" t="s">
        <v>425</v>
      </c>
      <c r="G289" s="129"/>
      <c r="H289" s="129"/>
      <c r="I289" s="129"/>
      <c r="J289" s="129"/>
      <c r="K289" s="129"/>
      <c r="L289" s="130"/>
      <c r="M289" s="228"/>
      <c r="N289" s="229"/>
      <c r="O289" s="221"/>
      <c r="P289" s="221"/>
      <c r="Q289" s="221"/>
      <c r="R289" s="221"/>
      <c r="S289" s="221"/>
      <c r="T289" s="230"/>
      <c r="U289" s="129"/>
      <c r="V289" s="129"/>
      <c r="W289" s="129"/>
      <c r="X289" s="129"/>
      <c r="Y289" s="129"/>
      <c r="Z289" s="129"/>
      <c r="AA289" s="129"/>
      <c r="AB289" s="129"/>
      <c r="AC289" s="129"/>
      <c r="AD289" s="129"/>
      <c r="AE289" s="129"/>
      <c r="AT289" s="121" t="s">
        <v>135</v>
      </c>
      <c r="AU289" s="121" t="s">
        <v>88</v>
      </c>
    </row>
    <row r="290" spans="2:51" s="231" customFormat="1" ht="12">
      <c r="B290" s="232"/>
      <c r="D290" s="226" t="s">
        <v>137</v>
      </c>
      <c r="E290" s="233" t="s">
        <v>1</v>
      </c>
      <c r="F290" s="234" t="s">
        <v>426</v>
      </c>
      <c r="H290" s="235">
        <v>98</v>
      </c>
      <c r="L290" s="232"/>
      <c r="M290" s="236"/>
      <c r="N290" s="237"/>
      <c r="O290" s="237"/>
      <c r="P290" s="237"/>
      <c r="Q290" s="237"/>
      <c r="R290" s="237"/>
      <c r="S290" s="237"/>
      <c r="T290" s="238"/>
      <c r="AT290" s="233" t="s">
        <v>137</v>
      </c>
      <c r="AU290" s="233" t="s">
        <v>88</v>
      </c>
      <c r="AV290" s="231" t="s">
        <v>88</v>
      </c>
      <c r="AW290" s="231" t="s">
        <v>35</v>
      </c>
      <c r="AX290" s="231" t="s">
        <v>79</v>
      </c>
      <c r="AY290" s="233" t="s">
        <v>126</v>
      </c>
    </row>
    <row r="291" spans="2:51" s="231" customFormat="1" ht="12">
      <c r="B291" s="232"/>
      <c r="D291" s="226" t="s">
        <v>137</v>
      </c>
      <c r="E291" s="233" t="s">
        <v>1</v>
      </c>
      <c r="F291" s="234" t="s">
        <v>427</v>
      </c>
      <c r="H291" s="235">
        <v>4803</v>
      </c>
      <c r="L291" s="232"/>
      <c r="M291" s="236"/>
      <c r="N291" s="237"/>
      <c r="O291" s="237"/>
      <c r="P291" s="237"/>
      <c r="Q291" s="237"/>
      <c r="R291" s="237"/>
      <c r="S291" s="237"/>
      <c r="T291" s="238"/>
      <c r="AT291" s="233" t="s">
        <v>137</v>
      </c>
      <c r="AU291" s="233" t="s">
        <v>88</v>
      </c>
      <c r="AV291" s="231" t="s">
        <v>88</v>
      </c>
      <c r="AW291" s="231" t="s">
        <v>35</v>
      </c>
      <c r="AX291" s="231" t="s">
        <v>79</v>
      </c>
      <c r="AY291" s="233" t="s">
        <v>126</v>
      </c>
    </row>
    <row r="292" spans="2:51" s="239" customFormat="1" ht="12">
      <c r="B292" s="240"/>
      <c r="D292" s="226" t="s">
        <v>137</v>
      </c>
      <c r="E292" s="241" t="s">
        <v>1</v>
      </c>
      <c r="F292" s="242" t="s">
        <v>154</v>
      </c>
      <c r="H292" s="243">
        <v>4901</v>
      </c>
      <c r="L292" s="240"/>
      <c r="M292" s="244"/>
      <c r="N292" s="245"/>
      <c r="O292" s="245"/>
      <c r="P292" s="245"/>
      <c r="Q292" s="245"/>
      <c r="R292" s="245"/>
      <c r="S292" s="245"/>
      <c r="T292" s="246"/>
      <c r="AT292" s="241" t="s">
        <v>137</v>
      </c>
      <c r="AU292" s="241" t="s">
        <v>88</v>
      </c>
      <c r="AV292" s="239" t="s">
        <v>133</v>
      </c>
      <c r="AW292" s="239" t="s">
        <v>35</v>
      </c>
      <c r="AX292" s="239" t="s">
        <v>21</v>
      </c>
      <c r="AY292" s="241" t="s">
        <v>126</v>
      </c>
    </row>
    <row r="293" spans="1:65" s="132" customFormat="1" ht="22.15" customHeight="1">
      <c r="A293" s="129"/>
      <c r="B293" s="130"/>
      <c r="C293" s="212" t="s">
        <v>428</v>
      </c>
      <c r="D293" s="212" t="s">
        <v>128</v>
      </c>
      <c r="E293" s="213" t="s">
        <v>429</v>
      </c>
      <c r="F293" s="214" t="s">
        <v>430</v>
      </c>
      <c r="G293" s="215" t="s">
        <v>356</v>
      </c>
      <c r="H293" s="216">
        <v>4803</v>
      </c>
      <c r="I293" s="217"/>
      <c r="J293" s="218">
        <f>ROUND(I293*H293,2)</f>
        <v>0</v>
      </c>
      <c r="K293" s="214" t="s">
        <v>132</v>
      </c>
      <c r="L293" s="130"/>
      <c r="M293" s="219" t="s">
        <v>1</v>
      </c>
      <c r="N293" s="220" t="s">
        <v>44</v>
      </c>
      <c r="O293" s="221"/>
      <c r="P293" s="222">
        <f>O293*H293</f>
        <v>0</v>
      </c>
      <c r="Q293" s="222">
        <v>0</v>
      </c>
      <c r="R293" s="222">
        <f>Q293*H293</f>
        <v>0</v>
      </c>
      <c r="S293" s="222">
        <v>0</v>
      </c>
      <c r="T293" s="223">
        <f>S293*H293</f>
        <v>0</v>
      </c>
      <c r="U293" s="129"/>
      <c r="V293" s="129"/>
      <c r="W293" s="129"/>
      <c r="X293" s="129"/>
      <c r="Y293" s="129"/>
      <c r="Z293" s="129"/>
      <c r="AA293" s="129"/>
      <c r="AB293" s="129"/>
      <c r="AC293" s="129"/>
      <c r="AD293" s="129"/>
      <c r="AE293" s="129"/>
      <c r="AR293" s="224" t="s">
        <v>133</v>
      </c>
      <c r="AT293" s="224" t="s">
        <v>128</v>
      </c>
      <c r="AU293" s="224" t="s">
        <v>88</v>
      </c>
      <c r="AY293" s="121" t="s">
        <v>126</v>
      </c>
      <c r="BE293" s="225">
        <f>IF(N293="základní",J293,0)</f>
        <v>0</v>
      </c>
      <c r="BF293" s="225">
        <f>IF(N293="snížená",J293,0)</f>
        <v>0</v>
      </c>
      <c r="BG293" s="225">
        <f>IF(N293="zákl. přenesená",J293,0)</f>
        <v>0</v>
      </c>
      <c r="BH293" s="225">
        <f>IF(N293="sníž. přenesená",J293,0)</f>
        <v>0</v>
      </c>
      <c r="BI293" s="225">
        <f>IF(N293="nulová",J293,0)</f>
        <v>0</v>
      </c>
      <c r="BJ293" s="121" t="s">
        <v>21</v>
      </c>
      <c r="BK293" s="225">
        <f>ROUND(I293*H293,2)</f>
        <v>0</v>
      </c>
      <c r="BL293" s="121" t="s">
        <v>133</v>
      </c>
      <c r="BM293" s="224" t="s">
        <v>431</v>
      </c>
    </row>
    <row r="294" spans="1:47" s="132" customFormat="1" ht="19.5">
      <c r="A294" s="129"/>
      <c r="B294" s="130"/>
      <c r="C294" s="129"/>
      <c r="D294" s="226" t="s">
        <v>135</v>
      </c>
      <c r="E294" s="129"/>
      <c r="F294" s="227" t="s">
        <v>425</v>
      </c>
      <c r="G294" s="129"/>
      <c r="H294" s="129"/>
      <c r="I294" s="129"/>
      <c r="J294" s="129"/>
      <c r="K294" s="129"/>
      <c r="L294" s="130"/>
      <c r="M294" s="228"/>
      <c r="N294" s="229"/>
      <c r="O294" s="221"/>
      <c r="P294" s="221"/>
      <c r="Q294" s="221"/>
      <c r="R294" s="221"/>
      <c r="S294" s="221"/>
      <c r="T294" s="230"/>
      <c r="U294" s="129"/>
      <c r="V294" s="129"/>
      <c r="W294" s="129"/>
      <c r="X294" s="129"/>
      <c r="Y294" s="129"/>
      <c r="Z294" s="129"/>
      <c r="AA294" s="129"/>
      <c r="AB294" s="129"/>
      <c r="AC294" s="129"/>
      <c r="AD294" s="129"/>
      <c r="AE294" s="129"/>
      <c r="AT294" s="121" t="s">
        <v>135</v>
      </c>
      <c r="AU294" s="121" t="s">
        <v>88</v>
      </c>
    </row>
    <row r="295" spans="2:51" s="231" customFormat="1" ht="12">
      <c r="B295" s="232"/>
      <c r="D295" s="226" t="s">
        <v>137</v>
      </c>
      <c r="E295" s="233" t="s">
        <v>1</v>
      </c>
      <c r="F295" s="234" t="s">
        <v>138</v>
      </c>
      <c r="H295" s="235">
        <v>4803</v>
      </c>
      <c r="L295" s="232"/>
      <c r="M295" s="236"/>
      <c r="N295" s="237"/>
      <c r="O295" s="237"/>
      <c r="P295" s="237"/>
      <c r="Q295" s="237"/>
      <c r="R295" s="237"/>
      <c r="S295" s="237"/>
      <c r="T295" s="238"/>
      <c r="AT295" s="233" t="s">
        <v>137</v>
      </c>
      <c r="AU295" s="233" t="s">
        <v>88</v>
      </c>
      <c r="AV295" s="231" t="s">
        <v>88</v>
      </c>
      <c r="AW295" s="231" t="s">
        <v>35</v>
      </c>
      <c r="AX295" s="231" t="s">
        <v>21</v>
      </c>
      <c r="AY295" s="233" t="s">
        <v>126</v>
      </c>
    </row>
    <row r="296" spans="1:65" s="132" customFormat="1" ht="45" customHeight="1">
      <c r="A296" s="129"/>
      <c r="B296" s="130"/>
      <c r="C296" s="212" t="s">
        <v>432</v>
      </c>
      <c r="D296" s="212" t="s">
        <v>128</v>
      </c>
      <c r="E296" s="213" t="s">
        <v>433</v>
      </c>
      <c r="F296" s="214" t="s">
        <v>434</v>
      </c>
      <c r="G296" s="215" t="s">
        <v>356</v>
      </c>
      <c r="H296" s="216">
        <v>6000</v>
      </c>
      <c r="I296" s="217"/>
      <c r="J296" s="218">
        <f>ROUND(I296*H296,2)</f>
        <v>0</v>
      </c>
      <c r="K296" s="214" t="s">
        <v>132</v>
      </c>
      <c r="L296" s="130"/>
      <c r="M296" s="219" t="s">
        <v>1</v>
      </c>
      <c r="N296" s="220" t="s">
        <v>44</v>
      </c>
      <c r="O296" s="221"/>
      <c r="P296" s="222">
        <f>O296*H296</f>
        <v>0</v>
      </c>
      <c r="Q296" s="222">
        <v>0</v>
      </c>
      <c r="R296" s="222">
        <f>Q296*H296</f>
        <v>0</v>
      </c>
      <c r="S296" s="222">
        <v>0.172</v>
      </c>
      <c r="T296" s="223">
        <f>S296*H296</f>
        <v>1032</v>
      </c>
      <c r="U296" s="129"/>
      <c r="V296" s="129"/>
      <c r="W296" s="129"/>
      <c r="X296" s="129"/>
      <c r="Y296" s="129"/>
      <c r="Z296" s="129"/>
      <c r="AA296" s="129"/>
      <c r="AB296" s="129"/>
      <c r="AC296" s="129"/>
      <c r="AD296" s="129"/>
      <c r="AE296" s="129"/>
      <c r="AR296" s="224" t="s">
        <v>133</v>
      </c>
      <c r="AT296" s="224" t="s">
        <v>128</v>
      </c>
      <c r="AU296" s="224" t="s">
        <v>88</v>
      </c>
      <c r="AY296" s="121" t="s">
        <v>126</v>
      </c>
      <c r="BE296" s="225">
        <f>IF(N296="základní",J296,0)</f>
        <v>0</v>
      </c>
      <c r="BF296" s="225">
        <f>IF(N296="snížená",J296,0)</f>
        <v>0</v>
      </c>
      <c r="BG296" s="225">
        <f>IF(N296="zákl. přenesená",J296,0)</f>
        <v>0</v>
      </c>
      <c r="BH296" s="225">
        <f>IF(N296="sníž. přenesená",J296,0)</f>
        <v>0</v>
      </c>
      <c r="BI296" s="225">
        <f>IF(N296="nulová",J296,0)</f>
        <v>0</v>
      </c>
      <c r="BJ296" s="121" t="s">
        <v>21</v>
      </c>
      <c r="BK296" s="225">
        <f>ROUND(I296*H296,2)</f>
        <v>0</v>
      </c>
      <c r="BL296" s="121" t="s">
        <v>133</v>
      </c>
      <c r="BM296" s="224" t="s">
        <v>435</v>
      </c>
    </row>
    <row r="297" spans="1:47" s="132" customFormat="1" ht="68.25">
      <c r="A297" s="129"/>
      <c r="B297" s="130"/>
      <c r="C297" s="129"/>
      <c r="D297" s="226" t="s">
        <v>135</v>
      </c>
      <c r="E297" s="129"/>
      <c r="F297" s="227" t="s">
        <v>436</v>
      </c>
      <c r="G297" s="129"/>
      <c r="H297" s="129"/>
      <c r="I297" s="129"/>
      <c r="J297" s="129"/>
      <c r="K297" s="129"/>
      <c r="L297" s="130"/>
      <c r="M297" s="228"/>
      <c r="N297" s="229"/>
      <c r="O297" s="221"/>
      <c r="P297" s="221"/>
      <c r="Q297" s="221"/>
      <c r="R297" s="221"/>
      <c r="S297" s="221"/>
      <c r="T297" s="230"/>
      <c r="U297" s="129"/>
      <c r="V297" s="129"/>
      <c r="W297" s="129"/>
      <c r="X297" s="129"/>
      <c r="Y297" s="129"/>
      <c r="Z297" s="129"/>
      <c r="AA297" s="129"/>
      <c r="AB297" s="129"/>
      <c r="AC297" s="129"/>
      <c r="AD297" s="129"/>
      <c r="AE297" s="129"/>
      <c r="AT297" s="121" t="s">
        <v>135</v>
      </c>
      <c r="AU297" s="121" t="s">
        <v>88</v>
      </c>
    </row>
    <row r="298" spans="2:51" s="231" customFormat="1" ht="12">
      <c r="B298" s="232"/>
      <c r="D298" s="226" t="s">
        <v>137</v>
      </c>
      <c r="E298" s="233" t="s">
        <v>1</v>
      </c>
      <c r="F298" s="234" t="s">
        <v>437</v>
      </c>
      <c r="H298" s="235">
        <v>6000</v>
      </c>
      <c r="L298" s="232"/>
      <c r="M298" s="236"/>
      <c r="N298" s="237"/>
      <c r="O298" s="237"/>
      <c r="P298" s="237"/>
      <c r="Q298" s="237"/>
      <c r="R298" s="237"/>
      <c r="S298" s="237"/>
      <c r="T298" s="238"/>
      <c r="AT298" s="233" t="s">
        <v>137</v>
      </c>
      <c r="AU298" s="233" t="s">
        <v>88</v>
      </c>
      <c r="AV298" s="231" t="s">
        <v>88</v>
      </c>
      <c r="AW298" s="231" t="s">
        <v>35</v>
      </c>
      <c r="AX298" s="231" t="s">
        <v>21</v>
      </c>
      <c r="AY298" s="233" t="s">
        <v>126</v>
      </c>
    </row>
    <row r="299" spans="1:65" s="132" customFormat="1" ht="57.6" customHeight="1">
      <c r="A299" s="129"/>
      <c r="B299" s="130"/>
      <c r="C299" s="212" t="s">
        <v>438</v>
      </c>
      <c r="D299" s="212" t="s">
        <v>128</v>
      </c>
      <c r="E299" s="213" t="s">
        <v>439</v>
      </c>
      <c r="F299" s="214" t="s">
        <v>440</v>
      </c>
      <c r="G299" s="215" t="s">
        <v>131</v>
      </c>
      <c r="H299" s="216">
        <v>6000</v>
      </c>
      <c r="I299" s="217"/>
      <c r="J299" s="218">
        <f>ROUND(I299*H299,2)</f>
        <v>0</v>
      </c>
      <c r="K299" s="214" t="s">
        <v>132</v>
      </c>
      <c r="L299" s="130"/>
      <c r="M299" s="219" t="s">
        <v>1</v>
      </c>
      <c r="N299" s="220" t="s">
        <v>44</v>
      </c>
      <c r="O299" s="221"/>
      <c r="P299" s="222">
        <f>O299*H299</f>
        <v>0</v>
      </c>
      <c r="Q299" s="222">
        <v>0</v>
      </c>
      <c r="R299" s="222">
        <f>Q299*H299</f>
        <v>0</v>
      </c>
      <c r="S299" s="222">
        <v>0.126</v>
      </c>
      <c r="T299" s="223">
        <f>S299*H299</f>
        <v>756</v>
      </c>
      <c r="U299" s="129"/>
      <c r="V299" s="129"/>
      <c r="W299" s="129"/>
      <c r="X299" s="129"/>
      <c r="Y299" s="129"/>
      <c r="Z299" s="129"/>
      <c r="AA299" s="129"/>
      <c r="AB299" s="129"/>
      <c r="AC299" s="129"/>
      <c r="AD299" s="129"/>
      <c r="AE299" s="129"/>
      <c r="AR299" s="224" t="s">
        <v>133</v>
      </c>
      <c r="AT299" s="224" t="s">
        <v>128</v>
      </c>
      <c r="AU299" s="224" t="s">
        <v>88</v>
      </c>
      <c r="AY299" s="121" t="s">
        <v>126</v>
      </c>
      <c r="BE299" s="225">
        <f>IF(N299="základní",J299,0)</f>
        <v>0</v>
      </c>
      <c r="BF299" s="225">
        <f>IF(N299="snížená",J299,0)</f>
        <v>0</v>
      </c>
      <c r="BG299" s="225">
        <f>IF(N299="zákl. přenesená",J299,0)</f>
        <v>0</v>
      </c>
      <c r="BH299" s="225">
        <f>IF(N299="sníž. přenesená",J299,0)</f>
        <v>0</v>
      </c>
      <c r="BI299" s="225">
        <f>IF(N299="nulová",J299,0)</f>
        <v>0</v>
      </c>
      <c r="BJ299" s="121" t="s">
        <v>21</v>
      </c>
      <c r="BK299" s="225">
        <f>ROUND(I299*H299,2)</f>
        <v>0</v>
      </c>
      <c r="BL299" s="121" t="s">
        <v>133</v>
      </c>
      <c r="BM299" s="224" t="s">
        <v>441</v>
      </c>
    </row>
    <row r="300" spans="1:47" s="132" customFormat="1" ht="39">
      <c r="A300" s="129"/>
      <c r="B300" s="130"/>
      <c r="C300" s="129"/>
      <c r="D300" s="226" t="s">
        <v>135</v>
      </c>
      <c r="E300" s="129"/>
      <c r="F300" s="227" t="s">
        <v>442</v>
      </c>
      <c r="G300" s="129"/>
      <c r="H300" s="129"/>
      <c r="I300" s="129"/>
      <c r="J300" s="129"/>
      <c r="K300" s="129"/>
      <c r="L300" s="130"/>
      <c r="M300" s="228"/>
      <c r="N300" s="229"/>
      <c r="O300" s="221"/>
      <c r="P300" s="221"/>
      <c r="Q300" s="221"/>
      <c r="R300" s="221"/>
      <c r="S300" s="221"/>
      <c r="T300" s="230"/>
      <c r="U300" s="129"/>
      <c r="V300" s="129"/>
      <c r="W300" s="129"/>
      <c r="X300" s="129"/>
      <c r="Y300" s="129"/>
      <c r="Z300" s="129"/>
      <c r="AA300" s="129"/>
      <c r="AB300" s="129"/>
      <c r="AC300" s="129"/>
      <c r="AD300" s="129"/>
      <c r="AE300" s="129"/>
      <c r="AT300" s="121" t="s">
        <v>135</v>
      </c>
      <c r="AU300" s="121" t="s">
        <v>88</v>
      </c>
    </row>
    <row r="301" spans="2:51" s="231" customFormat="1" ht="12">
      <c r="B301" s="232"/>
      <c r="D301" s="226" t="s">
        <v>137</v>
      </c>
      <c r="E301" s="233" t="s">
        <v>1</v>
      </c>
      <c r="F301" s="234" t="s">
        <v>437</v>
      </c>
      <c r="H301" s="235">
        <v>6000</v>
      </c>
      <c r="L301" s="232"/>
      <c r="M301" s="236"/>
      <c r="N301" s="237"/>
      <c r="O301" s="237"/>
      <c r="P301" s="237"/>
      <c r="Q301" s="237"/>
      <c r="R301" s="237"/>
      <c r="S301" s="237"/>
      <c r="T301" s="238"/>
      <c r="AT301" s="233" t="s">
        <v>137</v>
      </c>
      <c r="AU301" s="233" t="s">
        <v>88</v>
      </c>
      <c r="AV301" s="231" t="s">
        <v>88</v>
      </c>
      <c r="AW301" s="231" t="s">
        <v>35</v>
      </c>
      <c r="AX301" s="231" t="s">
        <v>21</v>
      </c>
      <c r="AY301" s="233" t="s">
        <v>126</v>
      </c>
    </row>
    <row r="302" spans="1:65" s="132" customFormat="1" ht="22.15" customHeight="1">
      <c r="A302" s="129"/>
      <c r="B302" s="130"/>
      <c r="C302" s="212" t="s">
        <v>443</v>
      </c>
      <c r="D302" s="212" t="s">
        <v>128</v>
      </c>
      <c r="E302" s="213" t="s">
        <v>444</v>
      </c>
      <c r="F302" s="214" t="s">
        <v>445</v>
      </c>
      <c r="G302" s="215" t="s">
        <v>148</v>
      </c>
      <c r="H302" s="216">
        <v>30.938</v>
      </c>
      <c r="I302" s="217"/>
      <c r="J302" s="218">
        <f>ROUND(I302*H302,2)</f>
        <v>0</v>
      </c>
      <c r="K302" s="214" t="s">
        <v>132</v>
      </c>
      <c r="L302" s="130"/>
      <c r="M302" s="219" t="s">
        <v>1</v>
      </c>
      <c r="N302" s="220" t="s">
        <v>44</v>
      </c>
      <c r="O302" s="221"/>
      <c r="P302" s="222">
        <f>O302*H302</f>
        <v>0</v>
      </c>
      <c r="Q302" s="222">
        <v>0</v>
      </c>
      <c r="R302" s="222">
        <f>Q302*H302</f>
        <v>0</v>
      </c>
      <c r="S302" s="222">
        <v>0.001</v>
      </c>
      <c r="T302" s="223">
        <f>S302*H302</f>
        <v>0.030938</v>
      </c>
      <c r="U302" s="129"/>
      <c r="V302" s="129"/>
      <c r="W302" s="129"/>
      <c r="X302" s="129"/>
      <c r="Y302" s="129"/>
      <c r="Z302" s="129"/>
      <c r="AA302" s="129"/>
      <c r="AB302" s="129"/>
      <c r="AC302" s="129"/>
      <c r="AD302" s="129"/>
      <c r="AE302" s="129"/>
      <c r="AR302" s="224" t="s">
        <v>133</v>
      </c>
      <c r="AT302" s="224" t="s">
        <v>128</v>
      </c>
      <c r="AU302" s="224" t="s">
        <v>88</v>
      </c>
      <c r="AY302" s="121" t="s">
        <v>126</v>
      </c>
      <c r="BE302" s="225">
        <f>IF(N302="základní",J302,0)</f>
        <v>0</v>
      </c>
      <c r="BF302" s="225">
        <f>IF(N302="snížená",J302,0)</f>
        <v>0</v>
      </c>
      <c r="BG302" s="225">
        <f>IF(N302="zákl. přenesená",J302,0)</f>
        <v>0</v>
      </c>
      <c r="BH302" s="225">
        <f>IF(N302="sníž. přenesená",J302,0)</f>
        <v>0</v>
      </c>
      <c r="BI302" s="225">
        <f>IF(N302="nulová",J302,0)</f>
        <v>0</v>
      </c>
      <c r="BJ302" s="121" t="s">
        <v>21</v>
      </c>
      <c r="BK302" s="225">
        <f>ROUND(I302*H302,2)</f>
        <v>0</v>
      </c>
      <c r="BL302" s="121" t="s">
        <v>133</v>
      </c>
      <c r="BM302" s="224" t="s">
        <v>446</v>
      </c>
    </row>
    <row r="303" spans="1:47" s="132" customFormat="1" ht="29.25">
      <c r="A303" s="129"/>
      <c r="B303" s="130"/>
      <c r="C303" s="129"/>
      <c r="D303" s="226" t="s">
        <v>135</v>
      </c>
      <c r="E303" s="129"/>
      <c r="F303" s="227" t="s">
        <v>447</v>
      </c>
      <c r="G303" s="129"/>
      <c r="H303" s="129"/>
      <c r="I303" s="129"/>
      <c r="J303" s="129"/>
      <c r="K303" s="129"/>
      <c r="L303" s="130"/>
      <c r="M303" s="228"/>
      <c r="N303" s="229"/>
      <c r="O303" s="221"/>
      <c r="P303" s="221"/>
      <c r="Q303" s="221"/>
      <c r="R303" s="221"/>
      <c r="S303" s="221"/>
      <c r="T303" s="230"/>
      <c r="U303" s="129"/>
      <c r="V303" s="129"/>
      <c r="W303" s="129"/>
      <c r="X303" s="129"/>
      <c r="Y303" s="129"/>
      <c r="Z303" s="129"/>
      <c r="AA303" s="129"/>
      <c r="AB303" s="129"/>
      <c r="AC303" s="129"/>
      <c r="AD303" s="129"/>
      <c r="AE303" s="129"/>
      <c r="AT303" s="121" t="s">
        <v>135</v>
      </c>
      <c r="AU303" s="121" t="s">
        <v>88</v>
      </c>
    </row>
    <row r="304" spans="2:51" s="231" customFormat="1" ht="12">
      <c r="B304" s="232"/>
      <c r="D304" s="226" t="s">
        <v>137</v>
      </c>
      <c r="E304" s="233" t="s">
        <v>1</v>
      </c>
      <c r="F304" s="234" t="s">
        <v>448</v>
      </c>
      <c r="H304" s="235">
        <v>30.938</v>
      </c>
      <c r="L304" s="232"/>
      <c r="M304" s="236"/>
      <c r="N304" s="237"/>
      <c r="O304" s="237"/>
      <c r="P304" s="237"/>
      <c r="Q304" s="237"/>
      <c r="R304" s="237"/>
      <c r="S304" s="237"/>
      <c r="T304" s="238"/>
      <c r="AT304" s="233" t="s">
        <v>137</v>
      </c>
      <c r="AU304" s="233" t="s">
        <v>88</v>
      </c>
      <c r="AV304" s="231" t="s">
        <v>88</v>
      </c>
      <c r="AW304" s="231" t="s">
        <v>35</v>
      </c>
      <c r="AX304" s="231" t="s">
        <v>21</v>
      </c>
      <c r="AY304" s="233" t="s">
        <v>126</v>
      </c>
    </row>
    <row r="305" spans="1:65" s="132" customFormat="1" ht="45" customHeight="1">
      <c r="A305" s="129"/>
      <c r="B305" s="130"/>
      <c r="C305" s="212" t="s">
        <v>449</v>
      </c>
      <c r="D305" s="212" t="s">
        <v>128</v>
      </c>
      <c r="E305" s="213" t="s">
        <v>450</v>
      </c>
      <c r="F305" s="214" t="s">
        <v>451</v>
      </c>
      <c r="G305" s="215" t="s">
        <v>306</v>
      </c>
      <c r="H305" s="216">
        <v>26</v>
      </c>
      <c r="I305" s="217"/>
      <c r="J305" s="218">
        <f>ROUND(I305*H305,2)</f>
        <v>0</v>
      </c>
      <c r="K305" s="214" t="s">
        <v>132</v>
      </c>
      <c r="L305" s="130"/>
      <c r="M305" s="219" t="s">
        <v>1</v>
      </c>
      <c r="N305" s="220" t="s">
        <v>44</v>
      </c>
      <c r="O305" s="221"/>
      <c r="P305" s="222">
        <f>O305*H305</f>
        <v>0</v>
      </c>
      <c r="Q305" s="222">
        <v>0</v>
      </c>
      <c r="R305" s="222">
        <f>Q305*H305</f>
        <v>0</v>
      </c>
      <c r="S305" s="222">
        <v>0.082</v>
      </c>
      <c r="T305" s="223">
        <f>S305*H305</f>
        <v>2.132</v>
      </c>
      <c r="U305" s="129"/>
      <c r="V305" s="129"/>
      <c r="W305" s="129"/>
      <c r="X305" s="129"/>
      <c r="Y305" s="129"/>
      <c r="Z305" s="129"/>
      <c r="AA305" s="129"/>
      <c r="AB305" s="129"/>
      <c r="AC305" s="129"/>
      <c r="AD305" s="129"/>
      <c r="AE305" s="129"/>
      <c r="AR305" s="224" t="s">
        <v>133</v>
      </c>
      <c r="AT305" s="224" t="s">
        <v>128</v>
      </c>
      <c r="AU305" s="224" t="s">
        <v>88</v>
      </c>
      <c r="AY305" s="121" t="s">
        <v>126</v>
      </c>
      <c r="BE305" s="225">
        <f>IF(N305="základní",J305,0)</f>
        <v>0</v>
      </c>
      <c r="BF305" s="225">
        <f>IF(N305="snížená",J305,0)</f>
        <v>0</v>
      </c>
      <c r="BG305" s="225">
        <f>IF(N305="zákl. přenesená",J305,0)</f>
        <v>0</v>
      </c>
      <c r="BH305" s="225">
        <f>IF(N305="sníž. přenesená",J305,0)</f>
        <v>0</v>
      </c>
      <c r="BI305" s="225">
        <f>IF(N305="nulová",J305,0)</f>
        <v>0</v>
      </c>
      <c r="BJ305" s="121" t="s">
        <v>21</v>
      </c>
      <c r="BK305" s="225">
        <f>ROUND(I305*H305,2)</f>
        <v>0</v>
      </c>
      <c r="BL305" s="121" t="s">
        <v>133</v>
      </c>
      <c r="BM305" s="224" t="s">
        <v>452</v>
      </c>
    </row>
    <row r="306" spans="1:47" s="132" customFormat="1" ht="68.25">
      <c r="A306" s="129"/>
      <c r="B306" s="130"/>
      <c r="C306" s="129"/>
      <c r="D306" s="226" t="s">
        <v>135</v>
      </c>
      <c r="E306" s="129"/>
      <c r="F306" s="227" t="s">
        <v>453</v>
      </c>
      <c r="G306" s="129"/>
      <c r="H306" s="129"/>
      <c r="I306" s="129"/>
      <c r="J306" s="129"/>
      <c r="K306" s="129"/>
      <c r="L306" s="130"/>
      <c r="M306" s="228"/>
      <c r="N306" s="229"/>
      <c r="O306" s="221"/>
      <c r="P306" s="221"/>
      <c r="Q306" s="221"/>
      <c r="R306" s="221"/>
      <c r="S306" s="221"/>
      <c r="T306" s="230"/>
      <c r="U306" s="129"/>
      <c r="V306" s="129"/>
      <c r="W306" s="129"/>
      <c r="X306" s="129"/>
      <c r="Y306" s="129"/>
      <c r="Z306" s="129"/>
      <c r="AA306" s="129"/>
      <c r="AB306" s="129"/>
      <c r="AC306" s="129"/>
      <c r="AD306" s="129"/>
      <c r="AE306" s="129"/>
      <c r="AT306" s="121" t="s">
        <v>135</v>
      </c>
      <c r="AU306" s="121" t="s">
        <v>88</v>
      </c>
    </row>
    <row r="307" spans="1:65" s="132" customFormat="1" ht="57.6" customHeight="1">
      <c r="A307" s="129"/>
      <c r="B307" s="130"/>
      <c r="C307" s="212" t="s">
        <v>454</v>
      </c>
      <c r="D307" s="212" t="s">
        <v>128</v>
      </c>
      <c r="E307" s="213" t="s">
        <v>455</v>
      </c>
      <c r="F307" s="214" t="s">
        <v>456</v>
      </c>
      <c r="G307" s="215" t="s">
        <v>306</v>
      </c>
      <c r="H307" s="216">
        <v>101</v>
      </c>
      <c r="I307" s="217"/>
      <c r="J307" s="218">
        <f>ROUND(I307*H307,2)</f>
        <v>0</v>
      </c>
      <c r="K307" s="214" t="s">
        <v>132</v>
      </c>
      <c r="L307" s="130"/>
      <c r="M307" s="219" t="s">
        <v>1</v>
      </c>
      <c r="N307" s="220" t="s">
        <v>44</v>
      </c>
      <c r="O307" s="221"/>
      <c r="P307" s="222">
        <f>O307*H307</f>
        <v>0</v>
      </c>
      <c r="Q307" s="222">
        <v>0</v>
      </c>
      <c r="R307" s="222">
        <f>Q307*H307</f>
        <v>0</v>
      </c>
      <c r="S307" s="222">
        <v>0.037</v>
      </c>
      <c r="T307" s="223">
        <f>S307*H307</f>
        <v>3.7369999999999997</v>
      </c>
      <c r="U307" s="129"/>
      <c r="V307" s="129"/>
      <c r="W307" s="129"/>
      <c r="X307" s="129"/>
      <c r="Y307" s="129"/>
      <c r="Z307" s="129"/>
      <c r="AA307" s="129"/>
      <c r="AB307" s="129"/>
      <c r="AC307" s="129"/>
      <c r="AD307" s="129"/>
      <c r="AE307" s="129"/>
      <c r="AR307" s="224" t="s">
        <v>133</v>
      </c>
      <c r="AT307" s="224" t="s">
        <v>128</v>
      </c>
      <c r="AU307" s="224" t="s">
        <v>88</v>
      </c>
      <c r="AY307" s="121" t="s">
        <v>126</v>
      </c>
      <c r="BE307" s="225">
        <f>IF(N307="základní",J307,0)</f>
        <v>0</v>
      </c>
      <c r="BF307" s="225">
        <f>IF(N307="snížená",J307,0)</f>
        <v>0</v>
      </c>
      <c r="BG307" s="225">
        <f>IF(N307="zákl. přenesená",J307,0)</f>
        <v>0</v>
      </c>
      <c r="BH307" s="225">
        <f>IF(N307="sníž. přenesená",J307,0)</f>
        <v>0</v>
      </c>
      <c r="BI307" s="225">
        <f>IF(N307="nulová",J307,0)</f>
        <v>0</v>
      </c>
      <c r="BJ307" s="121" t="s">
        <v>21</v>
      </c>
      <c r="BK307" s="225">
        <f>ROUND(I307*H307,2)</f>
        <v>0</v>
      </c>
      <c r="BL307" s="121" t="s">
        <v>133</v>
      </c>
      <c r="BM307" s="224" t="s">
        <v>457</v>
      </c>
    </row>
    <row r="308" spans="1:47" s="132" customFormat="1" ht="68.25">
      <c r="A308" s="129"/>
      <c r="B308" s="130"/>
      <c r="C308" s="129"/>
      <c r="D308" s="226" t="s">
        <v>135</v>
      </c>
      <c r="E308" s="129"/>
      <c r="F308" s="227" t="s">
        <v>453</v>
      </c>
      <c r="G308" s="129"/>
      <c r="H308" s="129"/>
      <c r="I308" s="129"/>
      <c r="J308" s="129"/>
      <c r="K308" s="129"/>
      <c r="L308" s="130"/>
      <c r="M308" s="228"/>
      <c r="N308" s="229"/>
      <c r="O308" s="221"/>
      <c r="P308" s="221"/>
      <c r="Q308" s="221"/>
      <c r="R308" s="221"/>
      <c r="S308" s="221"/>
      <c r="T308" s="230"/>
      <c r="U308" s="129"/>
      <c r="V308" s="129"/>
      <c r="W308" s="129"/>
      <c r="X308" s="129"/>
      <c r="Y308" s="129"/>
      <c r="Z308" s="129"/>
      <c r="AA308" s="129"/>
      <c r="AB308" s="129"/>
      <c r="AC308" s="129"/>
      <c r="AD308" s="129"/>
      <c r="AE308" s="129"/>
      <c r="AT308" s="121" t="s">
        <v>135</v>
      </c>
      <c r="AU308" s="121" t="s">
        <v>88</v>
      </c>
    </row>
    <row r="309" spans="2:51" s="231" customFormat="1" ht="12">
      <c r="B309" s="232"/>
      <c r="D309" s="226" t="s">
        <v>137</v>
      </c>
      <c r="E309" s="233" t="s">
        <v>1</v>
      </c>
      <c r="F309" s="234" t="s">
        <v>458</v>
      </c>
      <c r="H309" s="235">
        <v>101</v>
      </c>
      <c r="L309" s="232"/>
      <c r="M309" s="236"/>
      <c r="N309" s="237"/>
      <c r="O309" s="237"/>
      <c r="P309" s="237"/>
      <c r="Q309" s="237"/>
      <c r="R309" s="237"/>
      <c r="S309" s="237"/>
      <c r="T309" s="238"/>
      <c r="AT309" s="233" t="s">
        <v>137</v>
      </c>
      <c r="AU309" s="233" t="s">
        <v>88</v>
      </c>
      <c r="AV309" s="231" t="s">
        <v>88</v>
      </c>
      <c r="AW309" s="231" t="s">
        <v>35</v>
      </c>
      <c r="AX309" s="231" t="s">
        <v>21</v>
      </c>
      <c r="AY309" s="233" t="s">
        <v>126</v>
      </c>
    </row>
    <row r="310" spans="1:65" s="132" customFormat="1" ht="45" customHeight="1">
      <c r="A310" s="129"/>
      <c r="B310" s="130"/>
      <c r="C310" s="212" t="s">
        <v>459</v>
      </c>
      <c r="D310" s="212" t="s">
        <v>128</v>
      </c>
      <c r="E310" s="213" t="s">
        <v>460</v>
      </c>
      <c r="F310" s="214" t="s">
        <v>461</v>
      </c>
      <c r="G310" s="215" t="s">
        <v>356</v>
      </c>
      <c r="H310" s="216">
        <v>33</v>
      </c>
      <c r="I310" s="217"/>
      <c r="J310" s="218">
        <f>ROUND(I310*H310,2)</f>
        <v>0</v>
      </c>
      <c r="K310" s="214" t="s">
        <v>132</v>
      </c>
      <c r="L310" s="130"/>
      <c r="M310" s="219" t="s">
        <v>1</v>
      </c>
      <c r="N310" s="220" t="s">
        <v>44</v>
      </c>
      <c r="O310" s="221"/>
      <c r="P310" s="222">
        <f>O310*H310</f>
        <v>0</v>
      </c>
      <c r="Q310" s="222">
        <v>0</v>
      </c>
      <c r="R310" s="222">
        <f>Q310*H310</f>
        <v>0</v>
      </c>
      <c r="S310" s="222">
        <v>2.055</v>
      </c>
      <c r="T310" s="223">
        <f>S310*H310</f>
        <v>67.81500000000001</v>
      </c>
      <c r="U310" s="129"/>
      <c r="V310" s="129"/>
      <c r="W310" s="129"/>
      <c r="X310" s="129"/>
      <c r="Y310" s="129"/>
      <c r="Z310" s="129"/>
      <c r="AA310" s="129"/>
      <c r="AB310" s="129"/>
      <c r="AC310" s="129"/>
      <c r="AD310" s="129"/>
      <c r="AE310" s="129"/>
      <c r="AR310" s="224" t="s">
        <v>133</v>
      </c>
      <c r="AT310" s="224" t="s">
        <v>128</v>
      </c>
      <c r="AU310" s="224" t="s">
        <v>88</v>
      </c>
      <c r="AY310" s="121" t="s">
        <v>126</v>
      </c>
      <c r="BE310" s="225">
        <f>IF(N310="základní",J310,0)</f>
        <v>0</v>
      </c>
      <c r="BF310" s="225">
        <f>IF(N310="snížená",J310,0)</f>
        <v>0</v>
      </c>
      <c r="BG310" s="225">
        <f>IF(N310="zákl. přenesená",J310,0)</f>
        <v>0</v>
      </c>
      <c r="BH310" s="225">
        <f>IF(N310="sníž. přenesená",J310,0)</f>
        <v>0</v>
      </c>
      <c r="BI310" s="225">
        <f>IF(N310="nulová",J310,0)</f>
        <v>0</v>
      </c>
      <c r="BJ310" s="121" t="s">
        <v>21</v>
      </c>
      <c r="BK310" s="225">
        <f>ROUND(I310*H310,2)</f>
        <v>0</v>
      </c>
      <c r="BL310" s="121" t="s">
        <v>133</v>
      </c>
      <c r="BM310" s="224" t="s">
        <v>462</v>
      </c>
    </row>
    <row r="311" spans="1:47" s="132" customFormat="1" ht="107.25">
      <c r="A311" s="129"/>
      <c r="B311" s="130"/>
      <c r="C311" s="129"/>
      <c r="D311" s="226" t="s">
        <v>135</v>
      </c>
      <c r="E311" s="129"/>
      <c r="F311" s="227" t="s">
        <v>463</v>
      </c>
      <c r="G311" s="129"/>
      <c r="H311" s="129"/>
      <c r="I311" s="129"/>
      <c r="J311" s="129"/>
      <c r="K311" s="129"/>
      <c r="L311" s="130"/>
      <c r="M311" s="228"/>
      <c r="N311" s="229"/>
      <c r="O311" s="221"/>
      <c r="P311" s="221"/>
      <c r="Q311" s="221"/>
      <c r="R311" s="221"/>
      <c r="S311" s="221"/>
      <c r="T311" s="230"/>
      <c r="U311" s="129"/>
      <c r="V311" s="129"/>
      <c r="W311" s="129"/>
      <c r="X311" s="129"/>
      <c r="Y311" s="129"/>
      <c r="Z311" s="129"/>
      <c r="AA311" s="129"/>
      <c r="AB311" s="129"/>
      <c r="AC311" s="129"/>
      <c r="AD311" s="129"/>
      <c r="AE311" s="129"/>
      <c r="AT311" s="121" t="s">
        <v>135</v>
      </c>
      <c r="AU311" s="121" t="s">
        <v>88</v>
      </c>
    </row>
    <row r="312" spans="2:51" s="231" customFormat="1" ht="12">
      <c r="B312" s="232"/>
      <c r="D312" s="226" t="s">
        <v>137</v>
      </c>
      <c r="E312" s="233" t="s">
        <v>1</v>
      </c>
      <c r="F312" s="234" t="s">
        <v>464</v>
      </c>
      <c r="H312" s="235">
        <v>33</v>
      </c>
      <c r="L312" s="232"/>
      <c r="M312" s="236"/>
      <c r="N312" s="237"/>
      <c r="O312" s="237"/>
      <c r="P312" s="237"/>
      <c r="Q312" s="237"/>
      <c r="R312" s="237"/>
      <c r="S312" s="237"/>
      <c r="T312" s="238"/>
      <c r="AT312" s="233" t="s">
        <v>137</v>
      </c>
      <c r="AU312" s="233" t="s">
        <v>88</v>
      </c>
      <c r="AV312" s="231" t="s">
        <v>88</v>
      </c>
      <c r="AW312" s="231" t="s">
        <v>35</v>
      </c>
      <c r="AX312" s="231" t="s">
        <v>21</v>
      </c>
      <c r="AY312" s="233" t="s">
        <v>126</v>
      </c>
    </row>
    <row r="313" spans="1:65" s="132" customFormat="1" ht="22.15" customHeight="1">
      <c r="A313" s="129"/>
      <c r="B313" s="130"/>
      <c r="C313" s="212" t="s">
        <v>465</v>
      </c>
      <c r="D313" s="212" t="s">
        <v>128</v>
      </c>
      <c r="E313" s="213" t="s">
        <v>466</v>
      </c>
      <c r="F313" s="214" t="s">
        <v>467</v>
      </c>
      <c r="G313" s="215" t="s">
        <v>356</v>
      </c>
      <c r="H313" s="216">
        <v>59</v>
      </c>
      <c r="I313" s="217"/>
      <c r="J313" s="218">
        <f>ROUND(I313*H313,2)</f>
        <v>0</v>
      </c>
      <c r="K313" s="214" t="s">
        <v>259</v>
      </c>
      <c r="L313" s="130"/>
      <c r="M313" s="219" t="s">
        <v>1</v>
      </c>
      <c r="N313" s="220" t="s">
        <v>44</v>
      </c>
      <c r="O313" s="221"/>
      <c r="P313" s="222">
        <f>O313*H313</f>
        <v>0</v>
      </c>
      <c r="Q313" s="222">
        <v>3E-05</v>
      </c>
      <c r="R313" s="222">
        <f>Q313*H313</f>
        <v>0.00177</v>
      </c>
      <c r="S313" s="222">
        <v>0</v>
      </c>
      <c r="T313" s="223">
        <f>S313*H313</f>
        <v>0</v>
      </c>
      <c r="U313" s="129"/>
      <c r="V313" s="129"/>
      <c r="W313" s="129"/>
      <c r="X313" s="129"/>
      <c r="Y313" s="129"/>
      <c r="Z313" s="129"/>
      <c r="AA313" s="129"/>
      <c r="AB313" s="129"/>
      <c r="AC313" s="129"/>
      <c r="AD313" s="129"/>
      <c r="AE313" s="129"/>
      <c r="AR313" s="224" t="s">
        <v>133</v>
      </c>
      <c r="AT313" s="224" t="s">
        <v>128</v>
      </c>
      <c r="AU313" s="224" t="s">
        <v>88</v>
      </c>
      <c r="AY313" s="121" t="s">
        <v>126</v>
      </c>
      <c r="BE313" s="225">
        <f>IF(N313="základní",J313,0)</f>
        <v>0</v>
      </c>
      <c r="BF313" s="225">
        <f>IF(N313="snížená",J313,0)</f>
        <v>0</v>
      </c>
      <c r="BG313" s="225">
        <f>IF(N313="zákl. přenesená",J313,0)</f>
        <v>0</v>
      </c>
      <c r="BH313" s="225">
        <f>IF(N313="sníž. přenesená",J313,0)</f>
        <v>0</v>
      </c>
      <c r="BI313" s="225">
        <f>IF(N313="nulová",J313,0)</f>
        <v>0</v>
      </c>
      <c r="BJ313" s="121" t="s">
        <v>21</v>
      </c>
      <c r="BK313" s="225">
        <f>ROUND(I313*H313,2)</f>
        <v>0</v>
      </c>
      <c r="BL313" s="121" t="s">
        <v>133</v>
      </c>
      <c r="BM313" s="224" t="s">
        <v>468</v>
      </c>
    </row>
    <row r="314" spans="2:51" s="247" customFormat="1" ht="12">
      <c r="B314" s="248"/>
      <c r="D314" s="226" t="s">
        <v>137</v>
      </c>
      <c r="E314" s="249" t="s">
        <v>1</v>
      </c>
      <c r="F314" s="250" t="s">
        <v>469</v>
      </c>
      <c r="H314" s="249" t="s">
        <v>1</v>
      </c>
      <c r="L314" s="248"/>
      <c r="M314" s="251"/>
      <c r="N314" s="252"/>
      <c r="O314" s="252"/>
      <c r="P314" s="252"/>
      <c r="Q314" s="252"/>
      <c r="R314" s="252"/>
      <c r="S314" s="252"/>
      <c r="T314" s="253"/>
      <c r="AT314" s="249" t="s">
        <v>137</v>
      </c>
      <c r="AU314" s="249" t="s">
        <v>88</v>
      </c>
      <c r="AV314" s="247" t="s">
        <v>21</v>
      </c>
      <c r="AW314" s="247" t="s">
        <v>35</v>
      </c>
      <c r="AX314" s="247" t="s">
        <v>79</v>
      </c>
      <c r="AY314" s="249" t="s">
        <v>126</v>
      </c>
    </row>
    <row r="315" spans="2:51" s="231" customFormat="1" ht="12">
      <c r="B315" s="232"/>
      <c r="D315" s="226" t="s">
        <v>137</v>
      </c>
      <c r="E315" s="233" t="s">
        <v>1</v>
      </c>
      <c r="F315" s="234" t="s">
        <v>470</v>
      </c>
      <c r="H315" s="235">
        <v>59</v>
      </c>
      <c r="L315" s="232"/>
      <c r="M315" s="236"/>
      <c r="N315" s="237"/>
      <c r="O315" s="237"/>
      <c r="P315" s="237"/>
      <c r="Q315" s="237"/>
      <c r="R315" s="237"/>
      <c r="S315" s="237"/>
      <c r="T315" s="238"/>
      <c r="AT315" s="233" t="s">
        <v>137</v>
      </c>
      <c r="AU315" s="233" t="s">
        <v>88</v>
      </c>
      <c r="AV315" s="231" t="s">
        <v>88</v>
      </c>
      <c r="AW315" s="231" t="s">
        <v>35</v>
      </c>
      <c r="AX315" s="231" t="s">
        <v>21</v>
      </c>
      <c r="AY315" s="233" t="s">
        <v>126</v>
      </c>
    </row>
    <row r="316" spans="2:63" s="199" customFormat="1" ht="22.9" customHeight="1">
      <c r="B316" s="200"/>
      <c r="D316" s="201" t="s">
        <v>78</v>
      </c>
      <c r="E316" s="210" t="s">
        <v>471</v>
      </c>
      <c r="F316" s="210" t="s">
        <v>472</v>
      </c>
      <c r="J316" s="211">
        <f>BK316</f>
        <v>0</v>
      </c>
      <c r="L316" s="200"/>
      <c r="M316" s="204"/>
      <c r="N316" s="205"/>
      <c r="O316" s="205"/>
      <c r="P316" s="206">
        <f>SUM(P317:P337)</f>
        <v>0</v>
      </c>
      <c r="Q316" s="205"/>
      <c r="R316" s="206">
        <f>SUM(R317:R337)</f>
        <v>0</v>
      </c>
      <c r="S316" s="205"/>
      <c r="T316" s="207">
        <f>SUM(T317:T337)</f>
        <v>0</v>
      </c>
      <c r="AR316" s="201" t="s">
        <v>21</v>
      </c>
      <c r="AT316" s="208" t="s">
        <v>78</v>
      </c>
      <c r="AU316" s="208" t="s">
        <v>21</v>
      </c>
      <c r="AY316" s="201" t="s">
        <v>126</v>
      </c>
      <c r="BK316" s="209">
        <f>SUM(BK317:BK337)</f>
        <v>0</v>
      </c>
    </row>
    <row r="317" spans="1:65" s="132" customFormat="1" ht="34.9" customHeight="1">
      <c r="A317" s="129"/>
      <c r="B317" s="130"/>
      <c r="C317" s="212" t="s">
        <v>473</v>
      </c>
      <c r="D317" s="212" t="s">
        <v>128</v>
      </c>
      <c r="E317" s="213" t="s">
        <v>474</v>
      </c>
      <c r="F317" s="214" t="s">
        <v>475</v>
      </c>
      <c r="G317" s="215" t="s">
        <v>184</v>
      </c>
      <c r="H317" s="216">
        <v>8403.207</v>
      </c>
      <c r="I317" s="217"/>
      <c r="J317" s="218">
        <f>ROUND(I317*H317,2)</f>
        <v>0</v>
      </c>
      <c r="K317" s="214" t="s">
        <v>132</v>
      </c>
      <c r="L317" s="130"/>
      <c r="M317" s="219" t="s">
        <v>1</v>
      </c>
      <c r="N317" s="220" t="s">
        <v>44</v>
      </c>
      <c r="O317" s="221"/>
      <c r="P317" s="222">
        <f>O317*H317</f>
        <v>0</v>
      </c>
      <c r="Q317" s="222">
        <v>0</v>
      </c>
      <c r="R317" s="222">
        <f>Q317*H317</f>
        <v>0</v>
      </c>
      <c r="S317" s="222">
        <v>0</v>
      </c>
      <c r="T317" s="223">
        <f>S317*H317</f>
        <v>0</v>
      </c>
      <c r="U317" s="129"/>
      <c r="V317" s="129"/>
      <c r="W317" s="129"/>
      <c r="X317" s="129"/>
      <c r="Y317" s="129"/>
      <c r="Z317" s="129"/>
      <c r="AA317" s="129"/>
      <c r="AB317" s="129"/>
      <c r="AC317" s="129"/>
      <c r="AD317" s="129"/>
      <c r="AE317" s="129"/>
      <c r="AR317" s="224" t="s">
        <v>133</v>
      </c>
      <c r="AT317" s="224" t="s">
        <v>128</v>
      </c>
      <c r="AU317" s="224" t="s">
        <v>88</v>
      </c>
      <c r="AY317" s="121" t="s">
        <v>126</v>
      </c>
      <c r="BE317" s="225">
        <f>IF(N317="základní",J317,0)</f>
        <v>0</v>
      </c>
      <c r="BF317" s="225">
        <f>IF(N317="snížená",J317,0)</f>
        <v>0</v>
      </c>
      <c r="BG317" s="225">
        <f>IF(N317="zákl. přenesená",J317,0)</f>
        <v>0</v>
      </c>
      <c r="BH317" s="225">
        <f>IF(N317="sníž. přenesená",J317,0)</f>
        <v>0</v>
      </c>
      <c r="BI317" s="225">
        <f>IF(N317="nulová",J317,0)</f>
        <v>0</v>
      </c>
      <c r="BJ317" s="121" t="s">
        <v>21</v>
      </c>
      <c r="BK317" s="225">
        <f>ROUND(I317*H317,2)</f>
        <v>0</v>
      </c>
      <c r="BL317" s="121" t="s">
        <v>133</v>
      </c>
      <c r="BM317" s="224" t="s">
        <v>476</v>
      </c>
    </row>
    <row r="318" spans="1:47" s="132" customFormat="1" ht="87.75">
      <c r="A318" s="129"/>
      <c r="B318" s="130"/>
      <c r="C318" s="129"/>
      <c r="D318" s="226" t="s">
        <v>135</v>
      </c>
      <c r="E318" s="129"/>
      <c r="F318" s="227" t="s">
        <v>477</v>
      </c>
      <c r="G318" s="129"/>
      <c r="H318" s="129"/>
      <c r="I318" s="129"/>
      <c r="J318" s="129"/>
      <c r="K318" s="129"/>
      <c r="L318" s="130"/>
      <c r="M318" s="228"/>
      <c r="N318" s="229"/>
      <c r="O318" s="221"/>
      <c r="P318" s="221"/>
      <c r="Q318" s="221"/>
      <c r="R318" s="221"/>
      <c r="S318" s="221"/>
      <c r="T318" s="230"/>
      <c r="U318" s="129"/>
      <c r="V318" s="129"/>
      <c r="W318" s="129"/>
      <c r="X318" s="129"/>
      <c r="Y318" s="129"/>
      <c r="Z318" s="129"/>
      <c r="AA318" s="129"/>
      <c r="AB318" s="129"/>
      <c r="AC318" s="129"/>
      <c r="AD318" s="129"/>
      <c r="AE318" s="129"/>
      <c r="AT318" s="121" t="s">
        <v>135</v>
      </c>
      <c r="AU318" s="121" t="s">
        <v>88</v>
      </c>
    </row>
    <row r="319" spans="1:47" s="132" customFormat="1" ht="19.5">
      <c r="A319" s="129"/>
      <c r="B319" s="130"/>
      <c r="C319" s="129"/>
      <c r="D319" s="226" t="s">
        <v>143</v>
      </c>
      <c r="E319" s="129"/>
      <c r="F319" s="227" t="s">
        <v>478</v>
      </c>
      <c r="G319" s="129"/>
      <c r="H319" s="129"/>
      <c r="I319" s="129"/>
      <c r="J319" s="129"/>
      <c r="K319" s="129"/>
      <c r="L319" s="130"/>
      <c r="M319" s="228"/>
      <c r="N319" s="229"/>
      <c r="O319" s="221"/>
      <c r="P319" s="221"/>
      <c r="Q319" s="221"/>
      <c r="R319" s="221"/>
      <c r="S319" s="221"/>
      <c r="T319" s="230"/>
      <c r="U319" s="129"/>
      <c r="V319" s="129"/>
      <c r="W319" s="129"/>
      <c r="X319" s="129"/>
      <c r="Y319" s="129"/>
      <c r="Z319" s="129"/>
      <c r="AA319" s="129"/>
      <c r="AB319" s="129"/>
      <c r="AC319" s="129"/>
      <c r="AD319" s="129"/>
      <c r="AE319" s="129"/>
      <c r="AT319" s="121" t="s">
        <v>143</v>
      </c>
      <c r="AU319" s="121" t="s">
        <v>88</v>
      </c>
    </row>
    <row r="320" spans="2:51" s="231" customFormat="1" ht="12">
      <c r="B320" s="232"/>
      <c r="D320" s="226" t="s">
        <v>137</v>
      </c>
      <c r="E320" s="233" t="s">
        <v>1</v>
      </c>
      <c r="F320" s="234" t="s">
        <v>479</v>
      </c>
      <c r="H320" s="235">
        <v>8403.207</v>
      </c>
      <c r="L320" s="232"/>
      <c r="M320" s="236"/>
      <c r="N320" s="237"/>
      <c r="O320" s="237"/>
      <c r="P320" s="237"/>
      <c r="Q320" s="237"/>
      <c r="R320" s="237"/>
      <c r="S320" s="237"/>
      <c r="T320" s="238"/>
      <c r="AT320" s="233" t="s">
        <v>137</v>
      </c>
      <c r="AU320" s="233" t="s">
        <v>88</v>
      </c>
      <c r="AV320" s="231" t="s">
        <v>88</v>
      </c>
      <c r="AW320" s="231" t="s">
        <v>35</v>
      </c>
      <c r="AX320" s="231" t="s">
        <v>21</v>
      </c>
      <c r="AY320" s="233" t="s">
        <v>126</v>
      </c>
    </row>
    <row r="321" spans="1:65" s="132" customFormat="1" ht="34.9" customHeight="1">
      <c r="A321" s="129"/>
      <c r="B321" s="130"/>
      <c r="C321" s="212" t="s">
        <v>480</v>
      </c>
      <c r="D321" s="212" t="s">
        <v>128</v>
      </c>
      <c r="E321" s="213" t="s">
        <v>481</v>
      </c>
      <c r="F321" s="214" t="s">
        <v>482</v>
      </c>
      <c r="G321" s="215" t="s">
        <v>184</v>
      </c>
      <c r="H321" s="216">
        <v>17039.195</v>
      </c>
      <c r="I321" s="217"/>
      <c r="J321" s="218">
        <f>ROUND(I321*H321,2)</f>
        <v>0</v>
      </c>
      <c r="K321" s="214" t="s">
        <v>132</v>
      </c>
      <c r="L321" s="130"/>
      <c r="M321" s="219" t="s">
        <v>1</v>
      </c>
      <c r="N321" s="220" t="s">
        <v>44</v>
      </c>
      <c r="O321" s="221"/>
      <c r="P321" s="222">
        <f>O321*H321</f>
        <v>0</v>
      </c>
      <c r="Q321" s="222">
        <v>0</v>
      </c>
      <c r="R321" s="222">
        <f>Q321*H321</f>
        <v>0</v>
      </c>
      <c r="S321" s="222">
        <v>0</v>
      </c>
      <c r="T321" s="223">
        <f>S321*H321</f>
        <v>0</v>
      </c>
      <c r="U321" s="129"/>
      <c r="V321" s="129"/>
      <c r="W321" s="129"/>
      <c r="X321" s="129"/>
      <c r="Y321" s="129"/>
      <c r="Z321" s="129"/>
      <c r="AA321" s="129"/>
      <c r="AB321" s="129"/>
      <c r="AC321" s="129"/>
      <c r="AD321" s="129"/>
      <c r="AE321" s="129"/>
      <c r="AR321" s="224" t="s">
        <v>133</v>
      </c>
      <c r="AT321" s="224" t="s">
        <v>128</v>
      </c>
      <c r="AU321" s="224" t="s">
        <v>88</v>
      </c>
      <c r="AY321" s="121" t="s">
        <v>126</v>
      </c>
      <c r="BE321" s="225">
        <f>IF(N321="základní",J321,0)</f>
        <v>0</v>
      </c>
      <c r="BF321" s="225">
        <f>IF(N321="snížená",J321,0)</f>
        <v>0</v>
      </c>
      <c r="BG321" s="225">
        <f>IF(N321="zákl. přenesená",J321,0)</f>
        <v>0</v>
      </c>
      <c r="BH321" s="225">
        <f>IF(N321="sníž. přenesená",J321,0)</f>
        <v>0</v>
      </c>
      <c r="BI321" s="225">
        <f>IF(N321="nulová",J321,0)</f>
        <v>0</v>
      </c>
      <c r="BJ321" s="121" t="s">
        <v>21</v>
      </c>
      <c r="BK321" s="225">
        <f>ROUND(I321*H321,2)</f>
        <v>0</v>
      </c>
      <c r="BL321" s="121" t="s">
        <v>133</v>
      </c>
      <c r="BM321" s="224" t="s">
        <v>483</v>
      </c>
    </row>
    <row r="322" spans="1:47" s="132" customFormat="1" ht="87.75">
      <c r="A322" s="129"/>
      <c r="B322" s="130"/>
      <c r="C322" s="129"/>
      <c r="D322" s="226" t="s">
        <v>135</v>
      </c>
      <c r="E322" s="129"/>
      <c r="F322" s="227" t="s">
        <v>477</v>
      </c>
      <c r="G322" s="129"/>
      <c r="H322" s="129"/>
      <c r="I322" s="129"/>
      <c r="J322" s="129"/>
      <c r="K322" s="129"/>
      <c r="L322" s="130"/>
      <c r="M322" s="228"/>
      <c r="N322" s="229"/>
      <c r="O322" s="221"/>
      <c r="P322" s="221"/>
      <c r="Q322" s="221"/>
      <c r="R322" s="221"/>
      <c r="S322" s="221"/>
      <c r="T322" s="230"/>
      <c r="U322" s="129"/>
      <c r="V322" s="129"/>
      <c r="W322" s="129"/>
      <c r="X322" s="129"/>
      <c r="Y322" s="129"/>
      <c r="Z322" s="129"/>
      <c r="AA322" s="129"/>
      <c r="AB322" s="129"/>
      <c r="AC322" s="129"/>
      <c r="AD322" s="129"/>
      <c r="AE322" s="129"/>
      <c r="AT322" s="121" t="s">
        <v>135</v>
      </c>
      <c r="AU322" s="121" t="s">
        <v>88</v>
      </c>
    </row>
    <row r="323" spans="1:47" s="132" customFormat="1" ht="19.5">
      <c r="A323" s="129"/>
      <c r="B323" s="130"/>
      <c r="C323" s="129"/>
      <c r="D323" s="226" t="s">
        <v>143</v>
      </c>
      <c r="E323" s="129"/>
      <c r="F323" s="227" t="s">
        <v>484</v>
      </c>
      <c r="G323" s="129"/>
      <c r="H323" s="129"/>
      <c r="I323" s="129"/>
      <c r="J323" s="129"/>
      <c r="K323" s="129"/>
      <c r="L323" s="130"/>
      <c r="M323" s="228"/>
      <c r="N323" s="229"/>
      <c r="O323" s="221"/>
      <c r="P323" s="221"/>
      <c r="Q323" s="221"/>
      <c r="R323" s="221"/>
      <c r="S323" s="221"/>
      <c r="T323" s="230"/>
      <c r="U323" s="129"/>
      <c r="V323" s="129"/>
      <c r="W323" s="129"/>
      <c r="X323" s="129"/>
      <c r="Y323" s="129"/>
      <c r="Z323" s="129"/>
      <c r="AA323" s="129"/>
      <c r="AB323" s="129"/>
      <c r="AC323" s="129"/>
      <c r="AD323" s="129"/>
      <c r="AE323" s="129"/>
      <c r="AT323" s="121" t="s">
        <v>143</v>
      </c>
      <c r="AU323" s="121" t="s">
        <v>88</v>
      </c>
    </row>
    <row r="324" spans="2:51" s="231" customFormat="1" ht="12">
      <c r="B324" s="232"/>
      <c r="D324" s="226" t="s">
        <v>137</v>
      </c>
      <c r="E324" s="233" t="s">
        <v>1</v>
      </c>
      <c r="F324" s="234" t="s">
        <v>485</v>
      </c>
      <c r="H324" s="235">
        <v>15177.48</v>
      </c>
      <c r="L324" s="232"/>
      <c r="M324" s="236"/>
      <c r="N324" s="237"/>
      <c r="O324" s="237"/>
      <c r="P324" s="237"/>
      <c r="Q324" s="237"/>
      <c r="R324" s="237"/>
      <c r="S324" s="237"/>
      <c r="T324" s="238"/>
      <c r="AT324" s="233" t="s">
        <v>137</v>
      </c>
      <c r="AU324" s="233" t="s">
        <v>88</v>
      </c>
      <c r="AV324" s="231" t="s">
        <v>88</v>
      </c>
      <c r="AW324" s="231" t="s">
        <v>35</v>
      </c>
      <c r="AX324" s="231" t="s">
        <v>79</v>
      </c>
      <c r="AY324" s="233" t="s">
        <v>126</v>
      </c>
    </row>
    <row r="325" spans="2:51" s="231" customFormat="1" ht="12">
      <c r="B325" s="232"/>
      <c r="D325" s="226" t="s">
        <v>137</v>
      </c>
      <c r="E325" s="233" t="s">
        <v>1</v>
      </c>
      <c r="F325" s="234"/>
      <c r="H325" s="235"/>
      <c r="L325" s="232"/>
      <c r="M325" s="236"/>
      <c r="N325" s="237"/>
      <c r="O325" s="237"/>
      <c r="P325" s="237"/>
      <c r="Q325" s="237"/>
      <c r="R325" s="237"/>
      <c r="S325" s="237"/>
      <c r="T325" s="238"/>
      <c r="AT325" s="233" t="s">
        <v>137</v>
      </c>
      <c r="AU325" s="233" t="s">
        <v>88</v>
      </c>
      <c r="AV325" s="231" t="s">
        <v>88</v>
      </c>
      <c r="AW325" s="231" t="s">
        <v>35</v>
      </c>
      <c r="AX325" s="231" t="s">
        <v>79</v>
      </c>
      <c r="AY325" s="233" t="s">
        <v>126</v>
      </c>
    </row>
    <row r="326" spans="2:51" s="231" customFormat="1" ht="12">
      <c r="B326" s="232"/>
      <c r="D326" s="226" t="s">
        <v>137</v>
      </c>
      <c r="E326" s="233" t="s">
        <v>1</v>
      </c>
      <c r="F326" s="234" t="s">
        <v>486</v>
      </c>
      <c r="H326" s="235">
        <v>1861.715</v>
      </c>
      <c r="L326" s="232"/>
      <c r="M326" s="236"/>
      <c r="N326" s="237"/>
      <c r="O326" s="237"/>
      <c r="P326" s="237"/>
      <c r="Q326" s="237"/>
      <c r="R326" s="237"/>
      <c r="S326" s="237"/>
      <c r="T326" s="238"/>
      <c r="AT326" s="233" t="s">
        <v>137</v>
      </c>
      <c r="AU326" s="233" t="s">
        <v>88</v>
      </c>
      <c r="AV326" s="231" t="s">
        <v>88</v>
      </c>
      <c r="AW326" s="231" t="s">
        <v>35</v>
      </c>
      <c r="AX326" s="231" t="s">
        <v>79</v>
      </c>
      <c r="AY326" s="233" t="s">
        <v>126</v>
      </c>
    </row>
    <row r="327" spans="2:51" s="239" customFormat="1" ht="12">
      <c r="B327" s="240"/>
      <c r="D327" s="226" t="s">
        <v>137</v>
      </c>
      <c r="E327" s="241" t="s">
        <v>1</v>
      </c>
      <c r="F327" s="242" t="s">
        <v>154</v>
      </c>
      <c r="H327" s="243">
        <v>17039.195</v>
      </c>
      <c r="L327" s="240"/>
      <c r="M327" s="244"/>
      <c r="N327" s="245"/>
      <c r="O327" s="245"/>
      <c r="P327" s="245"/>
      <c r="Q327" s="245"/>
      <c r="R327" s="245"/>
      <c r="S327" s="245"/>
      <c r="T327" s="246"/>
      <c r="AT327" s="241" t="s">
        <v>137</v>
      </c>
      <c r="AU327" s="241" t="s">
        <v>88</v>
      </c>
      <c r="AV327" s="239" t="s">
        <v>133</v>
      </c>
      <c r="AW327" s="239" t="s">
        <v>35</v>
      </c>
      <c r="AX327" s="239" t="s">
        <v>21</v>
      </c>
      <c r="AY327" s="241" t="s">
        <v>126</v>
      </c>
    </row>
    <row r="328" spans="1:65" s="132" customFormat="1" ht="34.9" customHeight="1">
      <c r="A328" s="129"/>
      <c r="B328" s="130"/>
      <c r="C328" s="212" t="s">
        <v>487</v>
      </c>
      <c r="D328" s="212" t="s">
        <v>128</v>
      </c>
      <c r="E328" s="213" t="s">
        <v>481</v>
      </c>
      <c r="F328" s="214" t="s">
        <v>482</v>
      </c>
      <c r="G328" s="215" t="s">
        <v>184</v>
      </c>
      <c r="H328" s="216">
        <v>75887.4</v>
      </c>
      <c r="I328" s="217"/>
      <c r="J328" s="218">
        <f>ROUND(I328*H328,2)</f>
        <v>0</v>
      </c>
      <c r="K328" s="214" t="s">
        <v>132</v>
      </c>
      <c r="L328" s="130"/>
      <c r="M328" s="219" t="s">
        <v>1</v>
      </c>
      <c r="N328" s="220" t="s">
        <v>44</v>
      </c>
      <c r="O328" s="221"/>
      <c r="P328" s="222">
        <f>O328*H328</f>
        <v>0</v>
      </c>
      <c r="Q328" s="222">
        <v>0</v>
      </c>
      <c r="R328" s="222">
        <f>Q328*H328</f>
        <v>0</v>
      </c>
      <c r="S328" s="222">
        <v>0</v>
      </c>
      <c r="T328" s="223">
        <f>S328*H328</f>
        <v>0</v>
      </c>
      <c r="U328" s="129"/>
      <c r="V328" s="129"/>
      <c r="W328" s="129"/>
      <c r="X328" s="129"/>
      <c r="Y328" s="129"/>
      <c r="Z328" s="129"/>
      <c r="AA328" s="129"/>
      <c r="AB328" s="129"/>
      <c r="AC328" s="129"/>
      <c r="AD328" s="129"/>
      <c r="AE328" s="129"/>
      <c r="AR328" s="224" t="s">
        <v>133</v>
      </c>
      <c r="AT328" s="224" t="s">
        <v>128</v>
      </c>
      <c r="AU328" s="224" t="s">
        <v>88</v>
      </c>
      <c r="AY328" s="121" t="s">
        <v>126</v>
      </c>
      <c r="BE328" s="225">
        <f>IF(N328="základní",J328,0)</f>
        <v>0</v>
      </c>
      <c r="BF328" s="225">
        <f>IF(N328="snížená",J328,0)</f>
        <v>0</v>
      </c>
      <c r="BG328" s="225">
        <f>IF(N328="zákl. přenesená",J328,0)</f>
        <v>0</v>
      </c>
      <c r="BH328" s="225">
        <f>IF(N328="sníž. přenesená",J328,0)</f>
        <v>0</v>
      </c>
      <c r="BI328" s="225">
        <f>IF(N328="nulová",J328,0)</f>
        <v>0</v>
      </c>
      <c r="BJ328" s="121" t="s">
        <v>21</v>
      </c>
      <c r="BK328" s="225">
        <f>ROUND(I328*H328,2)</f>
        <v>0</v>
      </c>
      <c r="BL328" s="121" t="s">
        <v>133</v>
      </c>
      <c r="BM328" s="224" t="s">
        <v>488</v>
      </c>
    </row>
    <row r="329" spans="1:47" s="132" customFormat="1" ht="87.75">
      <c r="A329" s="129"/>
      <c r="B329" s="130"/>
      <c r="C329" s="129"/>
      <c r="D329" s="226" t="s">
        <v>135</v>
      </c>
      <c r="E329" s="129"/>
      <c r="F329" s="227" t="s">
        <v>477</v>
      </c>
      <c r="G329" s="129"/>
      <c r="H329" s="129"/>
      <c r="I329" s="129"/>
      <c r="J329" s="129"/>
      <c r="K329" s="129"/>
      <c r="L329" s="130"/>
      <c r="M329" s="228"/>
      <c r="N329" s="229"/>
      <c r="O329" s="221"/>
      <c r="P329" s="221"/>
      <c r="Q329" s="221"/>
      <c r="R329" s="221"/>
      <c r="S329" s="221"/>
      <c r="T329" s="230"/>
      <c r="U329" s="129"/>
      <c r="V329" s="129"/>
      <c r="W329" s="129"/>
      <c r="X329" s="129"/>
      <c r="Y329" s="129"/>
      <c r="Z329" s="129"/>
      <c r="AA329" s="129"/>
      <c r="AB329" s="129"/>
      <c r="AC329" s="129"/>
      <c r="AD329" s="129"/>
      <c r="AE329" s="129"/>
      <c r="AT329" s="121" t="s">
        <v>135</v>
      </c>
      <c r="AU329" s="121" t="s">
        <v>88</v>
      </c>
    </row>
    <row r="330" spans="1:47" s="132" customFormat="1" ht="19.5">
      <c r="A330" s="129"/>
      <c r="B330" s="130"/>
      <c r="C330" s="129"/>
      <c r="D330" s="226" t="s">
        <v>143</v>
      </c>
      <c r="E330" s="129"/>
      <c r="F330" s="227" t="s">
        <v>489</v>
      </c>
      <c r="G330" s="129"/>
      <c r="H330" s="129"/>
      <c r="I330" s="129"/>
      <c r="J330" s="129"/>
      <c r="K330" s="129"/>
      <c r="L330" s="130"/>
      <c r="M330" s="228"/>
      <c r="N330" s="229"/>
      <c r="O330" s="221"/>
      <c r="P330" s="221"/>
      <c r="Q330" s="221"/>
      <c r="R330" s="221"/>
      <c r="S330" s="221"/>
      <c r="T330" s="230"/>
      <c r="U330" s="129"/>
      <c r="V330" s="129"/>
      <c r="W330" s="129"/>
      <c r="X330" s="129"/>
      <c r="Y330" s="129"/>
      <c r="Z330" s="129"/>
      <c r="AA330" s="129"/>
      <c r="AB330" s="129"/>
      <c r="AC330" s="129"/>
      <c r="AD330" s="129"/>
      <c r="AE330" s="129"/>
      <c r="AT330" s="121" t="s">
        <v>143</v>
      </c>
      <c r="AU330" s="121" t="s">
        <v>88</v>
      </c>
    </row>
    <row r="331" spans="2:51" s="247" customFormat="1" ht="22.5">
      <c r="B331" s="248"/>
      <c r="D331" s="226" t="s">
        <v>137</v>
      </c>
      <c r="E331" s="249" t="s">
        <v>1</v>
      </c>
      <c r="F331" s="250" t="s">
        <v>619</v>
      </c>
      <c r="H331" s="249" t="s">
        <v>1</v>
      </c>
      <c r="L331" s="248"/>
      <c r="M331" s="251"/>
      <c r="N331" s="252"/>
      <c r="O331" s="252"/>
      <c r="P331" s="252"/>
      <c r="Q331" s="252"/>
      <c r="R331" s="252"/>
      <c r="S331" s="252"/>
      <c r="T331" s="253"/>
      <c r="AT331" s="249" t="s">
        <v>137</v>
      </c>
      <c r="AU331" s="249" t="s">
        <v>88</v>
      </c>
      <c r="AV331" s="247" t="s">
        <v>21</v>
      </c>
      <c r="AW331" s="247" t="s">
        <v>35</v>
      </c>
      <c r="AX331" s="247" t="s">
        <v>79</v>
      </c>
      <c r="AY331" s="249" t="s">
        <v>126</v>
      </c>
    </row>
    <row r="332" spans="2:51" s="231" customFormat="1" ht="12">
      <c r="B332" s="232"/>
      <c r="D332" s="226" t="s">
        <v>137</v>
      </c>
      <c r="E332" s="233" t="s">
        <v>1</v>
      </c>
      <c r="F332" s="234" t="s">
        <v>490</v>
      </c>
      <c r="H332" s="235">
        <v>75887.4</v>
      </c>
      <c r="L332" s="232"/>
      <c r="M332" s="236"/>
      <c r="N332" s="237"/>
      <c r="O332" s="237"/>
      <c r="P332" s="237"/>
      <c r="Q332" s="237"/>
      <c r="R332" s="237"/>
      <c r="S332" s="237"/>
      <c r="T332" s="238"/>
      <c r="AT332" s="233" t="s">
        <v>137</v>
      </c>
      <c r="AU332" s="233" t="s">
        <v>88</v>
      </c>
      <c r="AV332" s="231" t="s">
        <v>88</v>
      </c>
      <c r="AW332" s="231" t="s">
        <v>35</v>
      </c>
      <c r="AX332" s="231" t="s">
        <v>79</v>
      </c>
      <c r="AY332" s="233" t="s">
        <v>126</v>
      </c>
    </row>
    <row r="333" spans="2:51" s="239" customFormat="1" ht="12">
      <c r="B333" s="240"/>
      <c r="D333" s="226" t="s">
        <v>137</v>
      </c>
      <c r="E333" s="241" t="s">
        <v>1</v>
      </c>
      <c r="F333" s="242" t="s">
        <v>154</v>
      </c>
      <c r="H333" s="243">
        <v>75887.4</v>
      </c>
      <c r="L333" s="240"/>
      <c r="M333" s="244"/>
      <c r="N333" s="245"/>
      <c r="O333" s="245"/>
      <c r="P333" s="245"/>
      <c r="Q333" s="245"/>
      <c r="R333" s="245"/>
      <c r="S333" s="245"/>
      <c r="T333" s="246"/>
      <c r="AT333" s="241" t="s">
        <v>137</v>
      </c>
      <c r="AU333" s="241" t="s">
        <v>88</v>
      </c>
      <c r="AV333" s="239" t="s">
        <v>133</v>
      </c>
      <c r="AW333" s="239" t="s">
        <v>35</v>
      </c>
      <c r="AX333" s="239" t="s">
        <v>21</v>
      </c>
      <c r="AY333" s="241" t="s">
        <v>126</v>
      </c>
    </row>
    <row r="334" spans="1:65" s="132" customFormat="1" ht="34.9" customHeight="1">
      <c r="A334" s="129"/>
      <c r="B334" s="130"/>
      <c r="C334" s="212" t="s">
        <v>491</v>
      </c>
      <c r="D334" s="212" t="s">
        <v>128</v>
      </c>
      <c r="E334" s="213" t="s">
        <v>617</v>
      </c>
      <c r="F334" s="214" t="s">
        <v>618</v>
      </c>
      <c r="G334" s="215" t="s">
        <v>184</v>
      </c>
      <c r="H334" s="216">
        <v>67.815</v>
      </c>
      <c r="I334" s="217"/>
      <c r="J334" s="218">
        <f>ROUND(I334*H334,2)</f>
        <v>0</v>
      </c>
      <c r="K334" s="214" t="s">
        <v>132</v>
      </c>
      <c r="L334" s="130"/>
      <c r="M334" s="219" t="s">
        <v>1</v>
      </c>
      <c r="N334" s="220" t="s">
        <v>44</v>
      </c>
      <c r="O334" s="221"/>
      <c r="P334" s="222">
        <f>O334*H334</f>
        <v>0</v>
      </c>
      <c r="Q334" s="222">
        <v>0</v>
      </c>
      <c r="R334" s="222">
        <f>Q334*H334</f>
        <v>0</v>
      </c>
      <c r="S334" s="222">
        <v>0</v>
      </c>
      <c r="T334" s="223">
        <f>S334*H334</f>
        <v>0</v>
      </c>
      <c r="U334" s="129"/>
      <c r="V334" s="129"/>
      <c r="W334" s="129"/>
      <c r="X334" s="129"/>
      <c r="Y334" s="129"/>
      <c r="Z334" s="129"/>
      <c r="AA334" s="129"/>
      <c r="AB334" s="129"/>
      <c r="AC334" s="129"/>
      <c r="AD334" s="129"/>
      <c r="AE334" s="129"/>
      <c r="AR334" s="224" t="s">
        <v>133</v>
      </c>
      <c r="AT334" s="224" t="s">
        <v>128</v>
      </c>
      <c r="AU334" s="224" t="s">
        <v>88</v>
      </c>
      <c r="AY334" s="121" t="s">
        <v>126</v>
      </c>
      <c r="BE334" s="225">
        <f>IF(N334="základní",J334,0)</f>
        <v>0</v>
      </c>
      <c r="BF334" s="225">
        <f>IF(N334="snížená",J334,0)</f>
        <v>0</v>
      </c>
      <c r="BG334" s="225">
        <f>IF(N334="zákl. přenesená",J334,0)</f>
        <v>0</v>
      </c>
      <c r="BH334" s="225">
        <f>IF(N334="sníž. přenesená",J334,0)</f>
        <v>0</v>
      </c>
      <c r="BI334" s="225">
        <f>IF(N334="nulová",J334,0)</f>
        <v>0</v>
      </c>
      <c r="BJ334" s="121" t="s">
        <v>21</v>
      </c>
      <c r="BK334" s="225">
        <f>ROUND(I334*H334,2)</f>
        <v>0</v>
      </c>
      <c r="BL334" s="121" t="s">
        <v>133</v>
      </c>
      <c r="BM334" s="224" t="s">
        <v>492</v>
      </c>
    </row>
    <row r="335" spans="2:51" s="231" customFormat="1" ht="12">
      <c r="B335" s="232"/>
      <c r="D335" s="226" t="s">
        <v>137</v>
      </c>
      <c r="E335" s="233" t="s">
        <v>1</v>
      </c>
      <c r="F335" s="234" t="s">
        <v>493</v>
      </c>
      <c r="H335" s="235">
        <v>67.815</v>
      </c>
      <c r="L335" s="232"/>
      <c r="M335" s="236"/>
      <c r="N335" s="237"/>
      <c r="O335" s="237"/>
      <c r="P335" s="237"/>
      <c r="Q335" s="237"/>
      <c r="R335" s="237"/>
      <c r="S335" s="237"/>
      <c r="T335" s="238"/>
      <c r="AT335" s="233" t="s">
        <v>137</v>
      </c>
      <c r="AU335" s="233" t="s">
        <v>88</v>
      </c>
      <c r="AV335" s="231" t="s">
        <v>88</v>
      </c>
      <c r="AW335" s="231" t="s">
        <v>35</v>
      </c>
      <c r="AX335" s="231" t="s">
        <v>21</v>
      </c>
      <c r="AY335" s="233" t="s">
        <v>126</v>
      </c>
    </row>
    <row r="336" spans="1:65" s="132" customFormat="1" ht="34.9" customHeight="1">
      <c r="A336" s="129"/>
      <c r="B336" s="130"/>
      <c r="C336" s="212" t="s">
        <v>494</v>
      </c>
      <c r="D336" s="212" t="s">
        <v>128</v>
      </c>
      <c r="E336" s="213" t="s">
        <v>495</v>
      </c>
      <c r="F336" s="214" t="s">
        <v>496</v>
      </c>
      <c r="G336" s="215" t="s">
        <v>184</v>
      </c>
      <c r="H336" s="216">
        <v>758.874</v>
      </c>
      <c r="I336" s="217"/>
      <c r="J336" s="218">
        <f>ROUND(I336*H336,2)</f>
        <v>0</v>
      </c>
      <c r="K336" s="214" t="s">
        <v>132</v>
      </c>
      <c r="L336" s="130"/>
      <c r="M336" s="219" t="s">
        <v>1</v>
      </c>
      <c r="N336" s="220" t="s">
        <v>44</v>
      </c>
      <c r="O336" s="221"/>
      <c r="P336" s="222">
        <f>O336*H336</f>
        <v>0</v>
      </c>
      <c r="Q336" s="222">
        <v>0</v>
      </c>
      <c r="R336" s="222">
        <f>Q336*H336</f>
        <v>0</v>
      </c>
      <c r="S336" s="222">
        <v>0</v>
      </c>
      <c r="T336" s="223">
        <f>S336*H336</f>
        <v>0</v>
      </c>
      <c r="U336" s="129"/>
      <c r="V336" s="129"/>
      <c r="W336" s="129"/>
      <c r="X336" s="129"/>
      <c r="Y336" s="129"/>
      <c r="Z336" s="129"/>
      <c r="AA336" s="129"/>
      <c r="AB336" s="129"/>
      <c r="AC336" s="129"/>
      <c r="AD336" s="129"/>
      <c r="AE336" s="129"/>
      <c r="AR336" s="224" t="s">
        <v>133</v>
      </c>
      <c r="AT336" s="224" t="s">
        <v>128</v>
      </c>
      <c r="AU336" s="224" t="s">
        <v>88</v>
      </c>
      <c r="AY336" s="121" t="s">
        <v>126</v>
      </c>
      <c r="BE336" s="225">
        <f>IF(N336="základní",J336,0)</f>
        <v>0</v>
      </c>
      <c r="BF336" s="225">
        <f>IF(N336="snížená",J336,0)</f>
        <v>0</v>
      </c>
      <c r="BG336" s="225">
        <f>IF(N336="zákl. přenesená",J336,0)</f>
        <v>0</v>
      </c>
      <c r="BH336" s="225">
        <f>IF(N336="sníž. přenesená",J336,0)</f>
        <v>0</v>
      </c>
      <c r="BI336" s="225">
        <f>IF(N336="nulová",J336,0)</f>
        <v>0</v>
      </c>
      <c r="BJ336" s="121" t="s">
        <v>21</v>
      </c>
      <c r="BK336" s="225">
        <f>ROUND(I336*H336,2)</f>
        <v>0</v>
      </c>
      <c r="BL336" s="121" t="s">
        <v>133</v>
      </c>
      <c r="BM336" s="224" t="s">
        <v>497</v>
      </c>
    </row>
    <row r="337" spans="2:51" s="231" customFormat="1" ht="12">
      <c r="B337" s="232"/>
      <c r="D337" s="226" t="s">
        <v>137</v>
      </c>
      <c r="E337" s="233" t="s">
        <v>1</v>
      </c>
      <c r="F337" s="234" t="s">
        <v>620</v>
      </c>
      <c r="H337" s="235">
        <v>758.874</v>
      </c>
      <c r="L337" s="232"/>
      <c r="M337" s="236"/>
      <c r="N337" s="237"/>
      <c r="O337" s="237"/>
      <c r="P337" s="237"/>
      <c r="Q337" s="237"/>
      <c r="R337" s="237"/>
      <c r="S337" s="237"/>
      <c r="T337" s="238"/>
      <c r="AT337" s="233" t="s">
        <v>137</v>
      </c>
      <c r="AU337" s="233" t="s">
        <v>88</v>
      </c>
      <c r="AV337" s="231" t="s">
        <v>88</v>
      </c>
      <c r="AW337" s="231" t="s">
        <v>35</v>
      </c>
      <c r="AX337" s="231" t="s">
        <v>21</v>
      </c>
      <c r="AY337" s="233" t="s">
        <v>126</v>
      </c>
    </row>
    <row r="338" spans="2:63" s="199" customFormat="1" ht="22.9" customHeight="1">
      <c r="B338" s="200"/>
      <c r="D338" s="201" t="s">
        <v>78</v>
      </c>
      <c r="E338" s="210" t="s">
        <v>498</v>
      </c>
      <c r="F338" s="210">
        <v>5</v>
      </c>
      <c r="J338" s="211">
        <f>BK338</f>
        <v>0</v>
      </c>
      <c r="L338" s="200"/>
      <c r="M338" s="204"/>
      <c r="N338" s="205"/>
      <c r="O338" s="205"/>
      <c r="P338" s="206">
        <f>SUM(P339:P340)</f>
        <v>0</v>
      </c>
      <c r="Q338" s="205"/>
      <c r="R338" s="206">
        <f>SUM(R339:R340)</f>
        <v>0</v>
      </c>
      <c r="S338" s="205"/>
      <c r="T338" s="207">
        <f>SUM(T339:T340)</f>
        <v>0</v>
      </c>
      <c r="AR338" s="201" t="s">
        <v>21</v>
      </c>
      <c r="AT338" s="208" t="s">
        <v>78</v>
      </c>
      <c r="AU338" s="208" t="s">
        <v>21</v>
      </c>
      <c r="AY338" s="201" t="s">
        <v>126</v>
      </c>
      <c r="BK338" s="209">
        <f>SUM(BK339:BK340)</f>
        <v>0</v>
      </c>
    </row>
    <row r="339" spans="1:65" s="132" customFormat="1" ht="34.9" customHeight="1">
      <c r="A339" s="129"/>
      <c r="B339" s="130"/>
      <c r="C339" s="212" t="s">
        <v>499</v>
      </c>
      <c r="D339" s="212" t="s">
        <v>128</v>
      </c>
      <c r="E339" s="213" t="s">
        <v>500</v>
      </c>
      <c r="F339" s="214" t="s">
        <v>501</v>
      </c>
      <c r="G339" s="215" t="s">
        <v>184</v>
      </c>
      <c r="H339" s="216">
        <v>6801.604</v>
      </c>
      <c r="I339" s="217"/>
      <c r="J339" s="218">
        <f>ROUND(I339*H339,2)</f>
        <v>0</v>
      </c>
      <c r="K339" s="214" t="s">
        <v>132</v>
      </c>
      <c r="L339" s="130"/>
      <c r="M339" s="219" t="s">
        <v>1</v>
      </c>
      <c r="N339" s="220" t="s">
        <v>44</v>
      </c>
      <c r="O339" s="221"/>
      <c r="P339" s="222">
        <f>O339*H339</f>
        <v>0</v>
      </c>
      <c r="Q339" s="222">
        <v>0</v>
      </c>
      <c r="R339" s="222">
        <f>Q339*H339</f>
        <v>0</v>
      </c>
      <c r="S339" s="222">
        <v>0</v>
      </c>
      <c r="T339" s="223">
        <f>S339*H339</f>
        <v>0</v>
      </c>
      <c r="U339" s="129"/>
      <c r="V339" s="129"/>
      <c r="W339" s="129"/>
      <c r="X339" s="129"/>
      <c r="Y339" s="129"/>
      <c r="Z339" s="129"/>
      <c r="AA339" s="129"/>
      <c r="AB339" s="129"/>
      <c r="AC339" s="129"/>
      <c r="AD339" s="129"/>
      <c r="AE339" s="129"/>
      <c r="AR339" s="224" t="s">
        <v>133</v>
      </c>
      <c r="AT339" s="224" t="s">
        <v>128</v>
      </c>
      <c r="AU339" s="224" t="s">
        <v>88</v>
      </c>
      <c r="AY339" s="121" t="s">
        <v>126</v>
      </c>
      <c r="BE339" s="225">
        <f>IF(N339="základní",J339,0)</f>
        <v>0</v>
      </c>
      <c r="BF339" s="225">
        <f>IF(N339="snížená",J339,0)</f>
        <v>0</v>
      </c>
      <c r="BG339" s="225">
        <f>IF(N339="zákl. přenesená",J339,0)</f>
        <v>0</v>
      </c>
      <c r="BH339" s="225">
        <f>IF(N339="sníž. přenesená",J339,0)</f>
        <v>0</v>
      </c>
      <c r="BI339" s="225">
        <f>IF(N339="nulová",J339,0)</f>
        <v>0</v>
      </c>
      <c r="BJ339" s="121" t="s">
        <v>21</v>
      </c>
      <c r="BK339" s="225">
        <f>ROUND(I339*H339,2)</f>
        <v>0</v>
      </c>
      <c r="BL339" s="121" t="s">
        <v>133</v>
      </c>
      <c r="BM339" s="224" t="s">
        <v>502</v>
      </c>
    </row>
    <row r="340" spans="1:47" s="132" customFormat="1" ht="29.25">
      <c r="A340" s="129"/>
      <c r="B340" s="130"/>
      <c r="C340" s="129"/>
      <c r="D340" s="226" t="s">
        <v>135</v>
      </c>
      <c r="E340" s="129"/>
      <c r="F340" s="227" t="s">
        <v>503</v>
      </c>
      <c r="G340" s="129"/>
      <c r="H340" s="129"/>
      <c r="I340" s="129"/>
      <c r="J340" s="129"/>
      <c r="K340" s="129"/>
      <c r="L340" s="130"/>
      <c r="M340" s="272"/>
      <c r="N340" s="273"/>
      <c r="O340" s="274"/>
      <c r="P340" s="274"/>
      <c r="Q340" s="274"/>
      <c r="R340" s="274"/>
      <c r="S340" s="274"/>
      <c r="T340" s="275"/>
      <c r="U340" s="129"/>
      <c r="V340" s="129"/>
      <c r="W340" s="129"/>
      <c r="X340" s="129"/>
      <c r="Y340" s="129"/>
      <c r="Z340" s="129"/>
      <c r="AA340" s="129"/>
      <c r="AB340" s="129"/>
      <c r="AC340" s="129"/>
      <c r="AD340" s="129"/>
      <c r="AE340" s="129"/>
      <c r="AT340" s="121" t="s">
        <v>135</v>
      </c>
      <c r="AU340" s="121" t="s">
        <v>88</v>
      </c>
    </row>
    <row r="341" spans="1:31" s="132" customFormat="1" ht="6.95" customHeight="1">
      <c r="A341" s="129"/>
      <c r="B341" s="164"/>
      <c r="C341" s="165"/>
      <c r="D341" s="165"/>
      <c r="E341" s="165"/>
      <c r="F341" s="165"/>
      <c r="G341" s="165"/>
      <c r="H341" s="165"/>
      <c r="I341" s="165"/>
      <c r="J341" s="165"/>
      <c r="K341" s="165"/>
      <c r="L341" s="130"/>
      <c r="M341" s="129"/>
      <c r="O341" s="129"/>
      <c r="P341" s="129"/>
      <c r="Q341" s="129"/>
      <c r="R341" s="129"/>
      <c r="S341" s="129"/>
      <c r="T341" s="129"/>
      <c r="U341" s="129"/>
      <c r="V341" s="129"/>
      <c r="W341" s="129"/>
      <c r="X341" s="129"/>
      <c r="Y341" s="129"/>
      <c r="Z341" s="129"/>
      <c r="AA341" s="129"/>
      <c r="AB341" s="129"/>
      <c r="AC341" s="129"/>
      <c r="AD341" s="129"/>
      <c r="AE341" s="129"/>
    </row>
  </sheetData>
  <sheetProtection algorithmName="SHA-512" hashValue="APOCfKtN9axBJFwO7NB/azLAwtesP/0oJa/pDmncDE4HOMugWuYeKx9rS3Ag6zOT9cf6PyRC5zDVATtcaGwcHw==" saltValue="vP0dcW6H82Rrn1JPyqRlEQ==" spinCount="100000" sheet="1" objects="1" scenarios="1"/>
  <protectedRanges>
    <protectedRange sqref="E18 J17 J18 I1:I1048576" name="Oblast1"/>
  </protectedRanges>
  <autoFilter ref="C123:K340"/>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workbookViewId="0" topLeftCell="A110">
      <selection activeCell="V134" sqref="V134"/>
    </sheetView>
  </sheetViews>
  <sheetFormatPr defaultColWidth="9.140625" defaultRowHeight="12"/>
  <cols>
    <col min="1" max="1" width="8.8515625" style="1" customWidth="1"/>
    <col min="2" max="2" width="1.1484375" style="1" customWidth="1"/>
    <col min="3" max="4" width="4.421875" style="1" customWidth="1"/>
    <col min="5" max="5" width="18.28125" style="1" customWidth="1"/>
    <col min="6" max="6" width="54.421875" style="1" customWidth="1"/>
    <col min="7" max="7" width="8.00390625" style="1" customWidth="1"/>
    <col min="8" max="8" width="15.00390625" style="1" customWidth="1"/>
    <col min="9" max="9" width="16.8515625" style="1" customWidth="1"/>
    <col min="10" max="11" width="23.8515625" style="1" customWidth="1"/>
    <col min="12" max="12" width="10.00390625" style="1" customWidth="1"/>
    <col min="13" max="13" width="11.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c r="A1" s="118"/>
    </row>
    <row r="2" spans="12:46" s="1" customFormat="1" ht="36.95" customHeight="1">
      <c r="L2" s="379" t="s">
        <v>5</v>
      </c>
      <c r="M2" s="380"/>
      <c r="N2" s="380"/>
      <c r="O2" s="380"/>
      <c r="P2" s="380"/>
      <c r="Q2" s="380"/>
      <c r="R2" s="380"/>
      <c r="S2" s="380"/>
      <c r="T2" s="380"/>
      <c r="U2" s="380"/>
      <c r="V2" s="380"/>
      <c r="AT2" s="9" t="s">
        <v>91</v>
      </c>
    </row>
    <row r="3" spans="2:46" s="1" customFormat="1" ht="6.95" customHeight="1">
      <c r="B3" s="10"/>
      <c r="C3" s="11"/>
      <c r="D3" s="11"/>
      <c r="E3" s="11"/>
      <c r="F3" s="11"/>
      <c r="G3" s="11"/>
      <c r="H3" s="11"/>
      <c r="I3" s="11"/>
      <c r="J3" s="11"/>
      <c r="K3" s="11"/>
      <c r="L3" s="12"/>
      <c r="AT3" s="9" t="s">
        <v>88</v>
      </c>
    </row>
    <row r="4" spans="2:46" s="1" customFormat="1" ht="24.95" customHeight="1">
      <c r="B4" s="12"/>
      <c r="D4" s="13" t="s">
        <v>95</v>
      </c>
      <c r="L4" s="12"/>
      <c r="M4" s="42" t="s">
        <v>10</v>
      </c>
      <c r="AT4" s="9" t="s">
        <v>3</v>
      </c>
    </row>
    <row r="5" spans="2:12" s="1" customFormat="1" ht="6.95" customHeight="1">
      <c r="B5" s="12"/>
      <c r="L5" s="12"/>
    </row>
    <row r="6" spans="2:12" s="1" customFormat="1" ht="12" customHeight="1">
      <c r="B6" s="12"/>
      <c r="D6" s="15" t="s">
        <v>16</v>
      </c>
      <c r="L6" s="12"/>
    </row>
    <row r="7" spans="2:12" s="1" customFormat="1" ht="14.45" customHeight="1">
      <c r="B7" s="12"/>
      <c r="E7" s="377" t="str">
        <f>'Rekapitulace stavby'!K6</f>
        <v>II/232 Osek - Březina</v>
      </c>
      <c r="F7" s="378"/>
      <c r="G7" s="378"/>
      <c r="H7" s="378"/>
      <c r="L7" s="12"/>
    </row>
    <row r="8" spans="1:31" s="2" customFormat="1" ht="12" customHeight="1">
      <c r="A8" s="18"/>
      <c r="B8" s="19"/>
      <c r="C8" s="18"/>
      <c r="D8" s="15" t="s">
        <v>96</v>
      </c>
      <c r="E8" s="18"/>
      <c r="F8" s="18"/>
      <c r="G8" s="18"/>
      <c r="H8" s="18"/>
      <c r="I8" s="18"/>
      <c r="J8" s="18"/>
      <c r="K8" s="18"/>
      <c r="L8" s="22"/>
      <c r="S8" s="18"/>
      <c r="T8" s="18"/>
      <c r="U8" s="18"/>
      <c r="V8" s="18"/>
      <c r="W8" s="18"/>
      <c r="X8" s="18"/>
      <c r="Y8" s="18"/>
      <c r="Z8" s="18"/>
      <c r="AA8" s="18"/>
      <c r="AB8" s="18"/>
      <c r="AC8" s="18"/>
      <c r="AD8" s="18"/>
      <c r="AE8" s="18"/>
    </row>
    <row r="9" spans="1:31" s="2" customFormat="1" ht="15.6" customHeight="1">
      <c r="A9" s="18"/>
      <c r="B9" s="19"/>
      <c r="C9" s="18"/>
      <c r="D9" s="18"/>
      <c r="E9" s="375" t="s">
        <v>504</v>
      </c>
      <c r="F9" s="376"/>
      <c r="G9" s="376"/>
      <c r="H9" s="376"/>
      <c r="I9" s="18"/>
      <c r="J9" s="18"/>
      <c r="K9" s="18"/>
      <c r="L9" s="22"/>
      <c r="S9" s="18"/>
      <c r="T9" s="18"/>
      <c r="U9" s="18"/>
      <c r="V9" s="18"/>
      <c r="W9" s="18"/>
      <c r="X9" s="18"/>
      <c r="Y9" s="18"/>
      <c r="Z9" s="18"/>
      <c r="AA9" s="18"/>
      <c r="AB9" s="18"/>
      <c r="AC9" s="18"/>
      <c r="AD9" s="18"/>
      <c r="AE9" s="18"/>
    </row>
    <row r="10" spans="1:31" s="2" customFormat="1" ht="12">
      <c r="A10" s="18"/>
      <c r="B10" s="19"/>
      <c r="C10" s="18"/>
      <c r="D10" s="18"/>
      <c r="E10" s="18"/>
      <c r="F10" s="18"/>
      <c r="G10" s="18"/>
      <c r="H10" s="18"/>
      <c r="I10" s="18"/>
      <c r="J10" s="18"/>
      <c r="K10" s="18"/>
      <c r="L10" s="22"/>
      <c r="S10" s="18"/>
      <c r="T10" s="18"/>
      <c r="U10" s="18"/>
      <c r="V10" s="18"/>
      <c r="W10" s="18"/>
      <c r="X10" s="18"/>
      <c r="Y10" s="18"/>
      <c r="Z10" s="18"/>
      <c r="AA10" s="18"/>
      <c r="AB10" s="18"/>
      <c r="AC10" s="18"/>
      <c r="AD10" s="18"/>
      <c r="AE10" s="18"/>
    </row>
    <row r="11" spans="1:31" s="2" customFormat="1" ht="12" customHeight="1">
      <c r="A11" s="18"/>
      <c r="B11" s="19"/>
      <c r="C11" s="18"/>
      <c r="D11" s="15" t="s">
        <v>19</v>
      </c>
      <c r="E11" s="18"/>
      <c r="F11" s="14" t="s">
        <v>1</v>
      </c>
      <c r="G11" s="18"/>
      <c r="H11" s="18"/>
      <c r="I11" s="15" t="s">
        <v>20</v>
      </c>
      <c r="J11" s="14" t="s">
        <v>1</v>
      </c>
      <c r="K11" s="18"/>
      <c r="L11" s="22"/>
      <c r="S11" s="18"/>
      <c r="T11" s="18"/>
      <c r="U11" s="18"/>
      <c r="V11" s="18"/>
      <c r="W11" s="18"/>
      <c r="X11" s="18"/>
      <c r="Y11" s="18"/>
      <c r="Z11" s="18"/>
      <c r="AA11" s="18"/>
      <c r="AB11" s="18"/>
      <c r="AC11" s="18"/>
      <c r="AD11" s="18"/>
      <c r="AE11" s="18"/>
    </row>
    <row r="12" spans="1:31" s="2" customFormat="1" ht="12" customHeight="1">
      <c r="A12" s="18"/>
      <c r="B12" s="19"/>
      <c r="C12" s="18"/>
      <c r="D12" s="15" t="s">
        <v>22</v>
      </c>
      <c r="E12" s="18"/>
      <c r="F12" s="14" t="s">
        <v>23</v>
      </c>
      <c r="G12" s="18"/>
      <c r="H12" s="18"/>
      <c r="I12" s="15" t="s">
        <v>24</v>
      </c>
      <c r="J12" s="31" t="str">
        <f>'Rekapitulace stavby'!AN8</f>
        <v>30. 11. 2015</v>
      </c>
      <c r="K12" s="18"/>
      <c r="L12" s="22"/>
      <c r="S12" s="18"/>
      <c r="T12" s="18"/>
      <c r="U12" s="18"/>
      <c r="V12" s="18"/>
      <c r="W12" s="18"/>
      <c r="X12" s="18"/>
      <c r="Y12" s="18"/>
      <c r="Z12" s="18"/>
      <c r="AA12" s="18"/>
      <c r="AB12" s="18"/>
      <c r="AC12" s="18"/>
      <c r="AD12" s="18"/>
      <c r="AE12" s="18"/>
    </row>
    <row r="13" spans="1:31" s="2" customFormat="1" ht="10.9" customHeight="1">
      <c r="A13" s="18"/>
      <c r="B13" s="19"/>
      <c r="C13" s="18"/>
      <c r="D13" s="18"/>
      <c r="E13" s="18"/>
      <c r="F13" s="18"/>
      <c r="G13" s="18"/>
      <c r="H13" s="18"/>
      <c r="I13" s="18"/>
      <c r="J13" s="18"/>
      <c r="K13" s="18"/>
      <c r="L13" s="22"/>
      <c r="S13" s="18"/>
      <c r="T13" s="18"/>
      <c r="U13" s="18"/>
      <c r="V13" s="18"/>
      <c r="W13" s="18"/>
      <c r="X13" s="18"/>
      <c r="Y13" s="18"/>
      <c r="Z13" s="18"/>
      <c r="AA13" s="18"/>
      <c r="AB13" s="18"/>
      <c r="AC13" s="18"/>
      <c r="AD13" s="18"/>
      <c r="AE13" s="18"/>
    </row>
    <row r="14" spans="1:31" s="2" customFormat="1" ht="12" customHeight="1">
      <c r="A14" s="18"/>
      <c r="B14" s="19"/>
      <c r="C14" s="18"/>
      <c r="D14" s="15" t="s">
        <v>28</v>
      </c>
      <c r="E14" s="18"/>
      <c r="F14" s="18"/>
      <c r="G14" s="18"/>
      <c r="H14" s="18"/>
      <c r="I14" s="15" t="s">
        <v>29</v>
      </c>
      <c r="J14" s="14" t="s">
        <v>1</v>
      </c>
      <c r="K14" s="18"/>
      <c r="L14" s="22"/>
      <c r="S14" s="18"/>
      <c r="T14" s="18"/>
      <c r="U14" s="18"/>
      <c r="V14" s="18"/>
      <c r="W14" s="18"/>
      <c r="X14" s="18"/>
      <c r="Y14" s="18"/>
      <c r="Z14" s="18"/>
      <c r="AA14" s="18"/>
      <c r="AB14" s="18"/>
      <c r="AC14" s="18"/>
      <c r="AD14" s="18"/>
      <c r="AE14" s="18"/>
    </row>
    <row r="15" spans="1:31" s="2" customFormat="1" ht="18" customHeight="1">
      <c r="A15" s="18"/>
      <c r="B15" s="19"/>
      <c r="C15" s="18"/>
      <c r="D15" s="18"/>
      <c r="E15" s="14" t="s">
        <v>30</v>
      </c>
      <c r="F15" s="18"/>
      <c r="G15" s="18"/>
      <c r="H15" s="18"/>
      <c r="I15" s="15" t="s">
        <v>31</v>
      </c>
      <c r="J15" s="14" t="s">
        <v>1</v>
      </c>
      <c r="K15" s="18"/>
      <c r="L15" s="22"/>
      <c r="S15" s="18"/>
      <c r="T15" s="18"/>
      <c r="U15" s="18"/>
      <c r="V15" s="18"/>
      <c r="W15" s="18"/>
      <c r="X15" s="18"/>
      <c r="Y15" s="18"/>
      <c r="Z15" s="18"/>
      <c r="AA15" s="18"/>
      <c r="AB15" s="18"/>
      <c r="AC15" s="18"/>
      <c r="AD15" s="18"/>
      <c r="AE15" s="18"/>
    </row>
    <row r="16" spans="1:31" s="2" customFormat="1" ht="6.95" customHeight="1">
      <c r="A16" s="18"/>
      <c r="B16" s="19"/>
      <c r="C16" s="18"/>
      <c r="D16" s="18"/>
      <c r="E16" s="18"/>
      <c r="F16" s="18"/>
      <c r="G16" s="18"/>
      <c r="H16" s="18"/>
      <c r="I16" s="18"/>
      <c r="J16" s="18"/>
      <c r="K16" s="18"/>
      <c r="L16" s="22"/>
      <c r="S16" s="18"/>
      <c r="T16" s="18"/>
      <c r="U16" s="18"/>
      <c r="V16" s="18"/>
      <c r="W16" s="18"/>
      <c r="X16" s="18"/>
      <c r="Y16" s="18"/>
      <c r="Z16" s="18"/>
      <c r="AA16" s="18"/>
      <c r="AB16" s="18"/>
      <c r="AC16" s="18"/>
      <c r="AD16" s="18"/>
      <c r="AE16" s="18"/>
    </row>
    <row r="17" spans="1:31" s="2" customFormat="1" ht="12" customHeight="1">
      <c r="A17" s="18"/>
      <c r="B17" s="19"/>
      <c r="C17" s="18"/>
      <c r="D17" s="15" t="s">
        <v>32</v>
      </c>
      <c r="E17" s="18"/>
      <c r="F17" s="18"/>
      <c r="G17" s="18"/>
      <c r="H17" s="18"/>
      <c r="I17" s="15" t="s">
        <v>29</v>
      </c>
      <c r="J17" s="16" t="str">
        <f>'Rekapitulace stavby'!AN13</f>
        <v>Vyplň údaj</v>
      </c>
      <c r="K17" s="18"/>
      <c r="L17" s="22"/>
      <c r="S17" s="18"/>
      <c r="T17" s="18"/>
      <c r="U17" s="18"/>
      <c r="V17" s="18"/>
      <c r="W17" s="18"/>
      <c r="X17" s="18"/>
      <c r="Y17" s="18"/>
      <c r="Z17" s="18"/>
      <c r="AA17" s="18"/>
      <c r="AB17" s="18"/>
      <c r="AC17" s="18"/>
      <c r="AD17" s="18"/>
      <c r="AE17" s="18"/>
    </row>
    <row r="18" spans="1:31" s="2" customFormat="1" ht="18" customHeight="1">
      <c r="A18" s="18"/>
      <c r="B18" s="19"/>
      <c r="C18" s="18"/>
      <c r="D18" s="18"/>
      <c r="E18" s="381" t="str">
        <f>'Rekapitulace stavby'!E14</f>
        <v>Vyplň údaj</v>
      </c>
      <c r="F18" s="382"/>
      <c r="G18" s="382"/>
      <c r="H18" s="382"/>
      <c r="I18" s="15" t="s">
        <v>31</v>
      </c>
      <c r="J18" s="16" t="str">
        <f>'Rekapitulace stavby'!AN14</f>
        <v>Vyplň údaj</v>
      </c>
      <c r="K18" s="18"/>
      <c r="L18" s="22"/>
      <c r="S18" s="18"/>
      <c r="T18" s="18"/>
      <c r="U18" s="18"/>
      <c r="V18" s="18"/>
      <c r="W18" s="18"/>
      <c r="X18" s="18"/>
      <c r="Y18" s="18"/>
      <c r="Z18" s="18"/>
      <c r="AA18" s="18"/>
      <c r="AB18" s="18"/>
      <c r="AC18" s="18"/>
      <c r="AD18" s="18"/>
      <c r="AE18" s="18"/>
    </row>
    <row r="19" spans="1:31" s="2" customFormat="1" ht="6.95" customHeight="1">
      <c r="A19" s="18"/>
      <c r="B19" s="19"/>
      <c r="C19" s="18"/>
      <c r="D19" s="18"/>
      <c r="E19" s="18"/>
      <c r="F19" s="18"/>
      <c r="G19" s="18"/>
      <c r="H19" s="18"/>
      <c r="I19" s="18"/>
      <c r="J19" s="18"/>
      <c r="K19" s="18"/>
      <c r="L19" s="22"/>
      <c r="S19" s="18"/>
      <c r="T19" s="18"/>
      <c r="U19" s="18"/>
      <c r="V19" s="18"/>
      <c r="W19" s="18"/>
      <c r="X19" s="18"/>
      <c r="Y19" s="18"/>
      <c r="Z19" s="18"/>
      <c r="AA19" s="18"/>
      <c r="AB19" s="18"/>
      <c r="AC19" s="18"/>
      <c r="AD19" s="18"/>
      <c r="AE19" s="18"/>
    </row>
    <row r="20" spans="1:31" s="2" customFormat="1" ht="12" customHeight="1">
      <c r="A20" s="18"/>
      <c r="B20" s="19"/>
      <c r="C20" s="18"/>
      <c r="D20" s="15" t="s">
        <v>34</v>
      </c>
      <c r="E20" s="18"/>
      <c r="F20" s="18"/>
      <c r="G20" s="18"/>
      <c r="H20" s="18"/>
      <c r="I20" s="15" t="s">
        <v>29</v>
      </c>
      <c r="J20" s="14" t="str">
        <f>IF('Rekapitulace stavby'!AN16="","",'Rekapitulace stavby'!AN16)</f>
        <v/>
      </c>
      <c r="K20" s="18"/>
      <c r="L20" s="22"/>
      <c r="S20" s="18"/>
      <c r="T20" s="18"/>
      <c r="U20" s="18"/>
      <c r="V20" s="18"/>
      <c r="W20" s="18"/>
      <c r="X20" s="18"/>
      <c r="Y20" s="18"/>
      <c r="Z20" s="18"/>
      <c r="AA20" s="18"/>
      <c r="AB20" s="18"/>
      <c r="AC20" s="18"/>
      <c r="AD20" s="18"/>
      <c r="AE20" s="18"/>
    </row>
    <row r="21" spans="1:31" s="2" customFormat="1" ht="18" customHeight="1">
      <c r="A21" s="18"/>
      <c r="B21" s="19"/>
      <c r="C21" s="18"/>
      <c r="D21" s="18"/>
      <c r="E21" s="14" t="str">
        <f>IF('Rekapitulace stavby'!E17="","",'Rekapitulace stavby'!E17)</f>
        <v xml:space="preserve"> </v>
      </c>
      <c r="F21" s="18"/>
      <c r="G21" s="18"/>
      <c r="H21" s="18"/>
      <c r="I21" s="15" t="s">
        <v>31</v>
      </c>
      <c r="J21" s="14" t="str">
        <f>IF('Rekapitulace stavby'!AN17="","",'Rekapitulace stavby'!AN17)</f>
        <v/>
      </c>
      <c r="K21" s="18"/>
      <c r="L21" s="22"/>
      <c r="S21" s="18"/>
      <c r="T21" s="18"/>
      <c r="U21" s="18"/>
      <c r="V21" s="18"/>
      <c r="W21" s="18"/>
      <c r="X21" s="18"/>
      <c r="Y21" s="18"/>
      <c r="Z21" s="18"/>
      <c r="AA21" s="18"/>
      <c r="AB21" s="18"/>
      <c r="AC21" s="18"/>
      <c r="AD21" s="18"/>
      <c r="AE21" s="18"/>
    </row>
    <row r="22" spans="1:31" s="2" customFormat="1" ht="6.95" customHeight="1">
      <c r="A22" s="18"/>
      <c r="B22" s="19"/>
      <c r="C22" s="18"/>
      <c r="D22" s="18"/>
      <c r="E22" s="18"/>
      <c r="F22" s="18"/>
      <c r="G22" s="18"/>
      <c r="H22" s="18"/>
      <c r="I22" s="18"/>
      <c r="J22" s="18"/>
      <c r="K22" s="18"/>
      <c r="L22" s="22"/>
      <c r="S22" s="18"/>
      <c r="T22" s="18"/>
      <c r="U22" s="18"/>
      <c r="V22" s="18"/>
      <c r="W22" s="18"/>
      <c r="X22" s="18"/>
      <c r="Y22" s="18"/>
      <c r="Z22" s="18"/>
      <c r="AA22" s="18"/>
      <c r="AB22" s="18"/>
      <c r="AC22" s="18"/>
      <c r="AD22" s="18"/>
      <c r="AE22" s="18"/>
    </row>
    <row r="23" spans="1:31" s="2" customFormat="1" ht="12" customHeight="1">
      <c r="A23" s="18"/>
      <c r="B23" s="19"/>
      <c r="C23" s="18"/>
      <c r="D23" s="15" t="s">
        <v>36</v>
      </c>
      <c r="E23" s="18"/>
      <c r="F23" s="18"/>
      <c r="G23" s="18"/>
      <c r="H23" s="18"/>
      <c r="I23" s="15" t="s">
        <v>29</v>
      </c>
      <c r="J23" s="14" t="s">
        <v>1</v>
      </c>
      <c r="K23" s="18"/>
      <c r="L23" s="22"/>
      <c r="S23" s="18"/>
      <c r="T23" s="18"/>
      <c r="U23" s="18"/>
      <c r="V23" s="18"/>
      <c r="W23" s="18"/>
      <c r="X23" s="18"/>
      <c r="Y23" s="18"/>
      <c r="Z23" s="18"/>
      <c r="AA23" s="18"/>
      <c r="AB23" s="18"/>
      <c r="AC23" s="18"/>
      <c r="AD23" s="18"/>
      <c r="AE23" s="18"/>
    </row>
    <row r="24" spans="1:31" s="2" customFormat="1" ht="18" customHeight="1">
      <c r="A24" s="18"/>
      <c r="B24" s="19"/>
      <c r="C24" s="18"/>
      <c r="D24" s="18"/>
      <c r="E24" s="14" t="s">
        <v>37</v>
      </c>
      <c r="F24" s="18"/>
      <c r="G24" s="18"/>
      <c r="H24" s="18"/>
      <c r="I24" s="15" t="s">
        <v>31</v>
      </c>
      <c r="J24" s="14" t="s">
        <v>1</v>
      </c>
      <c r="K24" s="18"/>
      <c r="L24" s="22"/>
      <c r="S24" s="18"/>
      <c r="T24" s="18"/>
      <c r="U24" s="18"/>
      <c r="V24" s="18"/>
      <c r="W24" s="18"/>
      <c r="X24" s="18"/>
      <c r="Y24" s="18"/>
      <c r="Z24" s="18"/>
      <c r="AA24" s="18"/>
      <c r="AB24" s="18"/>
      <c r="AC24" s="18"/>
      <c r="AD24" s="18"/>
      <c r="AE24" s="18"/>
    </row>
    <row r="25" spans="1:31" s="2" customFormat="1" ht="6.95" customHeight="1">
      <c r="A25" s="18"/>
      <c r="B25" s="19"/>
      <c r="C25" s="18"/>
      <c r="D25" s="18"/>
      <c r="E25" s="18"/>
      <c r="F25" s="18"/>
      <c r="G25" s="18"/>
      <c r="H25" s="18"/>
      <c r="I25" s="18"/>
      <c r="J25" s="18"/>
      <c r="K25" s="18"/>
      <c r="L25" s="22"/>
      <c r="S25" s="18"/>
      <c r="T25" s="18"/>
      <c r="U25" s="18"/>
      <c r="V25" s="18"/>
      <c r="W25" s="18"/>
      <c r="X25" s="18"/>
      <c r="Y25" s="18"/>
      <c r="Z25" s="18"/>
      <c r="AA25" s="18"/>
      <c r="AB25" s="18"/>
      <c r="AC25" s="18"/>
      <c r="AD25" s="18"/>
      <c r="AE25" s="18"/>
    </row>
    <row r="26" spans="1:31" s="2" customFormat="1" ht="12" customHeight="1">
      <c r="A26" s="18"/>
      <c r="B26" s="19"/>
      <c r="C26" s="18"/>
      <c r="D26" s="15" t="s">
        <v>38</v>
      </c>
      <c r="E26" s="18"/>
      <c r="F26" s="18"/>
      <c r="G26" s="18"/>
      <c r="H26" s="18"/>
      <c r="I26" s="18"/>
      <c r="J26" s="18"/>
      <c r="K26" s="18"/>
      <c r="L26" s="22"/>
      <c r="S26" s="18"/>
      <c r="T26" s="18"/>
      <c r="U26" s="18"/>
      <c r="V26" s="18"/>
      <c r="W26" s="18"/>
      <c r="X26" s="18"/>
      <c r="Y26" s="18"/>
      <c r="Z26" s="18"/>
      <c r="AA26" s="18"/>
      <c r="AB26" s="18"/>
      <c r="AC26" s="18"/>
      <c r="AD26" s="18"/>
      <c r="AE26" s="18"/>
    </row>
    <row r="27" spans="1:31" s="3" customFormat="1" ht="14.45" customHeight="1">
      <c r="A27" s="43"/>
      <c r="B27" s="44"/>
      <c r="C27" s="43"/>
      <c r="D27" s="43"/>
      <c r="E27" s="383" t="s">
        <v>1</v>
      </c>
      <c r="F27" s="383"/>
      <c r="G27" s="383"/>
      <c r="H27" s="383"/>
      <c r="I27" s="43"/>
      <c r="J27" s="43"/>
      <c r="K27" s="43"/>
      <c r="L27" s="45"/>
      <c r="S27" s="43"/>
      <c r="T27" s="43"/>
      <c r="U27" s="43"/>
      <c r="V27" s="43"/>
      <c r="W27" s="43"/>
      <c r="X27" s="43"/>
      <c r="Y27" s="43"/>
      <c r="Z27" s="43"/>
      <c r="AA27" s="43"/>
      <c r="AB27" s="43"/>
      <c r="AC27" s="43"/>
      <c r="AD27" s="43"/>
      <c r="AE27" s="43"/>
    </row>
    <row r="28" spans="1:31" s="2" customFormat="1" ht="6.95" customHeight="1">
      <c r="A28" s="18"/>
      <c r="B28" s="19"/>
      <c r="C28" s="18"/>
      <c r="D28" s="18"/>
      <c r="E28" s="18"/>
      <c r="F28" s="18"/>
      <c r="G28" s="18"/>
      <c r="H28" s="18"/>
      <c r="I28" s="18"/>
      <c r="J28" s="18"/>
      <c r="K28" s="18"/>
      <c r="L28" s="22"/>
      <c r="S28" s="18"/>
      <c r="T28" s="18"/>
      <c r="U28" s="18"/>
      <c r="V28" s="18"/>
      <c r="W28" s="18"/>
      <c r="X28" s="18"/>
      <c r="Y28" s="18"/>
      <c r="Z28" s="18"/>
      <c r="AA28" s="18"/>
      <c r="AB28" s="18"/>
      <c r="AC28" s="18"/>
      <c r="AD28" s="18"/>
      <c r="AE28" s="18"/>
    </row>
    <row r="29" spans="1:31" s="2" customFormat="1" ht="6.95" customHeight="1">
      <c r="A29" s="18"/>
      <c r="B29" s="19"/>
      <c r="C29" s="18"/>
      <c r="D29" s="39"/>
      <c r="E29" s="39"/>
      <c r="F29" s="39"/>
      <c r="G29" s="39"/>
      <c r="H29" s="39"/>
      <c r="I29" s="39"/>
      <c r="J29" s="39"/>
      <c r="K29" s="39"/>
      <c r="L29" s="22"/>
      <c r="S29" s="18"/>
      <c r="T29" s="18"/>
      <c r="U29" s="18"/>
      <c r="V29" s="18"/>
      <c r="W29" s="18"/>
      <c r="X29" s="18"/>
      <c r="Y29" s="18"/>
      <c r="Z29" s="18"/>
      <c r="AA29" s="18"/>
      <c r="AB29" s="18"/>
      <c r="AC29" s="18"/>
      <c r="AD29" s="18"/>
      <c r="AE29" s="18"/>
    </row>
    <row r="30" spans="1:31" s="2" customFormat="1" ht="25.35" customHeight="1">
      <c r="A30" s="18"/>
      <c r="B30" s="19"/>
      <c r="C30" s="18"/>
      <c r="D30" s="46" t="s">
        <v>39</v>
      </c>
      <c r="E30" s="18"/>
      <c r="F30" s="18"/>
      <c r="G30" s="18"/>
      <c r="H30" s="18"/>
      <c r="I30" s="18"/>
      <c r="J30" s="41">
        <f>ROUND(J118,2)</f>
        <v>0</v>
      </c>
      <c r="K30" s="18"/>
      <c r="L30" s="22"/>
      <c r="S30" s="18"/>
      <c r="T30" s="18"/>
      <c r="U30" s="18"/>
      <c r="V30" s="18"/>
      <c r="W30" s="18"/>
      <c r="X30" s="18"/>
      <c r="Y30" s="18"/>
      <c r="Z30" s="18"/>
      <c r="AA30" s="18"/>
      <c r="AB30" s="18"/>
      <c r="AC30" s="18"/>
      <c r="AD30" s="18"/>
      <c r="AE30" s="18"/>
    </row>
    <row r="31" spans="1:31" s="2" customFormat="1" ht="6.95" customHeight="1">
      <c r="A31" s="18"/>
      <c r="B31" s="19"/>
      <c r="C31" s="18"/>
      <c r="D31" s="39"/>
      <c r="E31" s="39"/>
      <c r="F31" s="39"/>
      <c r="G31" s="39"/>
      <c r="H31" s="39"/>
      <c r="I31" s="39"/>
      <c r="J31" s="39"/>
      <c r="K31" s="39"/>
      <c r="L31" s="22"/>
      <c r="S31" s="18"/>
      <c r="T31" s="18"/>
      <c r="U31" s="18"/>
      <c r="V31" s="18"/>
      <c r="W31" s="18"/>
      <c r="X31" s="18"/>
      <c r="Y31" s="18"/>
      <c r="Z31" s="18"/>
      <c r="AA31" s="18"/>
      <c r="AB31" s="18"/>
      <c r="AC31" s="18"/>
      <c r="AD31" s="18"/>
      <c r="AE31" s="18"/>
    </row>
    <row r="32" spans="1:31" s="2" customFormat="1" ht="14.45" customHeight="1">
      <c r="A32" s="18"/>
      <c r="B32" s="19"/>
      <c r="C32" s="18"/>
      <c r="D32" s="18"/>
      <c r="E32" s="18"/>
      <c r="F32" s="21" t="s">
        <v>41</v>
      </c>
      <c r="G32" s="18"/>
      <c r="H32" s="18"/>
      <c r="I32" s="21" t="s">
        <v>40</v>
      </c>
      <c r="J32" s="21" t="s">
        <v>42</v>
      </c>
      <c r="K32" s="18"/>
      <c r="L32" s="22"/>
      <c r="S32" s="18"/>
      <c r="T32" s="18"/>
      <c r="U32" s="18"/>
      <c r="V32" s="18"/>
      <c r="W32" s="18"/>
      <c r="X32" s="18"/>
      <c r="Y32" s="18"/>
      <c r="Z32" s="18"/>
      <c r="AA32" s="18"/>
      <c r="AB32" s="18"/>
      <c r="AC32" s="18"/>
      <c r="AD32" s="18"/>
      <c r="AE32" s="18"/>
    </row>
    <row r="33" spans="1:31" s="2" customFormat="1" ht="14.45" customHeight="1">
      <c r="A33" s="18"/>
      <c r="B33" s="19"/>
      <c r="C33" s="18"/>
      <c r="D33" s="47" t="s">
        <v>43</v>
      </c>
      <c r="E33" s="15" t="s">
        <v>44</v>
      </c>
      <c r="F33" s="48">
        <f>ROUND((SUM(BE118:BE135)),2)</f>
        <v>0</v>
      </c>
      <c r="G33" s="18"/>
      <c r="H33" s="18"/>
      <c r="I33" s="49">
        <v>0.21</v>
      </c>
      <c r="J33" s="48">
        <f>ROUND(((SUM(BE118:BE135))*I33),2)</f>
        <v>0</v>
      </c>
      <c r="K33" s="18"/>
      <c r="L33" s="22"/>
      <c r="S33" s="18"/>
      <c r="T33" s="18"/>
      <c r="U33" s="18"/>
      <c r="V33" s="18"/>
      <c r="W33" s="18"/>
      <c r="X33" s="18"/>
      <c r="Y33" s="18"/>
      <c r="Z33" s="18"/>
      <c r="AA33" s="18"/>
      <c r="AB33" s="18"/>
      <c r="AC33" s="18"/>
      <c r="AD33" s="18"/>
      <c r="AE33" s="18"/>
    </row>
    <row r="34" spans="1:31" s="2" customFormat="1" ht="14.45" customHeight="1">
      <c r="A34" s="18"/>
      <c r="B34" s="19"/>
      <c r="C34" s="18"/>
      <c r="D34" s="18"/>
      <c r="E34" s="15" t="s">
        <v>45</v>
      </c>
      <c r="F34" s="48">
        <f>ROUND((SUM(BF118:BF135)),2)</f>
        <v>0</v>
      </c>
      <c r="G34" s="18"/>
      <c r="H34" s="18"/>
      <c r="I34" s="49">
        <v>0.15</v>
      </c>
      <c r="J34" s="48">
        <f>ROUND(((SUM(BF118:BF135))*I34),2)</f>
        <v>0</v>
      </c>
      <c r="K34" s="18"/>
      <c r="L34" s="22"/>
      <c r="S34" s="18"/>
      <c r="T34" s="18"/>
      <c r="U34" s="18"/>
      <c r="V34" s="18"/>
      <c r="W34" s="18"/>
      <c r="X34" s="18"/>
      <c r="Y34" s="18"/>
      <c r="Z34" s="18"/>
      <c r="AA34" s="18"/>
      <c r="AB34" s="18"/>
      <c r="AC34" s="18"/>
      <c r="AD34" s="18"/>
      <c r="AE34" s="18"/>
    </row>
    <row r="35" spans="1:31" s="2" customFormat="1" ht="14.45" customHeight="1" hidden="1">
      <c r="A35" s="18"/>
      <c r="B35" s="19"/>
      <c r="C35" s="18"/>
      <c r="D35" s="18"/>
      <c r="E35" s="15" t="s">
        <v>46</v>
      </c>
      <c r="F35" s="48">
        <f>ROUND((SUM(BG118:BG135)),2)</f>
        <v>0</v>
      </c>
      <c r="G35" s="18"/>
      <c r="H35" s="18"/>
      <c r="I35" s="49">
        <v>0.21</v>
      </c>
      <c r="J35" s="48">
        <f>0</f>
        <v>0</v>
      </c>
      <c r="K35" s="18"/>
      <c r="L35" s="22"/>
      <c r="S35" s="18"/>
      <c r="T35" s="18"/>
      <c r="U35" s="18"/>
      <c r="V35" s="18"/>
      <c r="W35" s="18"/>
      <c r="X35" s="18"/>
      <c r="Y35" s="18"/>
      <c r="Z35" s="18"/>
      <c r="AA35" s="18"/>
      <c r="AB35" s="18"/>
      <c r="AC35" s="18"/>
      <c r="AD35" s="18"/>
      <c r="AE35" s="18"/>
    </row>
    <row r="36" spans="1:31" s="2" customFormat="1" ht="14.45" customHeight="1" hidden="1">
      <c r="A36" s="18"/>
      <c r="B36" s="19"/>
      <c r="C36" s="18"/>
      <c r="D36" s="18"/>
      <c r="E36" s="15" t="s">
        <v>47</v>
      </c>
      <c r="F36" s="48">
        <f>ROUND((SUM(BH118:BH135)),2)</f>
        <v>0</v>
      </c>
      <c r="G36" s="18"/>
      <c r="H36" s="18"/>
      <c r="I36" s="49">
        <v>0.15</v>
      </c>
      <c r="J36" s="48">
        <f>0</f>
        <v>0</v>
      </c>
      <c r="K36" s="18"/>
      <c r="L36" s="22"/>
      <c r="S36" s="18"/>
      <c r="T36" s="18"/>
      <c r="U36" s="18"/>
      <c r="V36" s="18"/>
      <c r="W36" s="18"/>
      <c r="X36" s="18"/>
      <c r="Y36" s="18"/>
      <c r="Z36" s="18"/>
      <c r="AA36" s="18"/>
      <c r="AB36" s="18"/>
      <c r="AC36" s="18"/>
      <c r="AD36" s="18"/>
      <c r="AE36" s="18"/>
    </row>
    <row r="37" spans="1:31" s="2" customFormat="1" ht="14.45" customHeight="1" hidden="1">
      <c r="A37" s="18"/>
      <c r="B37" s="19"/>
      <c r="C37" s="18"/>
      <c r="D37" s="18"/>
      <c r="E37" s="15" t="s">
        <v>48</v>
      </c>
      <c r="F37" s="48">
        <f>ROUND((SUM(BI118:BI135)),2)</f>
        <v>0</v>
      </c>
      <c r="G37" s="18"/>
      <c r="H37" s="18"/>
      <c r="I37" s="49">
        <v>0</v>
      </c>
      <c r="J37" s="48">
        <f>0</f>
        <v>0</v>
      </c>
      <c r="K37" s="18"/>
      <c r="L37" s="22"/>
      <c r="S37" s="18"/>
      <c r="T37" s="18"/>
      <c r="U37" s="18"/>
      <c r="V37" s="18"/>
      <c r="W37" s="18"/>
      <c r="X37" s="18"/>
      <c r="Y37" s="18"/>
      <c r="Z37" s="18"/>
      <c r="AA37" s="18"/>
      <c r="AB37" s="18"/>
      <c r="AC37" s="18"/>
      <c r="AD37" s="18"/>
      <c r="AE37" s="18"/>
    </row>
    <row r="38" spans="1:31" s="2" customFormat="1" ht="6.95" customHeight="1">
      <c r="A38" s="18"/>
      <c r="B38" s="19"/>
      <c r="C38" s="18"/>
      <c r="D38" s="18"/>
      <c r="E38" s="18"/>
      <c r="F38" s="18"/>
      <c r="G38" s="18"/>
      <c r="H38" s="18"/>
      <c r="I38" s="18"/>
      <c r="J38" s="18"/>
      <c r="K38" s="18"/>
      <c r="L38" s="22"/>
      <c r="S38" s="18"/>
      <c r="T38" s="18"/>
      <c r="U38" s="18"/>
      <c r="V38" s="18"/>
      <c r="W38" s="18"/>
      <c r="X38" s="18"/>
      <c r="Y38" s="18"/>
      <c r="Z38" s="18"/>
      <c r="AA38" s="18"/>
      <c r="AB38" s="18"/>
      <c r="AC38" s="18"/>
      <c r="AD38" s="18"/>
      <c r="AE38" s="18"/>
    </row>
    <row r="39" spans="1:31" s="2" customFormat="1" ht="25.35" customHeight="1">
      <c r="A39" s="18"/>
      <c r="B39" s="19"/>
      <c r="C39" s="50"/>
      <c r="D39" s="51" t="s">
        <v>49</v>
      </c>
      <c r="E39" s="34"/>
      <c r="F39" s="34"/>
      <c r="G39" s="52" t="s">
        <v>50</v>
      </c>
      <c r="H39" s="53" t="s">
        <v>51</v>
      </c>
      <c r="I39" s="34"/>
      <c r="J39" s="54">
        <f>SUM(J30:J37)</f>
        <v>0</v>
      </c>
      <c r="K39" s="55"/>
      <c r="L39" s="22"/>
      <c r="S39" s="18"/>
      <c r="T39" s="18"/>
      <c r="U39" s="18"/>
      <c r="V39" s="18"/>
      <c r="W39" s="18"/>
      <c r="X39" s="18"/>
      <c r="Y39" s="18"/>
      <c r="Z39" s="18"/>
      <c r="AA39" s="18"/>
      <c r="AB39" s="18"/>
      <c r="AC39" s="18"/>
      <c r="AD39" s="18"/>
      <c r="AE39" s="18"/>
    </row>
    <row r="40" spans="1:31" s="2" customFormat="1" ht="14.45" customHeight="1">
      <c r="A40" s="18"/>
      <c r="B40" s="19"/>
      <c r="C40" s="18"/>
      <c r="D40" s="18"/>
      <c r="E40" s="18"/>
      <c r="F40" s="18"/>
      <c r="G40" s="18"/>
      <c r="H40" s="18"/>
      <c r="I40" s="18"/>
      <c r="J40" s="18"/>
      <c r="K40" s="18"/>
      <c r="L40" s="22"/>
      <c r="S40" s="18"/>
      <c r="T40" s="18"/>
      <c r="U40" s="18"/>
      <c r="V40" s="18"/>
      <c r="W40" s="18"/>
      <c r="X40" s="18"/>
      <c r="Y40" s="18"/>
      <c r="Z40" s="18"/>
      <c r="AA40" s="18"/>
      <c r="AB40" s="18"/>
      <c r="AC40" s="18"/>
      <c r="AD40" s="18"/>
      <c r="AE40" s="18"/>
    </row>
    <row r="41" spans="2:12" s="1" customFormat="1" ht="14.45" customHeight="1">
      <c r="B41" s="12"/>
      <c r="L41" s="12"/>
    </row>
    <row r="42" spans="2:12" s="1" customFormat="1" ht="14.45" customHeight="1">
      <c r="B42" s="12"/>
      <c r="L42" s="12"/>
    </row>
    <row r="43" spans="2:12" s="1" customFormat="1" ht="14.45" customHeight="1">
      <c r="B43" s="12"/>
      <c r="L43" s="12"/>
    </row>
    <row r="44" spans="2:12" s="1" customFormat="1" ht="14.45" customHeight="1">
      <c r="B44" s="12"/>
      <c r="L44" s="12"/>
    </row>
    <row r="45" spans="2:12" s="1" customFormat="1" ht="14.45" customHeight="1">
      <c r="B45" s="12"/>
      <c r="L45" s="12"/>
    </row>
    <row r="46" spans="2:12" s="1" customFormat="1" ht="14.45" customHeight="1">
      <c r="B46" s="12"/>
      <c r="L46" s="12"/>
    </row>
    <row r="47" spans="2:12" s="1" customFormat="1" ht="14.45" customHeight="1">
      <c r="B47" s="12"/>
      <c r="L47" s="12"/>
    </row>
    <row r="48" spans="2:12" s="1" customFormat="1" ht="14.45" customHeight="1">
      <c r="B48" s="12"/>
      <c r="L48" s="12"/>
    </row>
    <row r="49" spans="2:12" s="1" customFormat="1" ht="14.45" customHeight="1">
      <c r="B49" s="12"/>
      <c r="L49" s="12"/>
    </row>
    <row r="50" spans="2:12" s="2" customFormat="1" ht="14.45" customHeight="1">
      <c r="B50" s="22"/>
      <c r="D50" s="23" t="s">
        <v>52</v>
      </c>
      <c r="E50" s="24"/>
      <c r="F50" s="24"/>
      <c r="G50" s="23" t="s">
        <v>53</v>
      </c>
      <c r="H50" s="24"/>
      <c r="I50" s="24"/>
      <c r="J50" s="24"/>
      <c r="K50" s="24"/>
      <c r="L50" s="22"/>
    </row>
    <row r="51" spans="2:12" ht="12">
      <c r="B51" s="12"/>
      <c r="L51" s="12"/>
    </row>
    <row r="52" spans="2:12" ht="12">
      <c r="B52" s="12"/>
      <c r="L52" s="12"/>
    </row>
    <row r="53" spans="2:12" ht="12">
      <c r="B53" s="12"/>
      <c r="L53" s="12"/>
    </row>
    <row r="54" spans="2:12" ht="12">
      <c r="B54" s="12"/>
      <c r="L54" s="12"/>
    </row>
    <row r="55" spans="2:12" ht="12">
      <c r="B55" s="12"/>
      <c r="L55" s="12"/>
    </row>
    <row r="56" spans="2:12" ht="12">
      <c r="B56" s="12"/>
      <c r="L56" s="12"/>
    </row>
    <row r="57" spans="2:12" ht="12">
      <c r="B57" s="12"/>
      <c r="L57" s="12"/>
    </row>
    <row r="58" spans="2:12" ht="12">
      <c r="B58" s="12"/>
      <c r="L58" s="12"/>
    </row>
    <row r="59" spans="2:12" ht="12">
      <c r="B59" s="12"/>
      <c r="L59" s="12"/>
    </row>
    <row r="60" spans="2:12" ht="12">
      <c r="B60" s="12"/>
      <c r="L60" s="12"/>
    </row>
    <row r="61" spans="1:31" s="2" customFormat="1" ht="12.75">
      <c r="A61" s="18"/>
      <c r="B61" s="19"/>
      <c r="C61" s="18"/>
      <c r="D61" s="25" t="s">
        <v>54</v>
      </c>
      <c r="E61" s="20"/>
      <c r="F61" s="56" t="s">
        <v>55</v>
      </c>
      <c r="G61" s="25" t="s">
        <v>54</v>
      </c>
      <c r="H61" s="20"/>
      <c r="I61" s="20"/>
      <c r="J61" s="57" t="s">
        <v>55</v>
      </c>
      <c r="K61" s="20"/>
      <c r="L61" s="22"/>
      <c r="S61" s="18"/>
      <c r="T61" s="18"/>
      <c r="U61" s="18"/>
      <c r="V61" s="18"/>
      <c r="W61" s="18"/>
      <c r="X61" s="18"/>
      <c r="Y61" s="18"/>
      <c r="Z61" s="18"/>
      <c r="AA61" s="18"/>
      <c r="AB61" s="18"/>
      <c r="AC61" s="18"/>
      <c r="AD61" s="18"/>
      <c r="AE61" s="18"/>
    </row>
    <row r="62" spans="2:12" ht="12">
      <c r="B62" s="12"/>
      <c r="L62" s="12"/>
    </row>
    <row r="63" spans="2:12" ht="12">
      <c r="B63" s="12"/>
      <c r="L63" s="12"/>
    </row>
    <row r="64" spans="2:12" ht="12">
      <c r="B64" s="12"/>
      <c r="L64" s="12"/>
    </row>
    <row r="65" spans="1:31" s="2" customFormat="1" ht="12.75">
      <c r="A65" s="18"/>
      <c r="B65" s="19"/>
      <c r="C65" s="18"/>
      <c r="D65" s="23" t="s">
        <v>56</v>
      </c>
      <c r="E65" s="26"/>
      <c r="F65" s="26"/>
      <c r="G65" s="23" t="s">
        <v>57</v>
      </c>
      <c r="H65" s="26"/>
      <c r="I65" s="26"/>
      <c r="J65" s="26"/>
      <c r="K65" s="26"/>
      <c r="L65" s="22"/>
      <c r="S65" s="18"/>
      <c r="T65" s="18"/>
      <c r="U65" s="18"/>
      <c r="V65" s="18"/>
      <c r="W65" s="18"/>
      <c r="X65" s="18"/>
      <c r="Y65" s="18"/>
      <c r="Z65" s="18"/>
      <c r="AA65" s="18"/>
      <c r="AB65" s="18"/>
      <c r="AC65" s="18"/>
      <c r="AD65" s="18"/>
      <c r="AE65" s="18"/>
    </row>
    <row r="66" spans="2:12" ht="12">
      <c r="B66" s="12"/>
      <c r="L66" s="12"/>
    </row>
    <row r="67" spans="2:12" ht="12">
      <c r="B67" s="12"/>
      <c r="L67" s="12"/>
    </row>
    <row r="68" spans="2:12" ht="12">
      <c r="B68" s="12"/>
      <c r="L68" s="12"/>
    </row>
    <row r="69" spans="2:12" ht="12">
      <c r="B69" s="12"/>
      <c r="L69" s="12"/>
    </row>
    <row r="70" spans="2:12" ht="12">
      <c r="B70" s="12"/>
      <c r="L70" s="12"/>
    </row>
    <row r="71" spans="2:12" ht="12">
      <c r="B71" s="12"/>
      <c r="L71" s="12"/>
    </row>
    <row r="72" spans="2:12" ht="12">
      <c r="B72" s="12"/>
      <c r="L72" s="12"/>
    </row>
    <row r="73" spans="2:12" ht="12">
      <c r="B73" s="12"/>
      <c r="L73" s="12"/>
    </row>
    <row r="74" spans="2:12" ht="12">
      <c r="B74" s="12"/>
      <c r="L74" s="12"/>
    </row>
    <row r="75" spans="2:12" ht="12">
      <c r="B75" s="12"/>
      <c r="L75" s="12"/>
    </row>
    <row r="76" spans="1:31" s="2" customFormat="1" ht="12.75">
      <c r="A76" s="18"/>
      <c r="B76" s="19"/>
      <c r="C76" s="18"/>
      <c r="D76" s="25" t="s">
        <v>54</v>
      </c>
      <c r="E76" s="20"/>
      <c r="F76" s="56" t="s">
        <v>55</v>
      </c>
      <c r="G76" s="25" t="s">
        <v>54</v>
      </c>
      <c r="H76" s="20"/>
      <c r="I76" s="20"/>
      <c r="J76" s="57" t="s">
        <v>55</v>
      </c>
      <c r="K76" s="20"/>
      <c r="L76" s="22"/>
      <c r="S76" s="18"/>
      <c r="T76" s="18"/>
      <c r="U76" s="18"/>
      <c r="V76" s="18"/>
      <c r="W76" s="18"/>
      <c r="X76" s="18"/>
      <c r="Y76" s="18"/>
      <c r="Z76" s="18"/>
      <c r="AA76" s="18"/>
      <c r="AB76" s="18"/>
      <c r="AC76" s="18"/>
      <c r="AD76" s="18"/>
      <c r="AE76" s="18"/>
    </row>
    <row r="77" spans="1:31" s="2" customFormat="1" ht="14.45" customHeight="1">
      <c r="A77" s="18"/>
      <c r="B77" s="27"/>
      <c r="C77" s="28"/>
      <c r="D77" s="28"/>
      <c r="E77" s="28"/>
      <c r="F77" s="28"/>
      <c r="G77" s="28"/>
      <c r="H77" s="28"/>
      <c r="I77" s="28"/>
      <c r="J77" s="28"/>
      <c r="K77" s="28"/>
      <c r="L77" s="22"/>
      <c r="S77" s="18"/>
      <c r="T77" s="18"/>
      <c r="U77" s="18"/>
      <c r="V77" s="18"/>
      <c r="W77" s="18"/>
      <c r="X77" s="18"/>
      <c r="Y77" s="18"/>
      <c r="Z77" s="18"/>
      <c r="AA77" s="18"/>
      <c r="AB77" s="18"/>
      <c r="AC77" s="18"/>
      <c r="AD77" s="18"/>
      <c r="AE77" s="18"/>
    </row>
    <row r="81" spans="1:31" s="2" customFormat="1" ht="6.95" customHeight="1">
      <c r="A81" s="18"/>
      <c r="B81" s="29"/>
      <c r="C81" s="30"/>
      <c r="D81" s="30"/>
      <c r="E81" s="30"/>
      <c r="F81" s="30"/>
      <c r="G81" s="30"/>
      <c r="H81" s="30"/>
      <c r="I81" s="30"/>
      <c r="J81" s="30"/>
      <c r="K81" s="30"/>
      <c r="L81" s="22"/>
      <c r="S81" s="18"/>
      <c r="T81" s="18"/>
      <c r="U81" s="18"/>
      <c r="V81" s="18"/>
      <c r="W81" s="18"/>
      <c r="X81" s="18"/>
      <c r="Y81" s="18"/>
      <c r="Z81" s="18"/>
      <c r="AA81" s="18"/>
      <c r="AB81" s="18"/>
      <c r="AC81" s="18"/>
      <c r="AD81" s="18"/>
      <c r="AE81" s="18"/>
    </row>
    <row r="82" spans="1:31" s="2" customFormat="1" ht="24.95" customHeight="1">
      <c r="A82" s="18"/>
      <c r="B82" s="19"/>
      <c r="C82" s="13" t="s">
        <v>98</v>
      </c>
      <c r="D82" s="18"/>
      <c r="E82" s="18"/>
      <c r="F82" s="18"/>
      <c r="G82" s="18"/>
      <c r="H82" s="18"/>
      <c r="I82" s="18"/>
      <c r="J82" s="18"/>
      <c r="K82" s="18"/>
      <c r="L82" s="22"/>
      <c r="S82" s="18"/>
      <c r="T82" s="18"/>
      <c r="U82" s="18"/>
      <c r="V82" s="18"/>
      <c r="W82" s="18"/>
      <c r="X82" s="18"/>
      <c r="Y82" s="18"/>
      <c r="Z82" s="18"/>
      <c r="AA82" s="18"/>
      <c r="AB82" s="18"/>
      <c r="AC82" s="18"/>
      <c r="AD82" s="18"/>
      <c r="AE82" s="18"/>
    </row>
    <row r="83" spans="1:31" s="2" customFormat="1" ht="6.95" customHeight="1">
      <c r="A83" s="18"/>
      <c r="B83" s="19"/>
      <c r="C83" s="18"/>
      <c r="D83" s="18"/>
      <c r="E83" s="18"/>
      <c r="F83" s="18"/>
      <c r="G83" s="18"/>
      <c r="H83" s="18"/>
      <c r="I83" s="18"/>
      <c r="J83" s="18"/>
      <c r="K83" s="18"/>
      <c r="L83" s="22"/>
      <c r="S83" s="18"/>
      <c r="T83" s="18"/>
      <c r="U83" s="18"/>
      <c r="V83" s="18"/>
      <c r="W83" s="18"/>
      <c r="X83" s="18"/>
      <c r="Y83" s="18"/>
      <c r="Z83" s="18"/>
      <c r="AA83" s="18"/>
      <c r="AB83" s="18"/>
      <c r="AC83" s="18"/>
      <c r="AD83" s="18"/>
      <c r="AE83" s="18"/>
    </row>
    <row r="84" spans="1:31" s="2" customFormat="1" ht="12" customHeight="1">
      <c r="A84" s="18"/>
      <c r="B84" s="19"/>
      <c r="C84" s="15" t="s">
        <v>16</v>
      </c>
      <c r="D84" s="18"/>
      <c r="E84" s="18"/>
      <c r="F84" s="18"/>
      <c r="G84" s="18"/>
      <c r="H84" s="18"/>
      <c r="I84" s="18"/>
      <c r="J84" s="18"/>
      <c r="K84" s="18"/>
      <c r="L84" s="22"/>
      <c r="S84" s="18"/>
      <c r="T84" s="18"/>
      <c r="U84" s="18"/>
      <c r="V84" s="18"/>
      <c r="W84" s="18"/>
      <c r="X84" s="18"/>
      <c r="Y84" s="18"/>
      <c r="Z84" s="18"/>
      <c r="AA84" s="18"/>
      <c r="AB84" s="18"/>
      <c r="AC84" s="18"/>
      <c r="AD84" s="18"/>
      <c r="AE84" s="18"/>
    </row>
    <row r="85" spans="1:31" s="2" customFormat="1" ht="14.45" customHeight="1">
      <c r="A85" s="18"/>
      <c r="B85" s="19"/>
      <c r="C85" s="18"/>
      <c r="D85" s="18"/>
      <c r="E85" s="377" t="str">
        <f>E7</f>
        <v>II/232 Osek - Březina</v>
      </c>
      <c r="F85" s="378"/>
      <c r="G85" s="378"/>
      <c r="H85" s="378"/>
      <c r="I85" s="18"/>
      <c r="J85" s="18"/>
      <c r="K85" s="18"/>
      <c r="L85" s="22"/>
      <c r="S85" s="18"/>
      <c r="T85" s="18"/>
      <c r="U85" s="18"/>
      <c r="V85" s="18"/>
      <c r="W85" s="18"/>
      <c r="X85" s="18"/>
      <c r="Y85" s="18"/>
      <c r="Z85" s="18"/>
      <c r="AA85" s="18"/>
      <c r="AB85" s="18"/>
      <c r="AC85" s="18"/>
      <c r="AD85" s="18"/>
      <c r="AE85" s="18"/>
    </row>
    <row r="86" spans="1:31" s="2" customFormat="1" ht="12" customHeight="1">
      <c r="A86" s="18"/>
      <c r="B86" s="19"/>
      <c r="C86" s="15" t="s">
        <v>96</v>
      </c>
      <c r="D86" s="18"/>
      <c r="E86" s="18"/>
      <c r="F86" s="18"/>
      <c r="G86" s="18"/>
      <c r="H86" s="18"/>
      <c r="I86" s="18"/>
      <c r="J86" s="18"/>
      <c r="K86" s="18"/>
      <c r="L86" s="22"/>
      <c r="S86" s="18"/>
      <c r="T86" s="18"/>
      <c r="U86" s="18"/>
      <c r="V86" s="18"/>
      <c r="W86" s="18"/>
      <c r="X86" s="18"/>
      <c r="Y86" s="18"/>
      <c r="Z86" s="18"/>
      <c r="AA86" s="18"/>
      <c r="AB86" s="18"/>
      <c r="AC86" s="18"/>
      <c r="AD86" s="18"/>
      <c r="AE86" s="18"/>
    </row>
    <row r="87" spans="1:31" s="2" customFormat="1" ht="15.6" customHeight="1">
      <c r="A87" s="18"/>
      <c r="B87" s="19"/>
      <c r="C87" s="18"/>
      <c r="D87" s="18"/>
      <c r="E87" s="375" t="str">
        <f>E9</f>
        <v>SO110 - SO110 - Dopravně inženýrské opatření</v>
      </c>
      <c r="F87" s="376"/>
      <c r="G87" s="376"/>
      <c r="H87" s="376"/>
      <c r="I87" s="18"/>
      <c r="J87" s="18"/>
      <c r="K87" s="18"/>
      <c r="L87" s="22"/>
      <c r="S87" s="18"/>
      <c r="T87" s="18"/>
      <c r="U87" s="18"/>
      <c r="V87" s="18"/>
      <c r="W87" s="18"/>
      <c r="X87" s="18"/>
      <c r="Y87" s="18"/>
      <c r="Z87" s="18"/>
      <c r="AA87" s="18"/>
      <c r="AB87" s="18"/>
      <c r="AC87" s="18"/>
      <c r="AD87" s="18"/>
      <c r="AE87" s="18"/>
    </row>
    <row r="88" spans="1:31" s="2" customFormat="1" ht="6.95" customHeight="1">
      <c r="A88" s="18"/>
      <c r="B88" s="19"/>
      <c r="C88" s="18"/>
      <c r="D88" s="18"/>
      <c r="E88" s="18"/>
      <c r="F88" s="18"/>
      <c r="G88" s="18"/>
      <c r="H88" s="18"/>
      <c r="I88" s="18"/>
      <c r="J88" s="18"/>
      <c r="K88" s="18"/>
      <c r="L88" s="22"/>
      <c r="S88" s="18"/>
      <c r="T88" s="18"/>
      <c r="U88" s="18"/>
      <c r="V88" s="18"/>
      <c r="W88" s="18"/>
      <c r="X88" s="18"/>
      <c r="Y88" s="18"/>
      <c r="Z88" s="18"/>
      <c r="AA88" s="18"/>
      <c r="AB88" s="18"/>
      <c r="AC88" s="18"/>
      <c r="AD88" s="18"/>
      <c r="AE88" s="18"/>
    </row>
    <row r="89" spans="1:31" s="2" customFormat="1" ht="12" customHeight="1">
      <c r="A89" s="18"/>
      <c r="B89" s="19"/>
      <c r="C89" s="15" t="s">
        <v>22</v>
      </c>
      <c r="D89" s="18"/>
      <c r="E89" s="18"/>
      <c r="F89" s="14" t="str">
        <f>F12</f>
        <v xml:space="preserve"> </v>
      </c>
      <c r="G89" s="18"/>
      <c r="H89" s="18"/>
      <c r="I89" s="15" t="s">
        <v>24</v>
      </c>
      <c r="J89" s="31" t="str">
        <f>IF(J12="","",J12)</f>
        <v>30. 11. 2015</v>
      </c>
      <c r="K89" s="18"/>
      <c r="L89" s="22"/>
      <c r="S89" s="18"/>
      <c r="T89" s="18"/>
      <c r="U89" s="18"/>
      <c r="V89" s="18"/>
      <c r="W89" s="18"/>
      <c r="X89" s="18"/>
      <c r="Y89" s="18"/>
      <c r="Z89" s="18"/>
      <c r="AA89" s="18"/>
      <c r="AB89" s="18"/>
      <c r="AC89" s="18"/>
      <c r="AD89" s="18"/>
      <c r="AE89" s="18"/>
    </row>
    <row r="90" spans="1:31" s="2" customFormat="1" ht="6.95" customHeight="1">
      <c r="A90" s="18"/>
      <c r="B90" s="19"/>
      <c r="C90" s="18"/>
      <c r="D90" s="18"/>
      <c r="E90" s="18"/>
      <c r="F90" s="18"/>
      <c r="G90" s="18"/>
      <c r="H90" s="18"/>
      <c r="I90" s="18"/>
      <c r="J90" s="18"/>
      <c r="K90" s="18"/>
      <c r="L90" s="22"/>
      <c r="S90" s="18"/>
      <c r="T90" s="18"/>
      <c r="U90" s="18"/>
      <c r="V90" s="18"/>
      <c r="W90" s="18"/>
      <c r="X90" s="18"/>
      <c r="Y90" s="18"/>
      <c r="Z90" s="18"/>
      <c r="AA90" s="18"/>
      <c r="AB90" s="18"/>
      <c r="AC90" s="18"/>
      <c r="AD90" s="18"/>
      <c r="AE90" s="18"/>
    </row>
    <row r="91" spans="1:31" s="2" customFormat="1" ht="15.6" customHeight="1">
      <c r="A91" s="18"/>
      <c r="B91" s="19"/>
      <c r="C91" s="15" t="s">
        <v>28</v>
      </c>
      <c r="D91" s="18"/>
      <c r="E91" s="18"/>
      <c r="F91" s="14" t="str">
        <f>E15</f>
        <v>SÚS Plzeňského kraje</v>
      </c>
      <c r="G91" s="18"/>
      <c r="H91" s="18"/>
      <c r="I91" s="15" t="s">
        <v>34</v>
      </c>
      <c r="J91" s="17" t="str">
        <f>E21</f>
        <v xml:space="preserve"> </v>
      </c>
      <c r="K91" s="18"/>
      <c r="L91" s="22"/>
      <c r="S91" s="18"/>
      <c r="T91" s="18"/>
      <c r="U91" s="18"/>
      <c r="V91" s="18"/>
      <c r="W91" s="18"/>
      <c r="X91" s="18"/>
      <c r="Y91" s="18"/>
      <c r="Z91" s="18"/>
      <c r="AA91" s="18"/>
      <c r="AB91" s="18"/>
      <c r="AC91" s="18"/>
      <c r="AD91" s="18"/>
      <c r="AE91" s="18"/>
    </row>
    <row r="92" spans="1:31" s="2" customFormat="1" ht="15.6" customHeight="1">
      <c r="A92" s="18"/>
      <c r="B92" s="19"/>
      <c r="C92" s="15" t="s">
        <v>32</v>
      </c>
      <c r="D92" s="18"/>
      <c r="E92" s="18"/>
      <c r="F92" s="14" t="str">
        <f>IF(E18="","",E18)</f>
        <v>Vyplň údaj</v>
      </c>
      <c r="G92" s="18"/>
      <c r="H92" s="18"/>
      <c r="I92" s="15" t="s">
        <v>36</v>
      </c>
      <c r="J92" s="17" t="str">
        <f>E24</f>
        <v>ing. Neudert</v>
      </c>
      <c r="K92" s="18"/>
      <c r="L92" s="22"/>
      <c r="S92" s="18"/>
      <c r="T92" s="18"/>
      <c r="U92" s="18"/>
      <c r="V92" s="18"/>
      <c r="W92" s="18"/>
      <c r="X92" s="18"/>
      <c r="Y92" s="18"/>
      <c r="Z92" s="18"/>
      <c r="AA92" s="18"/>
      <c r="AB92" s="18"/>
      <c r="AC92" s="18"/>
      <c r="AD92" s="18"/>
      <c r="AE92" s="18"/>
    </row>
    <row r="93" spans="1:31" s="2" customFormat="1" ht="10.35" customHeight="1">
      <c r="A93" s="18"/>
      <c r="B93" s="19"/>
      <c r="C93" s="18"/>
      <c r="D93" s="18"/>
      <c r="E93" s="18"/>
      <c r="F93" s="18"/>
      <c r="G93" s="18"/>
      <c r="H93" s="18"/>
      <c r="I93" s="18"/>
      <c r="J93" s="18"/>
      <c r="K93" s="18"/>
      <c r="L93" s="22"/>
      <c r="S93" s="18"/>
      <c r="T93" s="18"/>
      <c r="U93" s="18"/>
      <c r="V93" s="18"/>
      <c r="W93" s="18"/>
      <c r="X93" s="18"/>
      <c r="Y93" s="18"/>
      <c r="Z93" s="18"/>
      <c r="AA93" s="18"/>
      <c r="AB93" s="18"/>
      <c r="AC93" s="18"/>
      <c r="AD93" s="18"/>
      <c r="AE93" s="18"/>
    </row>
    <row r="94" spans="1:31" s="2" customFormat="1" ht="29.25" customHeight="1">
      <c r="A94" s="18"/>
      <c r="B94" s="19"/>
      <c r="C94" s="58" t="s">
        <v>99</v>
      </c>
      <c r="D94" s="50"/>
      <c r="E94" s="50"/>
      <c r="F94" s="50"/>
      <c r="G94" s="50"/>
      <c r="H94" s="50"/>
      <c r="I94" s="50"/>
      <c r="J94" s="59" t="s">
        <v>100</v>
      </c>
      <c r="K94" s="50"/>
      <c r="L94" s="22"/>
      <c r="S94" s="18"/>
      <c r="T94" s="18"/>
      <c r="U94" s="18"/>
      <c r="V94" s="18"/>
      <c r="W94" s="18"/>
      <c r="X94" s="18"/>
      <c r="Y94" s="18"/>
      <c r="Z94" s="18"/>
      <c r="AA94" s="18"/>
      <c r="AB94" s="18"/>
      <c r="AC94" s="18"/>
      <c r="AD94" s="18"/>
      <c r="AE94" s="18"/>
    </row>
    <row r="95" spans="1:31" s="2" customFormat="1" ht="10.35" customHeight="1">
      <c r="A95" s="18"/>
      <c r="B95" s="19"/>
      <c r="C95" s="18"/>
      <c r="D95" s="18"/>
      <c r="E95" s="18"/>
      <c r="F95" s="18"/>
      <c r="G95" s="18"/>
      <c r="H95" s="18"/>
      <c r="I95" s="18"/>
      <c r="J95" s="18"/>
      <c r="K95" s="18"/>
      <c r="L95" s="22"/>
      <c r="S95" s="18"/>
      <c r="T95" s="18"/>
      <c r="U95" s="18"/>
      <c r="V95" s="18"/>
      <c r="W95" s="18"/>
      <c r="X95" s="18"/>
      <c r="Y95" s="18"/>
      <c r="Z95" s="18"/>
      <c r="AA95" s="18"/>
      <c r="AB95" s="18"/>
      <c r="AC95" s="18"/>
      <c r="AD95" s="18"/>
      <c r="AE95" s="18"/>
    </row>
    <row r="96" spans="1:47" s="2" customFormat="1" ht="22.9" customHeight="1">
      <c r="A96" s="18"/>
      <c r="B96" s="19"/>
      <c r="C96" s="60" t="s">
        <v>101</v>
      </c>
      <c r="D96" s="18"/>
      <c r="E96" s="18"/>
      <c r="F96" s="18"/>
      <c r="G96" s="18"/>
      <c r="H96" s="18"/>
      <c r="I96" s="18"/>
      <c r="J96" s="41">
        <f>J118</f>
        <v>0</v>
      </c>
      <c r="K96" s="18"/>
      <c r="L96" s="22"/>
      <c r="S96" s="18"/>
      <c r="T96" s="18"/>
      <c r="U96" s="18"/>
      <c r="V96" s="18"/>
      <c r="W96" s="18"/>
      <c r="X96" s="18"/>
      <c r="Y96" s="18"/>
      <c r="Z96" s="18"/>
      <c r="AA96" s="18"/>
      <c r="AB96" s="18"/>
      <c r="AC96" s="18"/>
      <c r="AD96" s="18"/>
      <c r="AE96" s="18"/>
      <c r="AU96" s="9" t="s">
        <v>102</v>
      </c>
    </row>
    <row r="97" spans="2:12" s="4" customFormat="1" ht="24.95" customHeight="1">
      <c r="B97" s="61"/>
      <c r="D97" s="62" t="s">
        <v>103</v>
      </c>
      <c r="E97" s="63"/>
      <c r="F97" s="63"/>
      <c r="G97" s="63"/>
      <c r="H97" s="63"/>
      <c r="I97" s="63"/>
      <c r="J97" s="64">
        <f>J119</f>
        <v>0</v>
      </c>
      <c r="L97" s="61"/>
    </row>
    <row r="98" spans="2:12" s="5" customFormat="1" ht="19.9" customHeight="1">
      <c r="B98" s="65"/>
      <c r="D98" s="66" t="s">
        <v>108</v>
      </c>
      <c r="E98" s="67"/>
      <c r="F98" s="67"/>
      <c r="G98" s="67"/>
      <c r="H98" s="67"/>
      <c r="I98" s="67"/>
      <c r="J98" s="68">
        <f>J120</f>
        <v>0</v>
      </c>
      <c r="L98" s="65"/>
    </row>
    <row r="99" spans="1:31" s="2" customFormat="1" ht="21.75" customHeight="1">
      <c r="A99" s="18"/>
      <c r="B99" s="19"/>
      <c r="C99" s="18"/>
      <c r="D99" s="18"/>
      <c r="E99" s="18"/>
      <c r="F99" s="18"/>
      <c r="G99" s="18"/>
      <c r="H99" s="18"/>
      <c r="I99" s="18"/>
      <c r="J99" s="18"/>
      <c r="K99" s="18"/>
      <c r="L99" s="22"/>
      <c r="S99" s="18"/>
      <c r="T99" s="18"/>
      <c r="U99" s="18"/>
      <c r="V99" s="18"/>
      <c r="W99" s="18"/>
      <c r="X99" s="18"/>
      <c r="Y99" s="18"/>
      <c r="Z99" s="18"/>
      <c r="AA99" s="18"/>
      <c r="AB99" s="18"/>
      <c r="AC99" s="18"/>
      <c r="AD99" s="18"/>
      <c r="AE99" s="18"/>
    </row>
    <row r="100" spans="1:31" s="2" customFormat="1" ht="6.95" customHeight="1">
      <c r="A100" s="18"/>
      <c r="B100" s="27"/>
      <c r="C100" s="28"/>
      <c r="D100" s="28"/>
      <c r="E100" s="28"/>
      <c r="F100" s="28"/>
      <c r="G100" s="28"/>
      <c r="H100" s="28"/>
      <c r="I100" s="28"/>
      <c r="J100" s="28"/>
      <c r="K100" s="28"/>
      <c r="L100" s="22"/>
      <c r="S100" s="18"/>
      <c r="T100" s="18"/>
      <c r="U100" s="18"/>
      <c r="V100" s="18"/>
      <c r="W100" s="18"/>
      <c r="X100" s="18"/>
      <c r="Y100" s="18"/>
      <c r="Z100" s="18"/>
      <c r="AA100" s="18"/>
      <c r="AB100" s="18"/>
      <c r="AC100" s="18"/>
      <c r="AD100" s="18"/>
      <c r="AE100" s="18"/>
    </row>
    <row r="104" spans="1:31" s="2" customFormat="1" ht="6.95" customHeight="1">
      <c r="A104" s="18"/>
      <c r="B104" s="29"/>
      <c r="C104" s="30"/>
      <c r="D104" s="30"/>
      <c r="E104" s="30"/>
      <c r="F104" s="30"/>
      <c r="G104" s="30"/>
      <c r="H104" s="30"/>
      <c r="I104" s="30"/>
      <c r="J104" s="30"/>
      <c r="K104" s="30"/>
      <c r="L104" s="22"/>
      <c r="S104" s="18"/>
      <c r="T104" s="18"/>
      <c r="U104" s="18"/>
      <c r="V104" s="18"/>
      <c r="W104" s="18"/>
      <c r="X104" s="18"/>
      <c r="Y104" s="18"/>
      <c r="Z104" s="18"/>
      <c r="AA104" s="18"/>
      <c r="AB104" s="18"/>
      <c r="AC104" s="18"/>
      <c r="AD104" s="18"/>
      <c r="AE104" s="18"/>
    </row>
    <row r="105" spans="1:31" s="2" customFormat="1" ht="24.95" customHeight="1">
      <c r="A105" s="18"/>
      <c r="B105" s="19"/>
      <c r="C105" s="13" t="s">
        <v>111</v>
      </c>
      <c r="D105" s="18"/>
      <c r="E105" s="18"/>
      <c r="F105" s="18"/>
      <c r="G105" s="18"/>
      <c r="H105" s="18"/>
      <c r="I105" s="18"/>
      <c r="J105" s="18"/>
      <c r="K105" s="18"/>
      <c r="L105" s="22"/>
      <c r="S105" s="18"/>
      <c r="T105" s="18"/>
      <c r="U105" s="18"/>
      <c r="V105" s="18"/>
      <c r="W105" s="18"/>
      <c r="X105" s="18"/>
      <c r="Y105" s="18"/>
      <c r="Z105" s="18"/>
      <c r="AA105" s="18"/>
      <c r="AB105" s="18"/>
      <c r="AC105" s="18"/>
      <c r="AD105" s="18"/>
      <c r="AE105" s="18"/>
    </row>
    <row r="106" spans="1:31" s="2" customFormat="1" ht="6.95" customHeight="1">
      <c r="A106" s="18"/>
      <c r="B106" s="19"/>
      <c r="C106" s="18"/>
      <c r="D106" s="18"/>
      <c r="E106" s="18"/>
      <c r="F106" s="18"/>
      <c r="G106" s="18"/>
      <c r="H106" s="18"/>
      <c r="I106" s="18"/>
      <c r="J106" s="18"/>
      <c r="K106" s="18"/>
      <c r="L106" s="22"/>
      <c r="S106" s="18"/>
      <c r="T106" s="18"/>
      <c r="U106" s="18"/>
      <c r="V106" s="18"/>
      <c r="W106" s="18"/>
      <c r="X106" s="18"/>
      <c r="Y106" s="18"/>
      <c r="Z106" s="18"/>
      <c r="AA106" s="18"/>
      <c r="AB106" s="18"/>
      <c r="AC106" s="18"/>
      <c r="AD106" s="18"/>
      <c r="AE106" s="18"/>
    </row>
    <row r="107" spans="1:31" s="2" customFormat="1" ht="12" customHeight="1">
      <c r="A107" s="18"/>
      <c r="B107" s="19"/>
      <c r="C107" s="15" t="s">
        <v>16</v>
      </c>
      <c r="D107" s="18"/>
      <c r="E107" s="18"/>
      <c r="F107" s="18"/>
      <c r="G107" s="18"/>
      <c r="H107" s="18"/>
      <c r="I107" s="18"/>
      <c r="J107" s="18"/>
      <c r="K107" s="18"/>
      <c r="L107" s="22"/>
      <c r="S107" s="18"/>
      <c r="T107" s="18"/>
      <c r="U107" s="18"/>
      <c r="V107" s="18"/>
      <c r="W107" s="18"/>
      <c r="X107" s="18"/>
      <c r="Y107" s="18"/>
      <c r="Z107" s="18"/>
      <c r="AA107" s="18"/>
      <c r="AB107" s="18"/>
      <c r="AC107" s="18"/>
      <c r="AD107" s="18"/>
      <c r="AE107" s="18"/>
    </row>
    <row r="108" spans="1:31" s="2" customFormat="1" ht="14.45" customHeight="1">
      <c r="A108" s="18"/>
      <c r="B108" s="19"/>
      <c r="C108" s="18"/>
      <c r="D108" s="18"/>
      <c r="E108" s="377" t="str">
        <f>E7</f>
        <v>II/232 Osek - Březina</v>
      </c>
      <c r="F108" s="378"/>
      <c r="G108" s="378"/>
      <c r="H108" s="378"/>
      <c r="I108" s="18"/>
      <c r="J108" s="18"/>
      <c r="K108" s="18"/>
      <c r="L108" s="22"/>
      <c r="S108" s="18"/>
      <c r="T108" s="18"/>
      <c r="U108" s="18"/>
      <c r="V108" s="18"/>
      <c r="W108" s="18"/>
      <c r="X108" s="18"/>
      <c r="Y108" s="18"/>
      <c r="Z108" s="18"/>
      <c r="AA108" s="18"/>
      <c r="AB108" s="18"/>
      <c r="AC108" s="18"/>
      <c r="AD108" s="18"/>
      <c r="AE108" s="18"/>
    </row>
    <row r="109" spans="1:31" s="2" customFormat="1" ht="12" customHeight="1">
      <c r="A109" s="18"/>
      <c r="B109" s="19"/>
      <c r="C109" s="15" t="s">
        <v>96</v>
      </c>
      <c r="D109" s="18"/>
      <c r="E109" s="18"/>
      <c r="F109" s="18"/>
      <c r="G109" s="18"/>
      <c r="H109" s="18"/>
      <c r="I109" s="18"/>
      <c r="J109" s="18"/>
      <c r="K109" s="18"/>
      <c r="L109" s="22"/>
      <c r="S109" s="18"/>
      <c r="T109" s="18"/>
      <c r="U109" s="18"/>
      <c r="V109" s="18"/>
      <c r="W109" s="18"/>
      <c r="X109" s="18"/>
      <c r="Y109" s="18"/>
      <c r="Z109" s="18"/>
      <c r="AA109" s="18"/>
      <c r="AB109" s="18"/>
      <c r="AC109" s="18"/>
      <c r="AD109" s="18"/>
      <c r="AE109" s="18"/>
    </row>
    <row r="110" spans="1:31" s="2" customFormat="1" ht="15.6" customHeight="1">
      <c r="A110" s="18"/>
      <c r="B110" s="19"/>
      <c r="C110" s="18"/>
      <c r="D110" s="18"/>
      <c r="E110" s="375" t="str">
        <f>E9</f>
        <v>SO110 - SO110 - Dopravně inženýrské opatření</v>
      </c>
      <c r="F110" s="376"/>
      <c r="G110" s="376"/>
      <c r="H110" s="376"/>
      <c r="I110" s="18"/>
      <c r="J110" s="18"/>
      <c r="K110" s="18"/>
      <c r="L110" s="22"/>
      <c r="S110" s="18"/>
      <c r="T110" s="18"/>
      <c r="U110" s="18"/>
      <c r="V110" s="18"/>
      <c r="W110" s="18"/>
      <c r="X110" s="18"/>
      <c r="Y110" s="18"/>
      <c r="Z110" s="18"/>
      <c r="AA110" s="18"/>
      <c r="AB110" s="18"/>
      <c r="AC110" s="18"/>
      <c r="AD110" s="18"/>
      <c r="AE110" s="18"/>
    </row>
    <row r="111" spans="1:31" s="2" customFormat="1" ht="6.95" customHeight="1">
      <c r="A111" s="18"/>
      <c r="B111" s="19"/>
      <c r="C111" s="18"/>
      <c r="D111" s="18"/>
      <c r="E111" s="18"/>
      <c r="F111" s="18"/>
      <c r="G111" s="18"/>
      <c r="H111" s="18"/>
      <c r="I111" s="18"/>
      <c r="J111" s="18"/>
      <c r="K111" s="18"/>
      <c r="L111" s="22"/>
      <c r="S111" s="18"/>
      <c r="T111" s="18"/>
      <c r="U111" s="18"/>
      <c r="V111" s="18"/>
      <c r="W111" s="18"/>
      <c r="X111" s="18"/>
      <c r="Y111" s="18"/>
      <c r="Z111" s="18"/>
      <c r="AA111" s="18"/>
      <c r="AB111" s="18"/>
      <c r="AC111" s="18"/>
      <c r="AD111" s="18"/>
      <c r="AE111" s="18"/>
    </row>
    <row r="112" spans="1:31" s="2" customFormat="1" ht="12" customHeight="1">
      <c r="A112" s="18"/>
      <c r="B112" s="19"/>
      <c r="C112" s="15" t="s">
        <v>22</v>
      </c>
      <c r="D112" s="18"/>
      <c r="E112" s="18"/>
      <c r="F112" s="14" t="str">
        <f>F12</f>
        <v xml:space="preserve"> </v>
      </c>
      <c r="G112" s="18"/>
      <c r="H112" s="18"/>
      <c r="I112" s="15" t="s">
        <v>24</v>
      </c>
      <c r="J112" s="31" t="str">
        <f>IF(J12="","",J12)</f>
        <v>30. 11. 2015</v>
      </c>
      <c r="K112" s="18"/>
      <c r="L112" s="22"/>
      <c r="S112" s="18"/>
      <c r="T112" s="18"/>
      <c r="U112" s="18"/>
      <c r="V112" s="18"/>
      <c r="W112" s="18"/>
      <c r="X112" s="18"/>
      <c r="Y112" s="18"/>
      <c r="Z112" s="18"/>
      <c r="AA112" s="18"/>
      <c r="AB112" s="18"/>
      <c r="AC112" s="18"/>
      <c r="AD112" s="18"/>
      <c r="AE112" s="18"/>
    </row>
    <row r="113" spans="1:31" s="2" customFormat="1" ht="6.95" customHeight="1">
      <c r="A113" s="18"/>
      <c r="B113" s="19"/>
      <c r="C113" s="18"/>
      <c r="D113" s="18"/>
      <c r="E113" s="18"/>
      <c r="F113" s="18"/>
      <c r="G113" s="18"/>
      <c r="H113" s="18"/>
      <c r="I113" s="18"/>
      <c r="J113" s="18"/>
      <c r="K113" s="18"/>
      <c r="L113" s="22"/>
      <c r="S113" s="18"/>
      <c r="T113" s="18"/>
      <c r="U113" s="18"/>
      <c r="V113" s="18"/>
      <c r="W113" s="18"/>
      <c r="X113" s="18"/>
      <c r="Y113" s="18"/>
      <c r="Z113" s="18"/>
      <c r="AA113" s="18"/>
      <c r="AB113" s="18"/>
      <c r="AC113" s="18"/>
      <c r="AD113" s="18"/>
      <c r="AE113" s="18"/>
    </row>
    <row r="114" spans="1:31" s="2" customFormat="1" ht="15.6" customHeight="1">
      <c r="A114" s="18"/>
      <c r="B114" s="19"/>
      <c r="C114" s="15" t="s">
        <v>28</v>
      </c>
      <c r="D114" s="18"/>
      <c r="E114" s="18"/>
      <c r="F114" s="14" t="str">
        <f>E15</f>
        <v>SÚS Plzeňského kraje</v>
      </c>
      <c r="G114" s="18"/>
      <c r="H114" s="18"/>
      <c r="I114" s="15" t="s">
        <v>34</v>
      </c>
      <c r="J114" s="17" t="str">
        <f>E21</f>
        <v xml:space="preserve"> </v>
      </c>
      <c r="K114" s="18"/>
      <c r="L114" s="22"/>
      <c r="S114" s="18"/>
      <c r="T114" s="18"/>
      <c r="U114" s="18"/>
      <c r="V114" s="18"/>
      <c r="W114" s="18"/>
      <c r="X114" s="18"/>
      <c r="Y114" s="18"/>
      <c r="Z114" s="18"/>
      <c r="AA114" s="18"/>
      <c r="AB114" s="18"/>
      <c r="AC114" s="18"/>
      <c r="AD114" s="18"/>
      <c r="AE114" s="18"/>
    </row>
    <row r="115" spans="1:31" s="2" customFormat="1" ht="15.6" customHeight="1">
      <c r="A115" s="18"/>
      <c r="B115" s="19"/>
      <c r="C115" s="15" t="s">
        <v>32</v>
      </c>
      <c r="D115" s="18"/>
      <c r="E115" s="18"/>
      <c r="F115" s="14" t="str">
        <f>IF(E18="","",E18)</f>
        <v>Vyplň údaj</v>
      </c>
      <c r="G115" s="18"/>
      <c r="H115" s="18"/>
      <c r="I115" s="15" t="s">
        <v>36</v>
      </c>
      <c r="J115" s="17" t="str">
        <f>E24</f>
        <v>ing. Neudert</v>
      </c>
      <c r="K115" s="18"/>
      <c r="L115" s="22"/>
      <c r="S115" s="18"/>
      <c r="T115" s="18"/>
      <c r="U115" s="18"/>
      <c r="V115" s="18"/>
      <c r="W115" s="18"/>
      <c r="X115" s="18"/>
      <c r="Y115" s="18"/>
      <c r="Z115" s="18"/>
      <c r="AA115" s="18"/>
      <c r="AB115" s="18"/>
      <c r="AC115" s="18"/>
      <c r="AD115" s="18"/>
      <c r="AE115" s="18"/>
    </row>
    <row r="116" spans="1:31" s="2" customFormat="1" ht="10.35" customHeight="1">
      <c r="A116" s="18"/>
      <c r="B116" s="19"/>
      <c r="C116" s="18"/>
      <c r="D116" s="18"/>
      <c r="E116" s="18"/>
      <c r="F116" s="18"/>
      <c r="G116" s="18"/>
      <c r="H116" s="18"/>
      <c r="I116" s="18"/>
      <c r="J116" s="18"/>
      <c r="K116" s="18"/>
      <c r="L116" s="22"/>
      <c r="S116" s="18"/>
      <c r="T116" s="18"/>
      <c r="U116" s="18"/>
      <c r="V116" s="18"/>
      <c r="W116" s="18"/>
      <c r="X116" s="18"/>
      <c r="Y116" s="18"/>
      <c r="Z116" s="18"/>
      <c r="AA116" s="18"/>
      <c r="AB116" s="18"/>
      <c r="AC116" s="18"/>
      <c r="AD116" s="18"/>
      <c r="AE116" s="18"/>
    </row>
    <row r="117" spans="1:31" s="6" customFormat="1" ht="29.25" customHeight="1">
      <c r="A117" s="69"/>
      <c r="B117" s="70"/>
      <c r="C117" s="71" t="s">
        <v>112</v>
      </c>
      <c r="D117" s="72" t="s">
        <v>64</v>
      </c>
      <c r="E117" s="72" t="s">
        <v>60</v>
      </c>
      <c r="F117" s="72" t="s">
        <v>61</v>
      </c>
      <c r="G117" s="72" t="s">
        <v>113</v>
      </c>
      <c r="H117" s="72" t="s">
        <v>114</v>
      </c>
      <c r="I117" s="72" t="s">
        <v>115</v>
      </c>
      <c r="J117" s="72" t="s">
        <v>100</v>
      </c>
      <c r="K117" s="73" t="s">
        <v>116</v>
      </c>
      <c r="L117" s="74"/>
      <c r="M117" s="35" t="s">
        <v>1</v>
      </c>
      <c r="N117" s="36" t="s">
        <v>43</v>
      </c>
      <c r="O117" s="36" t="s">
        <v>117</v>
      </c>
      <c r="P117" s="36" t="s">
        <v>118</v>
      </c>
      <c r="Q117" s="36" t="s">
        <v>119</v>
      </c>
      <c r="R117" s="36" t="s">
        <v>120</v>
      </c>
      <c r="S117" s="36" t="s">
        <v>121</v>
      </c>
      <c r="T117" s="37" t="s">
        <v>122</v>
      </c>
      <c r="U117" s="69"/>
      <c r="V117" s="69"/>
      <c r="W117" s="69"/>
      <c r="X117" s="69"/>
      <c r="Y117" s="69"/>
      <c r="Z117" s="69"/>
      <c r="AA117" s="69"/>
      <c r="AB117" s="69"/>
      <c r="AC117" s="69"/>
      <c r="AD117" s="69"/>
      <c r="AE117" s="69"/>
    </row>
    <row r="118" spans="1:63" s="2" customFormat="1" ht="22.9" customHeight="1">
      <c r="A118" s="18"/>
      <c r="B118" s="19"/>
      <c r="C118" s="40" t="s">
        <v>123</v>
      </c>
      <c r="D118" s="18"/>
      <c r="E118" s="18"/>
      <c r="F118" s="18"/>
      <c r="G118" s="18"/>
      <c r="H118" s="18"/>
      <c r="I118" s="18"/>
      <c r="J118" s="75">
        <f>BK118</f>
        <v>0</v>
      </c>
      <c r="K118" s="18"/>
      <c r="L118" s="19"/>
      <c r="M118" s="38"/>
      <c r="N118" s="32"/>
      <c r="O118" s="39"/>
      <c r="P118" s="76">
        <f>P119</f>
        <v>0</v>
      </c>
      <c r="Q118" s="39"/>
      <c r="R118" s="76">
        <f>R119</f>
        <v>0</v>
      </c>
      <c r="S118" s="39"/>
      <c r="T118" s="77">
        <f>T119</f>
        <v>0</v>
      </c>
      <c r="U118" s="18"/>
      <c r="V118" s="18"/>
      <c r="W118" s="18"/>
      <c r="X118" s="18"/>
      <c r="Y118" s="18"/>
      <c r="Z118" s="18"/>
      <c r="AA118" s="18"/>
      <c r="AB118" s="18"/>
      <c r="AC118" s="18"/>
      <c r="AD118" s="18"/>
      <c r="AE118" s="18"/>
      <c r="AT118" s="9" t="s">
        <v>78</v>
      </c>
      <c r="AU118" s="9" t="s">
        <v>102</v>
      </c>
      <c r="BK118" s="78">
        <f>BK119</f>
        <v>0</v>
      </c>
    </row>
    <row r="119" spans="2:63" s="7" customFormat="1" ht="25.9" customHeight="1">
      <c r="B119" s="79"/>
      <c r="D119" s="80" t="s">
        <v>78</v>
      </c>
      <c r="E119" s="81" t="s">
        <v>124</v>
      </c>
      <c r="F119" s="81" t="s">
        <v>125</v>
      </c>
      <c r="I119" s="82"/>
      <c r="J119" s="83">
        <f>BK119</f>
        <v>0</v>
      </c>
      <c r="L119" s="79"/>
      <c r="M119" s="84"/>
      <c r="N119" s="85"/>
      <c r="O119" s="85"/>
      <c r="P119" s="86">
        <f>P120</f>
        <v>0</v>
      </c>
      <c r="Q119" s="85"/>
      <c r="R119" s="86">
        <f>R120</f>
        <v>0</v>
      </c>
      <c r="S119" s="85"/>
      <c r="T119" s="87">
        <f>T120</f>
        <v>0</v>
      </c>
      <c r="AR119" s="80" t="s">
        <v>21</v>
      </c>
      <c r="AT119" s="88" t="s">
        <v>78</v>
      </c>
      <c r="AU119" s="88" t="s">
        <v>79</v>
      </c>
      <c r="AY119" s="80" t="s">
        <v>126</v>
      </c>
      <c r="BK119" s="89">
        <f>BK120</f>
        <v>0</v>
      </c>
    </row>
    <row r="120" spans="2:63" s="7" customFormat="1" ht="22.9" customHeight="1">
      <c r="B120" s="79"/>
      <c r="D120" s="80" t="s">
        <v>78</v>
      </c>
      <c r="E120" s="90" t="s">
        <v>301</v>
      </c>
      <c r="F120" s="90" t="s">
        <v>302</v>
      </c>
      <c r="I120" s="82"/>
      <c r="J120" s="91">
        <f>BK120</f>
        <v>0</v>
      </c>
      <c r="L120" s="79"/>
      <c r="M120" s="84"/>
      <c r="N120" s="85"/>
      <c r="O120" s="85"/>
      <c r="P120" s="86">
        <f>SUM(P121:P135)</f>
        <v>0</v>
      </c>
      <c r="Q120" s="85"/>
      <c r="R120" s="86">
        <f>SUM(R121:R135)</f>
        <v>0</v>
      </c>
      <c r="S120" s="85"/>
      <c r="T120" s="87">
        <f>SUM(T121:T135)</f>
        <v>0</v>
      </c>
      <c r="AR120" s="80" t="s">
        <v>21</v>
      </c>
      <c r="AT120" s="88" t="s">
        <v>78</v>
      </c>
      <c r="AU120" s="88" t="s">
        <v>21</v>
      </c>
      <c r="AY120" s="80" t="s">
        <v>126</v>
      </c>
      <c r="BK120" s="89">
        <f>SUM(BK121:BK135)</f>
        <v>0</v>
      </c>
    </row>
    <row r="121" spans="1:65" s="2" customFormat="1" ht="13.9" customHeight="1">
      <c r="A121" s="18"/>
      <c r="B121" s="92"/>
      <c r="C121" s="93" t="s">
        <v>21</v>
      </c>
      <c r="D121" s="93" t="s">
        <v>128</v>
      </c>
      <c r="E121" s="94" t="s">
        <v>505</v>
      </c>
      <c r="F121" s="95" t="s">
        <v>506</v>
      </c>
      <c r="G121" s="96" t="s">
        <v>306</v>
      </c>
      <c r="H121" s="97">
        <v>1</v>
      </c>
      <c r="I121" s="98"/>
      <c r="J121" s="99">
        <f>ROUND(I121*H121,2)</f>
        <v>0</v>
      </c>
      <c r="K121" s="95" t="s">
        <v>1</v>
      </c>
      <c r="L121" s="19"/>
      <c r="M121" s="100" t="s">
        <v>1</v>
      </c>
      <c r="N121" s="101" t="s">
        <v>44</v>
      </c>
      <c r="O121" s="33"/>
      <c r="P121" s="102">
        <f>O121*H121</f>
        <v>0</v>
      </c>
      <c r="Q121" s="102">
        <v>0</v>
      </c>
      <c r="R121" s="102">
        <f>Q121*H121</f>
        <v>0</v>
      </c>
      <c r="S121" s="102">
        <v>0</v>
      </c>
      <c r="T121" s="103">
        <f>S121*H121</f>
        <v>0</v>
      </c>
      <c r="U121" s="18"/>
      <c r="V121" s="18"/>
      <c r="W121" s="18"/>
      <c r="X121" s="18"/>
      <c r="Y121" s="18"/>
      <c r="Z121" s="18"/>
      <c r="AA121" s="18"/>
      <c r="AB121" s="18"/>
      <c r="AC121" s="18"/>
      <c r="AD121" s="18"/>
      <c r="AE121" s="18"/>
      <c r="AR121" s="104" t="s">
        <v>133</v>
      </c>
      <c r="AT121" s="104" t="s">
        <v>128</v>
      </c>
      <c r="AU121" s="104" t="s">
        <v>88</v>
      </c>
      <c r="AY121" s="9" t="s">
        <v>126</v>
      </c>
      <c r="BE121" s="105">
        <f>IF(N121="základní",J121,0)</f>
        <v>0</v>
      </c>
      <c r="BF121" s="105">
        <f>IF(N121="snížená",J121,0)</f>
        <v>0</v>
      </c>
      <c r="BG121" s="105">
        <f>IF(N121="zákl. přenesená",J121,0)</f>
        <v>0</v>
      </c>
      <c r="BH121" s="105">
        <f>IF(N121="sníž. přenesená",J121,0)</f>
        <v>0</v>
      </c>
      <c r="BI121" s="105">
        <f>IF(N121="nulová",J121,0)</f>
        <v>0</v>
      </c>
      <c r="BJ121" s="9" t="s">
        <v>21</v>
      </c>
      <c r="BK121" s="105">
        <f>ROUND(I121*H121,2)</f>
        <v>0</v>
      </c>
      <c r="BL121" s="9" t="s">
        <v>133</v>
      </c>
      <c r="BM121" s="104" t="s">
        <v>507</v>
      </c>
    </row>
    <row r="122" spans="1:65" s="2" customFormat="1" ht="22.15" customHeight="1">
      <c r="A122" s="18"/>
      <c r="B122" s="92"/>
      <c r="C122" s="93" t="s">
        <v>88</v>
      </c>
      <c r="D122" s="93" t="s">
        <v>128</v>
      </c>
      <c r="E122" s="94" t="s">
        <v>508</v>
      </c>
      <c r="F122" s="95" t="s">
        <v>509</v>
      </c>
      <c r="G122" s="96" t="s">
        <v>306</v>
      </c>
      <c r="H122" s="97">
        <v>35</v>
      </c>
      <c r="I122" s="98"/>
      <c r="J122" s="99">
        <f>ROUND(I122*H122,2)</f>
        <v>0</v>
      </c>
      <c r="K122" s="95" t="s">
        <v>1</v>
      </c>
      <c r="L122" s="19"/>
      <c r="M122" s="100" t="s">
        <v>1</v>
      </c>
      <c r="N122" s="101" t="s">
        <v>44</v>
      </c>
      <c r="O122" s="33"/>
      <c r="P122" s="102">
        <f>O122*H122</f>
        <v>0</v>
      </c>
      <c r="Q122" s="102">
        <v>0</v>
      </c>
      <c r="R122" s="102">
        <f>Q122*H122</f>
        <v>0</v>
      </c>
      <c r="S122" s="102">
        <v>0</v>
      </c>
      <c r="T122" s="103">
        <f>S122*H122</f>
        <v>0</v>
      </c>
      <c r="U122" s="18"/>
      <c r="V122" s="18"/>
      <c r="W122" s="18"/>
      <c r="X122" s="18"/>
      <c r="Y122" s="18"/>
      <c r="Z122" s="18"/>
      <c r="AA122" s="18"/>
      <c r="AB122" s="18"/>
      <c r="AC122" s="18"/>
      <c r="AD122" s="18"/>
      <c r="AE122" s="18"/>
      <c r="AR122" s="104" t="s">
        <v>133</v>
      </c>
      <c r="AT122" s="104" t="s">
        <v>128</v>
      </c>
      <c r="AU122" s="104" t="s">
        <v>88</v>
      </c>
      <c r="AY122" s="9" t="s">
        <v>126</v>
      </c>
      <c r="BE122" s="105">
        <f>IF(N122="základní",J122,0)</f>
        <v>0</v>
      </c>
      <c r="BF122" s="105">
        <f>IF(N122="snížená",J122,0)</f>
        <v>0</v>
      </c>
      <c r="BG122" s="105">
        <f>IF(N122="zákl. přenesená",J122,0)</f>
        <v>0</v>
      </c>
      <c r="BH122" s="105">
        <f>IF(N122="sníž. přenesená",J122,0)</f>
        <v>0</v>
      </c>
      <c r="BI122" s="105">
        <f>IF(N122="nulová",J122,0)</f>
        <v>0</v>
      </c>
      <c r="BJ122" s="9" t="s">
        <v>21</v>
      </c>
      <c r="BK122" s="105">
        <f>ROUND(I122*H122,2)</f>
        <v>0</v>
      </c>
      <c r="BL122" s="9" t="s">
        <v>133</v>
      </c>
      <c r="BM122" s="104" t="s">
        <v>510</v>
      </c>
    </row>
    <row r="123" spans="2:51" s="8" customFormat="1" ht="12">
      <c r="B123" s="107"/>
      <c r="D123" s="106" t="s">
        <v>137</v>
      </c>
      <c r="E123" s="108" t="s">
        <v>1</v>
      </c>
      <c r="F123" s="109" t="s">
        <v>511</v>
      </c>
      <c r="H123" s="110">
        <v>35</v>
      </c>
      <c r="I123" s="111"/>
      <c r="L123" s="107"/>
      <c r="M123" s="112"/>
      <c r="N123" s="113"/>
      <c r="O123" s="113"/>
      <c r="P123" s="113"/>
      <c r="Q123" s="113"/>
      <c r="R123" s="113"/>
      <c r="S123" s="113"/>
      <c r="T123" s="114"/>
      <c r="AT123" s="108" t="s">
        <v>137</v>
      </c>
      <c r="AU123" s="108" t="s">
        <v>88</v>
      </c>
      <c r="AV123" s="8" t="s">
        <v>88</v>
      </c>
      <c r="AW123" s="8" t="s">
        <v>35</v>
      </c>
      <c r="AX123" s="8" t="s">
        <v>21</v>
      </c>
      <c r="AY123" s="108" t="s">
        <v>126</v>
      </c>
    </row>
    <row r="124" spans="1:65" s="2" customFormat="1" ht="22.15" customHeight="1">
      <c r="A124" s="18"/>
      <c r="B124" s="92"/>
      <c r="C124" s="93" t="s">
        <v>240</v>
      </c>
      <c r="D124" s="93" t="s">
        <v>128</v>
      </c>
      <c r="E124" s="94" t="s">
        <v>512</v>
      </c>
      <c r="F124" s="95" t="s">
        <v>513</v>
      </c>
      <c r="G124" s="96" t="s">
        <v>306</v>
      </c>
      <c r="H124" s="97">
        <v>232</v>
      </c>
      <c r="I124" s="98"/>
      <c r="J124" s="99">
        <f>ROUND(I124*H124,2)</f>
        <v>0</v>
      </c>
      <c r="K124" s="95" t="s">
        <v>259</v>
      </c>
      <c r="L124" s="19"/>
      <c r="M124" s="100" t="s">
        <v>1</v>
      </c>
      <c r="N124" s="101" t="s">
        <v>44</v>
      </c>
      <c r="O124" s="33"/>
      <c r="P124" s="102">
        <f>O124*H124</f>
        <v>0</v>
      </c>
      <c r="Q124" s="102">
        <v>0</v>
      </c>
      <c r="R124" s="102">
        <f>Q124*H124</f>
        <v>0</v>
      </c>
      <c r="S124" s="102">
        <v>0</v>
      </c>
      <c r="T124" s="103">
        <f>S124*H124</f>
        <v>0</v>
      </c>
      <c r="U124" s="18"/>
      <c r="V124" s="18"/>
      <c r="W124" s="18"/>
      <c r="X124" s="18"/>
      <c r="Y124" s="18"/>
      <c r="Z124" s="18"/>
      <c r="AA124" s="18"/>
      <c r="AB124" s="18"/>
      <c r="AC124" s="18"/>
      <c r="AD124" s="18"/>
      <c r="AE124" s="18"/>
      <c r="AR124" s="104" t="s">
        <v>133</v>
      </c>
      <c r="AT124" s="104" t="s">
        <v>128</v>
      </c>
      <c r="AU124" s="104" t="s">
        <v>88</v>
      </c>
      <c r="AY124" s="9" t="s">
        <v>126</v>
      </c>
      <c r="BE124" s="105">
        <f>IF(N124="základní",J124,0)</f>
        <v>0</v>
      </c>
      <c r="BF124" s="105">
        <f>IF(N124="snížená",J124,0)</f>
        <v>0</v>
      </c>
      <c r="BG124" s="105">
        <f>IF(N124="zákl. přenesená",J124,0)</f>
        <v>0</v>
      </c>
      <c r="BH124" s="105">
        <f>IF(N124="sníž. přenesená",J124,0)</f>
        <v>0</v>
      </c>
      <c r="BI124" s="105">
        <f>IF(N124="nulová",J124,0)</f>
        <v>0</v>
      </c>
      <c r="BJ124" s="9" t="s">
        <v>21</v>
      </c>
      <c r="BK124" s="105">
        <f>ROUND(I124*H124,2)</f>
        <v>0</v>
      </c>
      <c r="BL124" s="9" t="s">
        <v>133</v>
      </c>
      <c r="BM124" s="104" t="s">
        <v>514</v>
      </c>
    </row>
    <row r="125" spans="2:51" s="8" customFormat="1" ht="12">
      <c r="B125" s="107"/>
      <c r="D125" s="106" t="s">
        <v>137</v>
      </c>
      <c r="E125" s="108" t="s">
        <v>1</v>
      </c>
      <c r="F125" s="109" t="s">
        <v>515</v>
      </c>
      <c r="H125" s="110">
        <v>232</v>
      </c>
      <c r="I125" s="111"/>
      <c r="L125" s="107"/>
      <c r="M125" s="112"/>
      <c r="N125" s="113"/>
      <c r="O125" s="113"/>
      <c r="P125" s="113"/>
      <c r="Q125" s="113"/>
      <c r="R125" s="113"/>
      <c r="S125" s="113"/>
      <c r="T125" s="114"/>
      <c r="AT125" s="108" t="s">
        <v>137</v>
      </c>
      <c r="AU125" s="108" t="s">
        <v>88</v>
      </c>
      <c r="AV125" s="8" t="s">
        <v>88</v>
      </c>
      <c r="AW125" s="8" t="s">
        <v>35</v>
      </c>
      <c r="AX125" s="8" t="s">
        <v>21</v>
      </c>
      <c r="AY125" s="108" t="s">
        <v>126</v>
      </c>
    </row>
    <row r="126" spans="1:65" s="2" customFormat="1" ht="34.9" customHeight="1">
      <c r="A126" s="18"/>
      <c r="B126" s="92"/>
      <c r="C126" s="93" t="s">
        <v>133</v>
      </c>
      <c r="D126" s="93" t="s">
        <v>128</v>
      </c>
      <c r="E126" s="94" t="s">
        <v>516</v>
      </c>
      <c r="F126" s="95" t="s">
        <v>517</v>
      </c>
      <c r="G126" s="96" t="s">
        <v>306</v>
      </c>
      <c r="H126" s="97">
        <v>1400</v>
      </c>
      <c r="I126" s="98"/>
      <c r="J126" s="99">
        <f>ROUND(I126*H126,2)</f>
        <v>0</v>
      </c>
      <c r="K126" s="95" t="s">
        <v>259</v>
      </c>
      <c r="L126" s="19"/>
      <c r="M126" s="100" t="s">
        <v>1</v>
      </c>
      <c r="N126" s="101" t="s">
        <v>44</v>
      </c>
      <c r="O126" s="33"/>
      <c r="P126" s="102">
        <f>O126*H126</f>
        <v>0</v>
      </c>
      <c r="Q126" s="102">
        <v>0</v>
      </c>
      <c r="R126" s="102">
        <f>Q126*H126</f>
        <v>0</v>
      </c>
      <c r="S126" s="102">
        <v>0</v>
      </c>
      <c r="T126" s="103">
        <f>S126*H126</f>
        <v>0</v>
      </c>
      <c r="U126" s="18"/>
      <c r="V126" s="18"/>
      <c r="W126" s="18"/>
      <c r="X126" s="18"/>
      <c r="Y126" s="18"/>
      <c r="Z126" s="18"/>
      <c r="AA126" s="18"/>
      <c r="AB126" s="18"/>
      <c r="AC126" s="18"/>
      <c r="AD126" s="18"/>
      <c r="AE126" s="18"/>
      <c r="AR126" s="104" t="s">
        <v>133</v>
      </c>
      <c r="AT126" s="104" t="s">
        <v>128</v>
      </c>
      <c r="AU126" s="104" t="s">
        <v>88</v>
      </c>
      <c r="AY126" s="9" t="s">
        <v>126</v>
      </c>
      <c r="BE126" s="105">
        <f>IF(N126="základní",J126,0)</f>
        <v>0</v>
      </c>
      <c r="BF126" s="105">
        <f>IF(N126="snížená",J126,0)</f>
        <v>0</v>
      </c>
      <c r="BG126" s="105">
        <f>IF(N126="zákl. přenesená",J126,0)</f>
        <v>0</v>
      </c>
      <c r="BH126" s="105">
        <f>IF(N126="sníž. přenesená",J126,0)</f>
        <v>0</v>
      </c>
      <c r="BI126" s="105">
        <f>IF(N126="nulová",J126,0)</f>
        <v>0</v>
      </c>
      <c r="BJ126" s="9" t="s">
        <v>21</v>
      </c>
      <c r="BK126" s="105">
        <f>ROUND(I126*H126,2)</f>
        <v>0</v>
      </c>
      <c r="BL126" s="9" t="s">
        <v>133</v>
      </c>
      <c r="BM126" s="104" t="s">
        <v>518</v>
      </c>
    </row>
    <row r="127" spans="2:51" s="8" customFormat="1" ht="12">
      <c r="B127" s="107"/>
      <c r="D127" s="106" t="s">
        <v>137</v>
      </c>
      <c r="E127" s="108" t="s">
        <v>1</v>
      </c>
      <c r="F127" s="109" t="s">
        <v>519</v>
      </c>
      <c r="H127" s="110">
        <v>1400</v>
      </c>
      <c r="I127" s="111"/>
      <c r="L127" s="107"/>
      <c r="M127" s="112"/>
      <c r="N127" s="113"/>
      <c r="O127" s="113"/>
      <c r="P127" s="113"/>
      <c r="Q127" s="113"/>
      <c r="R127" s="113"/>
      <c r="S127" s="113"/>
      <c r="T127" s="114"/>
      <c r="AT127" s="108" t="s">
        <v>137</v>
      </c>
      <c r="AU127" s="108" t="s">
        <v>88</v>
      </c>
      <c r="AV127" s="8" t="s">
        <v>88</v>
      </c>
      <c r="AW127" s="8" t="s">
        <v>35</v>
      </c>
      <c r="AX127" s="8" t="s">
        <v>21</v>
      </c>
      <c r="AY127" s="108" t="s">
        <v>126</v>
      </c>
    </row>
    <row r="128" spans="1:65" s="2" customFormat="1" ht="22.15" customHeight="1">
      <c r="A128" s="18"/>
      <c r="B128" s="92"/>
      <c r="C128" s="93" t="s">
        <v>230</v>
      </c>
      <c r="D128" s="93" t="s">
        <v>128</v>
      </c>
      <c r="E128" s="94" t="s">
        <v>520</v>
      </c>
      <c r="F128" s="95" t="s">
        <v>521</v>
      </c>
      <c r="G128" s="96" t="s">
        <v>306</v>
      </c>
      <c r="H128" s="97">
        <v>29</v>
      </c>
      <c r="I128" s="98"/>
      <c r="J128" s="99">
        <f>ROUND(I128*H128,2)</f>
        <v>0</v>
      </c>
      <c r="K128" s="95" t="s">
        <v>259</v>
      </c>
      <c r="L128" s="19"/>
      <c r="M128" s="100" t="s">
        <v>1</v>
      </c>
      <c r="N128" s="101" t="s">
        <v>44</v>
      </c>
      <c r="O128" s="33"/>
      <c r="P128" s="102">
        <f>O128*H128</f>
        <v>0</v>
      </c>
      <c r="Q128" s="102">
        <v>0</v>
      </c>
      <c r="R128" s="102">
        <f>Q128*H128</f>
        <v>0</v>
      </c>
      <c r="S128" s="102">
        <v>0</v>
      </c>
      <c r="T128" s="103">
        <f>S128*H128</f>
        <v>0</v>
      </c>
      <c r="U128" s="18"/>
      <c r="V128" s="18"/>
      <c r="W128" s="18"/>
      <c r="X128" s="18"/>
      <c r="Y128" s="18"/>
      <c r="Z128" s="18"/>
      <c r="AA128" s="18"/>
      <c r="AB128" s="18"/>
      <c r="AC128" s="18"/>
      <c r="AD128" s="18"/>
      <c r="AE128" s="18"/>
      <c r="AR128" s="104" t="s">
        <v>133</v>
      </c>
      <c r="AT128" s="104" t="s">
        <v>128</v>
      </c>
      <c r="AU128" s="104" t="s">
        <v>88</v>
      </c>
      <c r="AY128" s="9" t="s">
        <v>126</v>
      </c>
      <c r="BE128" s="105">
        <f>IF(N128="základní",J128,0)</f>
        <v>0</v>
      </c>
      <c r="BF128" s="105">
        <f>IF(N128="snížená",J128,0)</f>
        <v>0</v>
      </c>
      <c r="BG128" s="105">
        <f>IF(N128="zákl. přenesená",J128,0)</f>
        <v>0</v>
      </c>
      <c r="BH128" s="105">
        <f>IF(N128="sníž. přenesená",J128,0)</f>
        <v>0</v>
      </c>
      <c r="BI128" s="105">
        <f>IF(N128="nulová",J128,0)</f>
        <v>0</v>
      </c>
      <c r="BJ128" s="9" t="s">
        <v>21</v>
      </c>
      <c r="BK128" s="105">
        <f>ROUND(I128*H128,2)</f>
        <v>0</v>
      </c>
      <c r="BL128" s="9" t="s">
        <v>133</v>
      </c>
      <c r="BM128" s="104" t="s">
        <v>522</v>
      </c>
    </row>
    <row r="129" spans="2:51" s="8" customFormat="1" ht="12">
      <c r="B129" s="107"/>
      <c r="D129" s="106" t="s">
        <v>137</v>
      </c>
      <c r="E129" s="108" t="s">
        <v>1</v>
      </c>
      <c r="F129" s="109" t="s">
        <v>523</v>
      </c>
      <c r="H129" s="110">
        <v>29</v>
      </c>
      <c r="I129" s="111"/>
      <c r="L129" s="107"/>
      <c r="M129" s="112"/>
      <c r="N129" s="113"/>
      <c r="O129" s="113"/>
      <c r="P129" s="113"/>
      <c r="Q129" s="113"/>
      <c r="R129" s="113"/>
      <c r="S129" s="113"/>
      <c r="T129" s="114"/>
      <c r="AT129" s="108" t="s">
        <v>137</v>
      </c>
      <c r="AU129" s="108" t="s">
        <v>88</v>
      </c>
      <c r="AV129" s="8" t="s">
        <v>88</v>
      </c>
      <c r="AW129" s="8" t="s">
        <v>35</v>
      </c>
      <c r="AX129" s="8" t="s">
        <v>21</v>
      </c>
      <c r="AY129" s="108" t="s">
        <v>126</v>
      </c>
    </row>
    <row r="130" spans="1:65" s="2" customFormat="1" ht="34.9" customHeight="1">
      <c r="A130" s="18"/>
      <c r="B130" s="92"/>
      <c r="C130" s="93" t="s">
        <v>14</v>
      </c>
      <c r="D130" s="93" t="s">
        <v>128</v>
      </c>
      <c r="E130" s="94" t="s">
        <v>524</v>
      </c>
      <c r="F130" s="95" t="s">
        <v>525</v>
      </c>
      <c r="G130" s="96" t="s">
        <v>306</v>
      </c>
      <c r="H130" s="97">
        <v>175</v>
      </c>
      <c r="I130" s="98"/>
      <c r="J130" s="99">
        <f>ROUND(I130*H130,2)</f>
        <v>0</v>
      </c>
      <c r="K130" s="95" t="s">
        <v>259</v>
      </c>
      <c r="L130" s="19"/>
      <c r="M130" s="100" t="s">
        <v>1</v>
      </c>
      <c r="N130" s="101" t="s">
        <v>44</v>
      </c>
      <c r="O130" s="33"/>
      <c r="P130" s="102">
        <f>O130*H130</f>
        <v>0</v>
      </c>
      <c r="Q130" s="102">
        <v>0</v>
      </c>
      <c r="R130" s="102">
        <f>Q130*H130</f>
        <v>0</v>
      </c>
      <c r="S130" s="102">
        <v>0</v>
      </c>
      <c r="T130" s="103">
        <f>S130*H130</f>
        <v>0</v>
      </c>
      <c r="U130" s="18"/>
      <c r="V130" s="18"/>
      <c r="W130" s="18"/>
      <c r="X130" s="18"/>
      <c r="Y130" s="18"/>
      <c r="Z130" s="18"/>
      <c r="AA130" s="18"/>
      <c r="AB130" s="18"/>
      <c r="AC130" s="18"/>
      <c r="AD130" s="18"/>
      <c r="AE130" s="18"/>
      <c r="AR130" s="104" t="s">
        <v>133</v>
      </c>
      <c r="AT130" s="104" t="s">
        <v>128</v>
      </c>
      <c r="AU130" s="104" t="s">
        <v>88</v>
      </c>
      <c r="AY130" s="9" t="s">
        <v>126</v>
      </c>
      <c r="BE130" s="105">
        <f>IF(N130="základní",J130,0)</f>
        <v>0</v>
      </c>
      <c r="BF130" s="105">
        <f>IF(N130="snížená",J130,0)</f>
        <v>0</v>
      </c>
      <c r="BG130" s="105">
        <f>IF(N130="zákl. přenesená",J130,0)</f>
        <v>0</v>
      </c>
      <c r="BH130" s="105">
        <f>IF(N130="sníž. přenesená",J130,0)</f>
        <v>0</v>
      </c>
      <c r="BI130" s="105">
        <f>IF(N130="nulová",J130,0)</f>
        <v>0</v>
      </c>
      <c r="BJ130" s="9" t="s">
        <v>21</v>
      </c>
      <c r="BK130" s="105">
        <f>ROUND(I130*H130,2)</f>
        <v>0</v>
      </c>
      <c r="BL130" s="9" t="s">
        <v>133</v>
      </c>
      <c r="BM130" s="104" t="s">
        <v>526</v>
      </c>
    </row>
    <row r="131" spans="2:51" s="8" customFormat="1" ht="12">
      <c r="B131" s="107"/>
      <c r="D131" s="106" t="s">
        <v>137</v>
      </c>
      <c r="E131" s="108" t="s">
        <v>1</v>
      </c>
      <c r="F131" s="109" t="s">
        <v>527</v>
      </c>
      <c r="H131" s="110">
        <v>175</v>
      </c>
      <c r="I131" s="111"/>
      <c r="L131" s="107"/>
      <c r="M131" s="112"/>
      <c r="N131" s="113"/>
      <c r="O131" s="113"/>
      <c r="P131" s="113"/>
      <c r="Q131" s="113"/>
      <c r="R131" s="113"/>
      <c r="S131" s="113"/>
      <c r="T131" s="114"/>
      <c r="AT131" s="108" t="s">
        <v>137</v>
      </c>
      <c r="AU131" s="108" t="s">
        <v>88</v>
      </c>
      <c r="AV131" s="8" t="s">
        <v>88</v>
      </c>
      <c r="AW131" s="8" t="s">
        <v>35</v>
      </c>
      <c r="AX131" s="8" t="s">
        <v>21</v>
      </c>
      <c r="AY131" s="108" t="s">
        <v>126</v>
      </c>
    </row>
    <row r="132" spans="1:65" s="2" customFormat="1" ht="22.15" customHeight="1">
      <c r="A132" s="18"/>
      <c r="B132" s="92"/>
      <c r="C132" s="93" t="s">
        <v>528</v>
      </c>
      <c r="D132" s="93" t="s">
        <v>128</v>
      </c>
      <c r="E132" s="94" t="s">
        <v>529</v>
      </c>
      <c r="F132" s="95" t="s">
        <v>530</v>
      </c>
      <c r="G132" s="96" t="s">
        <v>306</v>
      </c>
      <c r="H132" s="97">
        <v>5</v>
      </c>
      <c r="I132" s="98"/>
      <c r="J132" s="99">
        <f>ROUND(I132*H132,2)</f>
        <v>0</v>
      </c>
      <c r="K132" s="95" t="s">
        <v>1</v>
      </c>
      <c r="L132" s="19"/>
      <c r="M132" s="100" t="s">
        <v>1</v>
      </c>
      <c r="N132" s="101" t="s">
        <v>44</v>
      </c>
      <c r="O132" s="33"/>
      <c r="P132" s="102">
        <f>O132*H132</f>
        <v>0</v>
      </c>
      <c r="Q132" s="102">
        <v>0</v>
      </c>
      <c r="R132" s="102">
        <f>Q132*H132</f>
        <v>0</v>
      </c>
      <c r="S132" s="102">
        <v>0</v>
      </c>
      <c r="T132" s="103">
        <f>S132*H132</f>
        <v>0</v>
      </c>
      <c r="U132" s="18"/>
      <c r="V132" s="18"/>
      <c r="W132" s="18"/>
      <c r="X132" s="18"/>
      <c r="Y132" s="18"/>
      <c r="Z132" s="18"/>
      <c r="AA132" s="18"/>
      <c r="AB132" s="18"/>
      <c r="AC132" s="18"/>
      <c r="AD132" s="18"/>
      <c r="AE132" s="18"/>
      <c r="AR132" s="104" t="s">
        <v>133</v>
      </c>
      <c r="AT132" s="104" t="s">
        <v>128</v>
      </c>
      <c r="AU132" s="104" t="s">
        <v>88</v>
      </c>
      <c r="AY132" s="9" t="s">
        <v>126</v>
      </c>
      <c r="BE132" s="105">
        <f>IF(N132="základní",J132,0)</f>
        <v>0</v>
      </c>
      <c r="BF132" s="105">
        <f>IF(N132="snížená",J132,0)</f>
        <v>0</v>
      </c>
      <c r="BG132" s="105">
        <f>IF(N132="zákl. přenesená",J132,0)</f>
        <v>0</v>
      </c>
      <c r="BH132" s="105">
        <f>IF(N132="sníž. přenesená",J132,0)</f>
        <v>0</v>
      </c>
      <c r="BI132" s="105">
        <f>IF(N132="nulová",J132,0)</f>
        <v>0</v>
      </c>
      <c r="BJ132" s="9" t="s">
        <v>21</v>
      </c>
      <c r="BK132" s="105">
        <f>ROUND(I132*H132,2)</f>
        <v>0</v>
      </c>
      <c r="BL132" s="9" t="s">
        <v>133</v>
      </c>
      <c r="BM132" s="104" t="s">
        <v>531</v>
      </c>
    </row>
    <row r="133" spans="2:51" s="8" customFormat="1" ht="12">
      <c r="B133" s="107"/>
      <c r="D133" s="106" t="s">
        <v>137</v>
      </c>
      <c r="E133" s="108" t="s">
        <v>1</v>
      </c>
      <c r="F133" s="109" t="s">
        <v>532</v>
      </c>
      <c r="H133" s="110">
        <v>5</v>
      </c>
      <c r="I133" s="111"/>
      <c r="L133" s="107"/>
      <c r="M133" s="112"/>
      <c r="N133" s="113"/>
      <c r="O133" s="113"/>
      <c r="P133" s="113"/>
      <c r="Q133" s="113"/>
      <c r="R133" s="113"/>
      <c r="S133" s="113"/>
      <c r="T133" s="114"/>
      <c r="AT133" s="108" t="s">
        <v>137</v>
      </c>
      <c r="AU133" s="108" t="s">
        <v>88</v>
      </c>
      <c r="AV133" s="8" t="s">
        <v>88</v>
      </c>
      <c r="AW133" s="8" t="s">
        <v>35</v>
      </c>
      <c r="AX133" s="8" t="s">
        <v>21</v>
      </c>
      <c r="AY133" s="108" t="s">
        <v>126</v>
      </c>
    </row>
    <row r="134" spans="1:65" s="2" customFormat="1" ht="34.9" customHeight="1">
      <c r="A134" s="18"/>
      <c r="B134" s="92"/>
      <c r="C134" s="93" t="s">
        <v>185</v>
      </c>
      <c r="D134" s="93" t="s">
        <v>128</v>
      </c>
      <c r="E134" s="94" t="s">
        <v>533</v>
      </c>
      <c r="F134" s="95" t="s">
        <v>534</v>
      </c>
      <c r="G134" s="96" t="s">
        <v>306</v>
      </c>
      <c r="H134" s="97">
        <v>175</v>
      </c>
      <c r="I134" s="98"/>
      <c r="J134" s="99">
        <f>ROUND(I134*H134,2)</f>
        <v>0</v>
      </c>
      <c r="K134" s="95" t="s">
        <v>1</v>
      </c>
      <c r="L134" s="19"/>
      <c r="M134" s="100" t="s">
        <v>1</v>
      </c>
      <c r="N134" s="101" t="s">
        <v>44</v>
      </c>
      <c r="O134" s="33"/>
      <c r="P134" s="102">
        <f>O134*H134</f>
        <v>0</v>
      </c>
      <c r="Q134" s="102">
        <v>0</v>
      </c>
      <c r="R134" s="102">
        <f>Q134*H134</f>
        <v>0</v>
      </c>
      <c r="S134" s="102">
        <v>0</v>
      </c>
      <c r="T134" s="103">
        <f>S134*H134</f>
        <v>0</v>
      </c>
      <c r="U134" s="18"/>
      <c r="V134" s="18"/>
      <c r="W134" s="18"/>
      <c r="X134" s="18"/>
      <c r="Y134" s="18"/>
      <c r="Z134" s="18"/>
      <c r="AA134" s="18"/>
      <c r="AB134" s="18"/>
      <c r="AC134" s="18"/>
      <c r="AD134" s="18"/>
      <c r="AE134" s="18"/>
      <c r="AR134" s="104" t="s">
        <v>133</v>
      </c>
      <c r="AT134" s="104" t="s">
        <v>128</v>
      </c>
      <c r="AU134" s="104" t="s">
        <v>88</v>
      </c>
      <c r="AY134" s="9" t="s">
        <v>126</v>
      </c>
      <c r="BE134" s="105">
        <f>IF(N134="základní",J134,0)</f>
        <v>0</v>
      </c>
      <c r="BF134" s="105">
        <f>IF(N134="snížená",J134,0)</f>
        <v>0</v>
      </c>
      <c r="BG134" s="105">
        <f>IF(N134="zákl. přenesená",J134,0)</f>
        <v>0</v>
      </c>
      <c r="BH134" s="105">
        <f>IF(N134="sníž. přenesená",J134,0)</f>
        <v>0</v>
      </c>
      <c r="BI134" s="105">
        <f>IF(N134="nulová",J134,0)</f>
        <v>0</v>
      </c>
      <c r="BJ134" s="9" t="s">
        <v>21</v>
      </c>
      <c r="BK134" s="105">
        <f>ROUND(I134*H134,2)</f>
        <v>0</v>
      </c>
      <c r="BL134" s="9" t="s">
        <v>133</v>
      </c>
      <c r="BM134" s="104" t="s">
        <v>535</v>
      </c>
    </row>
    <row r="135" spans="2:51" s="8" customFormat="1" ht="12">
      <c r="B135" s="107"/>
      <c r="D135" s="106" t="s">
        <v>137</v>
      </c>
      <c r="E135" s="108" t="s">
        <v>1</v>
      </c>
      <c r="F135" s="109" t="s">
        <v>536</v>
      </c>
      <c r="H135" s="110">
        <v>175</v>
      </c>
      <c r="I135" s="111"/>
      <c r="L135" s="107"/>
      <c r="M135" s="115"/>
      <c r="N135" s="116"/>
      <c r="O135" s="116"/>
      <c r="P135" s="116"/>
      <c r="Q135" s="116"/>
      <c r="R135" s="116"/>
      <c r="S135" s="116"/>
      <c r="T135" s="117"/>
      <c r="AT135" s="108" t="s">
        <v>137</v>
      </c>
      <c r="AU135" s="108" t="s">
        <v>88</v>
      </c>
      <c r="AV135" s="8" t="s">
        <v>88</v>
      </c>
      <c r="AW135" s="8" t="s">
        <v>35</v>
      </c>
      <c r="AX135" s="8" t="s">
        <v>21</v>
      </c>
      <c r="AY135" s="108" t="s">
        <v>126</v>
      </c>
    </row>
    <row r="136" spans="1:31" s="2" customFormat="1" ht="6.95" customHeight="1">
      <c r="A136" s="18"/>
      <c r="B136" s="27"/>
      <c r="C136" s="28"/>
      <c r="D136" s="28"/>
      <c r="E136" s="28"/>
      <c r="F136" s="28"/>
      <c r="G136" s="28"/>
      <c r="H136" s="28"/>
      <c r="I136" s="28"/>
      <c r="J136" s="28"/>
      <c r="K136" s="28"/>
      <c r="L136" s="19"/>
      <c r="M136" s="18"/>
      <c r="O136" s="18"/>
      <c r="P136" s="18"/>
      <c r="Q136" s="18"/>
      <c r="R136" s="18"/>
      <c r="S136" s="18"/>
      <c r="T136" s="18"/>
      <c r="U136" s="18"/>
      <c r="V136" s="18"/>
      <c r="W136" s="18"/>
      <c r="X136" s="18"/>
      <c r="Y136" s="18"/>
      <c r="Z136" s="18"/>
      <c r="AA136" s="18"/>
      <c r="AB136" s="18"/>
      <c r="AC136" s="18"/>
      <c r="AD136" s="18"/>
      <c r="AE136" s="18"/>
    </row>
  </sheetData>
  <sheetProtection algorithmName="SHA-512" hashValue="cd5QxDovmjzTz+Tn/bHclaPIT+mYQ1H37TYxd4s+3gVxIc6SOpX2gtI/AnnWWddkyvHsd3kG69IDSONhxXFXjg==" saltValue="9R1EDkpM2lQjfxJqHW4lyw==" spinCount="100000" sheet="1" objects="1" scenarios="1"/>
  <protectedRanges>
    <protectedRange sqref="E18 J17 J18 I1:I1048576" name="Oblast1"/>
  </protectedRanges>
  <autoFilter ref="C117:K135"/>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0"/>
  <sheetViews>
    <sheetView showGridLines="0" tabSelected="1" workbookViewId="0" topLeftCell="A113">
      <selection activeCell="I170" sqref="I170"/>
    </sheetView>
  </sheetViews>
  <sheetFormatPr defaultColWidth="9.140625" defaultRowHeight="12"/>
  <cols>
    <col min="1" max="1" width="8.8515625" style="120" customWidth="1"/>
    <col min="2" max="2" width="1.1484375" style="120" customWidth="1"/>
    <col min="3" max="4" width="4.421875" style="120" customWidth="1"/>
    <col min="5" max="5" width="18.28125" style="120" customWidth="1"/>
    <col min="6" max="6" width="54.421875" style="120" customWidth="1"/>
    <col min="7" max="7" width="8.00390625" style="120" customWidth="1"/>
    <col min="8" max="8" width="15.00390625" style="120" customWidth="1"/>
    <col min="9" max="9" width="16.8515625" style="120" customWidth="1"/>
    <col min="10" max="11" width="23.8515625" style="120" customWidth="1"/>
    <col min="12" max="12" width="10.00390625" style="120" customWidth="1"/>
    <col min="13" max="13" width="11.421875" style="120" hidden="1" customWidth="1"/>
    <col min="14" max="14" width="9.140625" style="120" hidden="1" customWidth="1"/>
    <col min="15" max="20" width="15.140625" style="120" hidden="1" customWidth="1"/>
    <col min="21" max="21" width="17.421875" style="120" hidden="1" customWidth="1"/>
    <col min="22" max="22" width="13.140625" style="120" customWidth="1"/>
    <col min="23" max="23" width="17.421875" style="120" customWidth="1"/>
    <col min="24" max="24" width="13.140625" style="120" customWidth="1"/>
    <col min="25" max="25" width="16.00390625" style="120" customWidth="1"/>
    <col min="26" max="26" width="11.7109375" style="120" customWidth="1"/>
    <col min="27" max="27" width="16.00390625" style="120" customWidth="1"/>
    <col min="28" max="28" width="17.421875" style="120" customWidth="1"/>
    <col min="29" max="29" width="11.7109375" style="120" customWidth="1"/>
    <col min="30" max="30" width="16.00390625" style="120" customWidth="1"/>
    <col min="31" max="31" width="17.421875" style="120" customWidth="1"/>
    <col min="32" max="43" width="9.28125" style="120" customWidth="1"/>
    <col min="44" max="65" width="9.140625" style="120" hidden="1" customWidth="1"/>
    <col min="66" max="16384" width="9.28125" style="120" customWidth="1"/>
  </cols>
  <sheetData>
    <row r="1" ht="12"/>
    <row r="2" spans="12:46" ht="36.95" customHeight="1">
      <c r="L2" s="332" t="s">
        <v>5</v>
      </c>
      <c r="M2" s="333"/>
      <c r="N2" s="333"/>
      <c r="O2" s="333"/>
      <c r="P2" s="333"/>
      <c r="Q2" s="333"/>
      <c r="R2" s="333"/>
      <c r="S2" s="333"/>
      <c r="T2" s="333"/>
      <c r="U2" s="333"/>
      <c r="V2" s="333"/>
      <c r="AT2" s="121" t="s">
        <v>94</v>
      </c>
    </row>
    <row r="3" spans="2:46" ht="6.95" customHeight="1">
      <c r="B3" s="122"/>
      <c r="C3" s="123"/>
      <c r="D3" s="123"/>
      <c r="E3" s="123"/>
      <c r="F3" s="123"/>
      <c r="G3" s="123"/>
      <c r="H3" s="123"/>
      <c r="I3" s="123"/>
      <c r="J3" s="123"/>
      <c r="K3" s="123"/>
      <c r="L3" s="124"/>
      <c r="AT3" s="121" t="s">
        <v>88</v>
      </c>
    </row>
    <row r="4" spans="2:46" ht="24.95" customHeight="1">
      <c r="B4" s="124"/>
      <c r="D4" s="125" t="s">
        <v>95</v>
      </c>
      <c r="L4" s="124"/>
      <c r="M4" s="126" t="s">
        <v>10</v>
      </c>
      <c r="AT4" s="121" t="s">
        <v>3</v>
      </c>
    </row>
    <row r="5" spans="2:12" ht="6.95" customHeight="1">
      <c r="B5" s="124"/>
      <c r="L5" s="124"/>
    </row>
    <row r="6" spans="2:12" ht="12" customHeight="1">
      <c r="B6" s="124"/>
      <c r="D6" s="128" t="s">
        <v>16</v>
      </c>
      <c r="L6" s="124"/>
    </row>
    <row r="7" spans="2:12" ht="14.45" customHeight="1">
      <c r="B7" s="124"/>
      <c r="E7" s="372" t="str">
        <f>'Rekapitulace stavby'!K6</f>
        <v>II/232 Osek - Březina</v>
      </c>
      <c r="F7" s="373"/>
      <c r="G7" s="373"/>
      <c r="H7" s="373"/>
      <c r="L7" s="124"/>
    </row>
    <row r="8" spans="1:31" s="132" customFormat="1" ht="12" customHeight="1">
      <c r="A8" s="133"/>
      <c r="B8" s="130"/>
      <c r="C8" s="133"/>
      <c r="D8" s="128" t="s">
        <v>96</v>
      </c>
      <c r="E8" s="133"/>
      <c r="F8" s="133"/>
      <c r="G8" s="133"/>
      <c r="H8" s="133"/>
      <c r="I8" s="133"/>
      <c r="J8" s="133"/>
      <c r="K8" s="133"/>
      <c r="L8" s="131"/>
      <c r="S8" s="133"/>
      <c r="T8" s="133"/>
      <c r="U8" s="133"/>
      <c r="V8" s="133"/>
      <c r="W8" s="133"/>
      <c r="X8" s="133"/>
      <c r="Y8" s="133"/>
      <c r="Z8" s="133"/>
      <c r="AA8" s="133"/>
      <c r="AB8" s="133"/>
      <c r="AC8" s="133"/>
      <c r="AD8" s="133"/>
      <c r="AE8" s="133"/>
    </row>
    <row r="9" spans="1:31" s="132" customFormat="1" ht="15.6" customHeight="1">
      <c r="A9" s="133"/>
      <c r="B9" s="130"/>
      <c r="C9" s="133"/>
      <c r="D9" s="133"/>
      <c r="E9" s="337" t="s">
        <v>537</v>
      </c>
      <c r="F9" s="371"/>
      <c r="G9" s="371"/>
      <c r="H9" s="371"/>
      <c r="I9" s="133"/>
      <c r="J9" s="133"/>
      <c r="K9" s="133"/>
      <c r="L9" s="131"/>
      <c r="S9" s="133"/>
      <c r="T9" s="133"/>
      <c r="U9" s="133"/>
      <c r="V9" s="133"/>
      <c r="W9" s="133"/>
      <c r="X9" s="133"/>
      <c r="Y9" s="133"/>
      <c r="Z9" s="133"/>
      <c r="AA9" s="133"/>
      <c r="AB9" s="133"/>
      <c r="AC9" s="133"/>
      <c r="AD9" s="133"/>
      <c r="AE9" s="133"/>
    </row>
    <row r="10" spans="1:31" s="132" customFormat="1" ht="12">
      <c r="A10" s="133"/>
      <c r="B10" s="130"/>
      <c r="C10" s="133"/>
      <c r="D10" s="133"/>
      <c r="E10" s="133"/>
      <c r="F10" s="133"/>
      <c r="G10" s="133"/>
      <c r="H10" s="133"/>
      <c r="I10" s="133"/>
      <c r="J10" s="133"/>
      <c r="K10" s="133"/>
      <c r="L10" s="131"/>
      <c r="S10" s="133"/>
      <c r="T10" s="133"/>
      <c r="U10" s="133"/>
      <c r="V10" s="133"/>
      <c r="W10" s="133"/>
      <c r="X10" s="133"/>
      <c r="Y10" s="133"/>
      <c r="Z10" s="133"/>
      <c r="AA10" s="133"/>
      <c r="AB10" s="133"/>
      <c r="AC10" s="133"/>
      <c r="AD10" s="133"/>
      <c r="AE10" s="133"/>
    </row>
    <row r="11" spans="1:31" s="132" customFormat="1" ht="12" customHeight="1">
      <c r="A11" s="133"/>
      <c r="B11" s="130"/>
      <c r="C11" s="133"/>
      <c r="D11" s="128" t="s">
        <v>19</v>
      </c>
      <c r="E11" s="133"/>
      <c r="F11" s="138" t="s">
        <v>1</v>
      </c>
      <c r="G11" s="133"/>
      <c r="H11" s="133"/>
      <c r="I11" s="128" t="s">
        <v>20</v>
      </c>
      <c r="J11" s="138" t="s">
        <v>1</v>
      </c>
      <c r="K11" s="133"/>
      <c r="L11" s="131"/>
      <c r="S11" s="133"/>
      <c r="T11" s="133"/>
      <c r="U11" s="133"/>
      <c r="V11" s="133"/>
      <c r="W11" s="133"/>
      <c r="X11" s="133"/>
      <c r="Y11" s="133"/>
      <c r="Z11" s="133"/>
      <c r="AA11" s="133"/>
      <c r="AB11" s="133"/>
      <c r="AC11" s="133"/>
      <c r="AD11" s="133"/>
      <c r="AE11" s="133"/>
    </row>
    <row r="12" spans="1:31" s="132" customFormat="1" ht="12" customHeight="1">
      <c r="A12" s="133"/>
      <c r="B12" s="130"/>
      <c r="C12" s="133"/>
      <c r="D12" s="128" t="s">
        <v>22</v>
      </c>
      <c r="E12" s="133"/>
      <c r="F12" s="138" t="s">
        <v>23</v>
      </c>
      <c r="G12" s="133"/>
      <c r="H12" s="133"/>
      <c r="I12" s="128" t="s">
        <v>24</v>
      </c>
      <c r="J12" s="302" t="str">
        <f>'Rekapitulace stavby'!AN8</f>
        <v>30. 11. 2015</v>
      </c>
      <c r="K12" s="133"/>
      <c r="L12" s="131"/>
      <c r="S12" s="133"/>
      <c r="T12" s="133"/>
      <c r="U12" s="133"/>
      <c r="V12" s="133"/>
      <c r="W12" s="133"/>
      <c r="X12" s="133"/>
      <c r="Y12" s="133"/>
      <c r="Z12" s="133"/>
      <c r="AA12" s="133"/>
      <c r="AB12" s="133"/>
      <c r="AC12" s="133"/>
      <c r="AD12" s="133"/>
      <c r="AE12" s="133"/>
    </row>
    <row r="13" spans="1:31" s="132" customFormat="1" ht="10.9" customHeight="1">
      <c r="A13" s="133"/>
      <c r="B13" s="130"/>
      <c r="C13" s="133"/>
      <c r="D13" s="133"/>
      <c r="E13" s="133"/>
      <c r="F13" s="133"/>
      <c r="G13" s="133"/>
      <c r="H13" s="133"/>
      <c r="I13" s="133"/>
      <c r="J13" s="133"/>
      <c r="K13" s="133"/>
      <c r="L13" s="131"/>
      <c r="S13" s="133"/>
      <c r="T13" s="133"/>
      <c r="U13" s="133"/>
      <c r="V13" s="133"/>
      <c r="W13" s="133"/>
      <c r="X13" s="133"/>
      <c r="Y13" s="133"/>
      <c r="Z13" s="133"/>
      <c r="AA13" s="133"/>
      <c r="AB13" s="133"/>
      <c r="AC13" s="133"/>
      <c r="AD13" s="133"/>
      <c r="AE13" s="133"/>
    </row>
    <row r="14" spans="1:31" s="132" customFormat="1" ht="12" customHeight="1">
      <c r="A14" s="133"/>
      <c r="B14" s="130"/>
      <c r="C14" s="133"/>
      <c r="D14" s="128" t="s">
        <v>28</v>
      </c>
      <c r="E14" s="133"/>
      <c r="F14" s="133"/>
      <c r="G14" s="133"/>
      <c r="H14" s="133"/>
      <c r="I14" s="128" t="s">
        <v>29</v>
      </c>
      <c r="J14" s="138" t="s">
        <v>1</v>
      </c>
      <c r="K14" s="133"/>
      <c r="L14" s="131"/>
      <c r="S14" s="133"/>
      <c r="T14" s="133"/>
      <c r="U14" s="133"/>
      <c r="V14" s="133"/>
      <c r="W14" s="133"/>
      <c r="X14" s="133"/>
      <c r="Y14" s="133"/>
      <c r="Z14" s="133"/>
      <c r="AA14" s="133"/>
      <c r="AB14" s="133"/>
      <c r="AC14" s="133"/>
      <c r="AD14" s="133"/>
      <c r="AE14" s="133"/>
    </row>
    <row r="15" spans="1:31" s="132" customFormat="1" ht="18" customHeight="1">
      <c r="A15" s="133"/>
      <c r="B15" s="130"/>
      <c r="C15" s="133"/>
      <c r="D15" s="133"/>
      <c r="E15" s="138" t="s">
        <v>30</v>
      </c>
      <c r="F15" s="133"/>
      <c r="G15" s="133"/>
      <c r="H15" s="133"/>
      <c r="I15" s="128" t="s">
        <v>31</v>
      </c>
      <c r="J15" s="138" t="s">
        <v>1</v>
      </c>
      <c r="K15" s="133"/>
      <c r="L15" s="131"/>
      <c r="S15" s="133"/>
      <c r="T15" s="133"/>
      <c r="U15" s="133"/>
      <c r="V15" s="133"/>
      <c r="W15" s="133"/>
      <c r="X15" s="133"/>
      <c r="Y15" s="133"/>
      <c r="Z15" s="133"/>
      <c r="AA15" s="133"/>
      <c r="AB15" s="133"/>
      <c r="AC15" s="133"/>
      <c r="AD15" s="133"/>
      <c r="AE15" s="133"/>
    </row>
    <row r="16" spans="1:31" s="132" customFormat="1" ht="6.95" customHeight="1">
      <c r="A16" s="133"/>
      <c r="B16" s="130"/>
      <c r="C16" s="133"/>
      <c r="D16" s="133"/>
      <c r="E16" s="133"/>
      <c r="F16" s="133"/>
      <c r="G16" s="133"/>
      <c r="H16" s="133"/>
      <c r="I16" s="133"/>
      <c r="J16" s="133"/>
      <c r="K16" s="133"/>
      <c r="L16" s="131"/>
      <c r="S16" s="133"/>
      <c r="T16" s="133"/>
      <c r="U16" s="133"/>
      <c r="V16" s="133"/>
      <c r="W16" s="133"/>
      <c r="X16" s="133"/>
      <c r="Y16" s="133"/>
      <c r="Z16" s="133"/>
      <c r="AA16" s="133"/>
      <c r="AB16" s="133"/>
      <c r="AC16" s="133"/>
      <c r="AD16" s="133"/>
      <c r="AE16" s="133"/>
    </row>
    <row r="17" spans="1:31" s="132" customFormat="1" ht="12" customHeight="1">
      <c r="A17" s="133"/>
      <c r="B17" s="130"/>
      <c r="C17" s="133"/>
      <c r="D17" s="128" t="s">
        <v>32</v>
      </c>
      <c r="E17" s="133"/>
      <c r="F17" s="133"/>
      <c r="G17" s="133"/>
      <c r="H17" s="133"/>
      <c r="I17" s="128" t="s">
        <v>29</v>
      </c>
      <c r="J17" s="137" t="str">
        <f>'Rekapitulace stavby'!AN13</f>
        <v>Vyplň údaj</v>
      </c>
      <c r="K17" s="133"/>
      <c r="L17" s="131"/>
      <c r="S17" s="133"/>
      <c r="T17" s="133"/>
      <c r="U17" s="133"/>
      <c r="V17" s="133"/>
      <c r="W17" s="133"/>
      <c r="X17" s="133"/>
      <c r="Y17" s="133"/>
      <c r="Z17" s="133"/>
      <c r="AA17" s="133"/>
      <c r="AB17" s="133"/>
      <c r="AC17" s="133"/>
      <c r="AD17" s="133"/>
      <c r="AE17" s="133"/>
    </row>
    <row r="18" spans="1:31" s="132" customFormat="1" ht="18" customHeight="1">
      <c r="A18" s="133"/>
      <c r="B18" s="130"/>
      <c r="C18" s="133"/>
      <c r="D18" s="133"/>
      <c r="E18" s="374" t="str">
        <f>'Rekapitulace stavby'!E14</f>
        <v>Vyplň údaj</v>
      </c>
      <c r="F18" s="363"/>
      <c r="G18" s="363"/>
      <c r="H18" s="363"/>
      <c r="I18" s="128" t="s">
        <v>31</v>
      </c>
      <c r="J18" s="137" t="str">
        <f>'Rekapitulace stavby'!AN14</f>
        <v>Vyplň údaj</v>
      </c>
      <c r="K18" s="133"/>
      <c r="L18" s="131"/>
      <c r="S18" s="133"/>
      <c r="T18" s="133"/>
      <c r="U18" s="133"/>
      <c r="V18" s="133"/>
      <c r="W18" s="133"/>
      <c r="X18" s="133"/>
      <c r="Y18" s="133"/>
      <c r="Z18" s="133"/>
      <c r="AA18" s="133"/>
      <c r="AB18" s="133"/>
      <c r="AC18" s="133"/>
      <c r="AD18" s="133"/>
      <c r="AE18" s="133"/>
    </row>
    <row r="19" spans="1:31" s="132" customFormat="1" ht="6.95" customHeight="1">
      <c r="A19" s="133"/>
      <c r="B19" s="130"/>
      <c r="C19" s="133"/>
      <c r="D19" s="133"/>
      <c r="E19" s="133"/>
      <c r="F19" s="133"/>
      <c r="G19" s="133"/>
      <c r="H19" s="133"/>
      <c r="I19" s="133"/>
      <c r="J19" s="133"/>
      <c r="K19" s="133"/>
      <c r="L19" s="131"/>
      <c r="S19" s="133"/>
      <c r="T19" s="133"/>
      <c r="U19" s="133"/>
      <c r="V19" s="133"/>
      <c r="W19" s="133"/>
      <c r="X19" s="133"/>
      <c r="Y19" s="133"/>
      <c r="Z19" s="133"/>
      <c r="AA19" s="133"/>
      <c r="AB19" s="133"/>
      <c r="AC19" s="133"/>
      <c r="AD19" s="133"/>
      <c r="AE19" s="133"/>
    </row>
    <row r="20" spans="1:31" s="132" customFormat="1" ht="12" customHeight="1">
      <c r="A20" s="133"/>
      <c r="B20" s="130"/>
      <c r="C20" s="133"/>
      <c r="D20" s="128" t="s">
        <v>34</v>
      </c>
      <c r="E20" s="133"/>
      <c r="F20" s="133"/>
      <c r="G20" s="133"/>
      <c r="H20" s="133"/>
      <c r="I20" s="128" t="s">
        <v>29</v>
      </c>
      <c r="J20" s="138" t="s">
        <v>1</v>
      </c>
      <c r="K20" s="133"/>
      <c r="L20" s="131"/>
      <c r="S20" s="133"/>
      <c r="T20" s="133"/>
      <c r="U20" s="133"/>
      <c r="V20" s="133"/>
      <c r="W20" s="133"/>
      <c r="X20" s="133"/>
      <c r="Y20" s="133"/>
      <c r="Z20" s="133"/>
      <c r="AA20" s="133"/>
      <c r="AB20" s="133"/>
      <c r="AC20" s="133"/>
      <c r="AD20" s="133"/>
      <c r="AE20" s="133"/>
    </row>
    <row r="21" spans="1:31" s="132" customFormat="1" ht="18" customHeight="1">
      <c r="A21" s="133"/>
      <c r="B21" s="130"/>
      <c r="C21" s="133"/>
      <c r="D21" s="133"/>
      <c r="E21" s="138" t="s">
        <v>538</v>
      </c>
      <c r="F21" s="133"/>
      <c r="G21" s="133"/>
      <c r="H21" s="133"/>
      <c r="I21" s="128" t="s">
        <v>31</v>
      </c>
      <c r="J21" s="138" t="s">
        <v>1</v>
      </c>
      <c r="K21" s="133"/>
      <c r="L21" s="131"/>
      <c r="S21" s="133"/>
      <c r="T21" s="133"/>
      <c r="U21" s="133"/>
      <c r="V21" s="133"/>
      <c r="W21" s="133"/>
      <c r="X21" s="133"/>
      <c r="Y21" s="133"/>
      <c r="Z21" s="133"/>
      <c r="AA21" s="133"/>
      <c r="AB21" s="133"/>
      <c r="AC21" s="133"/>
      <c r="AD21" s="133"/>
      <c r="AE21" s="133"/>
    </row>
    <row r="22" spans="1:31" s="132" customFormat="1" ht="6.95" customHeight="1">
      <c r="A22" s="133"/>
      <c r="B22" s="130"/>
      <c r="C22" s="133"/>
      <c r="D22" s="133"/>
      <c r="E22" s="133"/>
      <c r="F22" s="133"/>
      <c r="G22" s="133"/>
      <c r="H22" s="133"/>
      <c r="I22" s="133"/>
      <c r="J22" s="133"/>
      <c r="K22" s="133"/>
      <c r="L22" s="131"/>
      <c r="S22" s="133"/>
      <c r="T22" s="133"/>
      <c r="U22" s="133"/>
      <c r="V22" s="133"/>
      <c r="W22" s="133"/>
      <c r="X22" s="133"/>
      <c r="Y22" s="133"/>
      <c r="Z22" s="133"/>
      <c r="AA22" s="133"/>
      <c r="AB22" s="133"/>
      <c r="AC22" s="133"/>
      <c r="AD22" s="133"/>
      <c r="AE22" s="133"/>
    </row>
    <row r="23" spans="1:31" s="132" customFormat="1" ht="12" customHeight="1">
      <c r="A23" s="133"/>
      <c r="B23" s="130"/>
      <c r="C23" s="133"/>
      <c r="D23" s="128" t="s">
        <v>36</v>
      </c>
      <c r="E23" s="133"/>
      <c r="F23" s="133"/>
      <c r="G23" s="133"/>
      <c r="H23" s="133"/>
      <c r="I23" s="128" t="s">
        <v>29</v>
      </c>
      <c r="J23" s="138" t="s">
        <v>1</v>
      </c>
      <c r="K23" s="133"/>
      <c r="L23" s="131"/>
      <c r="S23" s="133"/>
      <c r="T23" s="133"/>
      <c r="U23" s="133"/>
      <c r="V23" s="133"/>
      <c r="W23" s="133"/>
      <c r="X23" s="133"/>
      <c r="Y23" s="133"/>
      <c r="Z23" s="133"/>
      <c r="AA23" s="133"/>
      <c r="AB23" s="133"/>
      <c r="AC23" s="133"/>
      <c r="AD23" s="133"/>
      <c r="AE23" s="133"/>
    </row>
    <row r="24" spans="1:31" s="132" customFormat="1" ht="18" customHeight="1">
      <c r="A24" s="133"/>
      <c r="B24" s="130"/>
      <c r="C24" s="133"/>
      <c r="D24" s="133"/>
      <c r="E24" s="138" t="s">
        <v>37</v>
      </c>
      <c r="F24" s="133"/>
      <c r="G24" s="133"/>
      <c r="H24" s="133"/>
      <c r="I24" s="128" t="s">
        <v>31</v>
      </c>
      <c r="J24" s="138" t="s">
        <v>1</v>
      </c>
      <c r="K24" s="133"/>
      <c r="L24" s="131"/>
      <c r="S24" s="133"/>
      <c r="T24" s="133"/>
      <c r="U24" s="133"/>
      <c r="V24" s="133"/>
      <c r="W24" s="133"/>
      <c r="X24" s="133"/>
      <c r="Y24" s="133"/>
      <c r="Z24" s="133"/>
      <c r="AA24" s="133"/>
      <c r="AB24" s="133"/>
      <c r="AC24" s="133"/>
      <c r="AD24" s="133"/>
      <c r="AE24" s="133"/>
    </row>
    <row r="25" spans="1:31" s="132" customFormat="1" ht="6.95" customHeight="1">
      <c r="A25" s="133"/>
      <c r="B25" s="130"/>
      <c r="C25" s="133"/>
      <c r="D25" s="133"/>
      <c r="E25" s="133"/>
      <c r="F25" s="133"/>
      <c r="G25" s="133"/>
      <c r="H25" s="133"/>
      <c r="I25" s="133"/>
      <c r="J25" s="133"/>
      <c r="K25" s="133"/>
      <c r="L25" s="131"/>
      <c r="S25" s="133"/>
      <c r="T25" s="133"/>
      <c r="U25" s="133"/>
      <c r="V25" s="133"/>
      <c r="W25" s="133"/>
      <c r="X25" s="133"/>
      <c r="Y25" s="133"/>
      <c r="Z25" s="133"/>
      <c r="AA25" s="133"/>
      <c r="AB25" s="133"/>
      <c r="AC25" s="133"/>
      <c r="AD25" s="133"/>
      <c r="AE25" s="133"/>
    </row>
    <row r="26" spans="1:31" s="132" customFormat="1" ht="12" customHeight="1">
      <c r="A26" s="133"/>
      <c r="B26" s="130"/>
      <c r="C26" s="133"/>
      <c r="D26" s="128" t="s">
        <v>38</v>
      </c>
      <c r="E26" s="133"/>
      <c r="F26" s="133"/>
      <c r="G26" s="133"/>
      <c r="H26" s="133"/>
      <c r="I26" s="133"/>
      <c r="J26" s="133"/>
      <c r="K26" s="133"/>
      <c r="L26" s="131"/>
      <c r="S26" s="133"/>
      <c r="T26" s="133"/>
      <c r="U26" s="133"/>
      <c r="V26" s="133"/>
      <c r="W26" s="133"/>
      <c r="X26" s="133"/>
      <c r="Y26" s="133"/>
      <c r="Z26" s="133"/>
      <c r="AA26" s="133"/>
      <c r="AB26" s="133"/>
      <c r="AC26" s="133"/>
      <c r="AD26" s="133"/>
      <c r="AE26" s="133"/>
    </row>
    <row r="27" spans="1:31" s="142" customFormat="1" ht="14.45" customHeight="1">
      <c r="A27" s="139"/>
      <c r="B27" s="140"/>
      <c r="C27" s="139"/>
      <c r="D27" s="139"/>
      <c r="E27" s="367" t="s">
        <v>1</v>
      </c>
      <c r="F27" s="367"/>
      <c r="G27" s="367"/>
      <c r="H27" s="367"/>
      <c r="I27" s="139"/>
      <c r="J27" s="139"/>
      <c r="K27" s="139"/>
      <c r="L27" s="141"/>
      <c r="S27" s="139"/>
      <c r="T27" s="139"/>
      <c r="U27" s="139"/>
      <c r="V27" s="139"/>
      <c r="W27" s="139"/>
      <c r="X27" s="139"/>
      <c r="Y27" s="139"/>
      <c r="Z27" s="139"/>
      <c r="AA27" s="139"/>
      <c r="AB27" s="139"/>
      <c r="AC27" s="139"/>
      <c r="AD27" s="139"/>
      <c r="AE27" s="139"/>
    </row>
    <row r="28" spans="1:31" s="132" customFormat="1" ht="6.95" customHeight="1">
      <c r="A28" s="133"/>
      <c r="B28" s="130"/>
      <c r="C28" s="133"/>
      <c r="D28" s="133"/>
      <c r="E28" s="133"/>
      <c r="F28" s="133"/>
      <c r="G28" s="133"/>
      <c r="H28" s="133"/>
      <c r="I28" s="133"/>
      <c r="J28" s="133"/>
      <c r="K28" s="133"/>
      <c r="L28" s="131"/>
      <c r="S28" s="133"/>
      <c r="T28" s="133"/>
      <c r="U28" s="133"/>
      <c r="V28" s="133"/>
      <c r="W28" s="133"/>
      <c r="X28" s="133"/>
      <c r="Y28" s="133"/>
      <c r="Z28" s="133"/>
      <c r="AA28" s="133"/>
      <c r="AB28" s="133"/>
      <c r="AC28" s="133"/>
      <c r="AD28" s="133"/>
      <c r="AE28" s="133"/>
    </row>
    <row r="29" spans="1:31" s="132" customFormat="1" ht="6.95" customHeight="1">
      <c r="A29" s="133"/>
      <c r="B29" s="130"/>
      <c r="C29" s="133"/>
      <c r="D29" s="143"/>
      <c r="E29" s="143"/>
      <c r="F29" s="143"/>
      <c r="G29" s="143"/>
      <c r="H29" s="143"/>
      <c r="I29" s="143"/>
      <c r="J29" s="143"/>
      <c r="K29" s="143"/>
      <c r="L29" s="131"/>
      <c r="S29" s="133"/>
      <c r="T29" s="133"/>
      <c r="U29" s="133"/>
      <c r="V29" s="133"/>
      <c r="W29" s="133"/>
      <c r="X29" s="133"/>
      <c r="Y29" s="133"/>
      <c r="Z29" s="133"/>
      <c r="AA29" s="133"/>
      <c r="AB29" s="133"/>
      <c r="AC29" s="133"/>
      <c r="AD29" s="133"/>
      <c r="AE29" s="133"/>
    </row>
    <row r="30" spans="1:31" s="132" customFormat="1" ht="25.35" customHeight="1">
      <c r="A30" s="133"/>
      <c r="B30" s="130"/>
      <c r="C30" s="133"/>
      <c r="D30" s="144" t="s">
        <v>39</v>
      </c>
      <c r="E30" s="133"/>
      <c r="F30" s="133"/>
      <c r="G30" s="133"/>
      <c r="H30" s="133"/>
      <c r="I30" s="133"/>
      <c r="J30" s="309">
        <f>ROUND(J123,2)</f>
        <v>0</v>
      </c>
      <c r="K30" s="133"/>
      <c r="L30" s="131"/>
      <c r="S30" s="133"/>
      <c r="T30" s="133"/>
      <c r="U30" s="133"/>
      <c r="V30" s="133"/>
      <c r="W30" s="133"/>
      <c r="X30" s="133"/>
      <c r="Y30" s="133"/>
      <c r="Z30" s="133"/>
      <c r="AA30" s="133"/>
      <c r="AB30" s="133"/>
      <c r="AC30" s="133"/>
      <c r="AD30" s="133"/>
      <c r="AE30" s="133"/>
    </row>
    <row r="31" spans="1:31" s="132" customFormat="1" ht="6.95" customHeight="1">
      <c r="A31" s="133"/>
      <c r="B31" s="130"/>
      <c r="C31" s="133"/>
      <c r="D31" s="143"/>
      <c r="E31" s="143"/>
      <c r="F31" s="143"/>
      <c r="G31" s="143"/>
      <c r="H31" s="143"/>
      <c r="I31" s="143"/>
      <c r="J31" s="143"/>
      <c r="K31" s="143"/>
      <c r="L31" s="131"/>
      <c r="S31" s="133"/>
      <c r="T31" s="133"/>
      <c r="U31" s="133"/>
      <c r="V31" s="133"/>
      <c r="W31" s="133"/>
      <c r="X31" s="133"/>
      <c r="Y31" s="133"/>
      <c r="Z31" s="133"/>
      <c r="AA31" s="133"/>
      <c r="AB31" s="133"/>
      <c r="AC31" s="133"/>
      <c r="AD31" s="133"/>
      <c r="AE31" s="133"/>
    </row>
    <row r="32" spans="1:31" s="132" customFormat="1" ht="14.45" customHeight="1">
      <c r="A32" s="133"/>
      <c r="B32" s="130"/>
      <c r="C32" s="133"/>
      <c r="D32" s="133"/>
      <c r="E32" s="133"/>
      <c r="F32" s="289" t="s">
        <v>41</v>
      </c>
      <c r="G32" s="133"/>
      <c r="H32" s="133"/>
      <c r="I32" s="289" t="s">
        <v>40</v>
      </c>
      <c r="J32" s="289" t="s">
        <v>42</v>
      </c>
      <c r="K32" s="133"/>
      <c r="L32" s="131"/>
      <c r="S32" s="133"/>
      <c r="T32" s="133"/>
      <c r="U32" s="133"/>
      <c r="V32" s="133"/>
      <c r="W32" s="133"/>
      <c r="X32" s="133"/>
      <c r="Y32" s="133"/>
      <c r="Z32" s="133"/>
      <c r="AA32" s="133"/>
      <c r="AB32" s="133"/>
      <c r="AC32" s="133"/>
      <c r="AD32" s="133"/>
      <c r="AE32" s="133"/>
    </row>
    <row r="33" spans="1:31" s="132" customFormat="1" ht="14.45" customHeight="1">
      <c r="A33" s="133"/>
      <c r="B33" s="130"/>
      <c r="C33" s="133"/>
      <c r="D33" s="147" t="s">
        <v>43</v>
      </c>
      <c r="E33" s="128" t="s">
        <v>44</v>
      </c>
      <c r="F33" s="148">
        <f>ROUND((SUM(BE123:BE159)),2)</f>
        <v>0</v>
      </c>
      <c r="G33" s="133"/>
      <c r="H33" s="133"/>
      <c r="I33" s="149">
        <v>0.21</v>
      </c>
      <c r="J33" s="148">
        <f>ROUND(((SUM(BE123:BE159))*I33),2)</f>
        <v>0</v>
      </c>
      <c r="K33" s="133"/>
      <c r="L33" s="131"/>
      <c r="S33" s="133"/>
      <c r="T33" s="133"/>
      <c r="U33" s="133"/>
      <c r="V33" s="133"/>
      <c r="W33" s="133"/>
      <c r="X33" s="133"/>
      <c r="Y33" s="133"/>
      <c r="Z33" s="133"/>
      <c r="AA33" s="133"/>
      <c r="AB33" s="133"/>
      <c r="AC33" s="133"/>
      <c r="AD33" s="133"/>
      <c r="AE33" s="133"/>
    </row>
    <row r="34" spans="1:31" s="132" customFormat="1" ht="14.45" customHeight="1">
      <c r="A34" s="133"/>
      <c r="B34" s="130"/>
      <c r="C34" s="133"/>
      <c r="D34" s="133"/>
      <c r="E34" s="128" t="s">
        <v>45</v>
      </c>
      <c r="F34" s="148">
        <f>ROUND((SUM(BF123:BF159)),2)</f>
        <v>0</v>
      </c>
      <c r="G34" s="133"/>
      <c r="H34" s="133"/>
      <c r="I34" s="149">
        <v>0.15</v>
      </c>
      <c r="J34" s="148">
        <f>ROUND(((SUM(BF123:BF159))*I34),2)</f>
        <v>0</v>
      </c>
      <c r="K34" s="133"/>
      <c r="L34" s="131"/>
      <c r="S34" s="133"/>
      <c r="T34" s="133"/>
      <c r="U34" s="133"/>
      <c r="V34" s="133"/>
      <c r="W34" s="133"/>
      <c r="X34" s="133"/>
      <c r="Y34" s="133"/>
      <c r="Z34" s="133"/>
      <c r="AA34" s="133"/>
      <c r="AB34" s="133"/>
      <c r="AC34" s="133"/>
      <c r="AD34" s="133"/>
      <c r="AE34" s="133"/>
    </row>
    <row r="35" spans="1:31" s="132" customFormat="1" ht="14.45" customHeight="1" hidden="1">
      <c r="A35" s="133"/>
      <c r="B35" s="130"/>
      <c r="C35" s="133"/>
      <c r="D35" s="133"/>
      <c r="E35" s="128" t="s">
        <v>46</v>
      </c>
      <c r="F35" s="148">
        <f>ROUND((SUM(BG123:BG159)),2)</f>
        <v>0</v>
      </c>
      <c r="G35" s="133"/>
      <c r="H35" s="133"/>
      <c r="I35" s="149">
        <v>0.21</v>
      </c>
      <c r="J35" s="148">
        <f>0</f>
        <v>0</v>
      </c>
      <c r="K35" s="133"/>
      <c r="L35" s="131"/>
      <c r="S35" s="133"/>
      <c r="T35" s="133"/>
      <c r="U35" s="133"/>
      <c r="V35" s="133"/>
      <c r="W35" s="133"/>
      <c r="X35" s="133"/>
      <c r="Y35" s="133"/>
      <c r="Z35" s="133"/>
      <c r="AA35" s="133"/>
      <c r="AB35" s="133"/>
      <c r="AC35" s="133"/>
      <c r="AD35" s="133"/>
      <c r="AE35" s="133"/>
    </row>
    <row r="36" spans="1:31" s="132" customFormat="1" ht="14.45" customHeight="1" hidden="1">
      <c r="A36" s="133"/>
      <c r="B36" s="130"/>
      <c r="C36" s="133"/>
      <c r="D36" s="133"/>
      <c r="E36" s="128" t="s">
        <v>47</v>
      </c>
      <c r="F36" s="148">
        <f>ROUND((SUM(BH123:BH159)),2)</f>
        <v>0</v>
      </c>
      <c r="G36" s="133"/>
      <c r="H36" s="133"/>
      <c r="I36" s="149">
        <v>0.15</v>
      </c>
      <c r="J36" s="148">
        <f>0</f>
        <v>0</v>
      </c>
      <c r="K36" s="133"/>
      <c r="L36" s="131"/>
      <c r="S36" s="133"/>
      <c r="T36" s="133"/>
      <c r="U36" s="133"/>
      <c r="V36" s="133"/>
      <c r="W36" s="133"/>
      <c r="X36" s="133"/>
      <c r="Y36" s="133"/>
      <c r="Z36" s="133"/>
      <c r="AA36" s="133"/>
      <c r="AB36" s="133"/>
      <c r="AC36" s="133"/>
      <c r="AD36" s="133"/>
      <c r="AE36" s="133"/>
    </row>
    <row r="37" spans="1:31" s="132" customFormat="1" ht="14.45" customHeight="1" hidden="1">
      <c r="A37" s="133"/>
      <c r="B37" s="130"/>
      <c r="C37" s="133"/>
      <c r="D37" s="133"/>
      <c r="E37" s="128" t="s">
        <v>48</v>
      </c>
      <c r="F37" s="148">
        <f>ROUND((SUM(BI123:BI159)),2)</f>
        <v>0</v>
      </c>
      <c r="G37" s="133"/>
      <c r="H37" s="133"/>
      <c r="I37" s="149">
        <v>0</v>
      </c>
      <c r="J37" s="148">
        <f>0</f>
        <v>0</v>
      </c>
      <c r="K37" s="133"/>
      <c r="L37" s="131"/>
      <c r="S37" s="133"/>
      <c r="T37" s="133"/>
      <c r="U37" s="133"/>
      <c r="V37" s="133"/>
      <c r="W37" s="133"/>
      <c r="X37" s="133"/>
      <c r="Y37" s="133"/>
      <c r="Z37" s="133"/>
      <c r="AA37" s="133"/>
      <c r="AB37" s="133"/>
      <c r="AC37" s="133"/>
      <c r="AD37" s="133"/>
      <c r="AE37" s="133"/>
    </row>
    <row r="38" spans="1:31" s="132" customFormat="1" ht="6.95" customHeight="1">
      <c r="A38" s="133"/>
      <c r="B38" s="130"/>
      <c r="C38" s="133"/>
      <c r="D38" s="133"/>
      <c r="E38" s="133"/>
      <c r="F38" s="133"/>
      <c r="G38" s="133"/>
      <c r="H38" s="133"/>
      <c r="I38" s="133"/>
      <c r="J38" s="133"/>
      <c r="K38" s="133"/>
      <c r="L38" s="131"/>
      <c r="S38" s="133"/>
      <c r="T38" s="133"/>
      <c r="U38" s="133"/>
      <c r="V38" s="133"/>
      <c r="W38" s="133"/>
      <c r="X38" s="133"/>
      <c r="Y38" s="133"/>
      <c r="Z38" s="133"/>
      <c r="AA38" s="133"/>
      <c r="AB38" s="133"/>
      <c r="AC38" s="133"/>
      <c r="AD38" s="133"/>
      <c r="AE38" s="133"/>
    </row>
    <row r="39" spans="1:31" s="132" customFormat="1" ht="25.35" customHeight="1">
      <c r="A39" s="133"/>
      <c r="B39" s="130"/>
      <c r="C39" s="150"/>
      <c r="D39" s="151" t="s">
        <v>49</v>
      </c>
      <c r="E39" s="152"/>
      <c r="F39" s="152"/>
      <c r="G39" s="153" t="s">
        <v>50</v>
      </c>
      <c r="H39" s="154" t="s">
        <v>51</v>
      </c>
      <c r="I39" s="152"/>
      <c r="J39" s="155">
        <f>SUM(J30:J37)</f>
        <v>0</v>
      </c>
      <c r="K39" s="156"/>
      <c r="L39" s="131"/>
      <c r="S39" s="133"/>
      <c r="T39" s="133"/>
      <c r="U39" s="133"/>
      <c r="V39" s="133"/>
      <c r="W39" s="133"/>
      <c r="X39" s="133"/>
      <c r="Y39" s="133"/>
      <c r="Z39" s="133"/>
      <c r="AA39" s="133"/>
      <c r="AB39" s="133"/>
      <c r="AC39" s="133"/>
      <c r="AD39" s="133"/>
      <c r="AE39" s="133"/>
    </row>
    <row r="40" spans="1:31" s="132" customFormat="1" ht="14.45" customHeight="1">
      <c r="A40" s="133"/>
      <c r="B40" s="130"/>
      <c r="C40" s="133"/>
      <c r="D40" s="133"/>
      <c r="E40" s="133"/>
      <c r="F40" s="133"/>
      <c r="G40" s="133"/>
      <c r="H40" s="133"/>
      <c r="I40" s="133"/>
      <c r="J40" s="133"/>
      <c r="K40" s="133"/>
      <c r="L40" s="131"/>
      <c r="S40" s="133"/>
      <c r="T40" s="133"/>
      <c r="U40" s="133"/>
      <c r="V40" s="133"/>
      <c r="W40" s="133"/>
      <c r="X40" s="133"/>
      <c r="Y40" s="133"/>
      <c r="Z40" s="133"/>
      <c r="AA40" s="133"/>
      <c r="AB40" s="133"/>
      <c r="AC40" s="133"/>
      <c r="AD40" s="133"/>
      <c r="AE40" s="133"/>
    </row>
    <row r="41" spans="2:12" ht="14.45" customHeight="1">
      <c r="B41" s="124"/>
      <c r="L41" s="124"/>
    </row>
    <row r="42" spans="2:12" ht="14.45" customHeight="1">
      <c r="B42" s="124"/>
      <c r="L42" s="124"/>
    </row>
    <row r="43" spans="2:12" ht="14.45" customHeight="1">
      <c r="B43" s="124"/>
      <c r="L43" s="124"/>
    </row>
    <row r="44" spans="2:12" ht="14.45" customHeight="1">
      <c r="B44" s="124"/>
      <c r="L44" s="124"/>
    </row>
    <row r="45" spans="2:12" ht="14.45" customHeight="1">
      <c r="B45" s="124"/>
      <c r="L45" s="124"/>
    </row>
    <row r="46" spans="2:12" ht="14.45" customHeight="1">
      <c r="B46" s="124"/>
      <c r="L46" s="124"/>
    </row>
    <row r="47" spans="2:12" ht="14.45" customHeight="1">
      <c r="B47" s="124"/>
      <c r="L47" s="124"/>
    </row>
    <row r="48" spans="2:12" ht="14.45" customHeight="1">
      <c r="B48" s="124"/>
      <c r="L48" s="124"/>
    </row>
    <row r="49" spans="2:12" ht="14.45" customHeight="1">
      <c r="B49" s="124"/>
      <c r="L49" s="124"/>
    </row>
    <row r="50" spans="2:12" s="132" customFormat="1" ht="14.45" customHeight="1">
      <c r="B50" s="131"/>
      <c r="D50" s="157" t="s">
        <v>52</v>
      </c>
      <c r="E50" s="158"/>
      <c r="F50" s="158"/>
      <c r="G50" s="157" t="s">
        <v>53</v>
      </c>
      <c r="H50" s="158"/>
      <c r="I50" s="158"/>
      <c r="J50" s="158"/>
      <c r="K50" s="158"/>
      <c r="L50" s="131"/>
    </row>
    <row r="51" spans="2:12" ht="12">
      <c r="B51" s="124"/>
      <c r="L51" s="124"/>
    </row>
    <row r="52" spans="2:12" ht="12">
      <c r="B52" s="124"/>
      <c r="L52" s="124"/>
    </row>
    <row r="53" spans="2:12" ht="12">
      <c r="B53" s="124"/>
      <c r="L53" s="124"/>
    </row>
    <row r="54" spans="2:12" ht="12">
      <c r="B54" s="124"/>
      <c r="L54" s="124"/>
    </row>
    <row r="55" spans="2:12" ht="12">
      <c r="B55" s="124"/>
      <c r="L55" s="124"/>
    </row>
    <row r="56" spans="2:12" ht="12">
      <c r="B56" s="124"/>
      <c r="L56" s="124"/>
    </row>
    <row r="57" spans="2:12" ht="12">
      <c r="B57" s="124"/>
      <c r="L57" s="124"/>
    </row>
    <row r="58" spans="2:12" ht="12">
      <c r="B58" s="124"/>
      <c r="L58" s="124"/>
    </row>
    <row r="59" spans="2:12" ht="12">
      <c r="B59" s="124"/>
      <c r="L59" s="124"/>
    </row>
    <row r="60" spans="2:12" ht="12">
      <c r="B60" s="124"/>
      <c r="L60" s="124"/>
    </row>
    <row r="61" spans="1:31" s="132" customFormat="1" ht="12.75">
      <c r="A61" s="133"/>
      <c r="B61" s="130"/>
      <c r="C61" s="133"/>
      <c r="D61" s="159" t="s">
        <v>54</v>
      </c>
      <c r="E61" s="288"/>
      <c r="F61" s="161" t="s">
        <v>55</v>
      </c>
      <c r="G61" s="159" t="s">
        <v>54</v>
      </c>
      <c r="H61" s="288"/>
      <c r="I61" s="288"/>
      <c r="J61" s="162" t="s">
        <v>55</v>
      </c>
      <c r="K61" s="288"/>
      <c r="L61" s="131"/>
      <c r="S61" s="133"/>
      <c r="T61" s="133"/>
      <c r="U61" s="133"/>
      <c r="V61" s="133"/>
      <c r="W61" s="133"/>
      <c r="X61" s="133"/>
      <c r="Y61" s="133"/>
      <c r="Z61" s="133"/>
      <c r="AA61" s="133"/>
      <c r="AB61" s="133"/>
      <c r="AC61" s="133"/>
      <c r="AD61" s="133"/>
      <c r="AE61" s="133"/>
    </row>
    <row r="62" spans="2:12" ht="12">
      <c r="B62" s="124"/>
      <c r="L62" s="124"/>
    </row>
    <row r="63" spans="2:12" ht="12">
      <c r="B63" s="124"/>
      <c r="L63" s="124"/>
    </row>
    <row r="64" spans="2:12" ht="12">
      <c r="B64" s="124"/>
      <c r="L64" s="124"/>
    </row>
    <row r="65" spans="1:31" s="132" customFormat="1" ht="12.75">
      <c r="A65" s="133"/>
      <c r="B65" s="130"/>
      <c r="C65" s="133"/>
      <c r="D65" s="157" t="s">
        <v>56</v>
      </c>
      <c r="E65" s="163"/>
      <c r="F65" s="163"/>
      <c r="G65" s="157" t="s">
        <v>57</v>
      </c>
      <c r="H65" s="163"/>
      <c r="I65" s="163"/>
      <c r="J65" s="163"/>
      <c r="K65" s="163"/>
      <c r="L65" s="131"/>
      <c r="S65" s="133"/>
      <c r="T65" s="133"/>
      <c r="U65" s="133"/>
      <c r="V65" s="133"/>
      <c r="W65" s="133"/>
      <c r="X65" s="133"/>
      <c r="Y65" s="133"/>
      <c r="Z65" s="133"/>
      <c r="AA65" s="133"/>
      <c r="AB65" s="133"/>
      <c r="AC65" s="133"/>
      <c r="AD65" s="133"/>
      <c r="AE65" s="133"/>
    </row>
    <row r="66" spans="2:12" ht="12">
      <c r="B66" s="124"/>
      <c r="L66" s="124"/>
    </row>
    <row r="67" spans="2:12" ht="12">
      <c r="B67" s="124"/>
      <c r="L67" s="124"/>
    </row>
    <row r="68" spans="2:12" ht="12">
      <c r="B68" s="124"/>
      <c r="L68" s="124"/>
    </row>
    <row r="69" spans="2:12" ht="12">
      <c r="B69" s="124"/>
      <c r="L69" s="124"/>
    </row>
    <row r="70" spans="2:12" ht="12">
      <c r="B70" s="124"/>
      <c r="L70" s="124"/>
    </row>
    <row r="71" spans="2:12" ht="12">
      <c r="B71" s="124"/>
      <c r="L71" s="124"/>
    </row>
    <row r="72" spans="2:12" ht="12">
      <c r="B72" s="124"/>
      <c r="L72" s="124"/>
    </row>
    <row r="73" spans="2:12" ht="12">
      <c r="B73" s="124"/>
      <c r="L73" s="124"/>
    </row>
    <row r="74" spans="2:12" ht="12">
      <c r="B74" s="124"/>
      <c r="L74" s="124"/>
    </row>
    <row r="75" spans="2:12" ht="12">
      <c r="B75" s="124"/>
      <c r="L75" s="124"/>
    </row>
    <row r="76" spans="1:31" s="132" customFormat="1" ht="12.75">
      <c r="A76" s="133"/>
      <c r="B76" s="130"/>
      <c r="C76" s="133"/>
      <c r="D76" s="159" t="s">
        <v>54</v>
      </c>
      <c r="E76" s="288"/>
      <c r="F76" s="161" t="s">
        <v>55</v>
      </c>
      <c r="G76" s="159" t="s">
        <v>54</v>
      </c>
      <c r="H76" s="288"/>
      <c r="I76" s="288"/>
      <c r="J76" s="162" t="s">
        <v>55</v>
      </c>
      <c r="K76" s="288"/>
      <c r="L76" s="131"/>
      <c r="S76" s="133"/>
      <c r="T76" s="133"/>
      <c r="U76" s="133"/>
      <c r="V76" s="133"/>
      <c r="W76" s="133"/>
      <c r="X76" s="133"/>
      <c r="Y76" s="133"/>
      <c r="Z76" s="133"/>
      <c r="AA76" s="133"/>
      <c r="AB76" s="133"/>
      <c r="AC76" s="133"/>
      <c r="AD76" s="133"/>
      <c r="AE76" s="133"/>
    </row>
    <row r="77" spans="1:31" s="132" customFormat="1" ht="14.45" customHeight="1">
      <c r="A77" s="133"/>
      <c r="B77" s="164"/>
      <c r="C77" s="165"/>
      <c r="D77" s="165"/>
      <c r="E77" s="165"/>
      <c r="F77" s="165"/>
      <c r="G77" s="165"/>
      <c r="H77" s="165"/>
      <c r="I77" s="165"/>
      <c r="J77" s="165"/>
      <c r="K77" s="165"/>
      <c r="L77" s="131"/>
      <c r="S77" s="133"/>
      <c r="T77" s="133"/>
      <c r="U77" s="133"/>
      <c r="V77" s="133"/>
      <c r="W77" s="133"/>
      <c r="X77" s="133"/>
      <c r="Y77" s="133"/>
      <c r="Z77" s="133"/>
      <c r="AA77" s="133"/>
      <c r="AB77" s="133"/>
      <c r="AC77" s="133"/>
      <c r="AD77" s="133"/>
      <c r="AE77" s="133"/>
    </row>
    <row r="81" spans="1:31" s="132" customFormat="1" ht="6.95" customHeight="1">
      <c r="A81" s="133"/>
      <c r="B81" s="166"/>
      <c r="C81" s="167"/>
      <c r="D81" s="167"/>
      <c r="E81" s="167"/>
      <c r="F81" s="167"/>
      <c r="G81" s="167"/>
      <c r="H81" s="167"/>
      <c r="I81" s="167"/>
      <c r="J81" s="167"/>
      <c r="K81" s="167"/>
      <c r="L81" s="131"/>
      <c r="S81" s="133"/>
      <c r="T81" s="133"/>
      <c r="U81" s="133"/>
      <c r="V81" s="133"/>
      <c r="W81" s="133"/>
      <c r="X81" s="133"/>
      <c r="Y81" s="133"/>
      <c r="Z81" s="133"/>
      <c r="AA81" s="133"/>
      <c r="AB81" s="133"/>
      <c r="AC81" s="133"/>
      <c r="AD81" s="133"/>
      <c r="AE81" s="133"/>
    </row>
    <row r="82" spans="1:31" s="132" customFormat="1" ht="24.95" customHeight="1">
      <c r="A82" s="133"/>
      <c r="B82" s="130"/>
      <c r="C82" s="125" t="s">
        <v>98</v>
      </c>
      <c r="D82" s="133"/>
      <c r="E82" s="133"/>
      <c r="F82" s="133"/>
      <c r="G82" s="133"/>
      <c r="H82" s="133"/>
      <c r="I82" s="133"/>
      <c r="J82" s="133"/>
      <c r="K82" s="133"/>
      <c r="L82" s="131"/>
      <c r="S82" s="133"/>
      <c r="T82" s="133"/>
      <c r="U82" s="133"/>
      <c r="V82" s="133"/>
      <c r="W82" s="133"/>
      <c r="X82" s="133"/>
      <c r="Y82" s="133"/>
      <c r="Z82" s="133"/>
      <c r="AA82" s="133"/>
      <c r="AB82" s="133"/>
      <c r="AC82" s="133"/>
      <c r="AD82" s="133"/>
      <c r="AE82" s="133"/>
    </row>
    <row r="83" spans="1:31" s="132" customFormat="1" ht="6.95" customHeight="1">
      <c r="A83" s="133"/>
      <c r="B83" s="130"/>
      <c r="C83" s="133"/>
      <c r="D83" s="133"/>
      <c r="E83" s="133"/>
      <c r="F83" s="133"/>
      <c r="G83" s="133"/>
      <c r="H83" s="133"/>
      <c r="I83" s="133"/>
      <c r="J83" s="133"/>
      <c r="K83" s="133"/>
      <c r="L83" s="131"/>
      <c r="S83" s="133"/>
      <c r="T83" s="133"/>
      <c r="U83" s="133"/>
      <c r="V83" s="133"/>
      <c r="W83" s="133"/>
      <c r="X83" s="133"/>
      <c r="Y83" s="133"/>
      <c r="Z83" s="133"/>
      <c r="AA83" s="133"/>
      <c r="AB83" s="133"/>
      <c r="AC83" s="133"/>
      <c r="AD83" s="133"/>
      <c r="AE83" s="133"/>
    </row>
    <row r="84" spans="1:31" s="132" customFormat="1" ht="12" customHeight="1">
      <c r="A84" s="133"/>
      <c r="B84" s="130"/>
      <c r="C84" s="128" t="s">
        <v>16</v>
      </c>
      <c r="D84" s="133"/>
      <c r="E84" s="133"/>
      <c r="F84" s="133"/>
      <c r="G84" s="133"/>
      <c r="H84" s="133"/>
      <c r="I84" s="133"/>
      <c r="J84" s="133"/>
      <c r="K84" s="133"/>
      <c r="L84" s="131"/>
      <c r="S84" s="133"/>
      <c r="T84" s="133"/>
      <c r="U84" s="133"/>
      <c r="V84" s="133"/>
      <c r="W84" s="133"/>
      <c r="X84" s="133"/>
      <c r="Y84" s="133"/>
      <c r="Z84" s="133"/>
      <c r="AA84" s="133"/>
      <c r="AB84" s="133"/>
      <c r="AC84" s="133"/>
      <c r="AD84" s="133"/>
      <c r="AE84" s="133"/>
    </row>
    <row r="85" spans="1:31" s="132" customFormat="1" ht="14.45" customHeight="1">
      <c r="A85" s="133"/>
      <c r="B85" s="130"/>
      <c r="C85" s="133"/>
      <c r="D85" s="133"/>
      <c r="E85" s="372" t="str">
        <f>E7</f>
        <v>II/232 Osek - Březina</v>
      </c>
      <c r="F85" s="373"/>
      <c r="G85" s="373"/>
      <c r="H85" s="373"/>
      <c r="I85" s="133"/>
      <c r="J85" s="133"/>
      <c r="K85" s="133"/>
      <c r="L85" s="131"/>
      <c r="S85" s="133"/>
      <c r="T85" s="133"/>
      <c r="U85" s="133"/>
      <c r="V85" s="133"/>
      <c r="W85" s="133"/>
      <c r="X85" s="133"/>
      <c r="Y85" s="133"/>
      <c r="Z85" s="133"/>
      <c r="AA85" s="133"/>
      <c r="AB85" s="133"/>
      <c r="AC85" s="133"/>
      <c r="AD85" s="133"/>
      <c r="AE85" s="133"/>
    </row>
    <row r="86" spans="1:31" s="132" customFormat="1" ht="12" customHeight="1">
      <c r="A86" s="133"/>
      <c r="B86" s="130"/>
      <c r="C86" s="128" t="s">
        <v>96</v>
      </c>
      <c r="D86" s="133"/>
      <c r="E86" s="133"/>
      <c r="F86" s="133"/>
      <c r="G86" s="133"/>
      <c r="H86" s="133"/>
      <c r="I86" s="133"/>
      <c r="J86" s="133"/>
      <c r="K86" s="133"/>
      <c r="L86" s="131"/>
      <c r="S86" s="133"/>
      <c r="T86" s="133"/>
      <c r="U86" s="133"/>
      <c r="V86" s="133"/>
      <c r="W86" s="133"/>
      <c r="X86" s="133"/>
      <c r="Y86" s="133"/>
      <c r="Z86" s="133"/>
      <c r="AA86" s="133"/>
      <c r="AB86" s="133"/>
      <c r="AC86" s="133"/>
      <c r="AD86" s="133"/>
      <c r="AE86" s="133"/>
    </row>
    <row r="87" spans="1:31" s="132" customFormat="1" ht="15.6" customHeight="1">
      <c r="A87" s="133"/>
      <c r="B87" s="130"/>
      <c r="C87" s="133"/>
      <c r="D87" s="133"/>
      <c r="E87" s="337" t="str">
        <f>E9</f>
        <v>VON - VON - Vedlejší a ostatní náklady</v>
      </c>
      <c r="F87" s="371"/>
      <c r="G87" s="371"/>
      <c r="H87" s="371"/>
      <c r="I87" s="133"/>
      <c r="J87" s="133"/>
      <c r="K87" s="133"/>
      <c r="L87" s="131"/>
      <c r="S87" s="133"/>
      <c r="T87" s="133"/>
      <c r="U87" s="133"/>
      <c r="V87" s="133"/>
      <c r="W87" s="133"/>
      <c r="X87" s="133"/>
      <c r="Y87" s="133"/>
      <c r="Z87" s="133"/>
      <c r="AA87" s="133"/>
      <c r="AB87" s="133"/>
      <c r="AC87" s="133"/>
      <c r="AD87" s="133"/>
      <c r="AE87" s="133"/>
    </row>
    <row r="88" spans="1:31" s="132" customFormat="1" ht="6.95" customHeight="1">
      <c r="A88" s="133"/>
      <c r="B88" s="130"/>
      <c r="C88" s="133"/>
      <c r="D88" s="133"/>
      <c r="E88" s="133"/>
      <c r="F88" s="133"/>
      <c r="G88" s="133"/>
      <c r="H88" s="133"/>
      <c r="I88" s="133"/>
      <c r="J88" s="133"/>
      <c r="K88" s="133"/>
      <c r="L88" s="131"/>
      <c r="S88" s="133"/>
      <c r="T88" s="133"/>
      <c r="U88" s="133"/>
      <c r="V88" s="133"/>
      <c r="W88" s="133"/>
      <c r="X88" s="133"/>
      <c r="Y88" s="133"/>
      <c r="Z88" s="133"/>
      <c r="AA88" s="133"/>
      <c r="AB88" s="133"/>
      <c r="AC88" s="133"/>
      <c r="AD88" s="133"/>
      <c r="AE88" s="133"/>
    </row>
    <row r="89" spans="1:31" s="132" customFormat="1" ht="12" customHeight="1">
      <c r="A89" s="133"/>
      <c r="B89" s="130"/>
      <c r="C89" s="128" t="s">
        <v>22</v>
      </c>
      <c r="D89" s="133"/>
      <c r="E89" s="133"/>
      <c r="F89" s="138" t="str">
        <f>F12</f>
        <v xml:space="preserve"> </v>
      </c>
      <c r="G89" s="133"/>
      <c r="H89" s="133"/>
      <c r="I89" s="128" t="s">
        <v>24</v>
      </c>
      <c r="J89" s="302" t="str">
        <f>IF(J12="","",J12)</f>
        <v>30. 11. 2015</v>
      </c>
      <c r="K89" s="133"/>
      <c r="L89" s="131"/>
      <c r="S89" s="133"/>
      <c r="T89" s="133"/>
      <c r="U89" s="133"/>
      <c r="V89" s="133"/>
      <c r="W89" s="133"/>
      <c r="X89" s="133"/>
      <c r="Y89" s="133"/>
      <c r="Z89" s="133"/>
      <c r="AA89" s="133"/>
      <c r="AB89" s="133"/>
      <c r="AC89" s="133"/>
      <c r="AD89" s="133"/>
      <c r="AE89" s="133"/>
    </row>
    <row r="90" spans="1:31" s="132" customFormat="1" ht="6.95" customHeight="1">
      <c r="A90" s="133"/>
      <c r="B90" s="130"/>
      <c r="C90" s="133"/>
      <c r="D90" s="133"/>
      <c r="E90" s="133"/>
      <c r="F90" s="133"/>
      <c r="G90" s="133"/>
      <c r="H90" s="133"/>
      <c r="I90" s="133"/>
      <c r="J90" s="133"/>
      <c r="K90" s="133"/>
      <c r="L90" s="131"/>
      <c r="S90" s="133"/>
      <c r="T90" s="133"/>
      <c r="U90" s="133"/>
      <c r="V90" s="133"/>
      <c r="W90" s="133"/>
      <c r="X90" s="133"/>
      <c r="Y90" s="133"/>
      <c r="Z90" s="133"/>
      <c r="AA90" s="133"/>
      <c r="AB90" s="133"/>
      <c r="AC90" s="133"/>
      <c r="AD90" s="133"/>
      <c r="AE90" s="133"/>
    </row>
    <row r="91" spans="1:31" s="132" customFormat="1" ht="15.6" customHeight="1">
      <c r="A91" s="133"/>
      <c r="B91" s="130"/>
      <c r="C91" s="128" t="s">
        <v>28</v>
      </c>
      <c r="D91" s="133"/>
      <c r="E91" s="133"/>
      <c r="F91" s="138" t="str">
        <f>E15</f>
        <v>SÚS Plzeňského kraje</v>
      </c>
      <c r="G91" s="133"/>
      <c r="H91" s="133"/>
      <c r="I91" s="128" t="s">
        <v>34</v>
      </c>
      <c r="J91" s="168" t="str">
        <f>E21</f>
        <v>Pontex spol. s r.o.</v>
      </c>
      <c r="K91" s="133"/>
      <c r="L91" s="131"/>
      <c r="S91" s="133"/>
      <c r="T91" s="133"/>
      <c r="U91" s="133"/>
      <c r="V91" s="133"/>
      <c r="W91" s="133"/>
      <c r="X91" s="133"/>
      <c r="Y91" s="133"/>
      <c r="Z91" s="133"/>
      <c r="AA91" s="133"/>
      <c r="AB91" s="133"/>
      <c r="AC91" s="133"/>
      <c r="AD91" s="133"/>
      <c r="AE91" s="133"/>
    </row>
    <row r="92" spans="1:31" s="132" customFormat="1" ht="15.6" customHeight="1">
      <c r="A92" s="133"/>
      <c r="B92" s="130"/>
      <c r="C92" s="128" t="s">
        <v>32</v>
      </c>
      <c r="D92" s="133"/>
      <c r="E92" s="133"/>
      <c r="F92" s="138" t="str">
        <f>IF(E18="","",E18)</f>
        <v>Vyplň údaj</v>
      </c>
      <c r="G92" s="133"/>
      <c r="H92" s="133"/>
      <c r="I92" s="128" t="s">
        <v>36</v>
      </c>
      <c r="J92" s="168" t="str">
        <f>E24</f>
        <v>ing. Neudert</v>
      </c>
      <c r="K92" s="133"/>
      <c r="L92" s="131"/>
      <c r="S92" s="133"/>
      <c r="T92" s="133"/>
      <c r="U92" s="133"/>
      <c r="V92" s="133"/>
      <c r="W92" s="133"/>
      <c r="X92" s="133"/>
      <c r="Y92" s="133"/>
      <c r="Z92" s="133"/>
      <c r="AA92" s="133"/>
      <c r="AB92" s="133"/>
      <c r="AC92" s="133"/>
      <c r="AD92" s="133"/>
      <c r="AE92" s="133"/>
    </row>
    <row r="93" spans="1:31" s="132" customFormat="1" ht="10.35" customHeight="1">
      <c r="A93" s="133"/>
      <c r="B93" s="130"/>
      <c r="C93" s="133"/>
      <c r="D93" s="133"/>
      <c r="E93" s="133"/>
      <c r="F93" s="133"/>
      <c r="G93" s="133"/>
      <c r="H93" s="133"/>
      <c r="I93" s="133"/>
      <c r="J93" s="133"/>
      <c r="K93" s="133"/>
      <c r="L93" s="131"/>
      <c r="S93" s="133"/>
      <c r="T93" s="133"/>
      <c r="U93" s="133"/>
      <c r="V93" s="133"/>
      <c r="W93" s="133"/>
      <c r="X93" s="133"/>
      <c r="Y93" s="133"/>
      <c r="Z93" s="133"/>
      <c r="AA93" s="133"/>
      <c r="AB93" s="133"/>
      <c r="AC93" s="133"/>
      <c r="AD93" s="133"/>
      <c r="AE93" s="133"/>
    </row>
    <row r="94" spans="1:31" s="132" customFormat="1" ht="29.25" customHeight="1">
      <c r="A94" s="133"/>
      <c r="B94" s="130"/>
      <c r="C94" s="169" t="s">
        <v>99</v>
      </c>
      <c r="D94" s="150"/>
      <c r="E94" s="150"/>
      <c r="F94" s="150"/>
      <c r="G94" s="150"/>
      <c r="H94" s="150"/>
      <c r="I94" s="150"/>
      <c r="J94" s="170" t="s">
        <v>100</v>
      </c>
      <c r="K94" s="150"/>
      <c r="L94" s="131"/>
      <c r="S94" s="133"/>
      <c r="T94" s="133"/>
      <c r="U94" s="133"/>
      <c r="V94" s="133"/>
      <c r="W94" s="133"/>
      <c r="X94" s="133"/>
      <c r="Y94" s="133"/>
      <c r="Z94" s="133"/>
      <c r="AA94" s="133"/>
      <c r="AB94" s="133"/>
      <c r="AC94" s="133"/>
      <c r="AD94" s="133"/>
      <c r="AE94" s="133"/>
    </row>
    <row r="95" spans="1:31" s="132" customFormat="1" ht="10.35" customHeight="1">
      <c r="A95" s="133"/>
      <c r="B95" s="130"/>
      <c r="C95" s="133"/>
      <c r="D95" s="133"/>
      <c r="E95" s="133"/>
      <c r="F95" s="133"/>
      <c r="G95" s="133"/>
      <c r="H95" s="133"/>
      <c r="I95" s="133"/>
      <c r="J95" s="133"/>
      <c r="K95" s="133"/>
      <c r="L95" s="131"/>
      <c r="S95" s="133"/>
      <c r="T95" s="133"/>
      <c r="U95" s="133"/>
      <c r="V95" s="133"/>
      <c r="W95" s="133"/>
      <c r="X95" s="133"/>
      <c r="Y95" s="133"/>
      <c r="Z95" s="133"/>
      <c r="AA95" s="133"/>
      <c r="AB95" s="133"/>
      <c r="AC95" s="133"/>
      <c r="AD95" s="133"/>
      <c r="AE95" s="133"/>
    </row>
    <row r="96" spans="1:47" s="132" customFormat="1" ht="22.9" customHeight="1">
      <c r="A96" s="133"/>
      <c r="B96" s="130"/>
      <c r="C96" s="171" t="s">
        <v>101</v>
      </c>
      <c r="D96" s="133"/>
      <c r="E96" s="133"/>
      <c r="F96" s="133"/>
      <c r="G96" s="133"/>
      <c r="H96" s="133"/>
      <c r="I96" s="133"/>
      <c r="J96" s="309">
        <f>J123</f>
        <v>0</v>
      </c>
      <c r="K96" s="133"/>
      <c r="L96" s="131"/>
      <c r="S96" s="133"/>
      <c r="T96" s="133"/>
      <c r="U96" s="133"/>
      <c r="V96" s="133"/>
      <c r="W96" s="133"/>
      <c r="X96" s="133"/>
      <c r="Y96" s="133"/>
      <c r="Z96" s="133"/>
      <c r="AA96" s="133"/>
      <c r="AB96" s="133"/>
      <c r="AC96" s="133"/>
      <c r="AD96" s="133"/>
      <c r="AE96" s="133"/>
      <c r="AU96" s="121" t="s">
        <v>102</v>
      </c>
    </row>
    <row r="97" spans="2:12" s="172" customFormat="1" ht="24.95" customHeight="1">
      <c r="B97" s="173"/>
      <c r="D97" s="174" t="s">
        <v>539</v>
      </c>
      <c r="E97" s="175"/>
      <c r="F97" s="175"/>
      <c r="G97" s="175"/>
      <c r="H97" s="175"/>
      <c r="I97" s="175"/>
      <c r="J97" s="176">
        <f>J124</f>
        <v>0</v>
      </c>
      <c r="L97" s="173"/>
    </row>
    <row r="98" spans="2:12" s="177" customFormat="1" ht="19.9" customHeight="1">
      <c r="B98" s="178"/>
      <c r="D98" s="179" t="s">
        <v>540</v>
      </c>
      <c r="E98" s="180"/>
      <c r="F98" s="180"/>
      <c r="G98" s="180"/>
      <c r="H98" s="180"/>
      <c r="I98" s="180"/>
      <c r="J98" s="181">
        <f>J125</f>
        <v>0</v>
      </c>
      <c r="L98" s="178"/>
    </row>
    <row r="99" spans="2:12" s="172" customFormat="1" ht="24.95" customHeight="1">
      <c r="B99" s="173"/>
      <c r="D99" s="174" t="s">
        <v>541</v>
      </c>
      <c r="E99" s="175"/>
      <c r="F99" s="175"/>
      <c r="G99" s="175"/>
      <c r="H99" s="175"/>
      <c r="I99" s="175"/>
      <c r="J99" s="176">
        <f>J130</f>
        <v>0</v>
      </c>
      <c r="L99" s="173"/>
    </row>
    <row r="100" spans="2:12" s="177" customFormat="1" ht="19.9" customHeight="1">
      <c r="B100" s="178"/>
      <c r="D100" s="179" t="s">
        <v>542</v>
      </c>
      <c r="E100" s="180"/>
      <c r="F100" s="180"/>
      <c r="G100" s="180"/>
      <c r="H100" s="180"/>
      <c r="I100" s="180"/>
      <c r="J100" s="181">
        <f>J131</f>
        <v>0</v>
      </c>
      <c r="L100" s="178"/>
    </row>
    <row r="101" spans="2:12" s="177" customFormat="1" ht="19.9" customHeight="1">
      <c r="B101" s="178"/>
      <c r="D101" s="179" t="s">
        <v>543</v>
      </c>
      <c r="E101" s="180"/>
      <c r="F101" s="180"/>
      <c r="G101" s="180"/>
      <c r="H101" s="180"/>
      <c r="I101" s="180"/>
      <c r="J101" s="181">
        <f>J141</f>
        <v>0</v>
      </c>
      <c r="L101" s="178"/>
    </row>
    <row r="102" spans="2:12" s="177" customFormat="1" ht="19.9" customHeight="1">
      <c r="B102" s="178"/>
      <c r="D102" s="179" t="s">
        <v>544</v>
      </c>
      <c r="E102" s="180"/>
      <c r="F102" s="180"/>
      <c r="G102" s="180"/>
      <c r="H102" s="180"/>
      <c r="I102" s="180"/>
      <c r="J102" s="181">
        <f>J146</f>
        <v>0</v>
      </c>
      <c r="L102" s="178"/>
    </row>
    <row r="103" spans="2:12" s="177" customFormat="1" ht="19.9" customHeight="1">
      <c r="B103" s="178"/>
      <c r="D103" s="179" t="s">
        <v>545</v>
      </c>
      <c r="E103" s="180"/>
      <c r="F103" s="180"/>
      <c r="G103" s="180"/>
      <c r="H103" s="180"/>
      <c r="I103" s="180"/>
      <c r="J103" s="181">
        <f>J153</f>
        <v>0</v>
      </c>
      <c r="L103" s="178"/>
    </row>
    <row r="104" spans="1:31" s="132" customFormat="1" ht="21.75" customHeight="1">
      <c r="A104" s="133"/>
      <c r="B104" s="130"/>
      <c r="C104" s="133"/>
      <c r="D104" s="133"/>
      <c r="E104" s="133"/>
      <c r="F104" s="133"/>
      <c r="G104" s="133"/>
      <c r="H104" s="133"/>
      <c r="I104" s="133"/>
      <c r="J104" s="133"/>
      <c r="K104" s="133"/>
      <c r="L104" s="131"/>
      <c r="S104" s="133"/>
      <c r="T104" s="133"/>
      <c r="U104" s="133"/>
      <c r="V104" s="133"/>
      <c r="W104" s="133"/>
      <c r="X104" s="133"/>
      <c r="Y104" s="133"/>
      <c r="Z104" s="133"/>
      <c r="AA104" s="133"/>
      <c r="AB104" s="133"/>
      <c r="AC104" s="133"/>
      <c r="AD104" s="133"/>
      <c r="AE104" s="133"/>
    </row>
    <row r="105" spans="1:31" s="132" customFormat="1" ht="6.95" customHeight="1">
      <c r="A105" s="133"/>
      <c r="B105" s="164"/>
      <c r="C105" s="165"/>
      <c r="D105" s="165"/>
      <c r="E105" s="165"/>
      <c r="F105" s="165"/>
      <c r="G105" s="165"/>
      <c r="H105" s="165"/>
      <c r="I105" s="165"/>
      <c r="J105" s="165"/>
      <c r="K105" s="165"/>
      <c r="L105" s="131"/>
      <c r="S105" s="133"/>
      <c r="T105" s="133"/>
      <c r="U105" s="133"/>
      <c r="V105" s="133"/>
      <c r="W105" s="133"/>
      <c r="X105" s="133"/>
      <c r="Y105" s="133"/>
      <c r="Z105" s="133"/>
      <c r="AA105" s="133"/>
      <c r="AB105" s="133"/>
      <c r="AC105" s="133"/>
      <c r="AD105" s="133"/>
      <c r="AE105" s="133"/>
    </row>
    <row r="109" spans="1:31" s="132" customFormat="1" ht="6.95" customHeight="1">
      <c r="A109" s="133"/>
      <c r="B109" s="166"/>
      <c r="C109" s="167"/>
      <c r="D109" s="167"/>
      <c r="E109" s="167"/>
      <c r="F109" s="167"/>
      <c r="G109" s="167"/>
      <c r="H109" s="167"/>
      <c r="I109" s="167"/>
      <c r="J109" s="167"/>
      <c r="K109" s="167"/>
      <c r="L109" s="131"/>
      <c r="S109" s="133"/>
      <c r="T109" s="133"/>
      <c r="U109" s="133"/>
      <c r="V109" s="133"/>
      <c r="W109" s="133"/>
      <c r="X109" s="133"/>
      <c r="Y109" s="133"/>
      <c r="Z109" s="133"/>
      <c r="AA109" s="133"/>
      <c r="AB109" s="133"/>
      <c r="AC109" s="133"/>
      <c r="AD109" s="133"/>
      <c r="AE109" s="133"/>
    </row>
    <row r="110" spans="1:31" s="132" customFormat="1" ht="24.95" customHeight="1">
      <c r="A110" s="133"/>
      <c r="B110" s="130"/>
      <c r="C110" s="125" t="s">
        <v>111</v>
      </c>
      <c r="D110" s="133"/>
      <c r="E110" s="133"/>
      <c r="F110" s="133"/>
      <c r="G110" s="133"/>
      <c r="H110" s="133"/>
      <c r="I110" s="133"/>
      <c r="J110" s="133"/>
      <c r="K110" s="133"/>
      <c r="L110" s="131"/>
      <c r="S110" s="133"/>
      <c r="T110" s="133"/>
      <c r="U110" s="133"/>
      <c r="V110" s="133"/>
      <c r="W110" s="133"/>
      <c r="X110" s="133"/>
      <c r="Y110" s="133"/>
      <c r="Z110" s="133"/>
      <c r="AA110" s="133"/>
      <c r="AB110" s="133"/>
      <c r="AC110" s="133"/>
      <c r="AD110" s="133"/>
      <c r="AE110" s="133"/>
    </row>
    <row r="111" spans="1:31" s="132" customFormat="1" ht="6.95" customHeight="1">
      <c r="A111" s="133"/>
      <c r="B111" s="130"/>
      <c r="C111" s="133"/>
      <c r="D111" s="133"/>
      <c r="E111" s="133"/>
      <c r="F111" s="133"/>
      <c r="G111" s="133"/>
      <c r="H111" s="133"/>
      <c r="I111" s="133"/>
      <c r="J111" s="133"/>
      <c r="K111" s="133"/>
      <c r="L111" s="131"/>
      <c r="S111" s="133"/>
      <c r="T111" s="133"/>
      <c r="U111" s="133"/>
      <c r="V111" s="133"/>
      <c r="W111" s="133"/>
      <c r="X111" s="133"/>
      <c r="Y111" s="133"/>
      <c r="Z111" s="133"/>
      <c r="AA111" s="133"/>
      <c r="AB111" s="133"/>
      <c r="AC111" s="133"/>
      <c r="AD111" s="133"/>
      <c r="AE111" s="133"/>
    </row>
    <row r="112" spans="1:31" s="132" customFormat="1" ht="12" customHeight="1">
      <c r="A112" s="133"/>
      <c r="B112" s="130"/>
      <c r="C112" s="128" t="s">
        <v>16</v>
      </c>
      <c r="D112" s="133"/>
      <c r="E112" s="133"/>
      <c r="F112" s="133"/>
      <c r="G112" s="133"/>
      <c r="H112" s="133"/>
      <c r="I112" s="133"/>
      <c r="J112" s="133"/>
      <c r="K112" s="133"/>
      <c r="L112" s="131"/>
      <c r="S112" s="133"/>
      <c r="T112" s="133"/>
      <c r="U112" s="133"/>
      <c r="V112" s="133"/>
      <c r="W112" s="133"/>
      <c r="X112" s="133"/>
      <c r="Y112" s="133"/>
      <c r="Z112" s="133"/>
      <c r="AA112" s="133"/>
      <c r="AB112" s="133"/>
      <c r="AC112" s="133"/>
      <c r="AD112" s="133"/>
      <c r="AE112" s="133"/>
    </row>
    <row r="113" spans="1:31" s="132" customFormat="1" ht="14.45" customHeight="1">
      <c r="A113" s="133"/>
      <c r="B113" s="130"/>
      <c r="C113" s="133"/>
      <c r="D113" s="133"/>
      <c r="E113" s="372" t="str">
        <f>E7</f>
        <v>II/232 Osek - Březina</v>
      </c>
      <c r="F113" s="373"/>
      <c r="G113" s="373"/>
      <c r="H113" s="373"/>
      <c r="I113" s="133"/>
      <c r="J113" s="133"/>
      <c r="K113" s="133"/>
      <c r="L113" s="131"/>
      <c r="S113" s="133"/>
      <c r="T113" s="133"/>
      <c r="U113" s="133"/>
      <c r="V113" s="133"/>
      <c r="W113" s="133"/>
      <c r="X113" s="133"/>
      <c r="Y113" s="133"/>
      <c r="Z113" s="133"/>
      <c r="AA113" s="133"/>
      <c r="AB113" s="133"/>
      <c r="AC113" s="133"/>
      <c r="AD113" s="133"/>
      <c r="AE113" s="133"/>
    </row>
    <row r="114" spans="1:31" s="132" customFormat="1" ht="12" customHeight="1">
      <c r="A114" s="133"/>
      <c r="B114" s="130"/>
      <c r="C114" s="128" t="s">
        <v>96</v>
      </c>
      <c r="D114" s="133"/>
      <c r="E114" s="133"/>
      <c r="F114" s="133"/>
      <c r="G114" s="133"/>
      <c r="H114" s="133"/>
      <c r="I114" s="133"/>
      <c r="J114" s="133"/>
      <c r="K114" s="133"/>
      <c r="L114" s="131"/>
      <c r="S114" s="133"/>
      <c r="T114" s="133"/>
      <c r="U114" s="133"/>
      <c r="V114" s="133"/>
      <c r="W114" s="133"/>
      <c r="X114" s="133"/>
      <c r="Y114" s="133"/>
      <c r="Z114" s="133"/>
      <c r="AA114" s="133"/>
      <c r="AB114" s="133"/>
      <c r="AC114" s="133"/>
      <c r="AD114" s="133"/>
      <c r="AE114" s="133"/>
    </row>
    <row r="115" spans="1:31" s="132" customFormat="1" ht="15.6" customHeight="1">
      <c r="A115" s="133"/>
      <c r="B115" s="130"/>
      <c r="C115" s="133"/>
      <c r="D115" s="133"/>
      <c r="E115" s="337" t="str">
        <f>E9</f>
        <v>VON - VON - Vedlejší a ostatní náklady</v>
      </c>
      <c r="F115" s="371"/>
      <c r="G115" s="371"/>
      <c r="H115" s="371"/>
      <c r="I115" s="133"/>
      <c r="J115" s="133"/>
      <c r="K115" s="133"/>
      <c r="L115" s="131"/>
      <c r="S115" s="133"/>
      <c r="T115" s="133"/>
      <c r="U115" s="133"/>
      <c r="V115" s="133"/>
      <c r="W115" s="133"/>
      <c r="X115" s="133"/>
      <c r="Y115" s="133"/>
      <c r="Z115" s="133"/>
      <c r="AA115" s="133"/>
      <c r="AB115" s="133"/>
      <c r="AC115" s="133"/>
      <c r="AD115" s="133"/>
      <c r="AE115" s="133"/>
    </row>
    <row r="116" spans="1:31" s="132" customFormat="1" ht="6.95" customHeight="1">
      <c r="A116" s="133"/>
      <c r="B116" s="130"/>
      <c r="C116" s="133"/>
      <c r="D116" s="133"/>
      <c r="E116" s="133"/>
      <c r="F116" s="133"/>
      <c r="G116" s="133"/>
      <c r="H116" s="133"/>
      <c r="I116" s="133"/>
      <c r="J116" s="133"/>
      <c r="K116" s="133"/>
      <c r="L116" s="131"/>
      <c r="S116" s="133"/>
      <c r="T116" s="133"/>
      <c r="U116" s="133"/>
      <c r="V116" s="133"/>
      <c r="W116" s="133"/>
      <c r="X116" s="133"/>
      <c r="Y116" s="133"/>
      <c r="Z116" s="133"/>
      <c r="AA116" s="133"/>
      <c r="AB116" s="133"/>
      <c r="AC116" s="133"/>
      <c r="AD116" s="133"/>
      <c r="AE116" s="133"/>
    </row>
    <row r="117" spans="1:31" s="132" customFormat="1" ht="12" customHeight="1">
      <c r="A117" s="133"/>
      <c r="B117" s="130"/>
      <c r="C117" s="128" t="s">
        <v>22</v>
      </c>
      <c r="D117" s="133"/>
      <c r="E117" s="133"/>
      <c r="F117" s="138" t="str">
        <f>F12</f>
        <v xml:space="preserve"> </v>
      </c>
      <c r="G117" s="133"/>
      <c r="H117" s="133"/>
      <c r="I117" s="128" t="s">
        <v>24</v>
      </c>
      <c r="J117" s="302" t="str">
        <f>IF(J12="","",J12)</f>
        <v>30. 11. 2015</v>
      </c>
      <c r="K117" s="133"/>
      <c r="L117" s="131"/>
      <c r="S117" s="133"/>
      <c r="T117" s="133"/>
      <c r="U117" s="133"/>
      <c r="V117" s="133"/>
      <c r="W117" s="133"/>
      <c r="X117" s="133"/>
      <c r="Y117" s="133"/>
      <c r="Z117" s="133"/>
      <c r="AA117" s="133"/>
      <c r="AB117" s="133"/>
      <c r="AC117" s="133"/>
      <c r="AD117" s="133"/>
      <c r="AE117" s="133"/>
    </row>
    <row r="118" spans="1:31" s="132" customFormat="1" ht="6.95" customHeight="1">
      <c r="A118" s="133"/>
      <c r="B118" s="130"/>
      <c r="C118" s="133"/>
      <c r="D118" s="133"/>
      <c r="E118" s="133"/>
      <c r="F118" s="133"/>
      <c r="G118" s="133"/>
      <c r="H118" s="133"/>
      <c r="I118" s="133"/>
      <c r="J118" s="133"/>
      <c r="K118" s="133"/>
      <c r="L118" s="131"/>
      <c r="S118" s="133"/>
      <c r="T118" s="133"/>
      <c r="U118" s="133"/>
      <c r="V118" s="133"/>
      <c r="W118" s="133"/>
      <c r="X118" s="133"/>
      <c r="Y118" s="133"/>
      <c r="Z118" s="133"/>
      <c r="AA118" s="133"/>
      <c r="AB118" s="133"/>
      <c r="AC118" s="133"/>
      <c r="AD118" s="133"/>
      <c r="AE118" s="133"/>
    </row>
    <row r="119" spans="1:31" s="132" customFormat="1" ht="15.6" customHeight="1">
      <c r="A119" s="133"/>
      <c r="B119" s="130"/>
      <c r="C119" s="128" t="s">
        <v>28</v>
      </c>
      <c r="D119" s="133"/>
      <c r="E119" s="133"/>
      <c r="F119" s="138" t="str">
        <f>E15</f>
        <v>SÚS Plzeňského kraje</v>
      </c>
      <c r="G119" s="133"/>
      <c r="H119" s="133"/>
      <c r="I119" s="128" t="s">
        <v>34</v>
      </c>
      <c r="J119" s="168" t="str">
        <f>E21</f>
        <v>Pontex spol. s r.o.</v>
      </c>
      <c r="K119" s="133"/>
      <c r="L119" s="131"/>
      <c r="S119" s="133"/>
      <c r="T119" s="133"/>
      <c r="U119" s="133"/>
      <c r="V119" s="133"/>
      <c r="W119" s="133"/>
      <c r="X119" s="133"/>
      <c r="Y119" s="133"/>
      <c r="Z119" s="133"/>
      <c r="AA119" s="133"/>
      <c r="AB119" s="133"/>
      <c r="AC119" s="133"/>
      <c r="AD119" s="133"/>
      <c r="AE119" s="133"/>
    </row>
    <row r="120" spans="1:31" s="132" customFormat="1" ht="15.6" customHeight="1">
      <c r="A120" s="133"/>
      <c r="B120" s="130"/>
      <c r="C120" s="128" t="s">
        <v>32</v>
      </c>
      <c r="D120" s="133"/>
      <c r="E120" s="133"/>
      <c r="F120" s="138" t="str">
        <f>IF(E18="","",E18)</f>
        <v>Vyplň údaj</v>
      </c>
      <c r="G120" s="133"/>
      <c r="H120" s="133"/>
      <c r="I120" s="128" t="s">
        <v>36</v>
      </c>
      <c r="J120" s="168" t="str">
        <f>E24</f>
        <v>ing. Neudert</v>
      </c>
      <c r="K120" s="133"/>
      <c r="L120" s="131"/>
      <c r="S120" s="133"/>
      <c r="T120" s="133"/>
      <c r="U120" s="133"/>
      <c r="V120" s="133"/>
      <c r="W120" s="133"/>
      <c r="X120" s="133"/>
      <c r="Y120" s="133"/>
      <c r="Z120" s="133"/>
      <c r="AA120" s="133"/>
      <c r="AB120" s="133"/>
      <c r="AC120" s="133"/>
      <c r="AD120" s="133"/>
      <c r="AE120" s="133"/>
    </row>
    <row r="121" spans="1:31" s="132" customFormat="1" ht="10.35" customHeight="1">
      <c r="A121" s="133"/>
      <c r="B121" s="130"/>
      <c r="C121" s="133"/>
      <c r="D121" s="133"/>
      <c r="E121" s="133"/>
      <c r="F121" s="133"/>
      <c r="G121" s="133"/>
      <c r="H121" s="133"/>
      <c r="I121" s="133"/>
      <c r="J121" s="133"/>
      <c r="K121" s="133"/>
      <c r="L121" s="131"/>
      <c r="S121" s="133"/>
      <c r="T121" s="133"/>
      <c r="U121" s="133"/>
      <c r="V121" s="133"/>
      <c r="W121" s="133"/>
      <c r="X121" s="133"/>
      <c r="Y121" s="133"/>
      <c r="Z121" s="133"/>
      <c r="AA121" s="133"/>
      <c r="AB121" s="133"/>
      <c r="AC121" s="133"/>
      <c r="AD121" s="133"/>
      <c r="AE121" s="133"/>
    </row>
    <row r="122" spans="1:31" s="191" customFormat="1" ht="29.25" customHeight="1">
      <c r="A122" s="182"/>
      <c r="B122" s="183"/>
      <c r="C122" s="184" t="s">
        <v>112</v>
      </c>
      <c r="D122" s="185" t="s">
        <v>64</v>
      </c>
      <c r="E122" s="185" t="s">
        <v>60</v>
      </c>
      <c r="F122" s="185" t="s">
        <v>61</v>
      </c>
      <c r="G122" s="185" t="s">
        <v>113</v>
      </c>
      <c r="H122" s="185" t="s">
        <v>114</v>
      </c>
      <c r="I122" s="185" t="s">
        <v>115</v>
      </c>
      <c r="J122" s="185" t="s">
        <v>100</v>
      </c>
      <c r="K122" s="186" t="s">
        <v>116</v>
      </c>
      <c r="L122" s="187"/>
      <c r="M122" s="188" t="s">
        <v>1</v>
      </c>
      <c r="N122" s="189" t="s">
        <v>43</v>
      </c>
      <c r="O122" s="189" t="s">
        <v>117</v>
      </c>
      <c r="P122" s="189" t="s">
        <v>118</v>
      </c>
      <c r="Q122" s="189" t="s">
        <v>119</v>
      </c>
      <c r="R122" s="189" t="s">
        <v>120</v>
      </c>
      <c r="S122" s="189" t="s">
        <v>121</v>
      </c>
      <c r="T122" s="190" t="s">
        <v>122</v>
      </c>
      <c r="U122" s="182"/>
      <c r="V122" s="182"/>
      <c r="W122" s="182"/>
      <c r="X122" s="182"/>
      <c r="Y122" s="182"/>
      <c r="Z122" s="182"/>
      <c r="AA122" s="182"/>
      <c r="AB122" s="182"/>
      <c r="AC122" s="182"/>
      <c r="AD122" s="182"/>
      <c r="AE122" s="182"/>
    </row>
    <row r="123" spans="1:63" s="132" customFormat="1" ht="22.9" customHeight="1">
      <c r="A123" s="133"/>
      <c r="B123" s="130"/>
      <c r="C123" s="192" t="s">
        <v>123</v>
      </c>
      <c r="D123" s="133"/>
      <c r="E123" s="133"/>
      <c r="F123" s="133"/>
      <c r="G123" s="133"/>
      <c r="H123" s="133"/>
      <c r="I123" s="133"/>
      <c r="J123" s="193">
        <f>BK123</f>
        <v>0</v>
      </c>
      <c r="K123" s="133"/>
      <c r="L123" s="130"/>
      <c r="M123" s="194"/>
      <c r="N123" s="195"/>
      <c r="O123" s="143"/>
      <c r="P123" s="196">
        <f>P124+P130</f>
        <v>0</v>
      </c>
      <c r="Q123" s="143"/>
      <c r="R123" s="196">
        <f>R124+R130</f>
        <v>0.0495</v>
      </c>
      <c r="S123" s="143"/>
      <c r="T123" s="197">
        <f>T124+T130</f>
        <v>0</v>
      </c>
      <c r="U123" s="133"/>
      <c r="V123" s="133"/>
      <c r="W123" s="133"/>
      <c r="X123" s="133"/>
      <c r="Y123" s="133"/>
      <c r="Z123" s="133"/>
      <c r="AA123" s="133"/>
      <c r="AB123" s="133"/>
      <c r="AC123" s="133"/>
      <c r="AD123" s="133"/>
      <c r="AE123" s="133"/>
      <c r="AT123" s="121" t="s">
        <v>78</v>
      </c>
      <c r="AU123" s="121" t="s">
        <v>102</v>
      </c>
      <c r="BK123" s="198">
        <f>BK124+BK130</f>
        <v>0</v>
      </c>
    </row>
    <row r="124" spans="2:63" s="199" customFormat="1" ht="25.9" customHeight="1">
      <c r="B124" s="200"/>
      <c r="D124" s="201" t="s">
        <v>78</v>
      </c>
      <c r="E124" s="202" t="s">
        <v>181</v>
      </c>
      <c r="F124" s="202" t="s">
        <v>546</v>
      </c>
      <c r="J124" s="203">
        <f>BK124</f>
        <v>0</v>
      </c>
      <c r="L124" s="200"/>
      <c r="M124" s="204"/>
      <c r="N124" s="205"/>
      <c r="O124" s="205"/>
      <c r="P124" s="206">
        <f>P125</f>
        <v>0</v>
      </c>
      <c r="Q124" s="205"/>
      <c r="R124" s="206">
        <f>R125</f>
        <v>0.0495</v>
      </c>
      <c r="S124" s="205"/>
      <c r="T124" s="207">
        <f>T125</f>
        <v>0</v>
      </c>
      <c r="AR124" s="201" t="s">
        <v>240</v>
      </c>
      <c r="AT124" s="208" t="s">
        <v>78</v>
      </c>
      <c r="AU124" s="208" t="s">
        <v>79</v>
      </c>
      <c r="AY124" s="201" t="s">
        <v>126</v>
      </c>
      <c r="BK124" s="209">
        <f>BK125</f>
        <v>0</v>
      </c>
    </row>
    <row r="125" spans="2:63" s="199" customFormat="1" ht="22.9" customHeight="1">
      <c r="B125" s="200"/>
      <c r="D125" s="201" t="s">
        <v>78</v>
      </c>
      <c r="E125" s="210" t="s">
        <v>547</v>
      </c>
      <c r="F125" s="210" t="s">
        <v>548</v>
      </c>
      <c r="J125" s="211">
        <f>BK125</f>
        <v>0</v>
      </c>
      <c r="L125" s="200"/>
      <c r="M125" s="204"/>
      <c r="N125" s="205"/>
      <c r="O125" s="205"/>
      <c r="P125" s="206">
        <f>SUM(P126:P129)</f>
        <v>0</v>
      </c>
      <c r="Q125" s="205"/>
      <c r="R125" s="206">
        <f>SUM(R126:R129)</f>
        <v>0.0495</v>
      </c>
      <c r="S125" s="205"/>
      <c r="T125" s="207">
        <f>SUM(T126:T129)</f>
        <v>0</v>
      </c>
      <c r="AR125" s="201" t="s">
        <v>240</v>
      </c>
      <c r="AT125" s="208" t="s">
        <v>78</v>
      </c>
      <c r="AU125" s="208" t="s">
        <v>21</v>
      </c>
      <c r="AY125" s="201" t="s">
        <v>126</v>
      </c>
      <c r="BK125" s="209">
        <f>SUM(BK126:BK129)</f>
        <v>0</v>
      </c>
    </row>
    <row r="126" spans="1:65" s="132" customFormat="1" ht="13.9" customHeight="1">
      <c r="A126" s="133"/>
      <c r="B126" s="130"/>
      <c r="C126" s="212" t="s">
        <v>21</v>
      </c>
      <c r="D126" s="212" t="s">
        <v>128</v>
      </c>
      <c r="E126" s="213" t="s">
        <v>549</v>
      </c>
      <c r="F126" s="214" t="s">
        <v>550</v>
      </c>
      <c r="G126" s="215" t="s">
        <v>551</v>
      </c>
      <c r="H126" s="216">
        <v>5</v>
      </c>
      <c r="I126" s="217"/>
      <c r="J126" s="218">
        <f>ROUND(I126*H126,2)</f>
        <v>0</v>
      </c>
      <c r="K126" s="214" t="s">
        <v>132</v>
      </c>
      <c r="L126" s="130"/>
      <c r="M126" s="219" t="s">
        <v>1</v>
      </c>
      <c r="N126" s="220" t="s">
        <v>44</v>
      </c>
      <c r="O126" s="221"/>
      <c r="P126" s="222">
        <f>O126*H126</f>
        <v>0</v>
      </c>
      <c r="Q126" s="222">
        <v>0.0099</v>
      </c>
      <c r="R126" s="222">
        <f>Q126*H126</f>
        <v>0.0495</v>
      </c>
      <c r="S126" s="222">
        <v>0</v>
      </c>
      <c r="T126" s="223">
        <f>S126*H126</f>
        <v>0</v>
      </c>
      <c r="U126" s="133"/>
      <c r="V126" s="133"/>
      <c r="W126" s="133"/>
      <c r="X126" s="133"/>
      <c r="Y126" s="133"/>
      <c r="Z126" s="133"/>
      <c r="AA126" s="133"/>
      <c r="AB126" s="133"/>
      <c r="AC126" s="133"/>
      <c r="AD126" s="133"/>
      <c r="AE126" s="133"/>
      <c r="AR126" s="224" t="s">
        <v>552</v>
      </c>
      <c r="AT126" s="224" t="s">
        <v>128</v>
      </c>
      <c r="AU126" s="224" t="s">
        <v>88</v>
      </c>
      <c r="AY126" s="121" t="s">
        <v>126</v>
      </c>
      <c r="BE126" s="225">
        <f>IF(N126="základní",J126,0)</f>
        <v>0</v>
      </c>
      <c r="BF126" s="225">
        <f>IF(N126="snížená",J126,0)</f>
        <v>0</v>
      </c>
      <c r="BG126" s="225">
        <f>IF(N126="zákl. přenesená",J126,0)</f>
        <v>0</v>
      </c>
      <c r="BH126" s="225">
        <f>IF(N126="sníž. přenesená",J126,0)</f>
        <v>0</v>
      </c>
      <c r="BI126" s="225">
        <f>IF(N126="nulová",J126,0)</f>
        <v>0</v>
      </c>
      <c r="BJ126" s="121" t="s">
        <v>21</v>
      </c>
      <c r="BK126" s="225">
        <f>ROUND(I126*H126,2)</f>
        <v>0</v>
      </c>
      <c r="BL126" s="121" t="s">
        <v>552</v>
      </c>
      <c r="BM126" s="224" t="s">
        <v>553</v>
      </c>
    </row>
    <row r="127" spans="1:47" s="132" customFormat="1" ht="48.75">
      <c r="A127" s="133"/>
      <c r="B127" s="130"/>
      <c r="C127" s="133"/>
      <c r="D127" s="226" t="s">
        <v>135</v>
      </c>
      <c r="E127" s="133"/>
      <c r="F127" s="227" t="s">
        <v>554</v>
      </c>
      <c r="G127" s="133"/>
      <c r="H127" s="133"/>
      <c r="I127" s="133"/>
      <c r="J127" s="133"/>
      <c r="K127" s="133"/>
      <c r="L127" s="130"/>
      <c r="M127" s="228"/>
      <c r="N127" s="229"/>
      <c r="O127" s="221"/>
      <c r="P127" s="221"/>
      <c r="Q127" s="221"/>
      <c r="R127" s="221"/>
      <c r="S127" s="221"/>
      <c r="T127" s="230"/>
      <c r="U127" s="133"/>
      <c r="V127" s="133"/>
      <c r="W127" s="133"/>
      <c r="X127" s="133"/>
      <c r="Y127" s="133"/>
      <c r="Z127" s="133"/>
      <c r="AA127" s="133"/>
      <c r="AB127" s="133"/>
      <c r="AC127" s="133"/>
      <c r="AD127" s="133"/>
      <c r="AE127" s="133"/>
      <c r="AT127" s="121" t="s">
        <v>135</v>
      </c>
      <c r="AU127" s="121" t="s">
        <v>88</v>
      </c>
    </row>
    <row r="128" spans="1:47" s="132" customFormat="1" ht="19.5">
      <c r="A128" s="133"/>
      <c r="B128" s="130"/>
      <c r="C128" s="133"/>
      <c r="D128" s="226" t="s">
        <v>143</v>
      </c>
      <c r="E128" s="133"/>
      <c r="F128" s="227" t="s">
        <v>555</v>
      </c>
      <c r="G128" s="133"/>
      <c r="H128" s="133"/>
      <c r="I128" s="133"/>
      <c r="J128" s="133"/>
      <c r="K128" s="133"/>
      <c r="L128" s="130"/>
      <c r="M128" s="228"/>
      <c r="N128" s="229"/>
      <c r="O128" s="221"/>
      <c r="P128" s="221"/>
      <c r="Q128" s="221"/>
      <c r="R128" s="221"/>
      <c r="S128" s="221"/>
      <c r="T128" s="230"/>
      <c r="U128" s="133"/>
      <c r="V128" s="133"/>
      <c r="W128" s="133"/>
      <c r="X128" s="133"/>
      <c r="Y128" s="133"/>
      <c r="Z128" s="133"/>
      <c r="AA128" s="133"/>
      <c r="AB128" s="133"/>
      <c r="AC128" s="133"/>
      <c r="AD128" s="133"/>
      <c r="AE128" s="133"/>
      <c r="AT128" s="121" t="s">
        <v>143</v>
      </c>
      <c r="AU128" s="121" t="s">
        <v>88</v>
      </c>
    </row>
    <row r="129" spans="2:51" s="231" customFormat="1" ht="12">
      <c r="B129" s="232"/>
      <c r="D129" s="226" t="s">
        <v>137</v>
      </c>
      <c r="E129" s="233" t="s">
        <v>1</v>
      </c>
      <c r="F129" s="234" t="s">
        <v>556</v>
      </c>
      <c r="H129" s="235">
        <v>5</v>
      </c>
      <c r="L129" s="232"/>
      <c r="M129" s="236"/>
      <c r="N129" s="237"/>
      <c r="O129" s="237"/>
      <c r="P129" s="237"/>
      <c r="Q129" s="237"/>
      <c r="R129" s="237"/>
      <c r="S129" s="237"/>
      <c r="T129" s="238"/>
      <c r="AT129" s="233" t="s">
        <v>137</v>
      </c>
      <c r="AU129" s="233" t="s">
        <v>88</v>
      </c>
      <c r="AV129" s="231" t="s">
        <v>88</v>
      </c>
      <c r="AW129" s="231" t="s">
        <v>35</v>
      </c>
      <c r="AX129" s="231" t="s">
        <v>21</v>
      </c>
      <c r="AY129" s="233" t="s">
        <v>126</v>
      </c>
    </row>
    <row r="130" spans="2:63" s="199" customFormat="1" ht="25.9" customHeight="1">
      <c r="B130" s="200"/>
      <c r="D130" s="201" t="s">
        <v>78</v>
      </c>
      <c r="E130" s="202" t="s">
        <v>557</v>
      </c>
      <c r="F130" s="202" t="s">
        <v>558</v>
      </c>
      <c r="J130" s="203">
        <f>BK130</f>
        <v>0</v>
      </c>
      <c r="L130" s="200"/>
      <c r="M130" s="204"/>
      <c r="N130" s="205"/>
      <c r="O130" s="205"/>
      <c r="P130" s="206">
        <f>P131+P141+P146+P153</f>
        <v>0</v>
      </c>
      <c r="Q130" s="205"/>
      <c r="R130" s="206">
        <f>R131+R141+R146+R153</f>
        <v>0</v>
      </c>
      <c r="S130" s="205"/>
      <c r="T130" s="207">
        <f>T131+T141+T146+T153</f>
        <v>0</v>
      </c>
      <c r="AR130" s="201" t="s">
        <v>230</v>
      </c>
      <c r="AT130" s="208" t="s">
        <v>78</v>
      </c>
      <c r="AU130" s="208" t="s">
        <v>79</v>
      </c>
      <c r="AY130" s="201" t="s">
        <v>126</v>
      </c>
      <c r="BK130" s="209">
        <f>BK131+BK141+BK146+BK153</f>
        <v>0</v>
      </c>
    </row>
    <row r="131" spans="2:63" s="199" customFormat="1" ht="22.9" customHeight="1">
      <c r="B131" s="200"/>
      <c r="D131" s="201" t="s">
        <v>78</v>
      </c>
      <c r="E131" s="210" t="s">
        <v>559</v>
      </c>
      <c r="F131" s="210" t="s">
        <v>560</v>
      </c>
      <c r="J131" s="211">
        <f>BK131</f>
        <v>0</v>
      </c>
      <c r="L131" s="200"/>
      <c r="M131" s="204"/>
      <c r="N131" s="205"/>
      <c r="O131" s="205"/>
      <c r="P131" s="206">
        <f>SUM(P132:P140)</f>
        <v>0</v>
      </c>
      <c r="Q131" s="205"/>
      <c r="R131" s="206">
        <f>SUM(R132:R140)</f>
        <v>0</v>
      </c>
      <c r="S131" s="205"/>
      <c r="T131" s="207">
        <f>SUM(T132:T140)</f>
        <v>0</v>
      </c>
      <c r="AR131" s="201" t="s">
        <v>230</v>
      </c>
      <c r="AT131" s="208" t="s">
        <v>78</v>
      </c>
      <c r="AU131" s="208" t="s">
        <v>21</v>
      </c>
      <c r="AY131" s="201" t="s">
        <v>126</v>
      </c>
      <c r="BK131" s="209">
        <f>SUM(BK132:BK140)</f>
        <v>0</v>
      </c>
    </row>
    <row r="132" spans="1:65" s="132" customFormat="1" ht="13.9" customHeight="1">
      <c r="A132" s="133"/>
      <c r="B132" s="130"/>
      <c r="C132" s="212" t="s">
        <v>88</v>
      </c>
      <c r="D132" s="212" t="s">
        <v>128</v>
      </c>
      <c r="E132" s="213" t="s">
        <v>561</v>
      </c>
      <c r="F132" s="214" t="s">
        <v>562</v>
      </c>
      <c r="G132" s="215" t="s">
        <v>563</v>
      </c>
      <c r="H132" s="216">
        <v>1</v>
      </c>
      <c r="I132" s="217"/>
      <c r="J132" s="218">
        <f>ROUND(I132*H132,2)</f>
        <v>0</v>
      </c>
      <c r="K132" s="214" t="s">
        <v>564</v>
      </c>
      <c r="L132" s="130"/>
      <c r="M132" s="219" t="s">
        <v>1</v>
      </c>
      <c r="N132" s="220" t="s">
        <v>44</v>
      </c>
      <c r="O132" s="221"/>
      <c r="P132" s="222">
        <f>O132*H132</f>
        <v>0</v>
      </c>
      <c r="Q132" s="222">
        <v>0</v>
      </c>
      <c r="R132" s="222">
        <f>Q132*H132</f>
        <v>0</v>
      </c>
      <c r="S132" s="222">
        <v>0</v>
      </c>
      <c r="T132" s="223">
        <f>S132*H132</f>
        <v>0</v>
      </c>
      <c r="U132" s="133"/>
      <c r="V132" s="133"/>
      <c r="W132" s="133"/>
      <c r="X132" s="133"/>
      <c r="Y132" s="133"/>
      <c r="Z132" s="133"/>
      <c r="AA132" s="133"/>
      <c r="AB132" s="133"/>
      <c r="AC132" s="133"/>
      <c r="AD132" s="133"/>
      <c r="AE132" s="133"/>
      <c r="AR132" s="224" t="s">
        <v>565</v>
      </c>
      <c r="AT132" s="224" t="s">
        <v>128</v>
      </c>
      <c r="AU132" s="224" t="s">
        <v>88</v>
      </c>
      <c r="AY132" s="121" t="s">
        <v>126</v>
      </c>
      <c r="BE132" s="225">
        <f>IF(N132="základní",J132,0)</f>
        <v>0</v>
      </c>
      <c r="BF132" s="225">
        <f>IF(N132="snížená",J132,0)</f>
        <v>0</v>
      </c>
      <c r="BG132" s="225">
        <f>IF(N132="zákl. přenesená",J132,0)</f>
        <v>0</v>
      </c>
      <c r="BH132" s="225">
        <f>IF(N132="sníž. přenesená",J132,0)</f>
        <v>0</v>
      </c>
      <c r="BI132" s="225">
        <f>IF(N132="nulová",J132,0)</f>
        <v>0</v>
      </c>
      <c r="BJ132" s="121" t="s">
        <v>21</v>
      </c>
      <c r="BK132" s="225">
        <f>ROUND(I132*H132,2)</f>
        <v>0</v>
      </c>
      <c r="BL132" s="121" t="s">
        <v>565</v>
      </c>
      <c r="BM132" s="224" t="s">
        <v>566</v>
      </c>
    </row>
    <row r="133" spans="2:51" s="231" customFormat="1" ht="12">
      <c r="B133" s="232"/>
      <c r="D133" s="226" t="s">
        <v>137</v>
      </c>
      <c r="E133" s="233" t="s">
        <v>1</v>
      </c>
      <c r="F133" s="234" t="s">
        <v>567</v>
      </c>
      <c r="H133" s="235">
        <v>1</v>
      </c>
      <c r="L133" s="232"/>
      <c r="M133" s="236"/>
      <c r="N133" s="237"/>
      <c r="O133" s="237"/>
      <c r="P133" s="237"/>
      <c r="Q133" s="237"/>
      <c r="R133" s="237"/>
      <c r="S133" s="237"/>
      <c r="T133" s="238"/>
      <c r="AT133" s="233" t="s">
        <v>137</v>
      </c>
      <c r="AU133" s="233" t="s">
        <v>88</v>
      </c>
      <c r="AV133" s="231" t="s">
        <v>88</v>
      </c>
      <c r="AW133" s="231" t="s">
        <v>35</v>
      </c>
      <c r="AX133" s="231" t="s">
        <v>21</v>
      </c>
      <c r="AY133" s="233" t="s">
        <v>126</v>
      </c>
    </row>
    <row r="134" spans="1:65" s="132" customFormat="1" ht="22.15" customHeight="1">
      <c r="A134" s="133"/>
      <c r="B134" s="130"/>
      <c r="C134" s="212" t="s">
        <v>240</v>
      </c>
      <c r="D134" s="212" t="s">
        <v>128</v>
      </c>
      <c r="E134" s="213" t="s">
        <v>568</v>
      </c>
      <c r="F134" s="214" t="s">
        <v>569</v>
      </c>
      <c r="G134" s="215" t="s">
        <v>563</v>
      </c>
      <c r="H134" s="216">
        <v>1</v>
      </c>
      <c r="I134" s="217"/>
      <c r="J134" s="218">
        <f>ROUND(I134*H134,2)</f>
        <v>0</v>
      </c>
      <c r="K134" s="214" t="s">
        <v>259</v>
      </c>
      <c r="L134" s="130"/>
      <c r="M134" s="219" t="s">
        <v>1</v>
      </c>
      <c r="N134" s="220" t="s">
        <v>44</v>
      </c>
      <c r="O134" s="221"/>
      <c r="P134" s="222">
        <f>O134*H134</f>
        <v>0</v>
      </c>
      <c r="Q134" s="222">
        <v>0</v>
      </c>
      <c r="R134" s="222">
        <f>Q134*H134</f>
        <v>0</v>
      </c>
      <c r="S134" s="222">
        <v>0</v>
      </c>
      <c r="T134" s="223">
        <f>S134*H134</f>
        <v>0</v>
      </c>
      <c r="U134" s="133"/>
      <c r="V134" s="133"/>
      <c r="W134" s="133"/>
      <c r="X134" s="133"/>
      <c r="Y134" s="133"/>
      <c r="Z134" s="133"/>
      <c r="AA134" s="133"/>
      <c r="AB134" s="133"/>
      <c r="AC134" s="133"/>
      <c r="AD134" s="133"/>
      <c r="AE134" s="133"/>
      <c r="AR134" s="224" t="s">
        <v>565</v>
      </c>
      <c r="AT134" s="224" t="s">
        <v>128</v>
      </c>
      <c r="AU134" s="224" t="s">
        <v>88</v>
      </c>
      <c r="AY134" s="121" t="s">
        <v>126</v>
      </c>
      <c r="BE134" s="225">
        <f>IF(N134="základní",J134,0)</f>
        <v>0</v>
      </c>
      <c r="BF134" s="225">
        <f>IF(N134="snížená",J134,0)</f>
        <v>0</v>
      </c>
      <c r="BG134" s="225">
        <f>IF(N134="zákl. přenesená",J134,0)</f>
        <v>0</v>
      </c>
      <c r="BH134" s="225">
        <f>IF(N134="sníž. přenesená",J134,0)</f>
        <v>0</v>
      </c>
      <c r="BI134" s="225">
        <f>IF(N134="nulová",J134,0)</f>
        <v>0</v>
      </c>
      <c r="BJ134" s="121" t="s">
        <v>21</v>
      </c>
      <c r="BK134" s="225">
        <f>ROUND(I134*H134,2)</f>
        <v>0</v>
      </c>
      <c r="BL134" s="121" t="s">
        <v>565</v>
      </c>
      <c r="BM134" s="224" t="s">
        <v>570</v>
      </c>
    </row>
    <row r="135" spans="2:51" s="231" customFormat="1" ht="12">
      <c r="B135" s="232"/>
      <c r="D135" s="226" t="s">
        <v>137</v>
      </c>
      <c r="E135" s="233" t="s">
        <v>1</v>
      </c>
      <c r="F135" s="234" t="s">
        <v>571</v>
      </c>
      <c r="H135" s="235">
        <v>1</v>
      </c>
      <c r="L135" s="232"/>
      <c r="M135" s="236"/>
      <c r="N135" s="237"/>
      <c r="O135" s="237"/>
      <c r="P135" s="237"/>
      <c r="Q135" s="237"/>
      <c r="R135" s="237"/>
      <c r="S135" s="237"/>
      <c r="T135" s="238"/>
      <c r="AT135" s="233" t="s">
        <v>137</v>
      </c>
      <c r="AU135" s="233" t="s">
        <v>88</v>
      </c>
      <c r="AV135" s="231" t="s">
        <v>88</v>
      </c>
      <c r="AW135" s="231" t="s">
        <v>35</v>
      </c>
      <c r="AX135" s="231" t="s">
        <v>21</v>
      </c>
      <c r="AY135" s="233" t="s">
        <v>126</v>
      </c>
    </row>
    <row r="136" spans="1:65" s="132" customFormat="1" ht="13.9" customHeight="1">
      <c r="A136" s="133"/>
      <c r="B136" s="130"/>
      <c r="C136" s="212" t="s">
        <v>133</v>
      </c>
      <c r="D136" s="212" t="s">
        <v>128</v>
      </c>
      <c r="E136" s="213" t="s">
        <v>572</v>
      </c>
      <c r="F136" s="214" t="s">
        <v>573</v>
      </c>
      <c r="G136" s="215" t="s">
        <v>563</v>
      </c>
      <c r="H136" s="216">
        <v>1</v>
      </c>
      <c r="I136" s="217"/>
      <c r="J136" s="218">
        <f>ROUND(I136*H136,2)</f>
        <v>0</v>
      </c>
      <c r="K136" s="214" t="s">
        <v>564</v>
      </c>
      <c r="L136" s="130"/>
      <c r="M136" s="219" t="s">
        <v>1</v>
      </c>
      <c r="N136" s="220" t="s">
        <v>44</v>
      </c>
      <c r="O136" s="221"/>
      <c r="P136" s="222">
        <f>O136*H136</f>
        <v>0</v>
      </c>
      <c r="Q136" s="222">
        <v>0</v>
      </c>
      <c r="R136" s="222">
        <f>Q136*H136</f>
        <v>0</v>
      </c>
      <c r="S136" s="222">
        <v>0</v>
      </c>
      <c r="T136" s="223">
        <f>S136*H136</f>
        <v>0</v>
      </c>
      <c r="U136" s="133"/>
      <c r="V136" s="133"/>
      <c r="W136" s="133"/>
      <c r="X136" s="133"/>
      <c r="Y136" s="133"/>
      <c r="Z136" s="133"/>
      <c r="AA136" s="133"/>
      <c r="AB136" s="133"/>
      <c r="AC136" s="133"/>
      <c r="AD136" s="133"/>
      <c r="AE136" s="133"/>
      <c r="AR136" s="224" t="s">
        <v>565</v>
      </c>
      <c r="AT136" s="224" t="s">
        <v>128</v>
      </c>
      <c r="AU136" s="224" t="s">
        <v>88</v>
      </c>
      <c r="AY136" s="121" t="s">
        <v>126</v>
      </c>
      <c r="BE136" s="225">
        <f>IF(N136="základní",J136,0)</f>
        <v>0</v>
      </c>
      <c r="BF136" s="225">
        <f>IF(N136="snížená",J136,0)</f>
        <v>0</v>
      </c>
      <c r="BG136" s="225">
        <f>IF(N136="zákl. přenesená",J136,0)</f>
        <v>0</v>
      </c>
      <c r="BH136" s="225">
        <f>IF(N136="sníž. přenesená",J136,0)</f>
        <v>0</v>
      </c>
      <c r="BI136" s="225">
        <f>IF(N136="nulová",J136,0)</f>
        <v>0</v>
      </c>
      <c r="BJ136" s="121" t="s">
        <v>21</v>
      </c>
      <c r="BK136" s="225">
        <f>ROUND(I136*H136,2)</f>
        <v>0</v>
      </c>
      <c r="BL136" s="121" t="s">
        <v>565</v>
      </c>
      <c r="BM136" s="224" t="s">
        <v>574</v>
      </c>
    </row>
    <row r="137" spans="1:47" s="132" customFormat="1" ht="29.25">
      <c r="A137" s="133"/>
      <c r="B137" s="130"/>
      <c r="C137" s="133"/>
      <c r="D137" s="226" t="s">
        <v>143</v>
      </c>
      <c r="E137" s="133"/>
      <c r="F137" s="227" t="s">
        <v>575</v>
      </c>
      <c r="G137" s="133"/>
      <c r="H137" s="133"/>
      <c r="I137" s="133"/>
      <c r="J137" s="133"/>
      <c r="K137" s="133"/>
      <c r="L137" s="130"/>
      <c r="M137" s="228"/>
      <c r="N137" s="229"/>
      <c r="O137" s="221"/>
      <c r="P137" s="221"/>
      <c r="Q137" s="221"/>
      <c r="R137" s="221"/>
      <c r="S137" s="221"/>
      <c r="T137" s="230"/>
      <c r="U137" s="133"/>
      <c r="V137" s="133"/>
      <c r="W137" s="133"/>
      <c r="X137" s="133"/>
      <c r="Y137" s="133"/>
      <c r="Z137" s="133"/>
      <c r="AA137" s="133"/>
      <c r="AB137" s="133"/>
      <c r="AC137" s="133"/>
      <c r="AD137" s="133"/>
      <c r="AE137" s="133"/>
      <c r="AT137" s="121" t="s">
        <v>143</v>
      </c>
      <c r="AU137" s="121" t="s">
        <v>88</v>
      </c>
    </row>
    <row r="138" spans="2:51" s="231" customFormat="1" ht="22.5">
      <c r="B138" s="232"/>
      <c r="D138" s="226" t="s">
        <v>137</v>
      </c>
      <c r="E138" s="233" t="s">
        <v>1</v>
      </c>
      <c r="F138" s="234" t="s">
        <v>576</v>
      </c>
      <c r="H138" s="235">
        <v>1</v>
      </c>
      <c r="L138" s="232"/>
      <c r="M138" s="236"/>
      <c r="N138" s="237"/>
      <c r="O138" s="237"/>
      <c r="P138" s="237"/>
      <c r="Q138" s="237"/>
      <c r="R138" s="237"/>
      <c r="S138" s="237"/>
      <c r="T138" s="238"/>
      <c r="AT138" s="233" t="s">
        <v>137</v>
      </c>
      <c r="AU138" s="233" t="s">
        <v>88</v>
      </c>
      <c r="AV138" s="231" t="s">
        <v>88</v>
      </c>
      <c r="AW138" s="231" t="s">
        <v>35</v>
      </c>
      <c r="AX138" s="231" t="s">
        <v>21</v>
      </c>
      <c r="AY138" s="233" t="s">
        <v>126</v>
      </c>
    </row>
    <row r="139" spans="1:65" s="132" customFormat="1" ht="34.9" customHeight="1">
      <c r="A139" s="133"/>
      <c r="B139" s="130"/>
      <c r="C139" s="212" t="s">
        <v>230</v>
      </c>
      <c r="D139" s="212" t="s">
        <v>128</v>
      </c>
      <c r="E139" s="213" t="s">
        <v>577</v>
      </c>
      <c r="F139" s="214" t="s">
        <v>578</v>
      </c>
      <c r="G139" s="215" t="s">
        <v>563</v>
      </c>
      <c r="H139" s="216">
        <v>1</v>
      </c>
      <c r="I139" s="217"/>
      <c r="J139" s="218">
        <f>ROUND(I139*H139,2)</f>
        <v>0</v>
      </c>
      <c r="K139" s="214" t="s">
        <v>259</v>
      </c>
      <c r="L139" s="130"/>
      <c r="M139" s="219" t="s">
        <v>1</v>
      </c>
      <c r="N139" s="220" t="s">
        <v>44</v>
      </c>
      <c r="O139" s="221"/>
      <c r="P139" s="222">
        <f>O139*H139</f>
        <v>0</v>
      </c>
      <c r="Q139" s="222">
        <v>0</v>
      </c>
      <c r="R139" s="222">
        <f>Q139*H139</f>
        <v>0</v>
      </c>
      <c r="S139" s="222">
        <v>0</v>
      </c>
      <c r="T139" s="223">
        <f>S139*H139</f>
        <v>0</v>
      </c>
      <c r="U139" s="133"/>
      <c r="V139" s="133"/>
      <c r="W139" s="133"/>
      <c r="X139" s="133"/>
      <c r="Y139" s="133"/>
      <c r="Z139" s="133"/>
      <c r="AA139" s="133"/>
      <c r="AB139" s="133"/>
      <c r="AC139" s="133"/>
      <c r="AD139" s="133"/>
      <c r="AE139" s="133"/>
      <c r="AR139" s="224" t="s">
        <v>565</v>
      </c>
      <c r="AT139" s="224" t="s">
        <v>128</v>
      </c>
      <c r="AU139" s="224" t="s">
        <v>88</v>
      </c>
      <c r="AY139" s="121" t="s">
        <v>126</v>
      </c>
      <c r="BE139" s="225">
        <f>IF(N139="základní",J139,0)</f>
        <v>0</v>
      </c>
      <c r="BF139" s="225">
        <f>IF(N139="snížená",J139,0)</f>
        <v>0</v>
      </c>
      <c r="BG139" s="225">
        <f>IF(N139="zákl. přenesená",J139,0)</f>
        <v>0</v>
      </c>
      <c r="BH139" s="225">
        <f>IF(N139="sníž. přenesená",J139,0)</f>
        <v>0</v>
      </c>
      <c r="BI139" s="225">
        <f>IF(N139="nulová",J139,0)</f>
        <v>0</v>
      </c>
      <c r="BJ139" s="121" t="s">
        <v>21</v>
      </c>
      <c r="BK139" s="225">
        <f>ROUND(I139*H139,2)</f>
        <v>0</v>
      </c>
      <c r="BL139" s="121" t="s">
        <v>565</v>
      </c>
      <c r="BM139" s="224" t="s">
        <v>579</v>
      </c>
    </row>
    <row r="140" spans="1:47" s="132" customFormat="1" ht="48.75">
      <c r="A140" s="133"/>
      <c r="B140" s="130"/>
      <c r="C140" s="133"/>
      <c r="D140" s="226" t="s">
        <v>143</v>
      </c>
      <c r="E140" s="133"/>
      <c r="F140" s="227" t="s">
        <v>580</v>
      </c>
      <c r="G140" s="133"/>
      <c r="H140" s="133"/>
      <c r="I140" s="133"/>
      <c r="J140" s="133"/>
      <c r="K140" s="133"/>
      <c r="L140" s="130"/>
      <c r="M140" s="228"/>
      <c r="N140" s="229"/>
      <c r="O140" s="221"/>
      <c r="P140" s="221"/>
      <c r="Q140" s="221"/>
      <c r="R140" s="221"/>
      <c r="S140" s="221"/>
      <c r="T140" s="230"/>
      <c r="U140" s="133"/>
      <c r="V140" s="133"/>
      <c r="W140" s="133"/>
      <c r="X140" s="133"/>
      <c r="Y140" s="133"/>
      <c r="Z140" s="133"/>
      <c r="AA140" s="133"/>
      <c r="AB140" s="133"/>
      <c r="AC140" s="133"/>
      <c r="AD140" s="133"/>
      <c r="AE140" s="133"/>
      <c r="AT140" s="121" t="s">
        <v>143</v>
      </c>
      <c r="AU140" s="121" t="s">
        <v>88</v>
      </c>
    </row>
    <row r="141" spans="2:63" s="199" customFormat="1" ht="22.9" customHeight="1">
      <c r="B141" s="200"/>
      <c r="D141" s="201" t="s">
        <v>78</v>
      </c>
      <c r="E141" s="210" t="s">
        <v>581</v>
      </c>
      <c r="F141" s="210" t="s">
        <v>582</v>
      </c>
      <c r="J141" s="211">
        <f>BK141</f>
        <v>0</v>
      </c>
      <c r="L141" s="200"/>
      <c r="M141" s="204"/>
      <c r="N141" s="205"/>
      <c r="O141" s="205"/>
      <c r="P141" s="206">
        <f>SUM(P142:P145)</f>
        <v>0</v>
      </c>
      <c r="Q141" s="205"/>
      <c r="R141" s="206">
        <f>SUM(R142:R145)</f>
        <v>0</v>
      </c>
      <c r="S141" s="205"/>
      <c r="T141" s="207">
        <f>SUM(T142:T145)</f>
        <v>0</v>
      </c>
      <c r="AR141" s="201" t="s">
        <v>230</v>
      </c>
      <c r="AT141" s="208" t="s">
        <v>78</v>
      </c>
      <c r="AU141" s="208" t="s">
        <v>21</v>
      </c>
      <c r="AY141" s="201" t="s">
        <v>126</v>
      </c>
      <c r="BK141" s="209">
        <f>SUM(BK142:BK145)</f>
        <v>0</v>
      </c>
    </row>
    <row r="142" spans="1:65" s="132" customFormat="1" ht="22.15" customHeight="1">
      <c r="A142" s="133"/>
      <c r="B142" s="130"/>
      <c r="C142" s="212" t="s">
        <v>14</v>
      </c>
      <c r="D142" s="212" t="s">
        <v>128</v>
      </c>
      <c r="E142" s="213" t="s">
        <v>583</v>
      </c>
      <c r="F142" s="214" t="s">
        <v>584</v>
      </c>
      <c r="G142" s="215" t="s">
        <v>563</v>
      </c>
      <c r="H142" s="216">
        <v>1</v>
      </c>
      <c r="I142" s="217"/>
      <c r="J142" s="218">
        <f>ROUND(I142*H142,2)</f>
        <v>0</v>
      </c>
      <c r="K142" s="214" t="s">
        <v>259</v>
      </c>
      <c r="L142" s="130"/>
      <c r="M142" s="219" t="s">
        <v>1</v>
      </c>
      <c r="N142" s="220" t="s">
        <v>44</v>
      </c>
      <c r="O142" s="221"/>
      <c r="P142" s="222">
        <f>O142*H142</f>
        <v>0</v>
      </c>
      <c r="Q142" s="222">
        <v>0</v>
      </c>
      <c r="R142" s="222">
        <f>Q142*H142</f>
        <v>0</v>
      </c>
      <c r="S142" s="222">
        <v>0</v>
      </c>
      <c r="T142" s="223">
        <f>S142*H142</f>
        <v>0</v>
      </c>
      <c r="U142" s="133"/>
      <c r="V142" s="133"/>
      <c r="W142" s="133"/>
      <c r="X142" s="133"/>
      <c r="Y142" s="133"/>
      <c r="Z142" s="133"/>
      <c r="AA142" s="133"/>
      <c r="AB142" s="133"/>
      <c r="AC142" s="133"/>
      <c r="AD142" s="133"/>
      <c r="AE142" s="133"/>
      <c r="AR142" s="224" t="s">
        <v>565</v>
      </c>
      <c r="AT142" s="224" t="s">
        <v>128</v>
      </c>
      <c r="AU142" s="224" t="s">
        <v>88</v>
      </c>
      <c r="AY142" s="121" t="s">
        <v>126</v>
      </c>
      <c r="BE142" s="225">
        <f>IF(N142="základní",J142,0)</f>
        <v>0</v>
      </c>
      <c r="BF142" s="225">
        <f>IF(N142="snížená",J142,0)</f>
        <v>0</v>
      </c>
      <c r="BG142" s="225">
        <f>IF(N142="zákl. přenesená",J142,0)</f>
        <v>0</v>
      </c>
      <c r="BH142" s="225">
        <f>IF(N142="sníž. přenesená",J142,0)</f>
        <v>0</v>
      </c>
      <c r="BI142" s="225">
        <f>IF(N142="nulová",J142,0)</f>
        <v>0</v>
      </c>
      <c r="BJ142" s="121" t="s">
        <v>21</v>
      </c>
      <c r="BK142" s="225">
        <f>ROUND(I142*H142,2)</f>
        <v>0</v>
      </c>
      <c r="BL142" s="121" t="s">
        <v>565</v>
      </c>
      <c r="BM142" s="224" t="s">
        <v>585</v>
      </c>
    </row>
    <row r="143" spans="1:47" s="132" customFormat="1" ht="117">
      <c r="A143" s="133"/>
      <c r="B143" s="130"/>
      <c r="C143" s="133"/>
      <c r="D143" s="226" t="s">
        <v>143</v>
      </c>
      <c r="E143" s="133"/>
      <c r="F143" s="227" t="s">
        <v>586</v>
      </c>
      <c r="G143" s="133"/>
      <c r="H143" s="133"/>
      <c r="I143" s="133"/>
      <c r="J143" s="133"/>
      <c r="K143" s="133"/>
      <c r="L143" s="130"/>
      <c r="M143" s="228"/>
      <c r="N143" s="229"/>
      <c r="O143" s="221"/>
      <c r="P143" s="221"/>
      <c r="Q143" s="221"/>
      <c r="R143" s="221"/>
      <c r="S143" s="221"/>
      <c r="T143" s="230"/>
      <c r="U143" s="133"/>
      <c r="V143" s="133"/>
      <c r="W143" s="133"/>
      <c r="X143" s="133"/>
      <c r="Y143" s="133"/>
      <c r="Z143" s="133"/>
      <c r="AA143" s="133"/>
      <c r="AB143" s="133"/>
      <c r="AC143" s="133"/>
      <c r="AD143" s="133"/>
      <c r="AE143" s="133"/>
      <c r="AT143" s="121" t="s">
        <v>143</v>
      </c>
      <c r="AU143" s="121" t="s">
        <v>88</v>
      </c>
    </row>
    <row r="144" spans="1:65" s="132" customFormat="1" ht="13.9" customHeight="1">
      <c r="A144" s="133"/>
      <c r="B144" s="130"/>
      <c r="C144" s="212" t="s">
        <v>528</v>
      </c>
      <c r="D144" s="212" t="s">
        <v>128</v>
      </c>
      <c r="E144" s="213" t="s">
        <v>587</v>
      </c>
      <c r="F144" s="214" t="s">
        <v>588</v>
      </c>
      <c r="G144" s="215" t="s">
        <v>563</v>
      </c>
      <c r="H144" s="216">
        <v>5</v>
      </c>
      <c r="I144" s="217"/>
      <c r="J144" s="218">
        <f>ROUND(I144*H144,2)</f>
        <v>0</v>
      </c>
      <c r="K144" s="214" t="s">
        <v>132</v>
      </c>
      <c r="L144" s="130"/>
      <c r="M144" s="219" t="s">
        <v>1</v>
      </c>
      <c r="N144" s="220" t="s">
        <v>44</v>
      </c>
      <c r="O144" s="221"/>
      <c r="P144" s="222">
        <f>O144*H144</f>
        <v>0</v>
      </c>
      <c r="Q144" s="222">
        <v>0</v>
      </c>
      <c r="R144" s="222">
        <f>Q144*H144</f>
        <v>0</v>
      </c>
      <c r="S144" s="222">
        <v>0</v>
      </c>
      <c r="T144" s="223">
        <f>S144*H144</f>
        <v>0</v>
      </c>
      <c r="U144" s="133"/>
      <c r="V144" s="133"/>
      <c r="W144" s="133"/>
      <c r="X144" s="133"/>
      <c r="Y144" s="133"/>
      <c r="Z144" s="133"/>
      <c r="AA144" s="133"/>
      <c r="AB144" s="133"/>
      <c r="AC144" s="133"/>
      <c r="AD144" s="133"/>
      <c r="AE144" s="133"/>
      <c r="AR144" s="224" t="s">
        <v>565</v>
      </c>
      <c r="AT144" s="224" t="s">
        <v>128</v>
      </c>
      <c r="AU144" s="224" t="s">
        <v>88</v>
      </c>
      <c r="AY144" s="121" t="s">
        <v>126</v>
      </c>
      <c r="BE144" s="225">
        <f>IF(N144="základní",J144,0)</f>
        <v>0</v>
      </c>
      <c r="BF144" s="225">
        <f>IF(N144="snížená",J144,0)</f>
        <v>0</v>
      </c>
      <c r="BG144" s="225">
        <f>IF(N144="zákl. přenesená",J144,0)</f>
        <v>0</v>
      </c>
      <c r="BH144" s="225">
        <f>IF(N144="sníž. přenesená",J144,0)</f>
        <v>0</v>
      </c>
      <c r="BI144" s="225">
        <f>IF(N144="nulová",J144,0)</f>
        <v>0</v>
      </c>
      <c r="BJ144" s="121" t="s">
        <v>21</v>
      </c>
      <c r="BK144" s="225">
        <f>ROUND(I144*H144,2)</f>
        <v>0</v>
      </c>
      <c r="BL144" s="121" t="s">
        <v>565</v>
      </c>
      <c r="BM144" s="224" t="s">
        <v>589</v>
      </c>
    </row>
    <row r="145" spans="1:47" s="132" customFormat="1" ht="97.5">
      <c r="A145" s="133"/>
      <c r="B145" s="130"/>
      <c r="C145" s="133"/>
      <c r="D145" s="226" t="s">
        <v>143</v>
      </c>
      <c r="E145" s="133"/>
      <c r="F145" s="227" t="s">
        <v>624</v>
      </c>
      <c r="G145" s="133"/>
      <c r="H145" s="133"/>
      <c r="I145" s="133"/>
      <c r="J145" s="133"/>
      <c r="K145" s="133"/>
      <c r="L145" s="130"/>
      <c r="M145" s="228"/>
      <c r="N145" s="229"/>
      <c r="O145" s="221"/>
      <c r="P145" s="221"/>
      <c r="Q145" s="221"/>
      <c r="R145" s="221"/>
      <c r="S145" s="221"/>
      <c r="T145" s="230"/>
      <c r="U145" s="133"/>
      <c r="V145" s="133"/>
      <c r="W145" s="133"/>
      <c r="X145" s="133"/>
      <c r="Y145" s="133"/>
      <c r="Z145" s="133"/>
      <c r="AA145" s="133"/>
      <c r="AB145" s="133"/>
      <c r="AC145" s="133"/>
      <c r="AD145" s="133"/>
      <c r="AE145" s="133"/>
      <c r="AT145" s="121" t="s">
        <v>143</v>
      </c>
      <c r="AU145" s="121" t="s">
        <v>88</v>
      </c>
    </row>
    <row r="146" spans="2:63" s="199" customFormat="1" ht="22.9" customHeight="1">
      <c r="B146" s="200"/>
      <c r="D146" s="201" t="s">
        <v>78</v>
      </c>
      <c r="E146" s="210" t="s">
        <v>590</v>
      </c>
      <c r="F146" s="210" t="s">
        <v>591</v>
      </c>
      <c r="J146" s="211">
        <f>BK146</f>
        <v>0</v>
      </c>
      <c r="L146" s="200"/>
      <c r="M146" s="204"/>
      <c r="N146" s="205"/>
      <c r="O146" s="205"/>
      <c r="P146" s="206">
        <f>SUM(P147:P152)</f>
        <v>0</v>
      </c>
      <c r="Q146" s="205"/>
      <c r="R146" s="206">
        <f>SUM(R147:R152)</f>
        <v>0</v>
      </c>
      <c r="S146" s="205"/>
      <c r="T146" s="207">
        <f>SUM(T147:T152)</f>
        <v>0</v>
      </c>
      <c r="AR146" s="201" t="s">
        <v>230</v>
      </c>
      <c r="AT146" s="208" t="s">
        <v>78</v>
      </c>
      <c r="AU146" s="208" t="s">
        <v>21</v>
      </c>
      <c r="AY146" s="201" t="s">
        <v>126</v>
      </c>
      <c r="BK146" s="209">
        <f>SUM(BK147:BK152)</f>
        <v>0</v>
      </c>
    </row>
    <row r="147" spans="1:65" s="132" customFormat="1" ht="13.9" customHeight="1">
      <c r="A147" s="133"/>
      <c r="B147" s="130"/>
      <c r="C147" s="212" t="s">
        <v>185</v>
      </c>
      <c r="D147" s="212" t="s">
        <v>128</v>
      </c>
      <c r="E147" s="213" t="s">
        <v>592</v>
      </c>
      <c r="F147" s="214" t="s">
        <v>593</v>
      </c>
      <c r="G147" s="215" t="s">
        <v>563</v>
      </c>
      <c r="H147" s="216">
        <v>12</v>
      </c>
      <c r="I147" s="217"/>
      <c r="J147" s="218">
        <f>ROUND(I147*H147,2)</f>
        <v>0</v>
      </c>
      <c r="K147" s="214" t="s">
        <v>132</v>
      </c>
      <c r="L147" s="130"/>
      <c r="M147" s="219" t="s">
        <v>1</v>
      </c>
      <c r="N147" s="220" t="s">
        <v>44</v>
      </c>
      <c r="O147" s="221"/>
      <c r="P147" s="222">
        <f>O147*H147</f>
        <v>0</v>
      </c>
      <c r="Q147" s="222">
        <v>0</v>
      </c>
      <c r="R147" s="222">
        <f>Q147*H147</f>
        <v>0</v>
      </c>
      <c r="S147" s="222">
        <v>0</v>
      </c>
      <c r="T147" s="223">
        <f>S147*H147</f>
        <v>0</v>
      </c>
      <c r="U147" s="133"/>
      <c r="V147" s="133"/>
      <c r="W147" s="133"/>
      <c r="X147" s="133"/>
      <c r="Y147" s="133"/>
      <c r="Z147" s="133"/>
      <c r="AA147" s="133"/>
      <c r="AB147" s="133"/>
      <c r="AC147" s="133"/>
      <c r="AD147" s="133"/>
      <c r="AE147" s="133"/>
      <c r="AR147" s="224" t="s">
        <v>565</v>
      </c>
      <c r="AT147" s="224" t="s">
        <v>128</v>
      </c>
      <c r="AU147" s="224" t="s">
        <v>88</v>
      </c>
      <c r="AY147" s="121" t="s">
        <v>126</v>
      </c>
      <c r="BE147" s="225">
        <f>IF(N147="základní",J147,0)</f>
        <v>0</v>
      </c>
      <c r="BF147" s="225">
        <f>IF(N147="snížená",J147,0)</f>
        <v>0</v>
      </c>
      <c r="BG147" s="225">
        <f>IF(N147="zákl. přenesená",J147,0)</f>
        <v>0</v>
      </c>
      <c r="BH147" s="225">
        <f>IF(N147="sníž. přenesená",J147,0)</f>
        <v>0</v>
      </c>
      <c r="BI147" s="225">
        <f>IF(N147="nulová",J147,0)</f>
        <v>0</v>
      </c>
      <c r="BJ147" s="121" t="s">
        <v>21</v>
      </c>
      <c r="BK147" s="225">
        <f>ROUND(I147*H147,2)</f>
        <v>0</v>
      </c>
      <c r="BL147" s="121" t="s">
        <v>565</v>
      </c>
      <c r="BM147" s="224" t="s">
        <v>594</v>
      </c>
    </row>
    <row r="148" spans="1:65" s="132" customFormat="1" ht="13.9" customHeight="1">
      <c r="A148" s="133"/>
      <c r="B148" s="130"/>
      <c r="C148" s="212" t="s">
        <v>301</v>
      </c>
      <c r="D148" s="212" t="s">
        <v>128</v>
      </c>
      <c r="E148" s="213" t="s">
        <v>595</v>
      </c>
      <c r="F148" s="214" t="s">
        <v>623</v>
      </c>
      <c r="G148" s="215" t="s">
        <v>597</v>
      </c>
      <c r="H148" s="216">
        <v>1</v>
      </c>
      <c r="I148" s="217"/>
      <c r="J148" s="218">
        <f>ROUND(I148*H148,2)</f>
        <v>0</v>
      </c>
      <c r="K148" s="214" t="s">
        <v>1</v>
      </c>
      <c r="L148" s="130"/>
      <c r="M148" s="219" t="s">
        <v>1</v>
      </c>
      <c r="N148" s="220" t="s">
        <v>44</v>
      </c>
      <c r="O148" s="221"/>
      <c r="P148" s="222">
        <f>O148*H148</f>
        <v>0</v>
      </c>
      <c r="Q148" s="222">
        <v>0</v>
      </c>
      <c r="R148" s="222">
        <f>Q148*H148</f>
        <v>0</v>
      </c>
      <c r="S148" s="222">
        <v>0</v>
      </c>
      <c r="T148" s="223">
        <f>S148*H148</f>
        <v>0</v>
      </c>
      <c r="U148" s="133"/>
      <c r="V148" s="133"/>
      <c r="W148" s="133"/>
      <c r="X148" s="133"/>
      <c r="Y148" s="133"/>
      <c r="Z148" s="133"/>
      <c r="AA148" s="133"/>
      <c r="AB148" s="133"/>
      <c r="AC148" s="133"/>
      <c r="AD148" s="133"/>
      <c r="AE148" s="133"/>
      <c r="AR148" s="224" t="s">
        <v>565</v>
      </c>
      <c r="AT148" s="224" t="s">
        <v>128</v>
      </c>
      <c r="AU148" s="224" t="s">
        <v>88</v>
      </c>
      <c r="AY148" s="121" t="s">
        <v>126</v>
      </c>
      <c r="BE148" s="225">
        <f>IF(N148="základní",J148,0)</f>
        <v>0</v>
      </c>
      <c r="BF148" s="225">
        <f>IF(N148="snížená",J148,0)</f>
        <v>0</v>
      </c>
      <c r="BG148" s="225">
        <f>IF(N148="zákl. přenesená",J148,0)</f>
        <v>0</v>
      </c>
      <c r="BH148" s="225">
        <f>IF(N148="sníž. přenesená",J148,0)</f>
        <v>0</v>
      </c>
      <c r="BI148" s="225">
        <f>IF(N148="nulová",J148,0)</f>
        <v>0</v>
      </c>
      <c r="BJ148" s="121" t="s">
        <v>21</v>
      </c>
      <c r="BK148" s="225">
        <f>ROUND(I148*H148,2)</f>
        <v>0</v>
      </c>
      <c r="BL148" s="121" t="s">
        <v>565</v>
      </c>
      <c r="BM148" s="224" t="s">
        <v>598</v>
      </c>
    </row>
    <row r="149" spans="1:47" s="132" customFormat="1" ht="12">
      <c r="A149" s="133"/>
      <c r="B149" s="130"/>
      <c r="C149" s="133"/>
      <c r="D149" s="226" t="s">
        <v>143</v>
      </c>
      <c r="E149" s="133"/>
      <c r="F149" s="227"/>
      <c r="G149" s="133"/>
      <c r="H149" s="133"/>
      <c r="I149" s="133"/>
      <c r="J149" s="133"/>
      <c r="K149" s="133"/>
      <c r="L149" s="130"/>
      <c r="M149" s="228"/>
      <c r="N149" s="229"/>
      <c r="O149" s="221"/>
      <c r="P149" s="221"/>
      <c r="Q149" s="221"/>
      <c r="R149" s="221"/>
      <c r="S149" s="221"/>
      <c r="T149" s="230"/>
      <c r="U149" s="133"/>
      <c r="V149" s="133"/>
      <c r="W149" s="133"/>
      <c r="X149" s="133"/>
      <c r="Y149" s="133"/>
      <c r="Z149" s="133"/>
      <c r="AA149" s="133"/>
      <c r="AB149" s="133"/>
      <c r="AC149" s="133"/>
      <c r="AD149" s="133"/>
      <c r="AE149" s="133"/>
      <c r="AT149" s="121" t="s">
        <v>143</v>
      </c>
      <c r="AU149" s="121" t="s">
        <v>88</v>
      </c>
    </row>
    <row r="150" spans="1:65" s="132" customFormat="1" ht="13.9" customHeight="1">
      <c r="A150" s="133"/>
      <c r="B150" s="130"/>
      <c r="C150" s="212" t="s">
        <v>26</v>
      </c>
      <c r="D150" s="212" t="s">
        <v>128</v>
      </c>
      <c r="E150" s="213" t="s">
        <v>600</v>
      </c>
      <c r="F150" s="214" t="s">
        <v>596</v>
      </c>
      <c r="G150" s="215" t="s">
        <v>563</v>
      </c>
      <c r="H150" s="216">
        <v>1</v>
      </c>
      <c r="I150" s="217"/>
      <c r="J150" s="218">
        <f>ROUND(I150*H150,2)</f>
        <v>0</v>
      </c>
      <c r="K150" s="214" t="s">
        <v>1</v>
      </c>
      <c r="L150" s="130"/>
      <c r="M150" s="219" t="s">
        <v>1</v>
      </c>
      <c r="N150" s="220" t="s">
        <v>44</v>
      </c>
      <c r="O150" s="221"/>
      <c r="P150" s="222">
        <f>O150*H150</f>
        <v>0</v>
      </c>
      <c r="Q150" s="222">
        <v>0</v>
      </c>
      <c r="R150" s="222">
        <f>Q150*H150</f>
        <v>0</v>
      </c>
      <c r="S150" s="222">
        <v>0</v>
      </c>
      <c r="T150" s="223">
        <f>S150*H150</f>
        <v>0</v>
      </c>
      <c r="U150" s="133"/>
      <c r="V150" s="133"/>
      <c r="W150" s="133"/>
      <c r="X150" s="133"/>
      <c r="Y150" s="133"/>
      <c r="Z150" s="133"/>
      <c r="AA150" s="133"/>
      <c r="AB150" s="133"/>
      <c r="AC150" s="133"/>
      <c r="AD150" s="133"/>
      <c r="AE150" s="133"/>
      <c r="AR150" s="224" t="s">
        <v>565</v>
      </c>
      <c r="AT150" s="224" t="s">
        <v>128</v>
      </c>
      <c r="AU150" s="224" t="s">
        <v>88</v>
      </c>
      <c r="AY150" s="121" t="s">
        <v>126</v>
      </c>
      <c r="BE150" s="225">
        <f>IF(N150="základní",J150,0)</f>
        <v>0</v>
      </c>
      <c r="BF150" s="225">
        <f>IF(N150="snížená",J150,0)</f>
        <v>0</v>
      </c>
      <c r="BG150" s="225">
        <f>IF(N150="zákl. přenesená",J150,0)</f>
        <v>0</v>
      </c>
      <c r="BH150" s="225">
        <f>IF(N150="sníž. přenesená",J150,0)</f>
        <v>0</v>
      </c>
      <c r="BI150" s="225">
        <f>IF(N150="nulová",J150,0)</f>
        <v>0</v>
      </c>
      <c r="BJ150" s="121" t="s">
        <v>21</v>
      </c>
      <c r="BK150" s="225">
        <f>ROUND(I150*H150,2)</f>
        <v>0</v>
      </c>
      <c r="BL150" s="121" t="s">
        <v>565</v>
      </c>
      <c r="BM150" s="224" t="s">
        <v>601</v>
      </c>
    </row>
    <row r="151" spans="1:47" s="132" customFormat="1" ht="48.75">
      <c r="A151" s="133"/>
      <c r="B151" s="130"/>
      <c r="C151" s="133"/>
      <c r="D151" s="226" t="s">
        <v>143</v>
      </c>
      <c r="E151" s="133"/>
      <c r="F151" s="227" t="s">
        <v>599</v>
      </c>
      <c r="G151" s="133"/>
      <c r="H151" s="133"/>
      <c r="I151" s="133"/>
      <c r="J151" s="133"/>
      <c r="K151" s="133"/>
      <c r="L151" s="130"/>
      <c r="M151" s="228"/>
      <c r="N151" s="229"/>
      <c r="O151" s="221"/>
      <c r="P151" s="221"/>
      <c r="Q151" s="221"/>
      <c r="R151" s="221"/>
      <c r="S151" s="221"/>
      <c r="T151" s="230"/>
      <c r="U151" s="133"/>
      <c r="V151" s="133"/>
      <c r="W151" s="133"/>
      <c r="X151" s="133"/>
      <c r="Y151" s="133"/>
      <c r="Z151" s="133"/>
      <c r="AA151" s="133"/>
      <c r="AB151" s="133"/>
      <c r="AC151" s="133"/>
      <c r="AD151" s="133"/>
      <c r="AE151" s="133"/>
      <c r="AT151" s="121" t="s">
        <v>143</v>
      </c>
      <c r="AU151" s="121" t="s">
        <v>88</v>
      </c>
    </row>
    <row r="152" spans="1:65" s="132" customFormat="1" ht="13.9" customHeight="1">
      <c r="A152" s="133"/>
      <c r="B152" s="130"/>
      <c r="C152" s="212"/>
      <c r="D152" s="212"/>
      <c r="E152" s="213"/>
      <c r="F152" s="214"/>
      <c r="G152" s="215"/>
      <c r="H152" s="216"/>
      <c r="I152" s="217"/>
      <c r="J152" s="218"/>
      <c r="K152" s="214"/>
      <c r="L152" s="130"/>
      <c r="M152" s="219" t="s">
        <v>1</v>
      </c>
      <c r="N152" s="220" t="s">
        <v>44</v>
      </c>
      <c r="O152" s="221"/>
      <c r="P152" s="222">
        <f>O152*H152</f>
        <v>0</v>
      </c>
      <c r="Q152" s="222">
        <v>0</v>
      </c>
      <c r="R152" s="222">
        <f>Q152*H152</f>
        <v>0</v>
      </c>
      <c r="S152" s="222">
        <v>0</v>
      </c>
      <c r="T152" s="223">
        <f>S152*H152</f>
        <v>0</v>
      </c>
      <c r="U152" s="133"/>
      <c r="V152" s="133"/>
      <c r="W152" s="133"/>
      <c r="X152" s="133"/>
      <c r="Y152" s="133"/>
      <c r="Z152" s="133"/>
      <c r="AA152" s="133"/>
      <c r="AB152" s="133"/>
      <c r="AC152" s="133"/>
      <c r="AD152" s="133"/>
      <c r="AE152" s="133"/>
      <c r="AR152" s="224" t="s">
        <v>565</v>
      </c>
      <c r="AT152" s="224" t="s">
        <v>128</v>
      </c>
      <c r="AU152" s="224" t="s">
        <v>88</v>
      </c>
      <c r="AY152" s="121" t="s">
        <v>126</v>
      </c>
      <c r="BE152" s="225">
        <f>IF(N152="základní",J152,0)</f>
        <v>0</v>
      </c>
      <c r="BF152" s="225">
        <f>IF(N152="snížená",J152,0)</f>
        <v>0</v>
      </c>
      <c r="BG152" s="225">
        <f>IF(N152="zákl. přenesená",J152,0)</f>
        <v>0</v>
      </c>
      <c r="BH152" s="225">
        <f>IF(N152="sníž. přenesená",J152,0)</f>
        <v>0</v>
      </c>
      <c r="BI152" s="225">
        <f>IF(N152="nulová",J152,0)</f>
        <v>0</v>
      </c>
      <c r="BJ152" s="121" t="s">
        <v>21</v>
      </c>
      <c r="BK152" s="225">
        <f>ROUND(I152*H152,2)</f>
        <v>0</v>
      </c>
      <c r="BL152" s="121" t="s">
        <v>565</v>
      </c>
      <c r="BM152" s="224" t="s">
        <v>602</v>
      </c>
    </row>
    <row r="153" spans="2:63" s="199" customFormat="1" ht="22.9" customHeight="1">
      <c r="B153" s="200"/>
      <c r="D153" s="201" t="s">
        <v>78</v>
      </c>
      <c r="E153" s="210" t="s">
        <v>603</v>
      </c>
      <c r="F153" s="210" t="s">
        <v>604</v>
      </c>
      <c r="J153" s="211">
        <f>BK153</f>
        <v>0</v>
      </c>
      <c r="L153" s="200"/>
      <c r="M153" s="204"/>
      <c r="N153" s="205"/>
      <c r="O153" s="205"/>
      <c r="P153" s="206">
        <f>SUM(P154:P159)</f>
        <v>0</v>
      </c>
      <c r="Q153" s="205"/>
      <c r="R153" s="206">
        <f>SUM(R154:R159)</f>
        <v>0</v>
      </c>
      <c r="S153" s="205"/>
      <c r="T153" s="207">
        <f>SUM(T154:T159)</f>
        <v>0</v>
      </c>
      <c r="AR153" s="201" t="s">
        <v>230</v>
      </c>
      <c r="AT153" s="208" t="s">
        <v>78</v>
      </c>
      <c r="AU153" s="208" t="s">
        <v>21</v>
      </c>
      <c r="AY153" s="201" t="s">
        <v>126</v>
      </c>
      <c r="BK153" s="209">
        <f>SUM(BK154:BK159)</f>
        <v>0</v>
      </c>
    </row>
    <row r="154" spans="1:65" s="132" customFormat="1" ht="22.15" customHeight="1">
      <c r="A154" s="133"/>
      <c r="B154" s="130"/>
      <c r="C154" s="212" t="s">
        <v>605</v>
      </c>
      <c r="D154" s="212" t="s">
        <v>128</v>
      </c>
      <c r="E154" s="213" t="s">
        <v>606</v>
      </c>
      <c r="F154" s="214" t="s">
        <v>607</v>
      </c>
      <c r="G154" s="215" t="s">
        <v>597</v>
      </c>
      <c r="H154" s="216">
        <v>1</v>
      </c>
      <c r="I154" s="217"/>
      <c r="J154" s="218">
        <f>ROUND(I154*H154,2)</f>
        <v>0</v>
      </c>
      <c r="K154" s="214" t="s">
        <v>259</v>
      </c>
      <c r="L154" s="130"/>
      <c r="M154" s="219" t="s">
        <v>1</v>
      </c>
      <c r="N154" s="220" t="s">
        <v>44</v>
      </c>
      <c r="O154" s="221"/>
      <c r="P154" s="222">
        <f>O154*H154</f>
        <v>0</v>
      </c>
      <c r="Q154" s="222">
        <v>0</v>
      </c>
      <c r="R154" s="222">
        <f>Q154*H154</f>
        <v>0</v>
      </c>
      <c r="S154" s="222">
        <v>0</v>
      </c>
      <c r="T154" s="223">
        <f>S154*H154</f>
        <v>0</v>
      </c>
      <c r="U154" s="133"/>
      <c r="V154" s="133"/>
      <c r="W154" s="133"/>
      <c r="X154" s="133"/>
      <c r="Y154" s="133"/>
      <c r="Z154" s="133"/>
      <c r="AA154" s="133"/>
      <c r="AB154" s="133"/>
      <c r="AC154" s="133"/>
      <c r="AD154" s="133"/>
      <c r="AE154" s="133"/>
      <c r="AR154" s="224" t="s">
        <v>565</v>
      </c>
      <c r="AT154" s="224" t="s">
        <v>128</v>
      </c>
      <c r="AU154" s="224" t="s">
        <v>88</v>
      </c>
      <c r="AY154" s="121" t="s">
        <v>126</v>
      </c>
      <c r="BE154" s="225">
        <f>IF(N154="základní",J154,0)</f>
        <v>0</v>
      </c>
      <c r="BF154" s="225">
        <f>IF(N154="snížená",J154,0)</f>
        <v>0</v>
      </c>
      <c r="BG154" s="225">
        <f>IF(N154="zákl. přenesená",J154,0)</f>
        <v>0</v>
      </c>
      <c r="BH154" s="225">
        <f>IF(N154="sníž. přenesená",J154,0)</f>
        <v>0</v>
      </c>
      <c r="BI154" s="225">
        <f>IF(N154="nulová",J154,0)</f>
        <v>0</v>
      </c>
      <c r="BJ154" s="121" t="s">
        <v>21</v>
      </c>
      <c r="BK154" s="225">
        <f>ROUND(I154*H154,2)</f>
        <v>0</v>
      </c>
      <c r="BL154" s="121" t="s">
        <v>565</v>
      </c>
      <c r="BM154" s="224" t="s">
        <v>608</v>
      </c>
    </row>
    <row r="155" spans="2:51" s="231" customFormat="1" ht="12">
      <c r="B155" s="232"/>
      <c r="D155" s="226" t="s">
        <v>137</v>
      </c>
      <c r="E155" s="233" t="s">
        <v>1</v>
      </c>
      <c r="F155" s="234" t="s">
        <v>622</v>
      </c>
      <c r="H155" s="235">
        <v>1</v>
      </c>
      <c r="L155" s="232"/>
      <c r="M155" s="236"/>
      <c r="N155" s="237"/>
      <c r="O155" s="237"/>
      <c r="P155" s="237"/>
      <c r="Q155" s="237"/>
      <c r="R155" s="237"/>
      <c r="S155" s="237"/>
      <c r="T155" s="238"/>
      <c r="AT155" s="233" t="s">
        <v>137</v>
      </c>
      <c r="AU155" s="233" t="s">
        <v>88</v>
      </c>
      <c r="AV155" s="231" t="s">
        <v>88</v>
      </c>
      <c r="AW155" s="231" t="s">
        <v>35</v>
      </c>
      <c r="AX155" s="231" t="s">
        <v>21</v>
      </c>
      <c r="AY155" s="233" t="s">
        <v>126</v>
      </c>
    </row>
    <row r="156" spans="1:65" s="132" customFormat="1" ht="13.9" customHeight="1">
      <c r="A156" s="133"/>
      <c r="B156" s="130"/>
      <c r="C156" s="212" t="s">
        <v>609</v>
      </c>
      <c r="D156" s="212" t="s">
        <v>128</v>
      </c>
      <c r="E156" s="213" t="s">
        <v>610</v>
      </c>
      <c r="F156" s="214" t="s">
        <v>611</v>
      </c>
      <c r="G156" s="215" t="s">
        <v>597</v>
      </c>
      <c r="H156" s="216">
        <v>1</v>
      </c>
      <c r="I156" s="217"/>
      <c r="J156" s="218">
        <f>ROUND(I156*H156,2)</f>
        <v>0</v>
      </c>
      <c r="K156" s="214" t="s">
        <v>132</v>
      </c>
      <c r="L156" s="130"/>
      <c r="M156" s="219" t="s">
        <v>1</v>
      </c>
      <c r="N156" s="220" t="s">
        <v>44</v>
      </c>
      <c r="O156" s="221"/>
      <c r="P156" s="222">
        <f>O156*H156</f>
        <v>0</v>
      </c>
      <c r="Q156" s="222">
        <v>0</v>
      </c>
      <c r="R156" s="222">
        <f>Q156*H156</f>
        <v>0</v>
      </c>
      <c r="S156" s="222">
        <v>0</v>
      </c>
      <c r="T156" s="223">
        <f>S156*H156</f>
        <v>0</v>
      </c>
      <c r="U156" s="133"/>
      <c r="V156" s="133"/>
      <c r="W156" s="133"/>
      <c r="X156" s="133"/>
      <c r="Y156" s="133"/>
      <c r="Z156" s="133"/>
      <c r="AA156" s="133"/>
      <c r="AB156" s="133"/>
      <c r="AC156" s="133"/>
      <c r="AD156" s="133"/>
      <c r="AE156" s="133"/>
      <c r="AR156" s="224" t="s">
        <v>565</v>
      </c>
      <c r="AT156" s="224" t="s">
        <v>128</v>
      </c>
      <c r="AU156" s="224" t="s">
        <v>88</v>
      </c>
      <c r="AY156" s="121" t="s">
        <v>126</v>
      </c>
      <c r="BE156" s="225">
        <f>IF(N156="základní",J156,0)</f>
        <v>0</v>
      </c>
      <c r="BF156" s="225">
        <f>IF(N156="snížená",J156,0)</f>
        <v>0</v>
      </c>
      <c r="BG156" s="225">
        <f>IF(N156="zákl. přenesená",J156,0)</f>
        <v>0</v>
      </c>
      <c r="BH156" s="225">
        <f>IF(N156="sníž. přenesená",J156,0)</f>
        <v>0</v>
      </c>
      <c r="BI156" s="225">
        <f>IF(N156="nulová",J156,0)</f>
        <v>0</v>
      </c>
      <c r="BJ156" s="121" t="s">
        <v>21</v>
      </c>
      <c r="BK156" s="225">
        <f>ROUND(I156*H156,2)</f>
        <v>0</v>
      </c>
      <c r="BL156" s="121" t="s">
        <v>565</v>
      </c>
      <c r="BM156" s="224" t="s">
        <v>612</v>
      </c>
    </row>
    <row r="157" spans="2:51" s="247" customFormat="1" ht="12">
      <c r="B157" s="248"/>
      <c r="D157" s="226" t="s">
        <v>137</v>
      </c>
      <c r="E157" s="249" t="s">
        <v>1</v>
      </c>
      <c r="F157" s="250" t="s">
        <v>621</v>
      </c>
      <c r="H157" s="249" t="s">
        <v>1</v>
      </c>
      <c r="L157" s="248"/>
      <c r="M157" s="251"/>
      <c r="N157" s="252"/>
      <c r="O157" s="252"/>
      <c r="P157" s="252"/>
      <c r="Q157" s="252"/>
      <c r="R157" s="252"/>
      <c r="S157" s="252"/>
      <c r="T157" s="253"/>
      <c r="AT157" s="249" t="s">
        <v>137</v>
      </c>
      <c r="AU157" s="249" t="s">
        <v>88</v>
      </c>
      <c r="AV157" s="247" t="s">
        <v>21</v>
      </c>
      <c r="AW157" s="247" t="s">
        <v>35</v>
      </c>
      <c r="AX157" s="247" t="s">
        <v>79</v>
      </c>
      <c r="AY157" s="249" t="s">
        <v>126</v>
      </c>
    </row>
    <row r="158" spans="2:51" s="231" customFormat="1" ht="12">
      <c r="B158" s="232"/>
      <c r="D158" s="226" t="s">
        <v>137</v>
      </c>
      <c r="E158" s="233" t="s">
        <v>1</v>
      </c>
      <c r="F158" s="234">
        <v>1</v>
      </c>
      <c r="H158" s="235">
        <v>1</v>
      </c>
      <c r="L158" s="232"/>
      <c r="M158" s="236"/>
      <c r="N158" s="237"/>
      <c r="O158" s="237"/>
      <c r="P158" s="237"/>
      <c r="Q158" s="237"/>
      <c r="R158" s="237"/>
      <c r="S158" s="237"/>
      <c r="T158" s="238"/>
      <c r="AT158" s="233" t="s">
        <v>137</v>
      </c>
      <c r="AU158" s="233" t="s">
        <v>88</v>
      </c>
      <c r="AV158" s="231" t="s">
        <v>88</v>
      </c>
      <c r="AW158" s="231" t="s">
        <v>35</v>
      </c>
      <c r="AX158" s="231" t="s">
        <v>21</v>
      </c>
      <c r="AY158" s="233" t="s">
        <v>126</v>
      </c>
    </row>
    <row r="159" spans="1:65" s="132" customFormat="1" ht="13.9" customHeight="1">
      <c r="A159" s="133"/>
      <c r="B159" s="130"/>
      <c r="C159" s="212"/>
      <c r="D159" s="212"/>
      <c r="E159" s="213"/>
      <c r="F159" s="214"/>
      <c r="G159" s="215"/>
      <c r="H159" s="216"/>
      <c r="I159" s="217"/>
      <c r="J159" s="218"/>
      <c r="K159" s="214"/>
      <c r="L159" s="130"/>
      <c r="M159" s="276"/>
      <c r="N159" s="277"/>
      <c r="O159" s="274"/>
      <c r="P159" s="278"/>
      <c r="Q159" s="278"/>
      <c r="R159" s="278"/>
      <c r="S159" s="278"/>
      <c r="T159" s="279"/>
      <c r="U159" s="133"/>
      <c r="V159" s="133"/>
      <c r="W159" s="133"/>
      <c r="X159" s="133"/>
      <c r="Y159" s="133"/>
      <c r="Z159" s="133"/>
      <c r="AA159" s="133"/>
      <c r="AB159" s="133"/>
      <c r="AC159" s="133"/>
      <c r="AD159" s="133"/>
      <c r="AE159" s="133"/>
      <c r="AR159" s="224" t="s">
        <v>565</v>
      </c>
      <c r="AT159" s="224" t="s">
        <v>128</v>
      </c>
      <c r="AU159" s="224" t="s">
        <v>88</v>
      </c>
      <c r="AY159" s="121" t="s">
        <v>126</v>
      </c>
      <c r="BE159" s="225">
        <f>IF(N159="základní",J159,0)</f>
        <v>0</v>
      </c>
      <c r="BF159" s="225">
        <f>IF(N159="snížená",J159,0)</f>
        <v>0</v>
      </c>
      <c r="BG159" s="225">
        <f>IF(N159="zákl. přenesená",J159,0)</f>
        <v>0</v>
      </c>
      <c r="BH159" s="225">
        <f>IF(N159="sníž. přenesená",J159,0)</f>
        <v>0</v>
      </c>
      <c r="BI159" s="225">
        <f>IF(N159="nulová",J159,0)</f>
        <v>0</v>
      </c>
      <c r="BJ159" s="121" t="s">
        <v>21</v>
      </c>
      <c r="BK159" s="225">
        <f>ROUND(I159*H159,2)</f>
        <v>0</v>
      </c>
      <c r="BL159" s="121" t="s">
        <v>565</v>
      </c>
      <c r="BM159" s="224" t="s">
        <v>613</v>
      </c>
    </row>
    <row r="160" spans="1:31" s="132" customFormat="1" ht="6.95" customHeight="1">
      <c r="A160" s="133"/>
      <c r="B160" s="164"/>
      <c r="C160" s="165"/>
      <c r="D160" s="165"/>
      <c r="E160" s="165"/>
      <c r="F160" s="165"/>
      <c r="G160" s="165"/>
      <c r="H160" s="165"/>
      <c r="I160" s="165"/>
      <c r="J160" s="165"/>
      <c r="K160" s="165"/>
      <c r="L160" s="130"/>
      <c r="M160" s="133"/>
      <c r="O160" s="133"/>
      <c r="P160" s="133"/>
      <c r="Q160" s="133"/>
      <c r="R160" s="133"/>
      <c r="S160" s="133"/>
      <c r="T160" s="133"/>
      <c r="U160" s="133"/>
      <c r="V160" s="133"/>
      <c r="W160" s="133"/>
      <c r="X160" s="133"/>
      <c r="Y160" s="133"/>
      <c r="Z160" s="133"/>
      <c r="AA160" s="133"/>
      <c r="AB160" s="133"/>
      <c r="AC160" s="133"/>
      <c r="AD160" s="133"/>
      <c r="AE160" s="133"/>
    </row>
  </sheetData>
  <sheetProtection algorithmName="SHA-512" hashValue="dQ+kIqSlAwFwOB9hFtyD6Ymrb6eP67PeDc8941Mw7glwH5hKKaARM/nt+6Y/J5nH+4DCWT5dXC8GWMPYVRGgnQ==" saltValue="XjUCJKI64ZCEKkwjH7IJXA==" spinCount="100000" sheet="1" objects="1" scenarios="1"/>
  <protectedRanges>
    <protectedRange sqref="E18 J17 J18 I1:I1048576" name="Oblast1"/>
  </protectedRanges>
  <autoFilter ref="C122:K159"/>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JDO\JDO</dc:creator>
  <cp:keywords/>
  <dc:description/>
  <cp:lastModifiedBy>Kuncová Simona</cp:lastModifiedBy>
  <dcterms:created xsi:type="dcterms:W3CDTF">2021-03-29T09:31:17Z</dcterms:created>
  <dcterms:modified xsi:type="dcterms:W3CDTF">2021-03-30T08:15:13Z</dcterms:modified>
  <cp:category/>
  <cp:version/>
  <cp:contentType/>
  <cp:contentStatus/>
</cp:coreProperties>
</file>