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_000" sheetId="2" r:id="rId2"/>
    <sheet name="SO 181" sheetId="3" r:id="rId3"/>
    <sheet name="SO 201" sheetId="4" r:id="rId4"/>
  </sheets>
  <definedNames/>
  <calcPr fullCalcOnLoad="1"/>
</workbook>
</file>

<file path=xl/sharedStrings.xml><?xml version="1.0" encoding="utf-8"?>
<sst xmlns="http://schemas.openxmlformats.org/spreadsheetml/2006/main" count="1561" uniqueCount="538">
  <si>
    <t>Firma: Pontex, s.r.o.</t>
  </si>
  <si>
    <t>Rekapitulace ceny</t>
  </si>
  <si>
    <t>Stavba: 19 701 00 - Most ev.č. 1827-1 v obci Lhovice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</si>
  <si>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</si>
  <si>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</si>
  <si>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</si>
  <si>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</si>
  <si>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</si>
  <si>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</si>
  <si>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</si>
  <si>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</si>
  <si>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</si>
  <si>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</si>
  <si>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</si>
  <si>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</si>
  <si>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19 701 00</t>
  </si>
  <si>
    <t>Most ev.č. 1827-1 v obci Lhovice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</si>
  <si>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</si>
  <si>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</si>
  <si>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</si>
  <si>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</si>
  <si>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</si>
  <si>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</si>
  <si>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</si>
  <si>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</si>
  <si>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</si>
  <si>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</si>
  <si>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</si>
  <si>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000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</si>
  <si>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</si>
  <si>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</si>
  <si>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</si>
  <si>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</si>
  <si>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</si>
  <si>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</si>
  <si>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</si>
  <si>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</si>
  <si>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</si>
  <si>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</si>
  <si>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</si>
  <si>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</si>
  <si>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</si>
  <si>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</si>
  <si>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</si>
  <si>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</si>
  <si>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</si>
  <si>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</si>
  <si>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</si>
  <si>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000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</si>
  <si>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</si>
  <si>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</si>
  <si>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</si>
  <si>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</si>
  <si>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</si>
  <si>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</si>
  <si>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</si>
  <si>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</si>
  <si>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 
- ztížené výrobní podmínky související s umístěním stavby, provozními nebo  
dopravními omezeními  
- uvedení stavbou dotčených ploch a staveništní dopravou dotčených komunikací  
do původního nebo projektovaného stavu  
- zajištění bezpečnosti při provádění stavby ve smyslu bezpečnosti práce a  
ochrany životního prostředí  
- likvidace přebytečného stavebního materiálu odpovídajícím způsobem  
- péče o nepředané objekty a konstrukce stavby, jejich ošetřování  
- nutný rozsah stavebního pojištění budovaného díla na předmětné stavbě a  
pojištění odpovědnosti za škodu způsobenou dodavatelem třetí osobě  
- zajištění bankovních garancí  
- všechny další nutné náklady k řádnému a úplnému zhotovení předmětu díla  
zřejmé ze zadávací dokumentace nebo místních podmínek</t>
  </si>
  <si>
    <t>VV</t>
  </si>
  <si>
    <t>TS</t>
  </si>
  <si>
    <t>00420R</t>
  </si>
  <si>
    <t>Ostatní náklady</t>
  </si>
  <si>
    <t>obsahují zejména náklady na:  
- úpravu příslušné dokumentace dle technologických postupů zhotovitele a dle při  
provádění díla zjištěných skutečností  
- zpracování Plánu havarijních opatření zařízení staveniště a mechanizace  
- zpracování Plánu bezpečnosti a ochrany zdraví při práci na staveništi (dle § 15,  
odst. 2 zákona č. 309/2006 Sb., kterým se upravují další požadavky BOZP)  
- zpracování technologických postupů a plánů kontrol  
- pasportizace stavbou dotčených ploch a objektů  
- všechny další nutné činnosti k řádnému a úplnému zhotovení předmětu díla  
zřejmé ze zadávací dokumentace nebo místních podmínek</t>
  </si>
  <si>
    <t>02730</t>
  </si>
  <si>
    <t>A</t>
  </si>
  <si>
    <t>POMOC PRÁCE ZŘÍZ NEBO ZAJIŠŤ OCHRANU INŽENÝRSKÝCH SÍTÍ</t>
  </si>
  <si>
    <t>2017_OTSKP</t>
  </si>
  <si>
    <t>vytyčení kabelu CETIN, Případně ochránění kabelu CETIN dělenou chráničkou 110/94. Bude fakturováno na základě skutečnosti se souhlasem investora.</t>
  </si>
  <si>
    <t>zahrnuje veškeré náklady spojené s objednatelem požadovanými zařízeními</t>
  </si>
  <si>
    <t>B</t>
  </si>
  <si>
    <t>2019_OTSKP</t>
  </si>
  <si>
    <t>Stabilizace 2 ks stožárů ČEZ</t>
  </si>
  <si>
    <t>C</t>
  </si>
  <si>
    <t>Vypnutí vedení během osazování betonových prefabrikátů a během vrtání mikropilot. Osazení a následné sejmutí ochranných návleků na vodiče. Vypnutí vedení nutno projednat 1,5 měsíce předem.</t>
  </si>
  <si>
    <t>D</t>
  </si>
  <si>
    <t>Odstranění a znovuosazení vedení obecního rozhlasu.</t>
  </si>
  <si>
    <t>7</t>
  </si>
  <si>
    <t>02742</t>
  </si>
  <si>
    <t>PROVIZORNÍ LÁVKY</t>
  </si>
  <si>
    <t>M2</t>
  </si>
  <si>
    <t>pro potřeby stavby</t>
  </si>
  <si>
    <t>8.0*2.0=16,000 [A]</t>
  </si>
  <si>
    <t>8</t>
  </si>
  <si>
    <t>02811</t>
  </si>
  <si>
    <t>PRŮZKUMNÉ PRÁCE GEOTECHNICKÉ NA POVRCHU</t>
  </si>
  <si>
    <t>dodatečný IGP při vrtání pilot. Kontrola základové spáry zídky za OP2 Vpravo</t>
  </si>
  <si>
    <t>zahrnuje veškeré náklady spojené s objednatelem požadovanými pracemi</t>
  </si>
  <si>
    <t>02911R</t>
  </si>
  <si>
    <t>OSTATNÍ POŽADAVKY - GEODETICKÉ ZAMĚŘENÍ</t>
  </si>
  <si>
    <t>Zaměření skutečného stavu po dokončení stavby vč.zákresu do katastrální mapy a její digitalizace</t>
  </si>
  <si>
    <t>02940</t>
  </si>
  <si>
    <t>OSTATNÍ POŽADAVKY - VYPRACOVÁNÍ DOKUMENTACE</t>
  </si>
  <si>
    <t>Projekt sledování a údržby mostu</t>
  </si>
  <si>
    <t>Statický výpočet zatížitelnosti</t>
  </si>
  <si>
    <t>12</t>
  </si>
  <si>
    <t>029412</t>
  </si>
  <si>
    <t>OSTATNÍ POŽADAVKY - VYPRACOVÁNÍ MOSTNÍHO LISTU</t>
  </si>
  <si>
    <t>KUS</t>
  </si>
  <si>
    <t>13</t>
  </si>
  <si>
    <t>02943</t>
  </si>
  <si>
    <t>OSTATNÍ POŽADAVKY - VYPRACOVÁNÍ RDS</t>
  </si>
  <si>
    <t>RDS-Z-PDS</t>
  </si>
  <si>
    <t>14</t>
  </si>
  <si>
    <t>02944</t>
  </si>
  <si>
    <t>OSTAT POŽADAVKY - DOKUMENTACE SKUTEČ PROVEDENÍ V DIGIT FORMĚ</t>
  </si>
  <si>
    <t>dokumentace skutečného provedení stavby, ve výkresové formě 4 paré</t>
  </si>
  <si>
    <t>15</t>
  </si>
  <si>
    <t>02953</t>
  </si>
  <si>
    <t>OSTATNÍ POŽADAVKY - HLAVNÍ MOSTNÍ PROHLÍDKA</t>
  </si>
  <si>
    <t>1. HPM, včetně zavedení do mostní daztabáze.</t>
  </si>
  <si>
    <t>položka zahrnuje :  
- úkony dle ČSN 73 6221  
- provedení hlavní mostní prohlídky oprávněnou fyzickou nebo právnickou osobou  
- vyhotovení záznamu (protokolu), který jednoznačně definuje stav mostu</t>
  </si>
  <si>
    <t>16</t>
  </si>
  <si>
    <t>0298R</t>
  </si>
  <si>
    <t>OSTATNÍ POŽADAVKY - OPATŘENÍ  BOZP</t>
  </si>
  <si>
    <t>4 ks plotových dílců po celou dobu výstavby - příčné zavření silnice  
Drobný materiál - prkna, sloupky, pásky, tabulky a pod</t>
  </si>
  <si>
    <t>zahrnuje veškeré náklady spojené s objednatelem požadovaným dozorem</t>
  </si>
  <si>
    <t>17</t>
  </si>
  <si>
    <t>02991</t>
  </si>
  <si>
    <t>OSTATNÍ POŽADAVKY - INFORMAČNÍ TABULE</t>
  </si>
  <si>
    <t>označení stavby dle směrnic investora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</si>
  <si>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</si>
  <si>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18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</si>
  <si>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</si>
  <si>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</si>
  <si>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</si>
  <si>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SO 181</t>
  </si>
  <si>
    <t>Dopravně - inženýrské opatření</t>
  </si>
  <si>
    <t>02720</t>
  </si>
  <si>
    <t>POMOC PRÁCE ZŘÍZ NEBO ZAJIŠŤ REGULACI A OCHRANU DOPRAVY</t>
  </si>
  <si>
    <t>Dopravně - inženýrské opatření dle výkresových příloh SO 181 
- Značení objízdných tras 
- Značení v místě stavby, včetně přesunu dopravního značení mezi jednotlivými etapami 
- Zřízení, údržba a odstranění dočasného dopravního značení 
Položka obsahuje případnou změnu DIO včetně projednání s příslušným OD a DI.</t>
  </si>
  <si>
    <t>SO 201</t>
  </si>
  <si>
    <t>Most ev.č. 1827-1</t>
  </si>
  <si>
    <t>014132</t>
  </si>
  <si>
    <t>POPLATKY ZA SKLÁDKU TYP S-NO (NEBEZPEČNÝ ODPAD)</t>
  </si>
  <si>
    <t>T</t>
  </si>
  <si>
    <t>Kontaminovaný asfalt a mostní izolace</t>
  </si>
  <si>
    <t>Dle pol. 113138....25,693*0,5*2,4=30,832 [A] 
Dle pol. 97817....57,6*0,01*1,2=0,691 [B] 
Celkem: A+B=31,523 [C]</t>
  </si>
  <si>
    <t>zahrnuje veškeré poplatky provozovateli skládky související s uložením odpadu na skládce.</t>
  </si>
  <si>
    <t>015112</t>
  </si>
  <si>
    <t>POPLATKY ZA LIKVIDACŮ ODPADŮ NEKONTAMINOVANÝCH - 17 05 04 VYTĚŽENÉ ZEMINY A HORNINY - II. TŘÍDA TĚŽITELNOSTI</t>
  </si>
  <si>
    <t>dle pol. 131838....269,3*1,9=511,670 [A] 
dle pol. 122838....60,717*1,9=115,362 [B] 
dle pol. 132838....8,844*1,9=16,804 [C] 
Celkem: A+B+C=643,836 [D]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</si>
  <si>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</si>
  <si>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015130</t>
  </si>
  <si>
    <t>POPLATKY ZA LIKVIDACŮ ODPADŮ NEKONTAMINOVANÝCH - 17 03 02 VYBOURANÝ ASFALTOVÝ BETON BEZ DEHTU</t>
  </si>
  <si>
    <t>dle pol. 113138.....25,693*0,5*2,4=30,832 [A]</t>
  </si>
  <si>
    <t>015140</t>
  </si>
  <si>
    <t>POPLATKY ZA LIKVIDACŮ ODPADŮ NEKONTAMINOVANÝCH - 17 01 01 BETON Z DEMOLIC OBJEKTŮ, ZÁKLADŮ TV</t>
  </si>
  <si>
    <t>dle pol 966158....47,642*2,3=109,577 [A] 
966168....20,6*2,5=51,500 [B] 
Celkem: A+B=161,077 [C]</t>
  </si>
  <si>
    <t>015330</t>
  </si>
  <si>
    <t>POPLATKY ZA LIKVIDACŮ ODPADŮ NEKONTAMINOVANÝCH - 17 05 04 KAMENNÁ SUŤ</t>
  </si>
  <si>
    <t>dle pol. 113322....10,5*2,5=26,250 [A] 
dle pol. 11332....64,098*1,9=121,786 [B] 
Celkem: A+B=148,036 [C]</t>
  </si>
  <si>
    <t>Zemní práce</t>
  </si>
  <si>
    <t>113138</t>
  </si>
  <si>
    <t>ODSTRANĚNÍ KRYTU ZPEVNĚNÝCH PLOCH S ASFALT POJIVEM, ODVOZ DO 20KM</t>
  </si>
  <si>
    <t>M3</t>
  </si>
  <si>
    <t>Bourání stávajících živičných vrstev v celé délce úpravy. Vybouraný asf. beton bude odvezen na řízenou skládku. Na základě rozboru bude určen postup likvidace. Odhadem 50% množství tvoří asfalt s dehtem - nebezpečný odpad.</t>
  </si>
  <si>
    <t>Tloušťka vrstvy....130 mm....(.5,19+5,91)/2*35,61*0,13=25,693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</si>
  <si>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</si>
  <si>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</si>
  <si>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</si>
  <si>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Podkladní štěrkové vrstvy v celé délce úpravy.</t>
  </si>
  <si>
    <t>Tl. vrstvy odhadem 300 mm.....35,61*6,0*0,3=64,098 [A]</t>
  </si>
  <si>
    <t>113728</t>
  </si>
  <si>
    <t>FRÉZOVÁNÍ ZPEVNĚNÝCH PLOCH ASFALTOVÝCH, ODVOZ DO 20KM</t>
  </si>
  <si>
    <t>Odfrézování stávající vozovky v celé délce úpravy. Živice bude uskladněna dle pokynů investora, popřípadě ji odkoupí zhotovitel.</t>
  </si>
  <si>
    <t>Tloušťka vrstvy....100 mm....(.5,19+5,91)/2*35,61*0,1=19,764 [A]</t>
  </si>
  <si>
    <t>113766</t>
  </si>
  <si>
    <t>FRÉZOVÁNÍ DRÁŽKY PRŮŘEZU DO 800MM2 V ASFALTOVÉ VOZOVCE</t>
  </si>
  <si>
    <t>M</t>
  </si>
  <si>
    <t>Začátek a konec úpravy....5,2+5,9=11,100 [A] 
Začátek a konec nosné konstrukce....9,0+9,8=18,800 [B] 
Celkem: A+B=29,900 [C]</t>
  </si>
  <si>
    <t>Položka zahrnuje veškerou manipulaci s vybouranou sutí a s vybouranými hmotami vč. uložení na skládku.</t>
  </si>
  <si>
    <t>114258</t>
  </si>
  <si>
    <t>ODSTRAN KONSTR VODNÍCH KORYT Z LOMKAM NA MC, ODVOZ DO 20KM</t>
  </si>
  <si>
    <t>Plocha zplanimetrována....0,15*70,0=10,500 [A]</t>
  </si>
  <si>
    <t>Odstranění konstrukcí vodních koryt se měří v [m3] vybouraných hmot ve stavu před vybouráním.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</si>
  <si>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11511</t>
  </si>
  <si>
    <t>ČERPÁNÍ VODY DO 500 L/MIN</t>
  </si>
  <si>
    <t>HOD</t>
  </si>
  <si>
    <t>Výměra bude upravena podle skutečnosti se souhlasem investora.</t>
  </si>
  <si>
    <t>Položka čerpání vody na povrchu zahrnuje i potrubí, pohotovost záložní čerpací soupravy a zřízení čerpací jímky. Součástí položky je také následná demontáž a likvidace těchto zařízení</t>
  </si>
  <si>
    <t>11525</t>
  </si>
  <si>
    <t>PŘEVEDENÍ VODY POTRUBÍM DN 600 NEBO ŽLABY R.O. DO 2,0M</t>
  </si>
  <si>
    <t>Provizorní zatrubnění potoka, 2 x PP DN 600 roura. Dodávka, zřízení, odstranění, odvoz.</t>
  </si>
  <si>
    <t>2 x PP roura....15+16=31,000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</si>
  <si>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</si>
  <si>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122838</t>
  </si>
  <si>
    <t>ODKOPÁVKY A PROKOPÁVKY OBECNÉ TŘ. II, ODVOZ DO 20KM</t>
  </si>
  <si>
    <t>Během provádění výkopových prací bude zřízena plošina pro vrtací soupravu pro vrtání mikropilot na úrovni 403,55 m.n.m. Po provedení vývrtů a osazení mikropilot budou výkopy dokončeny.</t>
  </si>
  <si>
    <t>Pro dlažbu v korytě (plocha zplanimetrována)....0,25*70,0+0,7*0,5*6,0=19,600 [A] 
Odstranění dočasného zásypu při vrtání mikropilot....0,86*32,81=28,217 [B] 
Pro kamennou dlažbu....0,4*1,25*(19,0+6,8)=12,900 [C] 
Celkem: A+B+C=60,717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</si>
  <si>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</si>
  <si>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131838</t>
  </si>
  <si>
    <t>HLOUBENÍ JAM ZAPAŽ I NEPAŽ TŘ. II, ODVOZ DO 20KM</t>
  </si>
  <si>
    <t>Výkopy za opěrami....(4,5*5,0)*9,0=202,500 [A] 
Jímka pro čerpnání vody....(4*0,8)=3,200 [B] 
Výkopy pro křídla....3,0*(0,9+1,5+2,8+16,0)=63,600 [C] 
Celkem: A+B+C=269,300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</si>
  <si>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</si>
  <si>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132838</t>
  </si>
  <si>
    <t>HLOUBENÍ RÝH ŠÍŘ DO 2M PAŽ I NEPAŽ TŘ. II, ODVOZ DO 20KM</t>
  </si>
  <si>
    <t>Trativod....0,54*0,55*(14,0+8,0)=6,534 [A] 
Výkopy pro práh....7,7*0,6*0,5=2,310 [B] 
Celkem: A+B=8,844 [C]</t>
  </si>
  <si>
    <t>17180</t>
  </si>
  <si>
    <t>ULOŽENÍ SYPANINY DO NÁSYPŮ Z NAKUPOVANÝCH MATERIÁLŮ</t>
  </si>
  <si>
    <t>Zásypy kolem křídel a kolem nové opěrné zídky.</t>
  </si>
  <si>
    <t>Zásyp vhodnou zeminou kolem nové opěrné zídky za OP2. Průřezová plocha zplanimetrována.....(0,5+0,95)*15,0=21,750 [A] 
Zásypy okolo křídel vhodnou zeminou.Průřezové plochy zplanimetrovány....0,9*7,4+1,1*3,8+(1,1+3,0)*2=19,040 [B] 
Celkem: A+B=40,790 [C]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</si>
  <si>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</si>
  <si>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Provizorní zemní násyp mezi stávajícími opěrami pro vrtání mikropilot. Dočasná konstrukce, po provedení výkopů bude provizorní zemní násyp ostraněn.</t>
  </si>
  <si>
    <t>Plocha zplanimetrována....0,86*32,81=28,217 [A]</t>
  </si>
  <si>
    <t>17461</t>
  </si>
  <si>
    <t>ZÁSYP JAM A RÝH Z HORNIN KAMENITÝCH</t>
  </si>
  <si>
    <t>Zpětný zásyp čerpacích jímek.</t>
  </si>
  <si>
    <t>4*0,8=3,200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</si>
  <si>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</si>
  <si>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19</t>
  </si>
  <si>
    <t>18120</t>
  </si>
  <si>
    <t>ÚPRAVA PLÁNĚ SE ZHUTNĚNÍM V HORNINĚ TŘ. II</t>
  </si>
  <si>
    <t>Vysvahování zemní pláně v příčném sklonu 3,0% a zhutnění na Edef2 = min. 60 MPa</t>
  </si>
  <si>
    <t>Půdorysná plocha zplanimetrována....60,0+42,0=102,000 [A]</t>
  </si>
  <si>
    <t>položka zahrnuje úpravu pláně včetně vyrovnání výškových rozdílů. Míru zhutnění určuje projekt.</t>
  </si>
  <si>
    <t>Základy</t>
  </si>
  <si>
    <t>20</t>
  </si>
  <si>
    <t>21263</t>
  </si>
  <si>
    <t>TRATIVODY KOMPLET Z TRUB Z PLAST HMOT DN DO 150MM</t>
  </si>
  <si>
    <t>Odvodnění zemní pláně na levé straně vozovky. Včetně napojení na novou uliční vpust či stávající kanalizaci odvrtem,</t>
  </si>
  <si>
    <t>8,0+17,0=25,000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</si>
  <si>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</si>
  <si>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21</t>
  </si>
  <si>
    <t>21457</t>
  </si>
  <si>
    <t>SANAČNÍ VRSTVY Z KAMENIVA TĚŽENÉHO</t>
  </si>
  <si>
    <t>Sanace podloží pod novou opěrnou zídkoou za OP2 vpravo. Včetně hutnění.</t>
  </si>
  <si>
    <t>Průřezová ploch zplanimetrována....0,55*13,0=7,150 [A]</t>
  </si>
  <si>
    <t>položka zahrnuje dodávku předepsaného kameniva, mimostaveništní a vnitrostaveništní dopravu a jeho uložení  
není-li v zadávací dokumentaci uvedeno jinak, jedná se o nakupovaný materiál</t>
  </si>
  <si>
    <t>22</t>
  </si>
  <si>
    <t>227831</t>
  </si>
  <si>
    <t>MIKROPILOTY KOMPLET D DO 150MM NA POVRCHU</t>
  </si>
  <si>
    <t>Bezešvé ocelové trubky prům 108/16 s tlakovými hlavicemi z oceli S355J0. Délka uvažována od úrovně vrtání. Ve výšce tlakových hlavic budou ocelové trubky odříznuty. Včetně rezervy pro případ nutnosti prodloužení mikropilot na záladě dodatečného GTP. Jen se souhlasem investora.</t>
  </si>
  <si>
    <t>(3,5+0,5+0,5)*18*2=162,000 [A] 
Rezerva pro případ nutnosti prodloužení mikropilot na základě GTP. Jen se souhlasem investora. 
2*18*2=72,000 [B] 
Celkem: A+B=234,000 [C]</t>
  </si>
  <si>
    <t>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</si>
  <si>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23</t>
  </si>
  <si>
    <t>26113</t>
  </si>
  <si>
    <t>VRTY PRO KOTVENÍ, INJEKTÁŽ A MIKROPILOTY NA POVRCHU TŘ. I D DO 150MM</t>
  </si>
  <si>
    <t>Vrtání v tuhém jílu. První vrt pro mikropiloty na každé opěře bude proveden s výnosem jádra za přítomnosti odpovědného geologa. Délka mikropilot bude upřesněna na základě skutečných geologických vrstev.</t>
  </si>
  <si>
    <t>0,6*18*2=21,600 [A]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</si>
  <si>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</si>
  <si>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24</t>
  </si>
  <si>
    <t>26123</t>
  </si>
  <si>
    <t>VRTY PRO KOTVENÍ, INJEKTÁŽ A MIKROPILOTY NA POVRCHU TŘ. II D DO 150MM</t>
  </si>
  <si>
    <t>Vrtání ve vrstvě jílovitého štěrku. První vrt pro mikropiloty na každé opěře bude proveden s výnosem jádra za přítomnosti odpovědného geologa. Délka mikropilot bude upřesněna na základě skutečných geologických vrstev. Včetně rezervy pro případ nutnosti prodloužení mikropilot na záladě dodatečného GTP. Jen se souhlasem investora.</t>
  </si>
  <si>
    <t>1,0*18*2=36,000 [A] 
Rezerva pro případ nutnosti prodloužení mikropilot na základě GTP. Jen se souhlasem investora. 
2*18*2=72,000 [B] 
Celkem: A+B=108,000 [C]</t>
  </si>
  <si>
    <t>25</t>
  </si>
  <si>
    <t>26133</t>
  </si>
  <si>
    <t>VRTY PRO KOTVENÍ, INJEKTÁŽ A MIKROPILOTY NA POVRCHU TŘ. III D DO 150MM</t>
  </si>
  <si>
    <t>Provrtání stávajících opěr a základů. První vrt pro mikropiloty na každé opěře bude proveden s výnosem jádra za přítomnosti odpovědného geologa. Délka mikropilot bude upřesněna na základě skutečných geologických vrstev.</t>
  </si>
  <si>
    <t>2,0*18*2=72,000 [A]</t>
  </si>
  <si>
    <t>26</t>
  </si>
  <si>
    <t>26143</t>
  </si>
  <si>
    <t>VRTY PRO KOTVENÍ, INJEKTÁŽ A MIKROPILOTY NA POVRCHU TŘ. IV D DO 150MM</t>
  </si>
  <si>
    <t>Vrtání ve vrstvě mírně zvětralé droby. První vrt pro mikropiloty na každé opěře bude proveden s výnosem jádra za přítomnosti odpovědného geologa. Délka mikropilot bude upřesněna na základě skutečných geologických vrstev.</t>
  </si>
  <si>
    <t>1,0*18*2=36,000 [A]</t>
  </si>
  <si>
    <t>Svislé konstrukce</t>
  </si>
  <si>
    <t>27</t>
  </si>
  <si>
    <t>31111</t>
  </si>
  <si>
    <t>ZDI A STĚNY PODPĚR A VOLNÉ Z DÍLCŮ BETON</t>
  </si>
  <si>
    <t>Dočasné hrázky zatrubnění potoka. Betonové tvarovky na MC.</t>
  </si>
  <si>
    <t>Návodní strana.....2,8*0,7*0,7+4,5*0,7*0,7=3,577 [A] 
Povodní strana,,,,10,2*0,6*0,7+0,9*0,6*0,7=4,662 [B] 
Celkem: A+B=8,239 [C]</t>
  </si>
  <si>
    <t>- dodání dílce požadovaného 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</t>
  </si>
  <si>
    <t>28</t>
  </si>
  <si>
    <t>31717</t>
  </si>
  <si>
    <t>KOVOVÉ KONSTRUKCE PRO KOTVENÍ ŘÍMSY</t>
  </si>
  <si>
    <t>KG</t>
  </si>
  <si>
    <t>Kotvy M24 / 1,0 m. 9 kg/ kus. Včetně vyvrtání otvorů a vlepení.</t>
  </si>
  <si>
    <t>(9+9)*9=162,000 [A]</t>
  </si>
  <si>
    <t>Položka zahrnuje dodávku (výrobu) kotevního prvku předepsaného tvaru a jeho osazení do předepsané polohy včetně nezbytných prací (vrty, zálivky apod.)</t>
  </si>
  <si>
    <t>29</t>
  </si>
  <si>
    <t>317325</t>
  </si>
  <si>
    <t>ŘÍMSY ZE ŽELEZOBETONU DO C30/37</t>
  </si>
  <si>
    <t>Včetně protiskluzové úpravy horního povrchu na levé římse,</t>
  </si>
  <si>
    <t>Průřezová ploch zplanimetrována 
Návodní strana mostu......0,45*11,59=5,216 [A] 
Povodní strana mostu.......0,25*14,73=3,683 [B] 
Celkem: A+B=8,899 [C]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</si>
  <si>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</si>
  <si>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30</t>
  </si>
  <si>
    <t>317365</t>
  </si>
  <si>
    <t>VÝZTUŽ ŘÍMS Z OCELI 10505, B500B</t>
  </si>
  <si>
    <t>Množství odhadem 180 kg/m3 betonu....8,899*180/1000=1,602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</si>
  <si>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</si>
  <si>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31</t>
  </si>
  <si>
    <t>327325</t>
  </si>
  <si>
    <t>ZDI OPĚRNÉ, ZÁRUBNÍ, NÁBŘEŽNÍ ZE ŽELEZOVÉHO BETONU DO C30/37</t>
  </si>
  <si>
    <t>Opěrná zídka za OP2 vpravo</t>
  </si>
  <si>
    <t>Množství dle výkresu C 201-10.....16,44=16,440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</si>
  <si>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</si>
  <si>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32</t>
  </si>
  <si>
    <t>327365</t>
  </si>
  <si>
    <t>VÝZTUŽ ZDÍ OPĚRNÝCH, ZÁRUBNÍCH, NÁBŘEŽNÍCH Z OCELI 10505, B500B</t>
  </si>
  <si>
    <t>Opěrná zídka za OP2  vpravo bude vyztužena na patní spáře - 5 prům R14 / m, Výztuž prováže poracovní spáru.</t>
  </si>
  <si>
    <t>Množství odhadem 40 kg/m3....14,44*40*0,001=0,578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</si>
  <si>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</si>
  <si>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33</t>
  </si>
  <si>
    <t>333325</t>
  </si>
  <si>
    <t>MOSTNÍ OPĚRY A KŘÍDLA ZE ŽELEZOVÉHO BETONU DO C30/37</t>
  </si>
  <si>
    <t>Množství dle přílohy C201-10 
OP1....19,18=19,180 [A] 
OP2....21,81=21,810 [B] 
Celkem: A+B=40,990 [C]</t>
  </si>
  <si>
    <t>34</t>
  </si>
  <si>
    <t>333365</t>
  </si>
  <si>
    <t>VÝZTUŽ MOSTNÍCH OPĚR A KŘÍDEL Z OCELI 10505, B500B</t>
  </si>
  <si>
    <t>Množství odhadem 200 kg/m3 betonu....40,99*200/1000=8,198 [A]</t>
  </si>
  <si>
    <t>35</t>
  </si>
  <si>
    <t>355314</t>
  </si>
  <si>
    <t>STOKOVÉ ŽLABY Z PROST BET DO C25/30</t>
  </si>
  <si>
    <t>Betonový příkop podél opěrné zídky</t>
  </si>
  <si>
    <t>0,8*0,3*19,0=4,560 [A]</t>
  </si>
  <si>
    <t>36</t>
  </si>
  <si>
    <t>389325</t>
  </si>
  <si>
    <t>MOSTNÍ RÁMOVÉ KONSTRUKCE ZE ŽELEZOBETONU C30/37</t>
  </si>
  <si>
    <t>Monolitické dobetonování mezi nosníky a provedené rámových rohů nad opěrami.</t>
  </si>
  <si>
    <t>Množství dle přílohy C201-10....14,06=14,060 [A]</t>
  </si>
  <si>
    <t>37</t>
  </si>
  <si>
    <t>389365</t>
  </si>
  <si>
    <t>VÝZTUŽ MOSTNÍ RÁMOVÉ KONSTRUKCE Z OCELI 10505, B500B</t>
  </si>
  <si>
    <t>Množství odhadem 220 kg/m3,,,,,12,06*220/1000=2,653 [A]</t>
  </si>
  <si>
    <t>Vodorovné konstrukce</t>
  </si>
  <si>
    <t>38</t>
  </si>
  <si>
    <t>421125</t>
  </si>
  <si>
    <t>MOSTNÍ NOSNÉ DESKOVÉ KONSTR Z DÍLCŮ ŽELBET DO C30/37</t>
  </si>
  <si>
    <t>Prefabrikát "A":....6,4=6,400 [A] 
Prefabrikát "B".....5,9=5,900 [B] 
Prefabrikát "C"....6,3=6,300 [C] 
Celkem: A+B+C=18,600 [D]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</si>
  <si>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</si>
  <si>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39</t>
  </si>
  <si>
    <t>451312</t>
  </si>
  <si>
    <t>PODKLADNÍ A VÝPLŇOVÉ VRSTVY Z PROSTÉHO BETONU C12/15</t>
  </si>
  <si>
    <t>Stabilizace stávajícího kanalizačního potrubí ve výkopech podbetonováním.</t>
  </si>
  <si>
    <t>0,5*0,3*(6+5+3)=2,100 [A]</t>
  </si>
  <si>
    <t>40</t>
  </si>
  <si>
    <t>451313</t>
  </si>
  <si>
    <t>PODKLADNÍ A VÝPLŇOVÉ VRSTVY Z PROSTÉHO BETONU C16/20</t>
  </si>
  <si>
    <t>Množství dle přílohy C201-10: 4,81=4,810 [A]</t>
  </si>
  <si>
    <t>41</t>
  </si>
  <si>
    <t>451314</t>
  </si>
  <si>
    <t>PODKLADNÍ A VÝPLŇOVÉ VRSTVY Z PROSTÉHO BETONU C25/30</t>
  </si>
  <si>
    <t>Betonové lože pod dlažbu.</t>
  </si>
  <si>
    <t>Svah před OP1....1,5*8,5*0,2=2,550 [A] 
Koryto vodoteče...21,0*3,8*0,2+2,5*5,0*0,2+1,0*6,5*0,2=19,760 [B] 
Přechodová deska....1,0*0,5*0,2=0,100 [C] 
Celkem: A+B+C=22,410 [D]</t>
  </si>
  <si>
    <t>42</t>
  </si>
  <si>
    <t>45860</t>
  </si>
  <si>
    <t>VÝPLŇ ZA OPĚRAMI A ZDMI Z MEZEROVITÉHO BETONU</t>
  </si>
  <si>
    <t>Průřezová plocha zplanimetrována....3,6*6,6+4,0*6,5=49,760 [A]</t>
  </si>
  <si>
    <t>položka zahrnuje:  
- dodávku mezerovitého betonu předepsané kvality a zásyp se zhutněním včetně mimostaveništní a vnitrostaveništní dopravy</t>
  </si>
  <si>
    <t>43</t>
  </si>
  <si>
    <t>461314</t>
  </si>
  <si>
    <t>PATKY Z PROSTÉHO BETONU C25/30</t>
  </si>
  <si>
    <t>Opěrné prahy pod opevnění svahu.</t>
  </si>
  <si>
    <t>7,7*0,6*0,5=2,310 [A]</t>
  </si>
  <si>
    <t>položka zahrnuje:  
- nutné zemní práce (hloubení rýh a 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</t>
  </si>
  <si>
    <t>44</t>
  </si>
  <si>
    <t>465512</t>
  </si>
  <si>
    <t>DLAŽBY Z LOMOVÉHO KAMENE NA MC</t>
  </si>
  <si>
    <t>Svah před OP1....1,5*8,5*0,2=2,550 [A] 
Koryto vodoteče...21,0*3,8*0,2+2,5*5,0*0,2+1,0*6,5*0,2=19,760 [B] 
Přechodová deska římsy....1,0*0,5*0,2=0,100 [C] 
Celkem: A+B+C=22,410 [D]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</si>
  <si>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</si>
  <si>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45</t>
  </si>
  <si>
    <t>467314</t>
  </si>
  <si>
    <t>STUPNĚ A PRAHY VODNÍCH KORYT Z PROSTÉHO BETONU C25/30</t>
  </si>
  <si>
    <t>Zakončení opevnění koryta</t>
  </si>
  <si>
    <t>7,0*0,6*0,5=2,100 [A]</t>
  </si>
  <si>
    <t>položka zahrnuje:  
- nutné zemní práce (hloubení rýh apod.)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</si>
  <si>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Komunikace</t>
  </si>
  <si>
    <t>46</t>
  </si>
  <si>
    <t>56330</t>
  </si>
  <si>
    <t>VOZOVKOVÉ VRSTVY ZE ŠTĚRKODRTI</t>
  </si>
  <si>
    <t>ŠD pod chodníkem, Edef2 = min45 MPa</t>
  </si>
  <si>
    <t>Průřezová plocha zplanimetrována....0,3*15,5+0,55*6,0=7,950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</si>
  <si>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</si>
  <si>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47</t>
  </si>
  <si>
    <t>56331</t>
  </si>
  <si>
    <t>VOZOVKOVÉ VRSTVY ZE ŠTĚRKODRTI TL. DO 50MM</t>
  </si>
  <si>
    <t>ŠD fr. 4/8 pod zámkovou dlažbou</t>
  </si>
  <si>
    <t>1,25*15,5+1,25*6,0=26,875 [A]</t>
  </si>
  <si>
    <t>48</t>
  </si>
  <si>
    <t>56336</t>
  </si>
  <si>
    <t>VOZOVKOVÉ VRSTVY ZE ŠTĚRKODRTI TL. DO 300MM</t>
  </si>
  <si>
    <t>ŠD, Edef2 = min. 100 MPa, min. tl. 240 mm, průměrná tl. 300 mm.</t>
  </si>
  <si>
    <t>6,7*9,7+6,9*7,5=116,740 [A]</t>
  </si>
  <si>
    <t>49</t>
  </si>
  <si>
    <t>572113</t>
  </si>
  <si>
    <t>INFILTRAČNÍ POSTŘIK Z EMULZE DO 0,5KG/M2</t>
  </si>
  <si>
    <t>5,5*14,2+5,6*12,0=145,300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</si>
  <si>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</si>
  <si>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50</t>
  </si>
  <si>
    <t>572211</t>
  </si>
  <si>
    <t>SPOJOVACÍ POSTŘIK Z ASFALTU DO 0,5KG/M2</t>
  </si>
  <si>
    <t>(5,5*14,2+5,6*12,0)*2+5,5*9,5=342,850 [A]</t>
  </si>
  <si>
    <t>51</t>
  </si>
  <si>
    <t>574A34</t>
  </si>
  <si>
    <t>ASFALTOVÝ BETON PRO OBRUSNÉ VRSTVY ACO 11+, 11S TL. 40MM</t>
  </si>
  <si>
    <t>Ložná vrstva na mostě</t>
  </si>
  <si>
    <t>5,5*9,6=52,800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</si>
  <si>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</si>
  <si>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52</t>
  </si>
  <si>
    <t>574A44</t>
  </si>
  <si>
    <t>ASFALTOVÝ BETON PRO OBRUSNÉ VRSTVY ACO 11+, 11S TL. 50MM</t>
  </si>
  <si>
    <t>Obrusná vrstva na mostě</t>
  </si>
  <si>
    <t>Obrusná vrstva na mostě....5,5*9,6=52,800 [A] 
Před a za mostem....5,5*14,2+5,6*12,0=145,300 [B] 
Celkem: A+B=198,100 [C]</t>
  </si>
  <si>
    <t>53</t>
  </si>
  <si>
    <t>574C55</t>
  </si>
  <si>
    <t>ASFALTOVÝ BETON PRO LOŽNÍ VRSTVY ACL 16 TL. 60MM</t>
  </si>
  <si>
    <t>Ložná vrstva před a a za mostem</t>
  </si>
  <si>
    <t>54</t>
  </si>
  <si>
    <t>574E98</t>
  </si>
  <si>
    <t>ASFALTOVÝ BETON PRO PODKLADNÍ VRSTVY ACP 22+, 22S TL. 100MM</t>
  </si>
  <si>
    <t>Podkladní vrstva před a za mostem</t>
  </si>
  <si>
    <t>55</t>
  </si>
  <si>
    <t>58251</t>
  </si>
  <si>
    <t>DLÁŽDĚNÉ KRYTY Z BETONOVÝCH DLAŽDIC DO LOŽE Z KAMENIVA</t>
  </si>
  <si>
    <t>Zámková dlažba chodníku, včetně signálních a varovných pásů.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</si>
  <si>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</si>
  <si>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Přidružená stavební výroba</t>
  </si>
  <si>
    <t>56</t>
  </si>
  <si>
    <t>711112</t>
  </si>
  <si>
    <t>IZOLACE BĚŽNÝCH KONSTRUKCÍ PROTI ZEMNÍ VLHKOSTI ASFALTOVÝMI PÁSY</t>
  </si>
  <si>
    <t>Izolace rubu opěr.</t>
  </si>
  <si>
    <t>1,7*12,5*2=42,500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</si>
  <si>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</si>
  <si>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57</t>
  </si>
  <si>
    <t>711412</t>
  </si>
  <si>
    <t>IZOLACE MOSTOVEK CELOPLOŠNÁ ASFALTOVÝMI PÁSY</t>
  </si>
  <si>
    <t>Natavený asfaltový pás včetně pečetící vrstvy.</t>
  </si>
  <si>
    <t>9,47*7,2=68,184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</si>
  <si>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</si>
  <si>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58</t>
  </si>
  <si>
    <t>711432</t>
  </si>
  <si>
    <t>IZOLACE MOSTOVEK POD ŘÍMSOU ASFALTOVÝMI PÁSY</t>
  </si>
  <si>
    <t>2. vrstva izolace pod římsami.</t>
  </si>
  <si>
    <t>1,4*9,9+0,7*9,2=20,300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</si>
  <si>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lepenku s hliníkovou vložkou, litý asfalt, asfaltový beton</t>
  </si>
  <si>
    <t>59</t>
  </si>
  <si>
    <t>711519</t>
  </si>
  <si>
    <t>OCHRANA IZOLACE PODZEMNÍCH OBJEKTŮ TEXTILIÍ</t>
  </si>
  <si>
    <t>Geotextilie na rubu opěr. Min. 600 g/m2, tl. min. 6 mm. tažnost min. 70 %.</t>
  </si>
  <si>
    <t>položka zahrnuje:  
- dodání  předepsaného ochranného materiálu  
- zřízení ochrany izolace</t>
  </si>
  <si>
    <t>60</t>
  </si>
  <si>
    <t>78382</t>
  </si>
  <si>
    <t>NÁTĚRY BETON KONSTR TYP S2 (OS-B)</t>
  </si>
  <si>
    <t>Hydrofobní nátěr na pocrších betonových konstrukcí vystavených povětrnostním vlivům.</t>
  </si>
  <si>
    <t>římsy....2,6*11,57+1,2*14,73=47,758 [A] 
Boky NK....0,5*6,0*2=6,000 [B] 
Boky křídel....2*4=8,000 [C] 
Pohledová ploch zídky.....(0,6+0,4)*13,0=13,000 [D] 
Celkem: A+B+C+D=74,758 [E]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</si>
  <si>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</si>
  <si>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Potrubí</t>
  </si>
  <si>
    <t>61</t>
  </si>
  <si>
    <t>81434</t>
  </si>
  <si>
    <t>POTRUBÍ Z TRUB BETONOVÝCH DN DO 200MM</t>
  </si>
  <si>
    <t>Náhrada poškozených ústí stávající kanalizace ve výkopech. Výměry budou upraven dle skutečnosti se souhlasem investora.</t>
  </si>
  <si>
    <t>Dle přílohy č. C201-4. 
2,0=2,000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</si>
  <si>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</si>
  <si>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62</t>
  </si>
  <si>
    <t>81446</t>
  </si>
  <si>
    <t>POTRUBÍ Z TRUB BETONOVÝCH DN DO 400MM</t>
  </si>
  <si>
    <t>Dle přílohy č. C201-4. 
12,0=12,000 [A]</t>
  </si>
  <si>
    <t>63</t>
  </si>
  <si>
    <t>81458</t>
  </si>
  <si>
    <t>POTRUBÍ Z TRUB BETONOVÝCH DN DO 600MM</t>
  </si>
  <si>
    <t>Dle přílohy č. C201-4. 
3,0=3,000 [A]</t>
  </si>
  <si>
    <t>64</t>
  </si>
  <si>
    <t>87434</t>
  </si>
  <si>
    <t>POTRUBÍ Z TRUB PLASTOVÝCH ODPADNÍCH DN DO 200MM</t>
  </si>
  <si>
    <t>Odpadní potrubí nové vpusti. Včetně napojení odvrtem do stávající betonové kanal. trubky.</t>
  </si>
  <si>
    <t>65</t>
  </si>
  <si>
    <t>87627</t>
  </si>
  <si>
    <t>CHRÁNIČKY Z TRUB PLASTOVÝCH DN DO 100MM</t>
  </si>
  <si>
    <t>Rezervní chráničky v římsách. Včetně dostatečného přesahu za římsami.</t>
  </si>
  <si>
    <t>Na každou chráničku 2,0+2,0=4,0 m přesahu 
(11,6+4,0)*2+14,73+4=49,930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</si>
  <si>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</si>
  <si>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66</t>
  </si>
  <si>
    <t>89712</t>
  </si>
  <si>
    <t>VPUSŤ KANALIZAČNÍ ULIČNÍ KOMPLETNÍ Z BETONOVÝCH DÍLCŮ</t>
  </si>
  <si>
    <t>Nová uliční vpusť vlevo před mostem.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</si>
  <si>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</si>
  <si>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Ostatní konstrukce a práce</t>
  </si>
  <si>
    <t>67</t>
  </si>
  <si>
    <t>9111B1</t>
  </si>
  <si>
    <t>ZÁBRADLÍ SILNIČNÍ SE SVISLOU VÝPLNÍ - DODÁVKA A MONTÁŽ</t>
  </si>
  <si>
    <t>11,6+27,8=39,400 [A]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</si>
  <si>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</si>
  <si>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68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</si>
  <si>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</si>
  <si>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</si>
  <si>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</si>
  <si>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69</t>
  </si>
  <si>
    <t>914121</t>
  </si>
  <si>
    <t>DOPRAVNÍ ZNAČKY ZÁKLADNÍ VELIKOSTI OCELOVÉ FÓLIE TŘ 1 - DODÁVKA A MONTÁŽ</t>
  </si>
  <si>
    <t>Trvalé dopravní značení kompletní</t>
  </si>
  <si>
    <t>Název toku....2=2,000 [A] 
P07.....1=1,000 [B] 
P08.....1=1,000 [C] 
Celkem: A+B+C=4,000 [D]</t>
  </si>
  <si>
    <t>položka zahrnuje:  
- dodávku a montáž značek v požadovaném provedení</t>
  </si>
  <si>
    <t>70</t>
  </si>
  <si>
    <t>917223</t>
  </si>
  <si>
    <t>SILNIČNÍ A CHODNÍKOVÉ OBRUBY Z BETONOVÝCH OBRUBNÍKŮ ŠÍŘ 100MM</t>
  </si>
  <si>
    <t>Zakončení chodníků a přechodové desky</t>
  </si>
  <si>
    <t>1,25+15,5+5,9+1,25+0,6+1,0=25,500 [A]</t>
  </si>
  <si>
    <t>Položka zahrnuje:  
dodání a pokládku betonových obrubníků o rozměrech předepsaných zadávací dokumentací  
betonové lože i boční betonovou opěrku.</t>
  </si>
  <si>
    <t>71</t>
  </si>
  <si>
    <t>917224</t>
  </si>
  <si>
    <t>SILNIČNÍ A CHODNÍKOVÉ OBRUBY Z BETONOVÝCH OBRUBNÍKŮ ŠÍŘ 150MM</t>
  </si>
  <si>
    <t>Obrubníky podél vozovky</t>
  </si>
  <si>
    <t>15,6+6,0+1,0=22,600 [A]</t>
  </si>
  <si>
    <t>72</t>
  </si>
  <si>
    <t>931316</t>
  </si>
  <si>
    <t>TĚSNĚNÍ DILATAČ SPAR ASF ZÁLIVKOU PRŮŘ DO 800MM2</t>
  </si>
  <si>
    <t>Zálivka řezaných spár ve vozovce.</t>
  </si>
  <si>
    <t>položka zahrnuje dodávku a osazení předepsaného materiálu, očištění ploch spáry před úpravou, očištění okolí spáry po úpravě  
nezahrnuje těsnící profil</t>
  </si>
  <si>
    <t>73</t>
  </si>
  <si>
    <t>931317</t>
  </si>
  <si>
    <t>TĚSNĚNÍ DILATAČ SPAR ASF ZÁLIVKOU PRŮŘ DO 1000MM2</t>
  </si>
  <si>
    <t>Těsnící zálivka v obrusné vrstvě podél říms, obrub a opěrné zídky.</t>
  </si>
  <si>
    <t>33,2+28,6=61,800 [A]</t>
  </si>
  <si>
    <t>74</t>
  </si>
  <si>
    <t>93135</t>
  </si>
  <si>
    <t>TĚSNĚNÍ DILATAČ SPAR PRYŽ PÁSKOU NEBO KRUH PROFILEM</t>
  </si>
  <si>
    <t>Předtěsnění podél říms</t>
  </si>
  <si>
    <t>11,6+14,7=26,300 [A]</t>
  </si>
  <si>
    <t>položka zahrnuje dodávku a osazení předepsaného materiálu, očištění ploch spáry před úpravou, očištění okolí spáry po úpravě</t>
  </si>
  <si>
    <t>75</t>
  </si>
  <si>
    <t>936532</t>
  </si>
  <si>
    <t>MOSTNÍ ODVODŇOVACÍ SOUPRAVA 300/500</t>
  </si>
  <si>
    <t>položka zahrnuje:  
- výrobní dokumentaci (včetně technologického předpisu)  
- dodání kompletní odvodňovací soupravy,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</si>
  <si>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76</t>
  </si>
  <si>
    <t>93654</t>
  </si>
  <si>
    <t>MOSTNÍ ODVODŇOVACÍ TRUBKA (POVRCHŮ IZOLACE) Z OCELI</t>
  </si>
  <si>
    <t>položka zahrnuje:  
- výrobní dokumentaci (včetně technologického předpisu)  
- dodání kompletní odvodňovací soupravy z předepsaného materiálu,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</si>
  <si>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77</t>
  </si>
  <si>
    <t>966158</t>
  </si>
  <si>
    <t>BOURÁNÍ KONSTRUKCÍ Z PROST BETONU S ODVOZEM DO 20KM</t>
  </si>
  <si>
    <t>Demolice stávajících betonových konstrukcí a odvoz na řízenou skládku.</t>
  </si>
  <si>
    <t>Stávající opěry....(9,8+10,3)*1,3=26,130 [A] 
Stěna z betonových tvárnic....(6,77+5,91)*0,9*0,9=10,271 [B] 
Hrázka z betonových tvárnic....0,7*(4,82+6,33)=7,805 [C] 
Ochrana izolace....0,05*6,2*9,0=2,790 [D] 
Betonové roury na návodní straně mostu....3,14*((0,34*0,34-0,3*0,3)*2+8*(0,24*0,24-0,20*0,20)+2*(0,13*0,13-0,1*0,1))=0,646 [E] 
Celkem: A+B+C+D+E=47,642 [F]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</si>
  <si>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</si>
  <si>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78</t>
  </si>
  <si>
    <t>966168</t>
  </si>
  <si>
    <t>BOURÁNÍ KONSTRUKCÍ ZE ŽELEZOBETONU S ODVOZEM DO 20KM</t>
  </si>
  <si>
    <t>Demolice stávajících ŽB konstrukcí a odvoz na řízenou skládku.</t>
  </si>
  <si>
    <t>Zábradelní sloupky....8*0,73*0,2*0,2=0,234 [A] 
NK nad opěrami....0,30*(9,8+10,3)=6,030 [B] 
deska a čelní zdi....9,0*1,3=11,700 [C] 
Trámy....0,2*0,3*3,38*13=2,636 [D] 
Celkem: A+B+C+D=20,600 [E]</t>
  </si>
  <si>
    <t>79</t>
  </si>
  <si>
    <t>967188</t>
  </si>
  <si>
    <t>VYBOURÁNÍ ČÁSTÍ KONSTRUKCÍ KOVOVÝCH S ODVOZEM DO 20KM</t>
  </si>
  <si>
    <t>2*2*6,2*0,008=0,198 [A]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</si>
  <si>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</si>
  <si>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80</t>
  </si>
  <si>
    <t>97817</t>
  </si>
  <si>
    <t>ODSTRANĚNÍ MOSTNÍ IZOLACE</t>
  </si>
  <si>
    <t>(6,2+2*0,1)*9,0=57,600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</si>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</sst>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0+C10+C12+C13</f>
      </c>
      <c r="D6" s="1"/>
      <c r="E6" s="1"/>
    </row>
    <row r="7" spans="1:5" ht="12.75" customHeight="1">
      <c r="A7" s="1"/>
      <c r="B7" s="4" t="s">
        <v>5</v>
      </c>
      <c r="C7" s="7">
        <f>0+E10+E12+E13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</f>
      </c>
      <c r="D10" s="20">
        <f>0+D11</f>
      </c>
      <c r="E10" s="20">
        <f>0+E11</f>
      </c>
    </row>
    <row r="11" spans="1:5" ht="12.75" customHeight="1">
      <c r="A11" s="21" t="s">
        <v>48</v>
      </c>
      <c r="B11" s="21" t="s">
        <v>20</v>
      </c>
      <c r="C11" s="22">
        <f>'SO 000_000'!I3</f>
      </c>
      <c r="D11" s="22">
        <f>'SO 000_000'!O2</f>
      </c>
      <c r="E11" s="22">
        <f>C11+D11</f>
      </c>
    </row>
    <row r="12" spans="1:5" ht="12.75" customHeight="1">
      <c r="A12" s="21" t="s">
        <v>125</v>
      </c>
      <c r="B12" s="21" t="s">
        <v>126</v>
      </c>
      <c r="C12" s="22">
        <f>'SO 181'!I3</f>
      </c>
      <c r="D12" s="22">
        <f>'SO 181'!O2</f>
      </c>
      <c r="E12" s="22">
        <f>C12+D12</f>
      </c>
    </row>
    <row r="13" spans="1:5" ht="12.75" customHeight="1">
      <c r="A13" s="21" t="s">
        <v>130</v>
      </c>
      <c r="B13" s="21" t="s">
        <v>131</v>
      </c>
      <c r="C13" s="22">
        <f>'SO 201'!I3</f>
      </c>
      <c r="D13" s="22">
        <f>'SO 201'!O2</f>
      </c>
      <c r="E13" s="22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28</v>
      </c>
      <c r="I3" s="40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28</v>
      </c>
      <c r="D5" s="6"/>
      <c r="E5" s="18" t="s">
        <v>20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  <c r="J6" s="15" t="s">
        <v>46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  <c r="J7" s="15"/>
    </row>
    <row r="8" spans="1:10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  <c r="J8" s="15" t="s">
        <v>47</v>
      </c>
    </row>
    <row r="9" spans="1:18" ht="12.75" customHeight="1">
      <c r="A9" s="27" t="s">
        <v>49</v>
      </c>
      <c r="B9" s="27"/>
      <c r="C9" s="28" t="s">
        <v>30</v>
      </c>
      <c r="D9" s="27"/>
      <c r="E9" s="29" t="s">
        <v>50</v>
      </c>
      <c r="F9" s="27"/>
      <c r="G9" s="27"/>
      <c r="H9" s="27"/>
      <c r="I9" s="30">
        <f>0+Q9</f>
      </c>
      <c r="J9" s="27"/>
      <c r="O9">
        <f>0+R9</f>
      </c>
      <c r="Q9">
        <f>0+I10+I14+I18+I22+I26+I30+I34+I38+I42+I46+I50+I54+I58+I62+I66+I70+I74+I78</f>
      </c>
      <c r="R9">
        <f>0+O10+O14+O18+O22+O26+O30+O34+O38+O42+O46+O50+O54+O58+O62+O66+O70+O74+O78</f>
      </c>
    </row>
    <row r="10" spans="1:16" ht="12.75">
      <c r="A10" s="26" t="s">
        <v>51</v>
      </c>
      <c r="B10" s="31" t="s">
        <v>32</v>
      </c>
      <c r="C10" s="31" t="s">
        <v>52</v>
      </c>
      <c r="D10" s="26" t="s">
        <v>53</v>
      </c>
      <c r="E10" s="32" t="s">
        <v>54</v>
      </c>
      <c r="F10" s="33" t="s">
        <v>55</v>
      </c>
      <c r="G10" s="34">
        <v>1</v>
      </c>
      <c r="H10" s="35">
        <v>0</v>
      </c>
      <c r="I10" s="35">
        <f>ROUND(ROUND(H10,2)*ROUND(G10,3),2)</f>
      </c>
      <c r="J10" s="33"/>
      <c r="O10">
        <f>(I10*21)/100</f>
      </c>
      <c r="P10" t="s">
        <v>27</v>
      </c>
    </row>
    <row r="11" spans="1:5" ht="178.5">
      <c r="A11" s="36" t="s">
        <v>56</v>
      </c>
      <c r="E11" s="37" t="s">
        <v>57</v>
      </c>
    </row>
    <row r="12" spans="1:5" ht="12.75">
      <c r="A12" s="38" t="s">
        <v>58</v>
      </c>
      <c r="E12" s="39" t="s">
        <v>53</v>
      </c>
    </row>
    <row r="13" spans="1:5" ht="12.75">
      <c r="A13" t="s">
        <v>59</v>
      </c>
      <c r="E13" s="37" t="s">
        <v>53</v>
      </c>
    </row>
    <row r="14" spans="1:16" ht="12.75">
      <c r="A14" s="26" t="s">
        <v>51</v>
      </c>
      <c r="B14" s="31" t="s">
        <v>27</v>
      </c>
      <c r="C14" s="31" t="s">
        <v>60</v>
      </c>
      <c r="D14" s="26" t="s">
        <v>53</v>
      </c>
      <c r="E14" s="32" t="s">
        <v>61</v>
      </c>
      <c r="F14" s="33" t="s">
        <v>55</v>
      </c>
      <c r="G14" s="34">
        <v>1</v>
      </c>
      <c r="H14" s="35">
        <v>0</v>
      </c>
      <c r="I14" s="35">
        <f>ROUND(ROUND(H14,2)*ROUND(G14,3),2)</f>
      </c>
      <c r="J14" s="33"/>
      <c r="O14">
        <f>(I14*21)/100</f>
      </c>
      <c r="P14" t="s">
        <v>27</v>
      </c>
    </row>
    <row r="15" spans="1:5" ht="127.5">
      <c r="A15" s="36" t="s">
        <v>56</v>
      </c>
      <c r="E15" s="37" t="s">
        <v>62</v>
      </c>
    </row>
    <row r="16" spans="1:5" ht="12.75">
      <c r="A16" s="38" t="s">
        <v>58</v>
      </c>
      <c r="E16" s="39" t="s">
        <v>53</v>
      </c>
    </row>
    <row r="17" spans="1:5" ht="12.75">
      <c r="A17" t="s">
        <v>59</v>
      </c>
      <c r="E17" s="37" t="s">
        <v>53</v>
      </c>
    </row>
    <row r="18" spans="1:16" ht="12.75">
      <c r="A18" s="26" t="s">
        <v>51</v>
      </c>
      <c r="B18" s="31" t="s">
        <v>26</v>
      </c>
      <c r="C18" s="31" t="s">
        <v>63</v>
      </c>
      <c r="D18" s="26" t="s">
        <v>64</v>
      </c>
      <c r="E18" s="32" t="s">
        <v>65</v>
      </c>
      <c r="F18" s="33" t="s">
        <v>55</v>
      </c>
      <c r="G18" s="34">
        <v>1</v>
      </c>
      <c r="H18" s="35">
        <v>0</v>
      </c>
      <c r="I18" s="35">
        <f>ROUND(ROUND(H18,2)*ROUND(G18,3),2)</f>
      </c>
      <c r="J18" s="33" t="s">
        <v>66</v>
      </c>
      <c r="O18">
        <f>(I18*21)/100</f>
      </c>
      <c r="P18" t="s">
        <v>27</v>
      </c>
    </row>
    <row r="19" spans="1:5" ht="25.5">
      <c r="A19" s="36" t="s">
        <v>56</v>
      </c>
      <c r="E19" s="37" t="s">
        <v>67</v>
      </c>
    </row>
    <row r="20" spans="1:5" ht="12.75">
      <c r="A20" s="38" t="s">
        <v>58</v>
      </c>
      <c r="E20" s="39" t="s">
        <v>53</v>
      </c>
    </row>
    <row r="21" spans="1:5" ht="12.75">
      <c r="A21" t="s">
        <v>59</v>
      </c>
      <c r="E21" s="37" t="s">
        <v>68</v>
      </c>
    </row>
    <row r="22" spans="1:16" ht="12.75">
      <c r="A22" s="26" t="s">
        <v>51</v>
      </c>
      <c r="B22" s="31" t="s">
        <v>36</v>
      </c>
      <c r="C22" s="31" t="s">
        <v>63</v>
      </c>
      <c r="D22" s="26" t="s">
        <v>69</v>
      </c>
      <c r="E22" s="32" t="s">
        <v>65</v>
      </c>
      <c r="F22" s="33" t="s">
        <v>55</v>
      </c>
      <c r="G22" s="34">
        <v>1</v>
      </c>
      <c r="H22" s="35">
        <v>0</v>
      </c>
      <c r="I22" s="35">
        <f>ROUND(ROUND(H22,2)*ROUND(G22,3),2)</f>
      </c>
      <c r="J22" s="33" t="s">
        <v>70</v>
      </c>
      <c r="O22">
        <f>(I22*21)/100</f>
      </c>
      <c r="P22" t="s">
        <v>27</v>
      </c>
    </row>
    <row r="23" spans="1:5" ht="12.75">
      <c r="A23" s="36" t="s">
        <v>56</v>
      </c>
      <c r="E23" s="37" t="s">
        <v>71</v>
      </c>
    </row>
    <row r="24" spans="1:5" ht="12.75">
      <c r="A24" s="38" t="s">
        <v>58</v>
      </c>
      <c r="E24" s="39" t="s">
        <v>53</v>
      </c>
    </row>
    <row r="25" spans="1:5" ht="12.75">
      <c r="A25" t="s">
        <v>59</v>
      </c>
      <c r="E25" s="37" t="s">
        <v>68</v>
      </c>
    </row>
    <row r="26" spans="1:16" ht="12.75">
      <c r="A26" s="26" t="s">
        <v>51</v>
      </c>
      <c r="B26" s="31" t="s">
        <v>38</v>
      </c>
      <c r="C26" s="31" t="s">
        <v>63</v>
      </c>
      <c r="D26" s="26" t="s">
        <v>72</v>
      </c>
      <c r="E26" s="32" t="s">
        <v>65</v>
      </c>
      <c r="F26" s="33" t="s">
        <v>55</v>
      </c>
      <c r="G26" s="34">
        <v>1</v>
      </c>
      <c r="H26" s="35">
        <v>0</v>
      </c>
      <c r="I26" s="35">
        <f>ROUND(ROUND(H26,2)*ROUND(G26,3),2)</f>
      </c>
      <c r="J26" s="33" t="s">
        <v>70</v>
      </c>
      <c r="O26">
        <f>(I26*21)/100</f>
      </c>
      <c r="P26" t="s">
        <v>27</v>
      </c>
    </row>
    <row r="27" spans="1:5" ht="38.25">
      <c r="A27" s="36" t="s">
        <v>56</v>
      </c>
      <c r="E27" s="37" t="s">
        <v>73</v>
      </c>
    </row>
    <row r="28" spans="1:5" ht="12.75">
      <c r="A28" s="38" t="s">
        <v>58</v>
      </c>
      <c r="E28" s="39" t="s">
        <v>53</v>
      </c>
    </row>
    <row r="29" spans="1:5" ht="12.75">
      <c r="A29" t="s">
        <v>59</v>
      </c>
      <c r="E29" s="37" t="s">
        <v>68</v>
      </c>
    </row>
    <row r="30" spans="1:16" ht="12.75">
      <c r="A30" s="26" t="s">
        <v>51</v>
      </c>
      <c r="B30" s="31" t="s">
        <v>40</v>
      </c>
      <c r="C30" s="31" t="s">
        <v>63</v>
      </c>
      <c r="D30" s="26" t="s">
        <v>74</v>
      </c>
      <c r="E30" s="32" t="s">
        <v>65</v>
      </c>
      <c r="F30" s="33" t="s">
        <v>55</v>
      </c>
      <c r="G30" s="34">
        <v>1</v>
      </c>
      <c r="H30" s="35">
        <v>0</v>
      </c>
      <c r="I30" s="35">
        <f>ROUND(ROUND(H30,2)*ROUND(G30,3),2)</f>
      </c>
      <c r="J30" s="33" t="s">
        <v>70</v>
      </c>
      <c r="O30">
        <f>(I30*21)/100</f>
      </c>
      <c r="P30" t="s">
        <v>27</v>
      </c>
    </row>
    <row r="31" spans="1:5" ht="12.75">
      <c r="A31" s="36" t="s">
        <v>56</v>
      </c>
      <c r="E31" s="37" t="s">
        <v>75</v>
      </c>
    </row>
    <row r="32" spans="1:5" ht="12.75">
      <c r="A32" s="38" t="s">
        <v>58</v>
      </c>
      <c r="E32" s="39" t="s">
        <v>53</v>
      </c>
    </row>
    <row r="33" spans="1:5" ht="12.75">
      <c r="A33" t="s">
        <v>59</v>
      </c>
      <c r="E33" s="37" t="s">
        <v>68</v>
      </c>
    </row>
    <row r="34" spans="1:16" ht="12.75">
      <c r="A34" s="26" t="s">
        <v>51</v>
      </c>
      <c r="B34" s="31" t="s">
        <v>76</v>
      </c>
      <c r="C34" s="31" t="s">
        <v>77</v>
      </c>
      <c r="D34" s="26" t="s">
        <v>53</v>
      </c>
      <c r="E34" s="32" t="s">
        <v>78</v>
      </c>
      <c r="F34" s="33" t="s">
        <v>79</v>
      </c>
      <c r="G34" s="34">
        <v>16</v>
      </c>
      <c r="H34" s="35">
        <v>0</v>
      </c>
      <c r="I34" s="35">
        <f>ROUND(ROUND(H34,2)*ROUND(G34,3),2)</f>
      </c>
      <c r="J34" s="33" t="s">
        <v>66</v>
      </c>
      <c r="O34">
        <f>(I34*21)/100</f>
      </c>
      <c r="P34" t="s">
        <v>27</v>
      </c>
    </row>
    <row r="35" spans="1:5" ht="12.75">
      <c r="A35" s="36" t="s">
        <v>56</v>
      </c>
      <c r="E35" s="37" t="s">
        <v>80</v>
      </c>
    </row>
    <row r="36" spans="1:5" ht="12.75">
      <c r="A36" s="38" t="s">
        <v>58</v>
      </c>
      <c r="E36" s="39" t="s">
        <v>81</v>
      </c>
    </row>
    <row r="37" spans="1:5" ht="12.75">
      <c r="A37" t="s">
        <v>59</v>
      </c>
      <c r="E37" s="37" t="s">
        <v>68</v>
      </c>
    </row>
    <row r="38" spans="1:16" ht="12.75">
      <c r="A38" s="26" t="s">
        <v>51</v>
      </c>
      <c r="B38" s="31" t="s">
        <v>82</v>
      </c>
      <c r="C38" s="31" t="s">
        <v>83</v>
      </c>
      <c r="D38" s="26" t="s">
        <v>53</v>
      </c>
      <c r="E38" s="32" t="s">
        <v>84</v>
      </c>
      <c r="F38" s="33" t="s">
        <v>55</v>
      </c>
      <c r="G38" s="34">
        <v>1</v>
      </c>
      <c r="H38" s="35">
        <v>0</v>
      </c>
      <c r="I38" s="35">
        <f>ROUND(ROUND(H38,2)*ROUND(G38,3),2)</f>
      </c>
      <c r="J38" s="33" t="s">
        <v>66</v>
      </c>
      <c r="O38">
        <f>(I38*21)/100</f>
      </c>
      <c r="P38" t="s">
        <v>27</v>
      </c>
    </row>
    <row r="39" spans="1:5" ht="12.75">
      <c r="A39" s="36" t="s">
        <v>56</v>
      </c>
      <c r="E39" s="37" t="s">
        <v>85</v>
      </c>
    </row>
    <row r="40" spans="1:5" ht="12.75">
      <c r="A40" s="38" t="s">
        <v>58</v>
      </c>
      <c r="E40" s="39" t="s">
        <v>53</v>
      </c>
    </row>
    <row r="41" spans="1:5" ht="12.75">
      <c r="A41" t="s">
        <v>59</v>
      </c>
      <c r="E41" s="37" t="s">
        <v>86</v>
      </c>
    </row>
    <row r="42" spans="1:16" ht="12.75">
      <c r="A42" s="26" t="s">
        <v>51</v>
      </c>
      <c r="B42" s="31" t="s">
        <v>43</v>
      </c>
      <c r="C42" s="31" t="s">
        <v>87</v>
      </c>
      <c r="D42" s="26" t="s">
        <v>53</v>
      </c>
      <c r="E42" s="32" t="s">
        <v>88</v>
      </c>
      <c r="F42" s="33" t="s">
        <v>55</v>
      </c>
      <c r="G42" s="34">
        <v>1</v>
      </c>
      <c r="H42" s="35">
        <v>0</v>
      </c>
      <c r="I42" s="35">
        <f>ROUND(ROUND(H42,2)*ROUND(G42,3),2)</f>
      </c>
      <c r="J42" s="33"/>
      <c r="O42">
        <f>(I42*21)/100</f>
      </c>
      <c r="P42" t="s">
        <v>27</v>
      </c>
    </row>
    <row r="43" spans="1:5" ht="25.5">
      <c r="A43" s="36" t="s">
        <v>56</v>
      </c>
      <c r="E43" s="37" t="s">
        <v>89</v>
      </c>
    </row>
    <row r="44" spans="1:5" ht="12.75">
      <c r="A44" s="38" t="s">
        <v>58</v>
      </c>
      <c r="E44" s="39" t="s">
        <v>53</v>
      </c>
    </row>
    <row r="45" spans="1:5" ht="12.75">
      <c r="A45" t="s">
        <v>59</v>
      </c>
      <c r="E45" s="37" t="s">
        <v>86</v>
      </c>
    </row>
    <row r="46" spans="1:16" ht="12.75">
      <c r="A46" s="26" t="s">
        <v>51</v>
      </c>
      <c r="B46" s="31" t="s">
        <v>45</v>
      </c>
      <c r="C46" s="31" t="s">
        <v>90</v>
      </c>
      <c r="D46" s="26" t="s">
        <v>64</v>
      </c>
      <c r="E46" s="32" t="s">
        <v>91</v>
      </c>
      <c r="F46" s="33" t="s">
        <v>55</v>
      </c>
      <c r="G46" s="34">
        <v>1</v>
      </c>
      <c r="H46" s="35">
        <v>0</v>
      </c>
      <c r="I46" s="35">
        <f>ROUND(ROUND(H46,2)*ROUND(G46,3),2)</f>
      </c>
      <c r="J46" s="33" t="s">
        <v>70</v>
      </c>
      <c r="O46">
        <f>(I46*21)/100</f>
      </c>
      <c r="P46" t="s">
        <v>27</v>
      </c>
    </row>
    <row r="47" spans="1:5" ht="12.75">
      <c r="A47" s="36" t="s">
        <v>56</v>
      </c>
      <c r="E47" s="37" t="s">
        <v>92</v>
      </c>
    </row>
    <row r="48" spans="1:5" ht="12.75">
      <c r="A48" s="38" t="s">
        <v>58</v>
      </c>
      <c r="E48" s="39" t="s">
        <v>53</v>
      </c>
    </row>
    <row r="49" spans="1:5" ht="12.75">
      <c r="A49" t="s">
        <v>59</v>
      </c>
      <c r="E49" s="37" t="s">
        <v>86</v>
      </c>
    </row>
    <row r="50" spans="1:16" ht="12.75">
      <c r="A50" s="26" t="s">
        <v>51</v>
      </c>
      <c r="B50" s="31" t="s">
        <v>47</v>
      </c>
      <c r="C50" s="31" t="s">
        <v>90</v>
      </c>
      <c r="D50" s="26" t="s">
        <v>69</v>
      </c>
      <c r="E50" s="32" t="s">
        <v>91</v>
      </c>
      <c r="F50" s="33" t="s">
        <v>55</v>
      </c>
      <c r="G50" s="34">
        <v>1</v>
      </c>
      <c r="H50" s="35">
        <v>0</v>
      </c>
      <c r="I50" s="35">
        <f>ROUND(ROUND(H50,2)*ROUND(G50,3),2)</f>
      </c>
      <c r="J50" s="33" t="s">
        <v>70</v>
      </c>
      <c r="O50">
        <f>(I50*21)/100</f>
      </c>
      <c r="P50" t="s">
        <v>27</v>
      </c>
    </row>
    <row r="51" spans="1:5" ht="12.75">
      <c r="A51" s="36" t="s">
        <v>56</v>
      </c>
      <c r="E51" s="37" t="s">
        <v>93</v>
      </c>
    </row>
    <row r="52" spans="1:5" ht="12.75">
      <c r="A52" s="38" t="s">
        <v>58</v>
      </c>
      <c r="E52" s="39" t="s">
        <v>53</v>
      </c>
    </row>
    <row r="53" spans="1:5" ht="12.75">
      <c r="A53" t="s">
        <v>59</v>
      </c>
      <c r="E53" s="37" t="s">
        <v>86</v>
      </c>
    </row>
    <row r="54" spans="1:16" ht="12.75">
      <c r="A54" s="26" t="s">
        <v>51</v>
      </c>
      <c r="B54" s="31" t="s">
        <v>94</v>
      </c>
      <c r="C54" s="31" t="s">
        <v>95</v>
      </c>
      <c r="D54" s="26" t="s">
        <v>53</v>
      </c>
      <c r="E54" s="32" t="s">
        <v>96</v>
      </c>
      <c r="F54" s="33" t="s">
        <v>97</v>
      </c>
      <c r="G54" s="34">
        <v>1</v>
      </c>
      <c r="H54" s="35">
        <v>0</v>
      </c>
      <c r="I54" s="35">
        <f>ROUND(ROUND(H54,2)*ROUND(G54,3),2)</f>
      </c>
      <c r="J54" s="33" t="s">
        <v>70</v>
      </c>
      <c r="O54">
        <f>(I54*21)/100</f>
      </c>
      <c r="P54" t="s">
        <v>27</v>
      </c>
    </row>
    <row r="55" spans="1:5" ht="12.75">
      <c r="A55" s="36" t="s">
        <v>56</v>
      </c>
      <c r="E55" s="37" t="s">
        <v>53</v>
      </c>
    </row>
    <row r="56" spans="1:5" ht="12.75">
      <c r="A56" s="38" t="s">
        <v>58</v>
      </c>
      <c r="E56" s="39" t="s">
        <v>53</v>
      </c>
    </row>
    <row r="57" spans="1:5" ht="12.75">
      <c r="A57" t="s">
        <v>59</v>
      </c>
      <c r="E57" s="37" t="s">
        <v>86</v>
      </c>
    </row>
    <row r="58" spans="1:16" ht="12.75">
      <c r="A58" s="26" t="s">
        <v>51</v>
      </c>
      <c r="B58" s="31" t="s">
        <v>98</v>
      </c>
      <c r="C58" s="31" t="s">
        <v>99</v>
      </c>
      <c r="D58" s="26" t="s">
        <v>53</v>
      </c>
      <c r="E58" s="32" t="s">
        <v>100</v>
      </c>
      <c r="F58" s="33" t="s">
        <v>55</v>
      </c>
      <c r="G58" s="34">
        <v>1</v>
      </c>
      <c r="H58" s="35">
        <v>0</v>
      </c>
      <c r="I58" s="35">
        <f>ROUND(ROUND(H58,2)*ROUND(G58,3),2)</f>
      </c>
      <c r="J58" s="33" t="s">
        <v>66</v>
      </c>
      <c r="O58">
        <f>(I58*21)/100</f>
      </c>
      <c r="P58" t="s">
        <v>27</v>
      </c>
    </row>
    <row r="59" spans="1:5" ht="12.75">
      <c r="A59" s="36" t="s">
        <v>56</v>
      </c>
      <c r="E59" s="37" t="s">
        <v>101</v>
      </c>
    </row>
    <row r="60" spans="1:5" ht="12.75">
      <c r="A60" s="38" t="s">
        <v>58</v>
      </c>
      <c r="E60" s="39" t="s">
        <v>53</v>
      </c>
    </row>
    <row r="61" spans="1:5" ht="12.75">
      <c r="A61" t="s">
        <v>59</v>
      </c>
      <c r="E61" s="37" t="s">
        <v>53</v>
      </c>
    </row>
    <row r="62" spans="1:16" ht="12.75">
      <c r="A62" s="26" t="s">
        <v>51</v>
      </c>
      <c r="B62" s="31" t="s">
        <v>102</v>
      </c>
      <c r="C62" s="31" t="s">
        <v>103</v>
      </c>
      <c r="D62" s="26" t="s">
        <v>53</v>
      </c>
      <c r="E62" s="32" t="s">
        <v>104</v>
      </c>
      <c r="F62" s="33" t="s">
        <v>55</v>
      </c>
      <c r="G62" s="34">
        <v>1</v>
      </c>
      <c r="H62" s="35">
        <v>0</v>
      </c>
      <c r="I62" s="35">
        <f>ROUND(ROUND(H62,2)*ROUND(G62,3),2)</f>
      </c>
      <c r="J62" s="33" t="s">
        <v>66</v>
      </c>
      <c r="O62">
        <f>(I62*21)/100</f>
      </c>
      <c r="P62" t="s">
        <v>27</v>
      </c>
    </row>
    <row r="63" spans="1:5" ht="12.75">
      <c r="A63" s="36" t="s">
        <v>56</v>
      </c>
      <c r="E63" s="37" t="s">
        <v>105</v>
      </c>
    </row>
    <row r="64" spans="1:5" ht="12.75">
      <c r="A64" s="38" t="s">
        <v>58</v>
      </c>
      <c r="E64" s="39" t="s">
        <v>53</v>
      </c>
    </row>
    <row r="65" spans="1:5" ht="12.75">
      <c r="A65" t="s">
        <v>59</v>
      </c>
      <c r="E65" s="37" t="s">
        <v>86</v>
      </c>
    </row>
    <row r="66" spans="1:16" ht="12.75">
      <c r="A66" s="26" t="s">
        <v>51</v>
      </c>
      <c r="B66" s="31" t="s">
        <v>106</v>
      </c>
      <c r="C66" s="31" t="s">
        <v>107</v>
      </c>
      <c r="D66" s="26" t="s">
        <v>53</v>
      </c>
      <c r="E66" s="32" t="s">
        <v>108</v>
      </c>
      <c r="F66" s="33" t="s">
        <v>97</v>
      </c>
      <c r="G66" s="34">
        <v>1</v>
      </c>
      <c r="H66" s="35">
        <v>0</v>
      </c>
      <c r="I66" s="35">
        <f>ROUND(ROUND(H66,2)*ROUND(G66,3),2)</f>
      </c>
      <c r="J66" s="33" t="s">
        <v>70</v>
      </c>
      <c r="O66">
        <f>(I66*21)/100</f>
      </c>
      <c r="P66" t="s">
        <v>27</v>
      </c>
    </row>
    <row r="67" spans="1:5" ht="12.75">
      <c r="A67" s="36" t="s">
        <v>56</v>
      </c>
      <c r="E67" s="37" t="s">
        <v>109</v>
      </c>
    </row>
    <row r="68" spans="1:5" ht="12.75">
      <c r="A68" s="38" t="s">
        <v>58</v>
      </c>
      <c r="E68" s="39" t="s">
        <v>53</v>
      </c>
    </row>
    <row r="69" spans="1:5" ht="51">
      <c r="A69" t="s">
        <v>59</v>
      </c>
      <c r="E69" s="37" t="s">
        <v>110</v>
      </c>
    </row>
    <row r="70" spans="1:16" ht="12.75">
      <c r="A70" s="26" t="s">
        <v>51</v>
      </c>
      <c r="B70" s="31" t="s">
        <v>111</v>
      </c>
      <c r="C70" s="31" t="s">
        <v>112</v>
      </c>
      <c r="D70" s="26" t="s">
        <v>53</v>
      </c>
      <c r="E70" s="32" t="s">
        <v>113</v>
      </c>
      <c r="F70" s="33" t="s">
        <v>55</v>
      </c>
      <c r="G70" s="34">
        <v>1</v>
      </c>
      <c r="H70" s="35">
        <v>0</v>
      </c>
      <c r="I70" s="35">
        <f>ROUND(ROUND(H70,2)*ROUND(G70,3),2)</f>
      </c>
      <c r="J70" s="33"/>
      <c r="O70">
        <f>(I70*21)/100</f>
      </c>
      <c r="P70" t="s">
        <v>27</v>
      </c>
    </row>
    <row r="71" spans="1:5" ht="25.5">
      <c r="A71" s="36" t="s">
        <v>56</v>
      </c>
      <c r="E71" s="37" t="s">
        <v>114</v>
      </c>
    </row>
    <row r="72" spans="1:5" ht="12.75">
      <c r="A72" s="38" t="s">
        <v>58</v>
      </c>
      <c r="E72" s="39" t="s">
        <v>53</v>
      </c>
    </row>
    <row r="73" spans="1:5" ht="12.75">
      <c r="A73" t="s">
        <v>59</v>
      </c>
      <c r="E73" s="37" t="s">
        <v>115</v>
      </c>
    </row>
    <row r="74" spans="1:16" ht="12.75">
      <c r="A74" s="26" t="s">
        <v>51</v>
      </c>
      <c r="B74" s="31" t="s">
        <v>116</v>
      </c>
      <c r="C74" s="31" t="s">
        <v>117</v>
      </c>
      <c r="D74" s="26" t="s">
        <v>53</v>
      </c>
      <c r="E74" s="32" t="s">
        <v>118</v>
      </c>
      <c r="F74" s="33" t="s">
        <v>97</v>
      </c>
      <c r="G74" s="34">
        <v>2</v>
      </c>
      <c r="H74" s="35">
        <v>0</v>
      </c>
      <c r="I74" s="35">
        <f>ROUND(ROUND(H74,2)*ROUND(G74,3),2)</f>
      </c>
      <c r="J74" s="33" t="s">
        <v>66</v>
      </c>
      <c r="O74">
        <f>(I74*21)/100</f>
      </c>
      <c r="P74" t="s">
        <v>27</v>
      </c>
    </row>
    <row r="75" spans="1:5" ht="12.75">
      <c r="A75" s="36" t="s">
        <v>56</v>
      </c>
      <c r="E75" s="37" t="s">
        <v>119</v>
      </c>
    </row>
    <row r="76" spans="1:5" ht="12.75">
      <c r="A76" s="38" t="s">
        <v>58</v>
      </c>
      <c r="E76" s="39" t="s">
        <v>53</v>
      </c>
    </row>
    <row r="77" spans="1:5" ht="89.25">
      <c r="A77" t="s">
        <v>59</v>
      </c>
      <c r="E77" s="37" t="s">
        <v>120</v>
      </c>
    </row>
    <row r="78" spans="1:16" ht="12.75">
      <c r="A78" s="26" t="s">
        <v>51</v>
      </c>
      <c r="B78" s="31" t="s">
        <v>121</v>
      </c>
      <c r="C78" s="31" t="s">
        <v>122</v>
      </c>
      <c r="D78" s="26" t="s">
        <v>53</v>
      </c>
      <c r="E78" s="32" t="s">
        <v>123</v>
      </c>
      <c r="F78" s="33" t="s">
        <v>55</v>
      </c>
      <c r="G78" s="34">
        <v>1</v>
      </c>
      <c r="H78" s="35">
        <v>0</v>
      </c>
      <c r="I78" s="35">
        <f>ROUND(ROUND(H78,2)*ROUND(G78,3),2)</f>
      </c>
      <c r="J78" s="33" t="s">
        <v>66</v>
      </c>
      <c r="O78">
        <f>(I78*21)/100</f>
      </c>
      <c r="P78" t="s">
        <v>27</v>
      </c>
    </row>
    <row r="79" spans="1:5" ht="12.75">
      <c r="A79" s="36" t="s">
        <v>56</v>
      </c>
      <c r="E79" s="37" t="s">
        <v>53</v>
      </c>
    </row>
    <row r="80" spans="1:5" ht="12.75">
      <c r="A80" s="38" t="s">
        <v>58</v>
      </c>
      <c r="E80" s="39" t="s">
        <v>53</v>
      </c>
    </row>
    <row r="81" spans="1:5" ht="25.5">
      <c r="A81" t="s">
        <v>59</v>
      </c>
      <c r="E81" s="37" t="s">
        <v>124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125</v>
      </c>
      <c r="I3" s="40">
        <f>0+I8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6" t="s">
        <v>22</v>
      </c>
      <c r="C4" s="17" t="s">
        <v>125</v>
      </c>
      <c r="D4" s="6"/>
      <c r="E4" s="18" t="s">
        <v>126</v>
      </c>
      <c r="F4" s="6"/>
      <c r="G4" s="6"/>
      <c r="H4" s="27"/>
      <c r="I4" s="27"/>
      <c r="J4" s="6"/>
      <c r="O4" t="s">
        <v>24</v>
      </c>
      <c r="P4" t="s">
        <v>27</v>
      </c>
    </row>
    <row r="5" spans="1:16" ht="12.75" customHeight="1">
      <c r="A5" s="15" t="s">
        <v>29</v>
      </c>
      <c r="B5" s="15" t="s">
        <v>31</v>
      </c>
      <c r="C5" s="15" t="s">
        <v>33</v>
      </c>
      <c r="D5" s="15" t="s">
        <v>34</v>
      </c>
      <c r="E5" s="15" t="s">
        <v>35</v>
      </c>
      <c r="F5" s="15" t="s">
        <v>37</v>
      </c>
      <c r="G5" s="15" t="s">
        <v>39</v>
      </c>
      <c r="H5" s="15" t="s">
        <v>41</v>
      </c>
      <c r="I5" s="15"/>
      <c r="J5" s="15" t="s">
        <v>46</v>
      </c>
      <c r="O5" t="s">
        <v>25</v>
      </c>
      <c r="P5" t="s">
        <v>27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42</v>
      </c>
      <c r="I6" s="15" t="s">
        <v>44</v>
      </c>
      <c r="J6" s="15"/>
    </row>
    <row r="7" spans="1:10" ht="12.75" customHeight="1">
      <c r="A7" s="15" t="s">
        <v>30</v>
      </c>
      <c r="B7" s="15" t="s">
        <v>32</v>
      </c>
      <c r="C7" s="15" t="s">
        <v>27</v>
      </c>
      <c r="D7" s="15" t="s">
        <v>26</v>
      </c>
      <c r="E7" s="15" t="s">
        <v>36</v>
      </c>
      <c r="F7" s="15" t="s">
        <v>38</v>
      </c>
      <c r="G7" s="15" t="s">
        <v>40</v>
      </c>
      <c r="H7" s="15" t="s">
        <v>43</v>
      </c>
      <c r="I7" s="15" t="s">
        <v>45</v>
      </c>
      <c r="J7" s="15" t="s">
        <v>47</v>
      </c>
    </row>
    <row r="8" spans="1:18" ht="12.75" customHeight="1">
      <c r="A8" s="27" t="s">
        <v>49</v>
      </c>
      <c r="B8" s="27"/>
      <c r="C8" s="28" t="s">
        <v>30</v>
      </c>
      <c r="D8" s="27"/>
      <c r="E8" s="29" t="s">
        <v>50</v>
      </c>
      <c r="F8" s="27"/>
      <c r="G8" s="27"/>
      <c r="H8" s="27"/>
      <c r="I8" s="30">
        <f>0+Q8</f>
      </c>
      <c r="J8" s="27"/>
      <c r="O8">
        <f>0+R8</f>
      </c>
      <c r="Q8">
        <f>0+I9</f>
      </c>
      <c r="R8">
        <f>0+O9</f>
      </c>
    </row>
    <row r="9" spans="1:16" ht="12.75">
      <c r="A9" s="26" t="s">
        <v>51</v>
      </c>
      <c r="B9" s="31" t="s">
        <v>32</v>
      </c>
      <c r="C9" s="31" t="s">
        <v>127</v>
      </c>
      <c r="D9" s="26" t="s">
        <v>53</v>
      </c>
      <c r="E9" s="32" t="s">
        <v>128</v>
      </c>
      <c r="F9" s="33" t="s">
        <v>55</v>
      </c>
      <c r="G9" s="34">
        <v>1</v>
      </c>
      <c r="H9" s="35">
        <v>0</v>
      </c>
      <c r="I9" s="35">
        <f>ROUND(ROUND(H9,2)*ROUND(G9,3),2)</f>
      </c>
      <c r="J9" s="33" t="s">
        <v>70</v>
      </c>
      <c r="O9">
        <f>(I9*21)/100</f>
      </c>
      <c r="P9" t="s">
        <v>27</v>
      </c>
    </row>
    <row r="10" spans="1:5" ht="76.5">
      <c r="A10" s="36" t="s">
        <v>56</v>
      </c>
      <c r="E10" s="37" t="s">
        <v>129</v>
      </c>
    </row>
    <row r="11" spans="1:5" ht="12.75">
      <c r="A11" s="38" t="s">
        <v>58</v>
      </c>
      <c r="E11" s="39" t="s">
        <v>53</v>
      </c>
    </row>
    <row r="12" spans="1:5" ht="12.75">
      <c r="A12" t="s">
        <v>59</v>
      </c>
      <c r="E12" s="37" t="s">
        <v>68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0+O8+O29+O86+O115+O160+O193+O234+O255+O280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130</v>
      </c>
      <c r="I3" s="40">
        <f>0+I8+I29+I86+I115+I160+I193+I234+I255+I280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6" t="s">
        <v>22</v>
      </c>
      <c r="C4" s="17" t="s">
        <v>130</v>
      </c>
      <c r="D4" s="6"/>
      <c r="E4" s="18" t="s">
        <v>131</v>
      </c>
      <c r="F4" s="6"/>
      <c r="G4" s="6"/>
      <c r="H4" s="27"/>
      <c r="I4" s="27"/>
      <c r="J4" s="6"/>
      <c r="O4" t="s">
        <v>24</v>
      </c>
      <c r="P4" t="s">
        <v>27</v>
      </c>
    </row>
    <row r="5" spans="1:16" ht="12.75" customHeight="1">
      <c r="A5" s="15" t="s">
        <v>29</v>
      </c>
      <c r="B5" s="15" t="s">
        <v>31</v>
      </c>
      <c r="C5" s="15" t="s">
        <v>33</v>
      </c>
      <c r="D5" s="15" t="s">
        <v>34</v>
      </c>
      <c r="E5" s="15" t="s">
        <v>35</v>
      </c>
      <c r="F5" s="15" t="s">
        <v>37</v>
      </c>
      <c r="G5" s="15" t="s">
        <v>39</v>
      </c>
      <c r="H5" s="15" t="s">
        <v>41</v>
      </c>
      <c r="I5" s="15"/>
      <c r="J5" s="15" t="s">
        <v>46</v>
      </c>
      <c r="O5" t="s">
        <v>25</v>
      </c>
      <c r="P5" t="s">
        <v>27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42</v>
      </c>
      <c r="I6" s="15" t="s">
        <v>44</v>
      </c>
      <c r="J6" s="15"/>
    </row>
    <row r="7" spans="1:10" ht="12.75" customHeight="1">
      <c r="A7" s="15" t="s">
        <v>30</v>
      </c>
      <c r="B7" s="15" t="s">
        <v>32</v>
      </c>
      <c r="C7" s="15" t="s">
        <v>27</v>
      </c>
      <c r="D7" s="15" t="s">
        <v>26</v>
      </c>
      <c r="E7" s="15" t="s">
        <v>36</v>
      </c>
      <c r="F7" s="15" t="s">
        <v>38</v>
      </c>
      <c r="G7" s="15" t="s">
        <v>40</v>
      </c>
      <c r="H7" s="15" t="s">
        <v>43</v>
      </c>
      <c r="I7" s="15" t="s">
        <v>45</v>
      </c>
      <c r="J7" s="15" t="s">
        <v>47</v>
      </c>
    </row>
    <row r="8" spans="1:18" ht="12.75" customHeight="1">
      <c r="A8" s="27" t="s">
        <v>49</v>
      </c>
      <c r="B8" s="27"/>
      <c r="C8" s="28" t="s">
        <v>30</v>
      </c>
      <c r="D8" s="27"/>
      <c r="E8" s="29" t="s">
        <v>50</v>
      </c>
      <c r="F8" s="27"/>
      <c r="G8" s="27"/>
      <c r="H8" s="27"/>
      <c r="I8" s="30">
        <f>0+Q8</f>
      </c>
      <c r="J8" s="27"/>
      <c r="O8">
        <f>0+R8</f>
      </c>
      <c r="Q8">
        <f>0+I9+I13+I17+I21+I25</f>
      </c>
      <c r="R8">
        <f>0+O9+O13+O17+O21+O25</f>
      </c>
    </row>
    <row r="9" spans="1:16" ht="12.75">
      <c r="A9" s="26" t="s">
        <v>51</v>
      </c>
      <c r="B9" s="31" t="s">
        <v>32</v>
      </c>
      <c r="C9" s="31" t="s">
        <v>132</v>
      </c>
      <c r="D9" s="26" t="s">
        <v>53</v>
      </c>
      <c r="E9" s="32" t="s">
        <v>133</v>
      </c>
      <c r="F9" s="33" t="s">
        <v>134</v>
      </c>
      <c r="G9" s="34">
        <v>31.523</v>
      </c>
      <c r="H9" s="35">
        <v>0</v>
      </c>
      <c r="I9" s="35">
        <f>ROUND(ROUND(H9,2)*ROUND(G9,3),2)</f>
      </c>
      <c r="J9" s="33" t="s">
        <v>70</v>
      </c>
      <c r="O9">
        <f>(I9*21)/100</f>
      </c>
      <c r="P9" t="s">
        <v>27</v>
      </c>
    </row>
    <row r="10" spans="1:5" ht="12.75">
      <c r="A10" s="36" t="s">
        <v>56</v>
      </c>
      <c r="E10" s="37" t="s">
        <v>135</v>
      </c>
    </row>
    <row r="11" spans="1:5" ht="38.25">
      <c r="A11" s="38" t="s">
        <v>58</v>
      </c>
      <c r="E11" s="39" t="s">
        <v>136</v>
      </c>
    </row>
    <row r="12" spans="1:5" ht="25.5">
      <c r="A12" t="s">
        <v>59</v>
      </c>
      <c r="E12" s="37" t="s">
        <v>137</v>
      </c>
    </row>
    <row r="13" spans="1:16" ht="25.5">
      <c r="A13" s="26" t="s">
        <v>51</v>
      </c>
      <c r="B13" s="31" t="s">
        <v>27</v>
      </c>
      <c r="C13" s="31" t="s">
        <v>138</v>
      </c>
      <c r="D13" s="26" t="s">
        <v>53</v>
      </c>
      <c r="E13" s="32" t="s">
        <v>139</v>
      </c>
      <c r="F13" s="33" t="s">
        <v>134</v>
      </c>
      <c r="G13" s="34">
        <v>643.836</v>
      </c>
      <c r="H13" s="35">
        <v>0</v>
      </c>
      <c r="I13" s="35">
        <f>ROUND(ROUND(H13,2)*ROUND(G13,3),2)</f>
      </c>
      <c r="J13" s="33" t="s">
        <v>70</v>
      </c>
      <c r="O13">
        <f>(I13*21)/100</f>
      </c>
      <c r="P13" t="s">
        <v>27</v>
      </c>
    </row>
    <row r="14" spans="1:5" ht="12.75">
      <c r="A14" s="36" t="s">
        <v>56</v>
      </c>
      <c r="E14" s="37" t="s">
        <v>53</v>
      </c>
    </row>
    <row r="15" spans="1:5" ht="51">
      <c r="A15" s="38" t="s">
        <v>58</v>
      </c>
      <c r="E15" s="39" t="s">
        <v>140</v>
      </c>
    </row>
    <row r="16" spans="1:5" ht="140.25">
      <c r="A16" t="s">
        <v>59</v>
      </c>
      <c r="E16" s="37" t="s">
        <v>141</v>
      </c>
    </row>
    <row r="17" spans="1:16" ht="25.5">
      <c r="A17" s="26" t="s">
        <v>51</v>
      </c>
      <c r="B17" s="31" t="s">
        <v>26</v>
      </c>
      <c r="C17" s="31" t="s">
        <v>142</v>
      </c>
      <c r="D17" s="26" t="s">
        <v>53</v>
      </c>
      <c r="E17" s="32" t="s">
        <v>143</v>
      </c>
      <c r="F17" s="33" t="s">
        <v>134</v>
      </c>
      <c r="G17" s="34">
        <v>30.832</v>
      </c>
      <c r="H17" s="35">
        <v>0</v>
      </c>
      <c r="I17" s="35">
        <f>ROUND(ROUND(H17,2)*ROUND(G17,3),2)</f>
      </c>
      <c r="J17" s="33" t="s">
        <v>70</v>
      </c>
      <c r="O17">
        <f>(I17*21)/100</f>
      </c>
      <c r="P17" t="s">
        <v>27</v>
      </c>
    </row>
    <row r="18" spans="1:5" ht="12.75">
      <c r="A18" s="36" t="s">
        <v>56</v>
      </c>
      <c r="E18" s="37" t="s">
        <v>53</v>
      </c>
    </row>
    <row r="19" spans="1:5" ht="12.75">
      <c r="A19" s="38" t="s">
        <v>58</v>
      </c>
      <c r="E19" s="39" t="s">
        <v>144</v>
      </c>
    </row>
    <row r="20" spans="1:5" ht="140.25">
      <c r="A20" t="s">
        <v>59</v>
      </c>
      <c r="E20" s="37" t="s">
        <v>141</v>
      </c>
    </row>
    <row r="21" spans="1:16" ht="25.5">
      <c r="A21" s="26" t="s">
        <v>51</v>
      </c>
      <c r="B21" s="31" t="s">
        <v>36</v>
      </c>
      <c r="C21" s="31" t="s">
        <v>145</v>
      </c>
      <c r="D21" s="26" t="s">
        <v>53</v>
      </c>
      <c r="E21" s="32" t="s">
        <v>146</v>
      </c>
      <c r="F21" s="33" t="s">
        <v>134</v>
      </c>
      <c r="G21" s="34">
        <v>161.077</v>
      </c>
      <c r="H21" s="35">
        <v>0</v>
      </c>
      <c r="I21" s="35">
        <f>ROUND(ROUND(H21,2)*ROUND(G21,3),2)</f>
      </c>
      <c r="J21" s="33" t="s">
        <v>70</v>
      </c>
      <c r="O21">
        <f>(I21*21)/100</f>
      </c>
      <c r="P21" t="s">
        <v>27</v>
      </c>
    </row>
    <row r="22" spans="1:5" ht="12.75">
      <c r="A22" s="36" t="s">
        <v>56</v>
      </c>
      <c r="E22" s="37" t="s">
        <v>53</v>
      </c>
    </row>
    <row r="23" spans="1:5" ht="38.25">
      <c r="A23" s="38" t="s">
        <v>58</v>
      </c>
      <c r="E23" s="39" t="s">
        <v>147</v>
      </c>
    </row>
    <row r="24" spans="1:5" ht="140.25">
      <c r="A24" t="s">
        <v>59</v>
      </c>
      <c r="E24" s="37" t="s">
        <v>141</v>
      </c>
    </row>
    <row r="25" spans="1:16" ht="25.5">
      <c r="A25" s="26" t="s">
        <v>51</v>
      </c>
      <c r="B25" s="31" t="s">
        <v>38</v>
      </c>
      <c r="C25" s="31" t="s">
        <v>148</v>
      </c>
      <c r="D25" s="26" t="s">
        <v>53</v>
      </c>
      <c r="E25" s="32" t="s">
        <v>149</v>
      </c>
      <c r="F25" s="33" t="s">
        <v>134</v>
      </c>
      <c r="G25" s="34">
        <v>148.036</v>
      </c>
      <c r="H25" s="35">
        <v>0</v>
      </c>
      <c r="I25" s="35">
        <f>ROUND(ROUND(H25,2)*ROUND(G25,3),2)</f>
      </c>
      <c r="J25" s="33" t="s">
        <v>70</v>
      </c>
      <c r="O25">
        <f>(I25*21)/100</f>
      </c>
      <c r="P25" t="s">
        <v>27</v>
      </c>
    </row>
    <row r="26" spans="1:5" ht="12.75">
      <c r="A26" s="36" t="s">
        <v>56</v>
      </c>
      <c r="E26" s="37" t="s">
        <v>53</v>
      </c>
    </row>
    <row r="27" spans="1:5" ht="38.25">
      <c r="A27" s="38" t="s">
        <v>58</v>
      </c>
      <c r="E27" s="39" t="s">
        <v>150</v>
      </c>
    </row>
    <row r="28" spans="1:5" ht="140.25">
      <c r="A28" t="s">
        <v>59</v>
      </c>
      <c r="E28" s="37" t="s">
        <v>141</v>
      </c>
    </row>
    <row r="29" spans="1:18" ht="12.75" customHeight="1">
      <c r="A29" s="6" t="s">
        <v>49</v>
      </c>
      <c r="B29" s="6"/>
      <c r="C29" s="42" t="s">
        <v>32</v>
      </c>
      <c r="D29" s="6"/>
      <c r="E29" s="29" t="s">
        <v>151</v>
      </c>
      <c r="F29" s="6"/>
      <c r="G29" s="6"/>
      <c r="H29" s="6"/>
      <c r="I29" s="43">
        <f>0+Q29</f>
      </c>
      <c r="J29" s="6"/>
      <c r="O29">
        <f>0+R29</f>
      </c>
      <c r="Q29">
        <f>0+I30+I34+I38+I42+I46+I50+I54+I58+I62+I66+I70+I74+I78+I82</f>
      </c>
      <c r="R29">
        <f>0+O30+O34+O38+O42+O46+O50+O54+O58+O62+O66+O70+O74+O78+O82</f>
      </c>
    </row>
    <row r="30" spans="1:16" ht="25.5">
      <c r="A30" s="26" t="s">
        <v>51</v>
      </c>
      <c r="B30" s="31" t="s">
        <v>40</v>
      </c>
      <c r="C30" s="31" t="s">
        <v>152</v>
      </c>
      <c r="D30" s="26" t="s">
        <v>53</v>
      </c>
      <c r="E30" s="32" t="s">
        <v>153</v>
      </c>
      <c r="F30" s="33" t="s">
        <v>154</v>
      </c>
      <c r="G30" s="34">
        <v>25.693</v>
      </c>
      <c r="H30" s="35">
        <v>0</v>
      </c>
      <c r="I30" s="35">
        <f>ROUND(ROUND(H30,2)*ROUND(G30,3),2)</f>
      </c>
      <c r="J30" s="33" t="s">
        <v>70</v>
      </c>
      <c r="O30">
        <f>(I30*21)/100</f>
      </c>
      <c r="P30" t="s">
        <v>27</v>
      </c>
    </row>
    <row r="31" spans="1:5" ht="38.25">
      <c r="A31" s="36" t="s">
        <v>56</v>
      </c>
      <c r="E31" s="37" t="s">
        <v>155</v>
      </c>
    </row>
    <row r="32" spans="1:5" ht="12.75">
      <c r="A32" s="38" t="s">
        <v>58</v>
      </c>
      <c r="E32" s="39" t="s">
        <v>156</v>
      </c>
    </row>
    <row r="33" spans="1:5" ht="63.75">
      <c r="A33" t="s">
        <v>59</v>
      </c>
      <c r="E33" s="37" t="s">
        <v>157</v>
      </c>
    </row>
    <row r="34" spans="1:16" ht="25.5">
      <c r="A34" s="26" t="s">
        <v>51</v>
      </c>
      <c r="B34" s="31" t="s">
        <v>76</v>
      </c>
      <c r="C34" s="31" t="s">
        <v>158</v>
      </c>
      <c r="D34" s="26" t="s">
        <v>53</v>
      </c>
      <c r="E34" s="32" t="s">
        <v>159</v>
      </c>
      <c r="F34" s="33" t="s">
        <v>154</v>
      </c>
      <c r="G34" s="34">
        <v>64.098</v>
      </c>
      <c r="H34" s="35">
        <v>0</v>
      </c>
      <c r="I34" s="35">
        <f>ROUND(ROUND(H34,2)*ROUND(G34,3),2)</f>
      </c>
      <c r="J34" s="33" t="s">
        <v>70</v>
      </c>
      <c r="O34">
        <f>(I34*21)/100</f>
      </c>
      <c r="P34" t="s">
        <v>27</v>
      </c>
    </row>
    <row r="35" spans="1:5" ht="12.75">
      <c r="A35" s="36" t="s">
        <v>56</v>
      </c>
      <c r="E35" s="37" t="s">
        <v>160</v>
      </c>
    </row>
    <row r="36" spans="1:5" ht="12.75">
      <c r="A36" s="38" t="s">
        <v>58</v>
      </c>
      <c r="E36" s="39" t="s">
        <v>161</v>
      </c>
    </row>
    <row r="37" spans="1:5" ht="63.75">
      <c r="A37" t="s">
        <v>59</v>
      </c>
      <c r="E37" s="37" t="s">
        <v>157</v>
      </c>
    </row>
    <row r="38" spans="1:16" ht="12.75">
      <c r="A38" s="26" t="s">
        <v>51</v>
      </c>
      <c r="B38" s="31" t="s">
        <v>82</v>
      </c>
      <c r="C38" s="31" t="s">
        <v>162</v>
      </c>
      <c r="D38" s="26" t="s">
        <v>53</v>
      </c>
      <c r="E38" s="32" t="s">
        <v>163</v>
      </c>
      <c r="F38" s="33" t="s">
        <v>154</v>
      </c>
      <c r="G38" s="34">
        <v>19.764</v>
      </c>
      <c r="H38" s="35">
        <v>0</v>
      </c>
      <c r="I38" s="35">
        <f>ROUND(ROUND(H38,2)*ROUND(G38,3),2)</f>
      </c>
      <c r="J38" s="33" t="s">
        <v>70</v>
      </c>
      <c r="O38">
        <f>(I38*21)/100</f>
      </c>
      <c r="P38" t="s">
        <v>27</v>
      </c>
    </row>
    <row r="39" spans="1:5" ht="25.5">
      <c r="A39" s="36" t="s">
        <v>56</v>
      </c>
      <c r="E39" s="37" t="s">
        <v>164</v>
      </c>
    </row>
    <row r="40" spans="1:5" ht="12.75">
      <c r="A40" s="38" t="s">
        <v>58</v>
      </c>
      <c r="E40" s="39" t="s">
        <v>165</v>
      </c>
    </row>
    <row r="41" spans="1:5" ht="63.75">
      <c r="A41" t="s">
        <v>59</v>
      </c>
      <c r="E41" s="37" t="s">
        <v>157</v>
      </c>
    </row>
    <row r="42" spans="1:16" ht="12.75">
      <c r="A42" s="26" t="s">
        <v>51</v>
      </c>
      <c r="B42" s="31" t="s">
        <v>43</v>
      </c>
      <c r="C42" s="31" t="s">
        <v>166</v>
      </c>
      <c r="D42" s="26" t="s">
        <v>53</v>
      </c>
      <c r="E42" s="32" t="s">
        <v>167</v>
      </c>
      <c r="F42" s="33" t="s">
        <v>168</v>
      </c>
      <c r="G42" s="34">
        <v>29.9</v>
      </c>
      <c r="H42" s="35">
        <v>0</v>
      </c>
      <c r="I42" s="35">
        <f>ROUND(ROUND(H42,2)*ROUND(G42,3),2)</f>
      </c>
      <c r="J42" s="33" t="s">
        <v>70</v>
      </c>
      <c r="O42">
        <f>(I42*21)/100</f>
      </c>
      <c r="P42" t="s">
        <v>27</v>
      </c>
    </row>
    <row r="43" spans="1:5" ht="12.75">
      <c r="A43" s="36" t="s">
        <v>56</v>
      </c>
      <c r="E43" s="37" t="s">
        <v>53</v>
      </c>
    </row>
    <row r="44" spans="1:5" ht="38.25">
      <c r="A44" s="38" t="s">
        <v>58</v>
      </c>
      <c r="E44" s="39" t="s">
        <v>169</v>
      </c>
    </row>
    <row r="45" spans="1:5" ht="25.5">
      <c r="A45" t="s">
        <v>59</v>
      </c>
      <c r="E45" s="37" t="s">
        <v>170</v>
      </c>
    </row>
    <row r="46" spans="1:16" ht="12.75">
      <c r="A46" s="26" t="s">
        <v>51</v>
      </c>
      <c r="B46" s="31" t="s">
        <v>45</v>
      </c>
      <c r="C46" s="31" t="s">
        <v>171</v>
      </c>
      <c r="D46" s="26" t="s">
        <v>53</v>
      </c>
      <c r="E46" s="32" t="s">
        <v>172</v>
      </c>
      <c r="F46" s="33" t="s">
        <v>154</v>
      </c>
      <c r="G46" s="34">
        <v>10.5</v>
      </c>
      <c r="H46" s="35">
        <v>0</v>
      </c>
      <c r="I46" s="35">
        <f>ROUND(ROUND(H46,2)*ROUND(G46,3),2)</f>
      </c>
      <c r="J46" s="33" t="s">
        <v>70</v>
      </c>
      <c r="O46">
        <f>(I46*21)/100</f>
      </c>
      <c r="P46" t="s">
        <v>27</v>
      </c>
    </row>
    <row r="47" spans="1:5" ht="12.75">
      <c r="A47" s="36" t="s">
        <v>56</v>
      </c>
      <c r="E47" s="37" t="s">
        <v>53</v>
      </c>
    </row>
    <row r="48" spans="1:5" ht="12.75">
      <c r="A48" s="38" t="s">
        <v>58</v>
      </c>
      <c r="E48" s="39" t="s">
        <v>173</v>
      </c>
    </row>
    <row r="49" spans="1:5" ht="76.5">
      <c r="A49" t="s">
        <v>59</v>
      </c>
      <c r="E49" s="37" t="s">
        <v>174</v>
      </c>
    </row>
    <row r="50" spans="1:16" ht="12.75">
      <c r="A50" s="26" t="s">
        <v>51</v>
      </c>
      <c r="B50" s="31" t="s">
        <v>47</v>
      </c>
      <c r="C50" s="31" t="s">
        <v>175</v>
      </c>
      <c r="D50" s="26" t="s">
        <v>53</v>
      </c>
      <c r="E50" s="32" t="s">
        <v>176</v>
      </c>
      <c r="F50" s="33" t="s">
        <v>177</v>
      </c>
      <c r="G50" s="34">
        <v>100</v>
      </c>
      <c r="H50" s="35">
        <v>0</v>
      </c>
      <c r="I50" s="35">
        <f>ROUND(ROUND(H50,2)*ROUND(G50,3),2)</f>
      </c>
      <c r="J50" s="33" t="s">
        <v>70</v>
      </c>
      <c r="O50">
        <f>(I50*21)/100</f>
      </c>
      <c r="P50" t="s">
        <v>27</v>
      </c>
    </row>
    <row r="51" spans="1:5" ht="12.75">
      <c r="A51" s="36" t="s">
        <v>56</v>
      </c>
      <c r="E51" s="37" t="s">
        <v>178</v>
      </c>
    </row>
    <row r="52" spans="1:5" ht="12.75">
      <c r="A52" s="38" t="s">
        <v>58</v>
      </c>
      <c r="E52" s="39" t="s">
        <v>53</v>
      </c>
    </row>
    <row r="53" spans="1:5" ht="38.25">
      <c r="A53" t="s">
        <v>59</v>
      </c>
      <c r="E53" s="37" t="s">
        <v>179</v>
      </c>
    </row>
    <row r="54" spans="1:16" ht="12.75">
      <c r="A54" s="26" t="s">
        <v>51</v>
      </c>
      <c r="B54" s="31" t="s">
        <v>94</v>
      </c>
      <c r="C54" s="31" t="s">
        <v>180</v>
      </c>
      <c r="D54" s="26" t="s">
        <v>53</v>
      </c>
      <c r="E54" s="32" t="s">
        <v>181</v>
      </c>
      <c r="F54" s="33" t="s">
        <v>168</v>
      </c>
      <c r="G54" s="34">
        <v>31</v>
      </c>
      <c r="H54" s="35">
        <v>0</v>
      </c>
      <c r="I54" s="35">
        <f>ROUND(ROUND(H54,2)*ROUND(G54,3),2)</f>
      </c>
      <c r="J54" s="33" t="s">
        <v>70</v>
      </c>
      <c r="O54">
        <f>(I54*21)/100</f>
      </c>
      <c r="P54" t="s">
        <v>27</v>
      </c>
    </row>
    <row r="55" spans="1:5" ht="25.5">
      <c r="A55" s="36" t="s">
        <v>56</v>
      </c>
      <c r="E55" s="37" t="s">
        <v>182</v>
      </c>
    </row>
    <row r="56" spans="1:5" ht="12.75">
      <c r="A56" s="38" t="s">
        <v>58</v>
      </c>
      <c r="E56" s="39" t="s">
        <v>183</v>
      </c>
    </row>
    <row r="57" spans="1:5" ht="38.25">
      <c r="A57" t="s">
        <v>59</v>
      </c>
      <c r="E57" s="37" t="s">
        <v>184</v>
      </c>
    </row>
    <row r="58" spans="1:16" ht="12.75">
      <c r="A58" s="26" t="s">
        <v>51</v>
      </c>
      <c r="B58" s="31" t="s">
        <v>98</v>
      </c>
      <c r="C58" s="31" t="s">
        <v>185</v>
      </c>
      <c r="D58" s="26" t="s">
        <v>53</v>
      </c>
      <c r="E58" s="32" t="s">
        <v>186</v>
      </c>
      <c r="F58" s="33" t="s">
        <v>154</v>
      </c>
      <c r="G58" s="34">
        <v>60.717</v>
      </c>
      <c r="H58" s="35">
        <v>0</v>
      </c>
      <c r="I58" s="35">
        <f>ROUND(ROUND(H58,2)*ROUND(G58,3),2)</f>
      </c>
      <c r="J58" s="33" t="s">
        <v>70</v>
      </c>
      <c r="O58">
        <f>(I58*21)/100</f>
      </c>
      <c r="P58" t="s">
        <v>27</v>
      </c>
    </row>
    <row r="59" spans="1:5" ht="38.25">
      <c r="A59" s="36" t="s">
        <v>56</v>
      </c>
      <c r="E59" s="37" t="s">
        <v>187</v>
      </c>
    </row>
    <row r="60" spans="1:5" ht="63.75">
      <c r="A60" s="38" t="s">
        <v>58</v>
      </c>
      <c r="E60" s="39" t="s">
        <v>188</v>
      </c>
    </row>
    <row r="61" spans="1:5" ht="369.75">
      <c r="A61" t="s">
        <v>59</v>
      </c>
      <c r="E61" s="37" t="s">
        <v>189</v>
      </c>
    </row>
    <row r="62" spans="1:16" ht="12.75">
      <c r="A62" s="26" t="s">
        <v>51</v>
      </c>
      <c r="B62" s="31" t="s">
        <v>102</v>
      </c>
      <c r="C62" s="31" t="s">
        <v>190</v>
      </c>
      <c r="D62" s="26" t="s">
        <v>53</v>
      </c>
      <c r="E62" s="32" t="s">
        <v>191</v>
      </c>
      <c r="F62" s="33" t="s">
        <v>154</v>
      </c>
      <c r="G62" s="34">
        <v>269.3</v>
      </c>
      <c r="H62" s="35">
        <v>0</v>
      </c>
      <c r="I62" s="35">
        <f>ROUND(ROUND(H62,2)*ROUND(G62,3),2)</f>
      </c>
      <c r="J62" s="33" t="s">
        <v>70</v>
      </c>
      <c r="O62">
        <f>(I62*21)/100</f>
      </c>
      <c r="P62" t="s">
        <v>27</v>
      </c>
    </row>
    <row r="63" spans="1:5" ht="38.25">
      <c r="A63" s="36" t="s">
        <v>56</v>
      </c>
      <c r="E63" s="37" t="s">
        <v>187</v>
      </c>
    </row>
    <row r="64" spans="1:5" ht="51">
      <c r="A64" s="38" t="s">
        <v>58</v>
      </c>
      <c r="E64" s="39" t="s">
        <v>192</v>
      </c>
    </row>
    <row r="65" spans="1:5" ht="318.75">
      <c r="A65" t="s">
        <v>59</v>
      </c>
      <c r="E65" s="37" t="s">
        <v>193</v>
      </c>
    </row>
    <row r="66" spans="1:16" ht="12.75">
      <c r="A66" s="26" t="s">
        <v>51</v>
      </c>
      <c r="B66" s="31" t="s">
        <v>106</v>
      </c>
      <c r="C66" s="31" t="s">
        <v>194</v>
      </c>
      <c r="D66" s="26" t="s">
        <v>53</v>
      </c>
      <c r="E66" s="32" t="s">
        <v>195</v>
      </c>
      <c r="F66" s="33" t="s">
        <v>154</v>
      </c>
      <c r="G66" s="34">
        <v>8.844</v>
      </c>
      <c r="H66" s="35">
        <v>0</v>
      </c>
      <c r="I66" s="35">
        <f>ROUND(ROUND(H66,2)*ROUND(G66,3),2)</f>
      </c>
      <c r="J66" s="33" t="s">
        <v>70</v>
      </c>
      <c r="O66">
        <f>(I66*21)/100</f>
      </c>
      <c r="P66" t="s">
        <v>27</v>
      </c>
    </row>
    <row r="67" spans="1:5" ht="12.75">
      <c r="A67" s="36" t="s">
        <v>56</v>
      </c>
      <c r="E67" s="37" t="s">
        <v>53</v>
      </c>
    </row>
    <row r="68" spans="1:5" ht="38.25">
      <c r="A68" s="38" t="s">
        <v>58</v>
      </c>
      <c r="E68" s="39" t="s">
        <v>196</v>
      </c>
    </row>
    <row r="69" spans="1:5" ht="318.75">
      <c r="A69" t="s">
        <v>59</v>
      </c>
      <c r="E69" s="37" t="s">
        <v>193</v>
      </c>
    </row>
    <row r="70" spans="1:16" ht="12.75">
      <c r="A70" s="26" t="s">
        <v>51</v>
      </c>
      <c r="B70" s="31" t="s">
        <v>111</v>
      </c>
      <c r="C70" s="31" t="s">
        <v>197</v>
      </c>
      <c r="D70" s="26" t="s">
        <v>64</v>
      </c>
      <c r="E70" s="32" t="s">
        <v>198</v>
      </c>
      <c r="F70" s="33" t="s">
        <v>154</v>
      </c>
      <c r="G70" s="34">
        <v>40.79</v>
      </c>
      <c r="H70" s="35">
        <v>0</v>
      </c>
      <c r="I70" s="35">
        <f>ROUND(ROUND(H70,2)*ROUND(G70,3),2)</f>
      </c>
      <c r="J70" s="33" t="s">
        <v>70</v>
      </c>
      <c r="O70">
        <f>(I70*21)/100</f>
      </c>
      <c r="P70" t="s">
        <v>27</v>
      </c>
    </row>
    <row r="71" spans="1:5" ht="12.75">
      <c r="A71" s="36" t="s">
        <v>56</v>
      </c>
      <c r="E71" s="37" t="s">
        <v>199</v>
      </c>
    </row>
    <row r="72" spans="1:5" ht="63.75">
      <c r="A72" s="38" t="s">
        <v>58</v>
      </c>
      <c r="E72" s="39" t="s">
        <v>200</v>
      </c>
    </row>
    <row r="73" spans="1:5" ht="280.5">
      <c r="A73" t="s">
        <v>59</v>
      </c>
      <c r="E73" s="37" t="s">
        <v>201</v>
      </c>
    </row>
    <row r="74" spans="1:16" ht="12.75">
      <c r="A74" s="26" t="s">
        <v>51</v>
      </c>
      <c r="B74" s="31" t="s">
        <v>116</v>
      </c>
      <c r="C74" s="31" t="s">
        <v>197</v>
      </c>
      <c r="D74" s="26" t="s">
        <v>69</v>
      </c>
      <c r="E74" s="32" t="s">
        <v>198</v>
      </c>
      <c r="F74" s="33" t="s">
        <v>154</v>
      </c>
      <c r="G74" s="34">
        <v>28.217</v>
      </c>
      <c r="H74" s="35">
        <v>0</v>
      </c>
      <c r="I74" s="35">
        <f>ROUND(ROUND(H74,2)*ROUND(G74,3),2)</f>
      </c>
      <c r="J74" s="33" t="s">
        <v>70</v>
      </c>
      <c r="O74">
        <f>(I74*21)/100</f>
      </c>
      <c r="P74" t="s">
        <v>27</v>
      </c>
    </row>
    <row r="75" spans="1:5" ht="25.5">
      <c r="A75" s="36" t="s">
        <v>56</v>
      </c>
      <c r="E75" s="37" t="s">
        <v>202</v>
      </c>
    </row>
    <row r="76" spans="1:5" ht="12.75">
      <c r="A76" s="38" t="s">
        <v>58</v>
      </c>
      <c r="E76" s="39" t="s">
        <v>203</v>
      </c>
    </row>
    <row r="77" spans="1:5" ht="280.5">
      <c r="A77" t="s">
        <v>59</v>
      </c>
      <c r="E77" s="37" t="s">
        <v>201</v>
      </c>
    </row>
    <row r="78" spans="1:16" ht="12.75">
      <c r="A78" s="26" t="s">
        <v>51</v>
      </c>
      <c r="B78" s="31" t="s">
        <v>121</v>
      </c>
      <c r="C78" s="31" t="s">
        <v>204</v>
      </c>
      <c r="D78" s="26" t="s">
        <v>53</v>
      </c>
      <c r="E78" s="32" t="s">
        <v>205</v>
      </c>
      <c r="F78" s="33" t="s">
        <v>154</v>
      </c>
      <c r="G78" s="34">
        <v>3.2</v>
      </c>
      <c r="H78" s="35">
        <v>0</v>
      </c>
      <c r="I78" s="35">
        <f>ROUND(ROUND(H78,2)*ROUND(G78,3),2)</f>
      </c>
      <c r="J78" s="33" t="s">
        <v>70</v>
      </c>
      <c r="O78">
        <f>(I78*21)/100</f>
      </c>
      <c r="P78" t="s">
        <v>27</v>
      </c>
    </row>
    <row r="79" spans="1:5" ht="12.75">
      <c r="A79" s="36" t="s">
        <v>56</v>
      </c>
      <c r="E79" s="37" t="s">
        <v>206</v>
      </c>
    </row>
    <row r="80" spans="1:5" ht="12.75">
      <c r="A80" s="38" t="s">
        <v>58</v>
      </c>
      <c r="E80" s="39" t="s">
        <v>207</v>
      </c>
    </row>
    <row r="81" spans="1:5" ht="229.5">
      <c r="A81" t="s">
        <v>59</v>
      </c>
      <c r="E81" s="37" t="s">
        <v>208</v>
      </c>
    </row>
    <row r="82" spans="1:16" ht="12.75">
      <c r="A82" s="26" t="s">
        <v>51</v>
      </c>
      <c r="B82" s="31" t="s">
        <v>209</v>
      </c>
      <c r="C82" s="31" t="s">
        <v>210</v>
      </c>
      <c r="D82" s="26" t="s">
        <v>53</v>
      </c>
      <c r="E82" s="32" t="s">
        <v>211</v>
      </c>
      <c r="F82" s="33" t="s">
        <v>79</v>
      </c>
      <c r="G82" s="34">
        <v>102</v>
      </c>
      <c r="H82" s="35">
        <v>0</v>
      </c>
      <c r="I82" s="35">
        <f>ROUND(ROUND(H82,2)*ROUND(G82,3),2)</f>
      </c>
      <c r="J82" s="33" t="s">
        <v>70</v>
      </c>
      <c r="O82">
        <f>(I82*21)/100</f>
      </c>
      <c r="P82" t="s">
        <v>27</v>
      </c>
    </row>
    <row r="83" spans="1:5" ht="12.75">
      <c r="A83" s="36" t="s">
        <v>56</v>
      </c>
      <c r="E83" s="37" t="s">
        <v>212</v>
      </c>
    </row>
    <row r="84" spans="1:5" ht="12.75">
      <c r="A84" s="38" t="s">
        <v>58</v>
      </c>
      <c r="E84" s="39" t="s">
        <v>213</v>
      </c>
    </row>
    <row r="85" spans="1:5" ht="25.5">
      <c r="A85" t="s">
        <v>59</v>
      </c>
      <c r="E85" s="37" t="s">
        <v>214</v>
      </c>
    </row>
    <row r="86" spans="1:18" ht="12.75" customHeight="1">
      <c r="A86" s="6" t="s">
        <v>49</v>
      </c>
      <c r="B86" s="6"/>
      <c r="C86" s="42" t="s">
        <v>27</v>
      </c>
      <c r="D86" s="6"/>
      <c r="E86" s="29" t="s">
        <v>215</v>
      </c>
      <c r="F86" s="6"/>
      <c r="G86" s="6"/>
      <c r="H86" s="6"/>
      <c r="I86" s="43">
        <f>0+Q86</f>
      </c>
      <c r="J86" s="6"/>
      <c r="O86">
        <f>0+R86</f>
      </c>
      <c r="Q86">
        <f>0+I87+I91+I95+I99+I103+I107+I111</f>
      </c>
      <c r="R86">
        <f>0+O87+O91+O95+O99+O103+O107+O111</f>
      </c>
    </row>
    <row r="87" spans="1:16" ht="12.75">
      <c r="A87" s="26" t="s">
        <v>51</v>
      </c>
      <c r="B87" s="31" t="s">
        <v>216</v>
      </c>
      <c r="C87" s="31" t="s">
        <v>217</v>
      </c>
      <c r="D87" s="26" t="s">
        <v>53</v>
      </c>
      <c r="E87" s="32" t="s">
        <v>218</v>
      </c>
      <c r="F87" s="33" t="s">
        <v>168</v>
      </c>
      <c r="G87" s="34">
        <v>25</v>
      </c>
      <c r="H87" s="35">
        <v>0</v>
      </c>
      <c r="I87" s="35">
        <f>ROUND(ROUND(H87,2)*ROUND(G87,3),2)</f>
      </c>
      <c r="J87" s="33" t="s">
        <v>70</v>
      </c>
      <c r="O87">
        <f>(I87*21)/100</f>
      </c>
      <c r="P87" t="s">
        <v>27</v>
      </c>
    </row>
    <row r="88" spans="1:5" ht="25.5">
      <c r="A88" s="36" t="s">
        <v>56</v>
      </c>
      <c r="E88" s="37" t="s">
        <v>219</v>
      </c>
    </row>
    <row r="89" spans="1:5" ht="12.75">
      <c r="A89" s="38" t="s">
        <v>58</v>
      </c>
      <c r="E89" s="39" t="s">
        <v>220</v>
      </c>
    </row>
    <row r="90" spans="1:5" ht="165.75">
      <c r="A90" t="s">
        <v>59</v>
      </c>
      <c r="E90" s="37" t="s">
        <v>221</v>
      </c>
    </row>
    <row r="91" spans="1:16" ht="12.75">
      <c r="A91" s="26" t="s">
        <v>51</v>
      </c>
      <c r="B91" s="31" t="s">
        <v>222</v>
      </c>
      <c r="C91" s="31" t="s">
        <v>223</v>
      </c>
      <c r="D91" s="26" t="s">
        <v>53</v>
      </c>
      <c r="E91" s="32" t="s">
        <v>224</v>
      </c>
      <c r="F91" s="33" t="s">
        <v>154</v>
      </c>
      <c r="G91" s="34">
        <v>7.15</v>
      </c>
      <c r="H91" s="35">
        <v>0</v>
      </c>
      <c r="I91" s="35">
        <f>ROUND(ROUND(H91,2)*ROUND(G91,3),2)</f>
      </c>
      <c r="J91" s="33" t="s">
        <v>70</v>
      </c>
      <c r="O91">
        <f>(I91*21)/100</f>
      </c>
      <c r="P91" t="s">
        <v>27</v>
      </c>
    </row>
    <row r="92" spans="1:5" ht="12.75">
      <c r="A92" s="36" t="s">
        <v>56</v>
      </c>
      <c r="E92" s="37" t="s">
        <v>225</v>
      </c>
    </row>
    <row r="93" spans="1:5" ht="12.75">
      <c r="A93" s="38" t="s">
        <v>58</v>
      </c>
      <c r="E93" s="39" t="s">
        <v>226</v>
      </c>
    </row>
    <row r="94" spans="1:5" ht="38.25">
      <c r="A94" t="s">
        <v>59</v>
      </c>
      <c r="E94" s="37" t="s">
        <v>227</v>
      </c>
    </row>
    <row r="95" spans="1:16" ht="12.75">
      <c r="A95" s="26" t="s">
        <v>51</v>
      </c>
      <c r="B95" s="31" t="s">
        <v>228</v>
      </c>
      <c r="C95" s="31" t="s">
        <v>229</v>
      </c>
      <c r="D95" s="26" t="s">
        <v>53</v>
      </c>
      <c r="E95" s="32" t="s">
        <v>230</v>
      </c>
      <c r="F95" s="33" t="s">
        <v>168</v>
      </c>
      <c r="G95" s="34">
        <v>234</v>
      </c>
      <c r="H95" s="35">
        <v>0</v>
      </c>
      <c r="I95" s="35">
        <f>ROUND(ROUND(H95,2)*ROUND(G95,3),2)</f>
      </c>
      <c r="J95" s="33" t="s">
        <v>70</v>
      </c>
      <c r="O95">
        <f>(I95*21)/100</f>
      </c>
      <c r="P95" t="s">
        <v>27</v>
      </c>
    </row>
    <row r="96" spans="1:5" ht="51">
      <c r="A96" s="36" t="s">
        <v>56</v>
      </c>
      <c r="E96" s="37" t="s">
        <v>231</v>
      </c>
    </row>
    <row r="97" spans="1:5" ht="63.75">
      <c r="A97" s="38" t="s">
        <v>58</v>
      </c>
      <c r="E97" s="39" t="s">
        <v>232</v>
      </c>
    </row>
    <row r="98" spans="1:5" ht="51">
      <c r="A98" t="s">
        <v>59</v>
      </c>
      <c r="E98" s="37" t="s">
        <v>233</v>
      </c>
    </row>
    <row r="99" spans="1:16" ht="25.5">
      <c r="A99" s="26" t="s">
        <v>51</v>
      </c>
      <c r="B99" s="31" t="s">
        <v>234</v>
      </c>
      <c r="C99" s="31" t="s">
        <v>235</v>
      </c>
      <c r="D99" s="26" t="s">
        <v>53</v>
      </c>
      <c r="E99" s="32" t="s">
        <v>236</v>
      </c>
      <c r="F99" s="33" t="s">
        <v>168</v>
      </c>
      <c r="G99" s="34">
        <v>21.6</v>
      </c>
      <c r="H99" s="35">
        <v>0</v>
      </c>
      <c r="I99" s="35">
        <f>ROUND(ROUND(H99,2)*ROUND(G99,3),2)</f>
      </c>
      <c r="J99" s="33" t="s">
        <v>70</v>
      </c>
      <c r="O99">
        <f>(I99*21)/100</f>
      </c>
      <c r="P99" t="s">
        <v>27</v>
      </c>
    </row>
    <row r="100" spans="1:5" ht="38.25">
      <c r="A100" s="36" t="s">
        <v>56</v>
      </c>
      <c r="E100" s="37" t="s">
        <v>237</v>
      </c>
    </row>
    <row r="101" spans="1:5" ht="12.75">
      <c r="A101" s="38" t="s">
        <v>58</v>
      </c>
      <c r="E101" s="39" t="s">
        <v>238</v>
      </c>
    </row>
    <row r="102" spans="1:5" ht="63.75">
      <c r="A102" t="s">
        <v>59</v>
      </c>
      <c r="E102" s="37" t="s">
        <v>239</v>
      </c>
    </row>
    <row r="103" spans="1:16" ht="25.5">
      <c r="A103" s="26" t="s">
        <v>51</v>
      </c>
      <c r="B103" s="31" t="s">
        <v>240</v>
      </c>
      <c r="C103" s="31" t="s">
        <v>241</v>
      </c>
      <c r="D103" s="26" t="s">
        <v>53</v>
      </c>
      <c r="E103" s="32" t="s">
        <v>242</v>
      </c>
      <c r="F103" s="33" t="s">
        <v>168</v>
      </c>
      <c r="G103" s="34">
        <v>108</v>
      </c>
      <c r="H103" s="35">
        <v>0</v>
      </c>
      <c r="I103" s="35">
        <f>ROUND(ROUND(H103,2)*ROUND(G103,3),2)</f>
      </c>
      <c r="J103" s="33" t="s">
        <v>70</v>
      </c>
      <c r="O103">
        <f>(I103*21)/100</f>
      </c>
      <c r="P103" t="s">
        <v>27</v>
      </c>
    </row>
    <row r="104" spans="1:5" ht="63.75">
      <c r="A104" s="36" t="s">
        <v>56</v>
      </c>
      <c r="E104" s="37" t="s">
        <v>243</v>
      </c>
    </row>
    <row r="105" spans="1:5" ht="63.75">
      <c r="A105" s="38" t="s">
        <v>58</v>
      </c>
      <c r="E105" s="39" t="s">
        <v>244</v>
      </c>
    </row>
    <row r="106" spans="1:5" ht="63.75">
      <c r="A106" t="s">
        <v>59</v>
      </c>
      <c r="E106" s="37" t="s">
        <v>239</v>
      </c>
    </row>
    <row r="107" spans="1:16" ht="25.5">
      <c r="A107" s="26" t="s">
        <v>51</v>
      </c>
      <c r="B107" s="31" t="s">
        <v>245</v>
      </c>
      <c r="C107" s="31" t="s">
        <v>246</v>
      </c>
      <c r="D107" s="26" t="s">
        <v>53</v>
      </c>
      <c r="E107" s="32" t="s">
        <v>247</v>
      </c>
      <c r="F107" s="33" t="s">
        <v>168</v>
      </c>
      <c r="G107" s="34">
        <v>72</v>
      </c>
      <c r="H107" s="35">
        <v>0</v>
      </c>
      <c r="I107" s="35">
        <f>ROUND(ROUND(H107,2)*ROUND(G107,3),2)</f>
      </c>
      <c r="J107" s="33" t="s">
        <v>70</v>
      </c>
      <c r="O107">
        <f>(I107*21)/100</f>
      </c>
      <c r="P107" t="s">
        <v>27</v>
      </c>
    </row>
    <row r="108" spans="1:5" ht="38.25">
      <c r="A108" s="36" t="s">
        <v>56</v>
      </c>
      <c r="E108" s="37" t="s">
        <v>248</v>
      </c>
    </row>
    <row r="109" spans="1:5" ht="12.75">
      <c r="A109" s="38" t="s">
        <v>58</v>
      </c>
      <c r="E109" s="39" t="s">
        <v>249</v>
      </c>
    </row>
    <row r="110" spans="1:5" ht="63.75">
      <c r="A110" t="s">
        <v>59</v>
      </c>
      <c r="E110" s="37" t="s">
        <v>239</v>
      </c>
    </row>
    <row r="111" spans="1:16" ht="25.5">
      <c r="A111" s="26" t="s">
        <v>51</v>
      </c>
      <c r="B111" s="31" t="s">
        <v>250</v>
      </c>
      <c r="C111" s="31" t="s">
        <v>251</v>
      </c>
      <c r="D111" s="26" t="s">
        <v>53</v>
      </c>
      <c r="E111" s="32" t="s">
        <v>252</v>
      </c>
      <c r="F111" s="33" t="s">
        <v>168</v>
      </c>
      <c r="G111" s="34">
        <v>36</v>
      </c>
      <c r="H111" s="35">
        <v>0</v>
      </c>
      <c r="I111" s="35">
        <f>ROUND(ROUND(H111,2)*ROUND(G111,3),2)</f>
      </c>
      <c r="J111" s="33" t="s">
        <v>70</v>
      </c>
      <c r="O111">
        <f>(I111*21)/100</f>
      </c>
      <c r="P111" t="s">
        <v>27</v>
      </c>
    </row>
    <row r="112" spans="1:5" ht="38.25">
      <c r="A112" s="36" t="s">
        <v>56</v>
      </c>
      <c r="E112" s="37" t="s">
        <v>253</v>
      </c>
    </row>
    <row r="113" spans="1:5" ht="12.75">
      <c r="A113" s="38" t="s">
        <v>58</v>
      </c>
      <c r="E113" s="39" t="s">
        <v>254</v>
      </c>
    </row>
    <row r="114" spans="1:5" ht="63.75">
      <c r="A114" t="s">
        <v>59</v>
      </c>
      <c r="E114" s="37" t="s">
        <v>239</v>
      </c>
    </row>
    <row r="115" spans="1:18" ht="12.75" customHeight="1">
      <c r="A115" s="6" t="s">
        <v>49</v>
      </c>
      <c r="B115" s="6"/>
      <c r="C115" s="42" t="s">
        <v>26</v>
      </c>
      <c r="D115" s="6"/>
      <c r="E115" s="29" t="s">
        <v>255</v>
      </c>
      <c r="F115" s="6"/>
      <c r="G115" s="6"/>
      <c r="H115" s="6"/>
      <c r="I115" s="43">
        <f>0+Q115</f>
      </c>
      <c r="J115" s="6"/>
      <c r="O115">
        <f>0+R115</f>
      </c>
      <c r="Q115">
        <f>0+I116+I120+I124+I128+I132+I136+I140+I144+I148+I152+I156</f>
      </c>
      <c r="R115">
        <f>0+O116+O120+O124+O128+O132+O136+O140+O144+O148+O152+O156</f>
      </c>
    </row>
    <row r="116" spans="1:16" ht="12.75">
      <c r="A116" s="26" t="s">
        <v>51</v>
      </c>
      <c r="B116" s="31" t="s">
        <v>256</v>
      </c>
      <c r="C116" s="31" t="s">
        <v>257</v>
      </c>
      <c r="D116" s="26" t="s">
        <v>53</v>
      </c>
      <c r="E116" s="32" t="s">
        <v>258</v>
      </c>
      <c r="F116" s="33" t="s">
        <v>154</v>
      </c>
      <c r="G116" s="34">
        <v>8.239</v>
      </c>
      <c r="H116" s="35">
        <v>0</v>
      </c>
      <c r="I116" s="35">
        <f>ROUND(ROUND(H116,2)*ROUND(G116,3),2)</f>
      </c>
      <c r="J116" s="33" t="s">
        <v>70</v>
      </c>
      <c r="O116">
        <f>(I116*21)/100</f>
      </c>
      <c r="P116" t="s">
        <v>27</v>
      </c>
    </row>
    <row r="117" spans="1:5" ht="12.75">
      <c r="A117" s="36" t="s">
        <v>56</v>
      </c>
      <c r="E117" s="37" t="s">
        <v>259</v>
      </c>
    </row>
    <row r="118" spans="1:5" ht="38.25">
      <c r="A118" s="38" t="s">
        <v>58</v>
      </c>
      <c r="E118" s="39" t="s">
        <v>260</v>
      </c>
    </row>
    <row r="119" spans="1:5" ht="229.5">
      <c r="A119" t="s">
        <v>59</v>
      </c>
      <c r="E119" s="37" t="s">
        <v>261</v>
      </c>
    </row>
    <row r="120" spans="1:16" ht="12.75">
      <c r="A120" s="26" t="s">
        <v>51</v>
      </c>
      <c r="B120" s="31" t="s">
        <v>262</v>
      </c>
      <c r="C120" s="31" t="s">
        <v>263</v>
      </c>
      <c r="D120" s="26" t="s">
        <v>53</v>
      </c>
      <c r="E120" s="32" t="s">
        <v>264</v>
      </c>
      <c r="F120" s="33" t="s">
        <v>265</v>
      </c>
      <c r="G120" s="34">
        <v>162</v>
      </c>
      <c r="H120" s="35">
        <v>0</v>
      </c>
      <c r="I120" s="35">
        <f>ROUND(ROUND(H120,2)*ROUND(G120,3),2)</f>
      </c>
      <c r="J120" s="33" t="s">
        <v>70</v>
      </c>
      <c r="O120">
        <f>(I120*21)/100</f>
      </c>
      <c r="P120" t="s">
        <v>27</v>
      </c>
    </row>
    <row r="121" spans="1:5" ht="12.75">
      <c r="A121" s="36" t="s">
        <v>56</v>
      </c>
      <c r="E121" s="37" t="s">
        <v>266</v>
      </c>
    </row>
    <row r="122" spans="1:5" ht="12.75">
      <c r="A122" s="38" t="s">
        <v>58</v>
      </c>
      <c r="E122" s="39" t="s">
        <v>267</v>
      </c>
    </row>
    <row r="123" spans="1:5" ht="25.5">
      <c r="A123" t="s">
        <v>59</v>
      </c>
      <c r="E123" s="37" t="s">
        <v>268</v>
      </c>
    </row>
    <row r="124" spans="1:16" ht="12.75">
      <c r="A124" s="26" t="s">
        <v>51</v>
      </c>
      <c r="B124" s="31" t="s">
        <v>269</v>
      </c>
      <c r="C124" s="31" t="s">
        <v>270</v>
      </c>
      <c r="D124" s="26" t="s">
        <v>53</v>
      </c>
      <c r="E124" s="32" t="s">
        <v>271</v>
      </c>
      <c r="F124" s="33" t="s">
        <v>154</v>
      </c>
      <c r="G124" s="34">
        <v>8.899</v>
      </c>
      <c r="H124" s="35">
        <v>0</v>
      </c>
      <c r="I124" s="35">
        <f>ROUND(ROUND(H124,2)*ROUND(G124,3),2)</f>
      </c>
      <c r="J124" s="33" t="s">
        <v>70</v>
      </c>
      <c r="O124">
        <f>(I124*21)/100</f>
      </c>
      <c r="P124" t="s">
        <v>27</v>
      </c>
    </row>
    <row r="125" spans="1:5" ht="12.75">
      <c r="A125" s="36" t="s">
        <v>56</v>
      </c>
      <c r="E125" s="37" t="s">
        <v>272</v>
      </c>
    </row>
    <row r="126" spans="1:5" ht="51">
      <c r="A126" s="38" t="s">
        <v>58</v>
      </c>
      <c r="E126" s="39" t="s">
        <v>273</v>
      </c>
    </row>
    <row r="127" spans="1:5" ht="382.5">
      <c r="A127" t="s">
        <v>59</v>
      </c>
      <c r="E127" s="37" t="s">
        <v>274</v>
      </c>
    </row>
    <row r="128" spans="1:16" ht="12.75">
      <c r="A128" s="26" t="s">
        <v>51</v>
      </c>
      <c r="B128" s="31" t="s">
        <v>275</v>
      </c>
      <c r="C128" s="31" t="s">
        <v>276</v>
      </c>
      <c r="D128" s="26" t="s">
        <v>53</v>
      </c>
      <c r="E128" s="32" t="s">
        <v>277</v>
      </c>
      <c r="F128" s="33" t="s">
        <v>134</v>
      </c>
      <c r="G128" s="34">
        <v>1.602</v>
      </c>
      <c r="H128" s="35">
        <v>0</v>
      </c>
      <c r="I128" s="35">
        <f>ROUND(ROUND(H128,2)*ROUND(G128,3),2)</f>
      </c>
      <c r="J128" s="33" t="s">
        <v>70</v>
      </c>
      <c r="O128">
        <f>(I128*21)/100</f>
      </c>
      <c r="P128" t="s">
        <v>27</v>
      </c>
    </row>
    <row r="129" spans="1:5" ht="12.75">
      <c r="A129" s="36" t="s">
        <v>56</v>
      </c>
      <c r="E129" s="37" t="s">
        <v>53</v>
      </c>
    </row>
    <row r="130" spans="1:5" ht="12.75">
      <c r="A130" s="38" t="s">
        <v>58</v>
      </c>
      <c r="E130" s="39" t="s">
        <v>278</v>
      </c>
    </row>
    <row r="131" spans="1:5" ht="242.25">
      <c r="A131" t="s">
        <v>59</v>
      </c>
      <c r="E131" s="37" t="s">
        <v>279</v>
      </c>
    </row>
    <row r="132" spans="1:16" ht="12.75">
      <c r="A132" s="26" t="s">
        <v>51</v>
      </c>
      <c r="B132" s="31" t="s">
        <v>280</v>
      </c>
      <c r="C132" s="31" t="s">
        <v>281</v>
      </c>
      <c r="D132" s="26" t="s">
        <v>53</v>
      </c>
      <c r="E132" s="32" t="s">
        <v>282</v>
      </c>
      <c r="F132" s="33" t="s">
        <v>154</v>
      </c>
      <c r="G132" s="34">
        <v>16.44</v>
      </c>
      <c r="H132" s="35">
        <v>0</v>
      </c>
      <c r="I132" s="35">
        <f>ROUND(ROUND(H132,2)*ROUND(G132,3),2)</f>
      </c>
      <c r="J132" s="33" t="s">
        <v>70</v>
      </c>
      <c r="O132">
        <f>(I132*21)/100</f>
      </c>
      <c r="P132" t="s">
        <v>27</v>
      </c>
    </row>
    <row r="133" spans="1:5" ht="12.75">
      <c r="A133" s="36" t="s">
        <v>56</v>
      </c>
      <c r="E133" s="37" t="s">
        <v>283</v>
      </c>
    </row>
    <row r="134" spans="1:5" ht="12.75">
      <c r="A134" s="38" t="s">
        <v>58</v>
      </c>
      <c r="E134" s="39" t="s">
        <v>284</v>
      </c>
    </row>
    <row r="135" spans="1:5" ht="369.75">
      <c r="A135" t="s">
        <v>59</v>
      </c>
      <c r="E135" s="37" t="s">
        <v>285</v>
      </c>
    </row>
    <row r="136" spans="1:16" ht="12.75">
      <c r="A136" s="26" t="s">
        <v>51</v>
      </c>
      <c r="B136" s="31" t="s">
        <v>286</v>
      </c>
      <c r="C136" s="31" t="s">
        <v>287</v>
      </c>
      <c r="D136" s="26" t="s">
        <v>53</v>
      </c>
      <c r="E136" s="32" t="s">
        <v>288</v>
      </c>
      <c r="F136" s="33" t="s">
        <v>134</v>
      </c>
      <c r="G136" s="34">
        <v>0.578</v>
      </c>
      <c r="H136" s="35">
        <v>0</v>
      </c>
      <c r="I136" s="35">
        <f>ROUND(ROUND(H136,2)*ROUND(G136,3),2)</f>
      </c>
      <c r="J136" s="33" t="s">
        <v>70</v>
      </c>
      <c r="O136">
        <f>(I136*21)/100</f>
      </c>
      <c r="P136" t="s">
        <v>27</v>
      </c>
    </row>
    <row r="137" spans="1:5" ht="25.5">
      <c r="A137" s="36" t="s">
        <v>56</v>
      </c>
      <c r="E137" s="37" t="s">
        <v>289</v>
      </c>
    </row>
    <row r="138" spans="1:5" ht="12.75">
      <c r="A138" s="38" t="s">
        <v>58</v>
      </c>
      <c r="E138" s="39" t="s">
        <v>290</v>
      </c>
    </row>
    <row r="139" spans="1:5" ht="267.75">
      <c r="A139" t="s">
        <v>59</v>
      </c>
      <c r="E139" s="37" t="s">
        <v>291</v>
      </c>
    </row>
    <row r="140" spans="1:16" ht="12.75">
      <c r="A140" s="26" t="s">
        <v>51</v>
      </c>
      <c r="B140" s="31" t="s">
        <v>292</v>
      </c>
      <c r="C140" s="31" t="s">
        <v>293</v>
      </c>
      <c r="D140" s="26" t="s">
        <v>53</v>
      </c>
      <c r="E140" s="32" t="s">
        <v>294</v>
      </c>
      <c r="F140" s="33" t="s">
        <v>154</v>
      </c>
      <c r="G140" s="34">
        <v>40.99</v>
      </c>
      <c r="H140" s="35">
        <v>0</v>
      </c>
      <c r="I140" s="35">
        <f>ROUND(ROUND(H140,2)*ROUND(G140,3),2)</f>
      </c>
      <c r="J140" s="33" t="s">
        <v>70</v>
      </c>
      <c r="O140">
        <f>(I140*21)/100</f>
      </c>
      <c r="P140" t="s">
        <v>27</v>
      </c>
    </row>
    <row r="141" spans="1:5" ht="12.75">
      <c r="A141" s="36" t="s">
        <v>56</v>
      </c>
      <c r="E141" s="37" t="s">
        <v>53</v>
      </c>
    </row>
    <row r="142" spans="1:5" ht="51">
      <c r="A142" s="38" t="s">
        <v>58</v>
      </c>
      <c r="E142" s="39" t="s">
        <v>295</v>
      </c>
    </row>
    <row r="143" spans="1:5" ht="369.75">
      <c r="A143" t="s">
        <v>59</v>
      </c>
      <c r="E143" s="37" t="s">
        <v>285</v>
      </c>
    </row>
    <row r="144" spans="1:16" ht="12.75">
      <c r="A144" s="26" t="s">
        <v>51</v>
      </c>
      <c r="B144" s="31" t="s">
        <v>296</v>
      </c>
      <c r="C144" s="31" t="s">
        <v>297</v>
      </c>
      <c r="D144" s="26" t="s">
        <v>53</v>
      </c>
      <c r="E144" s="32" t="s">
        <v>298</v>
      </c>
      <c r="F144" s="33" t="s">
        <v>134</v>
      </c>
      <c r="G144" s="34">
        <v>8.198</v>
      </c>
      <c r="H144" s="35">
        <v>0</v>
      </c>
      <c r="I144" s="35">
        <f>ROUND(ROUND(H144,2)*ROUND(G144,3),2)</f>
      </c>
      <c r="J144" s="33" t="s">
        <v>70</v>
      </c>
      <c r="O144">
        <f>(I144*21)/100</f>
      </c>
      <c r="P144" t="s">
        <v>27</v>
      </c>
    </row>
    <row r="145" spans="1:5" ht="12.75">
      <c r="A145" s="36" t="s">
        <v>56</v>
      </c>
      <c r="E145" s="37" t="s">
        <v>53</v>
      </c>
    </row>
    <row r="146" spans="1:5" ht="12.75">
      <c r="A146" s="38" t="s">
        <v>58</v>
      </c>
      <c r="E146" s="39" t="s">
        <v>299</v>
      </c>
    </row>
    <row r="147" spans="1:5" ht="267.75">
      <c r="A147" t="s">
        <v>59</v>
      </c>
      <c r="E147" s="37" t="s">
        <v>291</v>
      </c>
    </row>
    <row r="148" spans="1:16" ht="12.75">
      <c r="A148" s="26" t="s">
        <v>51</v>
      </c>
      <c r="B148" s="31" t="s">
        <v>300</v>
      </c>
      <c r="C148" s="31" t="s">
        <v>301</v>
      </c>
      <c r="D148" s="26" t="s">
        <v>53</v>
      </c>
      <c r="E148" s="32" t="s">
        <v>302</v>
      </c>
      <c r="F148" s="33" t="s">
        <v>154</v>
      </c>
      <c r="G148" s="34">
        <v>4.56</v>
      </c>
      <c r="H148" s="35">
        <v>0</v>
      </c>
      <c r="I148" s="35">
        <f>ROUND(ROUND(H148,2)*ROUND(G148,3),2)</f>
      </c>
      <c r="J148" s="33" t="s">
        <v>70</v>
      </c>
      <c r="O148">
        <f>(I148*21)/100</f>
      </c>
      <c r="P148" t="s">
        <v>27</v>
      </c>
    </row>
    <row r="149" spans="1:5" ht="12.75">
      <c r="A149" s="36" t="s">
        <v>56</v>
      </c>
      <c r="E149" s="37" t="s">
        <v>303</v>
      </c>
    </row>
    <row r="150" spans="1:5" ht="12.75">
      <c r="A150" s="38" t="s">
        <v>58</v>
      </c>
      <c r="E150" s="39" t="s">
        <v>304</v>
      </c>
    </row>
    <row r="151" spans="1:5" ht="369.75">
      <c r="A151" t="s">
        <v>59</v>
      </c>
      <c r="E151" s="37" t="s">
        <v>285</v>
      </c>
    </row>
    <row r="152" spans="1:16" ht="12.75">
      <c r="A152" s="26" t="s">
        <v>51</v>
      </c>
      <c r="B152" s="31" t="s">
        <v>305</v>
      </c>
      <c r="C152" s="31" t="s">
        <v>306</v>
      </c>
      <c r="D152" s="26" t="s">
        <v>53</v>
      </c>
      <c r="E152" s="32" t="s">
        <v>307</v>
      </c>
      <c r="F152" s="33" t="s">
        <v>154</v>
      </c>
      <c r="G152" s="34">
        <v>14.06</v>
      </c>
      <c r="H152" s="35">
        <v>0</v>
      </c>
      <c r="I152" s="35">
        <f>ROUND(ROUND(H152,2)*ROUND(G152,3),2)</f>
      </c>
      <c r="J152" s="33" t="s">
        <v>70</v>
      </c>
      <c r="O152">
        <f>(I152*21)/100</f>
      </c>
      <c r="P152" t="s">
        <v>27</v>
      </c>
    </row>
    <row r="153" spans="1:5" ht="12.75">
      <c r="A153" s="36" t="s">
        <v>56</v>
      </c>
      <c r="E153" s="37" t="s">
        <v>308</v>
      </c>
    </row>
    <row r="154" spans="1:5" ht="12.75">
      <c r="A154" s="38" t="s">
        <v>58</v>
      </c>
      <c r="E154" s="39" t="s">
        <v>309</v>
      </c>
    </row>
    <row r="155" spans="1:5" ht="369.75">
      <c r="A155" t="s">
        <v>59</v>
      </c>
      <c r="E155" s="37" t="s">
        <v>285</v>
      </c>
    </row>
    <row r="156" spans="1:16" ht="12.75">
      <c r="A156" s="26" t="s">
        <v>51</v>
      </c>
      <c r="B156" s="31" t="s">
        <v>310</v>
      </c>
      <c r="C156" s="31" t="s">
        <v>311</v>
      </c>
      <c r="D156" s="26" t="s">
        <v>53</v>
      </c>
      <c r="E156" s="32" t="s">
        <v>312</v>
      </c>
      <c r="F156" s="33" t="s">
        <v>134</v>
      </c>
      <c r="G156" s="34">
        <v>2.653</v>
      </c>
      <c r="H156" s="35">
        <v>0</v>
      </c>
      <c r="I156" s="35">
        <f>ROUND(ROUND(H156,2)*ROUND(G156,3),2)</f>
      </c>
      <c r="J156" s="33" t="s">
        <v>70</v>
      </c>
      <c r="O156">
        <f>(I156*21)/100</f>
      </c>
      <c r="P156" t="s">
        <v>27</v>
      </c>
    </row>
    <row r="157" spans="1:5" ht="12.75">
      <c r="A157" s="36" t="s">
        <v>56</v>
      </c>
      <c r="E157" s="37" t="s">
        <v>53</v>
      </c>
    </row>
    <row r="158" spans="1:5" ht="12.75">
      <c r="A158" s="38" t="s">
        <v>58</v>
      </c>
      <c r="E158" s="39" t="s">
        <v>313</v>
      </c>
    </row>
    <row r="159" spans="1:5" ht="267.75">
      <c r="A159" t="s">
        <v>59</v>
      </c>
      <c r="E159" s="37" t="s">
        <v>291</v>
      </c>
    </row>
    <row r="160" spans="1:18" ht="12.75" customHeight="1">
      <c r="A160" s="6" t="s">
        <v>49</v>
      </c>
      <c r="B160" s="6"/>
      <c r="C160" s="42" t="s">
        <v>36</v>
      </c>
      <c r="D160" s="6"/>
      <c r="E160" s="29" t="s">
        <v>314</v>
      </c>
      <c r="F160" s="6"/>
      <c r="G160" s="6"/>
      <c r="H160" s="6"/>
      <c r="I160" s="43">
        <f>0+Q160</f>
      </c>
      <c r="J160" s="6"/>
      <c r="O160">
        <f>0+R160</f>
      </c>
      <c r="Q160">
        <f>0+I161+I165+I169+I173+I177+I181+I185+I189</f>
      </c>
      <c r="R160">
        <f>0+O161+O165+O169+O173+O177+O181+O185+O189</f>
      </c>
    </row>
    <row r="161" spans="1:16" ht="12.75">
      <c r="A161" s="26" t="s">
        <v>51</v>
      </c>
      <c r="B161" s="31" t="s">
        <v>315</v>
      </c>
      <c r="C161" s="31" t="s">
        <v>316</v>
      </c>
      <c r="D161" s="26" t="s">
        <v>53</v>
      </c>
      <c r="E161" s="32" t="s">
        <v>317</v>
      </c>
      <c r="F161" s="33" t="s">
        <v>154</v>
      </c>
      <c r="G161" s="34">
        <v>18.6</v>
      </c>
      <c r="H161" s="35">
        <v>0</v>
      </c>
      <c r="I161" s="35">
        <f>ROUND(ROUND(H161,2)*ROUND(G161,3),2)</f>
      </c>
      <c r="J161" s="33" t="s">
        <v>70</v>
      </c>
      <c r="O161">
        <f>(I161*21)/100</f>
      </c>
      <c r="P161" t="s">
        <v>27</v>
      </c>
    </row>
    <row r="162" spans="1:5" ht="12.75">
      <c r="A162" s="36" t="s">
        <v>56</v>
      </c>
      <c r="E162" s="37" t="s">
        <v>53</v>
      </c>
    </row>
    <row r="163" spans="1:5" ht="51">
      <c r="A163" s="38" t="s">
        <v>58</v>
      </c>
      <c r="E163" s="39" t="s">
        <v>318</v>
      </c>
    </row>
    <row r="164" spans="1:5" ht="229.5">
      <c r="A164" t="s">
        <v>59</v>
      </c>
      <c r="E164" s="37" t="s">
        <v>319</v>
      </c>
    </row>
    <row r="165" spans="1:16" ht="12.75">
      <c r="A165" s="26" t="s">
        <v>51</v>
      </c>
      <c r="B165" s="31" t="s">
        <v>320</v>
      </c>
      <c r="C165" s="31" t="s">
        <v>321</v>
      </c>
      <c r="D165" s="26" t="s">
        <v>53</v>
      </c>
      <c r="E165" s="32" t="s">
        <v>322</v>
      </c>
      <c r="F165" s="33" t="s">
        <v>154</v>
      </c>
      <c r="G165" s="34">
        <v>2.1</v>
      </c>
      <c r="H165" s="35">
        <v>0</v>
      </c>
      <c r="I165" s="35">
        <f>ROUND(ROUND(H165,2)*ROUND(G165,3),2)</f>
      </c>
      <c r="J165" s="33" t="s">
        <v>70</v>
      </c>
      <c r="O165">
        <f>(I165*21)/100</f>
      </c>
      <c r="P165" t="s">
        <v>27</v>
      </c>
    </row>
    <row r="166" spans="1:5" ht="12.75">
      <c r="A166" s="36" t="s">
        <v>56</v>
      </c>
      <c r="E166" s="37" t="s">
        <v>323</v>
      </c>
    </row>
    <row r="167" spans="1:5" ht="12.75">
      <c r="A167" s="38" t="s">
        <v>58</v>
      </c>
      <c r="E167" s="39" t="s">
        <v>324</v>
      </c>
    </row>
    <row r="168" spans="1:5" ht="369.75">
      <c r="A168" t="s">
        <v>59</v>
      </c>
      <c r="E168" s="37" t="s">
        <v>285</v>
      </c>
    </row>
    <row r="169" spans="1:16" ht="12.75">
      <c r="A169" s="26" t="s">
        <v>51</v>
      </c>
      <c r="B169" s="31" t="s">
        <v>325</v>
      </c>
      <c r="C169" s="31" t="s">
        <v>326</v>
      </c>
      <c r="D169" s="26" t="s">
        <v>53</v>
      </c>
      <c r="E169" s="32" t="s">
        <v>327</v>
      </c>
      <c r="F169" s="33" t="s">
        <v>154</v>
      </c>
      <c r="G169" s="34">
        <v>4.81</v>
      </c>
      <c r="H169" s="35">
        <v>0</v>
      </c>
      <c r="I169" s="35">
        <f>ROUND(ROUND(H169,2)*ROUND(G169,3),2)</f>
      </c>
      <c r="J169" s="33" t="s">
        <v>70</v>
      </c>
      <c r="O169">
        <f>(I169*21)/100</f>
      </c>
      <c r="P169" t="s">
        <v>27</v>
      </c>
    </row>
    <row r="170" spans="1:5" ht="12.75">
      <c r="A170" s="36" t="s">
        <v>56</v>
      </c>
      <c r="E170" s="37" t="s">
        <v>53</v>
      </c>
    </row>
    <row r="171" spans="1:5" ht="12.75">
      <c r="A171" s="38" t="s">
        <v>58</v>
      </c>
      <c r="E171" s="39" t="s">
        <v>328</v>
      </c>
    </row>
    <row r="172" spans="1:5" ht="369.75">
      <c r="A172" t="s">
        <v>59</v>
      </c>
      <c r="E172" s="37" t="s">
        <v>285</v>
      </c>
    </row>
    <row r="173" spans="1:16" ht="12.75">
      <c r="A173" s="26" t="s">
        <v>51</v>
      </c>
      <c r="B173" s="31" t="s">
        <v>329</v>
      </c>
      <c r="C173" s="31" t="s">
        <v>330</v>
      </c>
      <c r="D173" s="26" t="s">
        <v>53</v>
      </c>
      <c r="E173" s="32" t="s">
        <v>331</v>
      </c>
      <c r="F173" s="33" t="s">
        <v>154</v>
      </c>
      <c r="G173" s="34">
        <v>22.41</v>
      </c>
      <c r="H173" s="35">
        <v>0</v>
      </c>
      <c r="I173" s="35">
        <f>ROUND(ROUND(H173,2)*ROUND(G173,3),2)</f>
      </c>
      <c r="J173" s="33" t="s">
        <v>70</v>
      </c>
      <c r="O173">
        <f>(I173*21)/100</f>
      </c>
      <c r="P173" t="s">
        <v>27</v>
      </c>
    </row>
    <row r="174" spans="1:5" ht="12.75">
      <c r="A174" s="36" t="s">
        <v>56</v>
      </c>
      <c r="E174" s="37" t="s">
        <v>332</v>
      </c>
    </row>
    <row r="175" spans="1:5" ht="51">
      <c r="A175" s="38" t="s">
        <v>58</v>
      </c>
      <c r="E175" s="39" t="s">
        <v>333</v>
      </c>
    </row>
    <row r="176" spans="1:5" ht="369.75">
      <c r="A176" t="s">
        <v>59</v>
      </c>
      <c r="E176" s="37" t="s">
        <v>285</v>
      </c>
    </row>
    <row r="177" spans="1:16" ht="12.75">
      <c r="A177" s="26" t="s">
        <v>51</v>
      </c>
      <c r="B177" s="31" t="s">
        <v>334</v>
      </c>
      <c r="C177" s="31" t="s">
        <v>335</v>
      </c>
      <c r="D177" s="26" t="s">
        <v>53</v>
      </c>
      <c r="E177" s="32" t="s">
        <v>336</v>
      </c>
      <c r="F177" s="33" t="s">
        <v>154</v>
      </c>
      <c r="G177" s="34">
        <v>49.76</v>
      </c>
      <c r="H177" s="35">
        <v>0</v>
      </c>
      <c r="I177" s="35">
        <f>ROUND(ROUND(H177,2)*ROUND(G177,3),2)</f>
      </c>
      <c r="J177" s="33" t="s">
        <v>70</v>
      </c>
      <c r="O177">
        <f>(I177*21)/100</f>
      </c>
      <c r="P177" t="s">
        <v>27</v>
      </c>
    </row>
    <row r="178" spans="1:5" ht="12.75">
      <c r="A178" s="36" t="s">
        <v>56</v>
      </c>
      <c r="E178" s="37" t="s">
        <v>53</v>
      </c>
    </row>
    <row r="179" spans="1:5" ht="12.75">
      <c r="A179" s="38" t="s">
        <v>58</v>
      </c>
      <c r="E179" s="39" t="s">
        <v>337</v>
      </c>
    </row>
    <row r="180" spans="1:5" ht="38.25">
      <c r="A180" t="s">
        <v>59</v>
      </c>
      <c r="E180" s="37" t="s">
        <v>338</v>
      </c>
    </row>
    <row r="181" spans="1:16" ht="12.75">
      <c r="A181" s="26" t="s">
        <v>51</v>
      </c>
      <c r="B181" s="31" t="s">
        <v>339</v>
      </c>
      <c r="C181" s="31" t="s">
        <v>340</v>
      </c>
      <c r="D181" s="26" t="s">
        <v>53</v>
      </c>
      <c r="E181" s="32" t="s">
        <v>341</v>
      </c>
      <c r="F181" s="33" t="s">
        <v>154</v>
      </c>
      <c r="G181" s="34">
        <v>2.31</v>
      </c>
      <c r="H181" s="35">
        <v>0</v>
      </c>
      <c r="I181" s="35">
        <f>ROUND(ROUND(H181,2)*ROUND(G181,3),2)</f>
      </c>
      <c r="J181" s="33" t="s">
        <v>70</v>
      </c>
      <c r="O181">
        <f>(I181*21)/100</f>
      </c>
      <c r="P181" t="s">
        <v>27</v>
      </c>
    </row>
    <row r="182" spans="1:5" ht="12.75">
      <c r="A182" s="36" t="s">
        <v>56</v>
      </c>
      <c r="E182" s="37" t="s">
        <v>342</v>
      </c>
    </row>
    <row r="183" spans="1:5" ht="12.75">
      <c r="A183" s="38" t="s">
        <v>58</v>
      </c>
      <c r="E183" s="39" t="s">
        <v>343</v>
      </c>
    </row>
    <row r="184" spans="1:5" ht="293.25">
      <c r="A184" t="s">
        <v>59</v>
      </c>
      <c r="E184" s="37" t="s">
        <v>344</v>
      </c>
    </row>
    <row r="185" spans="1:16" ht="12.75">
      <c r="A185" s="26" t="s">
        <v>51</v>
      </c>
      <c r="B185" s="31" t="s">
        <v>345</v>
      </c>
      <c r="C185" s="31" t="s">
        <v>346</v>
      </c>
      <c r="D185" s="26" t="s">
        <v>53</v>
      </c>
      <c r="E185" s="32" t="s">
        <v>347</v>
      </c>
      <c r="F185" s="33" t="s">
        <v>154</v>
      </c>
      <c r="G185" s="34">
        <v>22.41</v>
      </c>
      <c r="H185" s="35">
        <v>0</v>
      </c>
      <c r="I185" s="35">
        <f>ROUND(ROUND(H185,2)*ROUND(G185,3),2)</f>
      </c>
      <c r="J185" s="33" t="s">
        <v>70</v>
      </c>
      <c r="O185">
        <f>(I185*21)/100</f>
      </c>
      <c r="P185" t="s">
        <v>27</v>
      </c>
    </row>
    <row r="186" spans="1:5" ht="12.75">
      <c r="A186" s="36" t="s">
        <v>56</v>
      </c>
      <c r="E186" s="37" t="s">
        <v>53</v>
      </c>
    </row>
    <row r="187" spans="1:5" ht="51">
      <c r="A187" s="38" t="s">
        <v>58</v>
      </c>
      <c r="E187" s="39" t="s">
        <v>348</v>
      </c>
    </row>
    <row r="188" spans="1:5" ht="102">
      <c r="A188" t="s">
        <v>59</v>
      </c>
      <c r="E188" s="37" t="s">
        <v>349</v>
      </c>
    </row>
    <row r="189" spans="1:16" ht="12.75">
      <c r="A189" s="26" t="s">
        <v>51</v>
      </c>
      <c r="B189" s="31" t="s">
        <v>350</v>
      </c>
      <c r="C189" s="31" t="s">
        <v>351</v>
      </c>
      <c r="D189" s="26" t="s">
        <v>53</v>
      </c>
      <c r="E189" s="32" t="s">
        <v>352</v>
      </c>
      <c r="F189" s="33" t="s">
        <v>154</v>
      </c>
      <c r="G189" s="34">
        <v>2.1</v>
      </c>
      <c r="H189" s="35">
        <v>0</v>
      </c>
      <c r="I189" s="35">
        <f>ROUND(ROUND(H189,2)*ROUND(G189,3),2)</f>
      </c>
      <c r="J189" s="33" t="s">
        <v>70</v>
      </c>
      <c r="O189">
        <f>(I189*21)/100</f>
      </c>
      <c r="P189" t="s">
        <v>27</v>
      </c>
    </row>
    <row r="190" spans="1:5" ht="12.75">
      <c r="A190" s="36" t="s">
        <v>56</v>
      </c>
      <c r="E190" s="37" t="s">
        <v>353</v>
      </c>
    </row>
    <row r="191" spans="1:5" ht="12.75">
      <c r="A191" s="38" t="s">
        <v>58</v>
      </c>
      <c r="E191" s="39" t="s">
        <v>354</v>
      </c>
    </row>
    <row r="192" spans="1:5" ht="357">
      <c r="A192" t="s">
        <v>59</v>
      </c>
      <c r="E192" s="37" t="s">
        <v>355</v>
      </c>
    </row>
    <row r="193" spans="1:18" ht="12.75" customHeight="1">
      <c r="A193" s="6" t="s">
        <v>49</v>
      </c>
      <c r="B193" s="6"/>
      <c r="C193" s="42" t="s">
        <v>38</v>
      </c>
      <c r="D193" s="6"/>
      <c r="E193" s="29" t="s">
        <v>356</v>
      </c>
      <c r="F193" s="6"/>
      <c r="G193" s="6"/>
      <c r="H193" s="6"/>
      <c r="I193" s="43">
        <f>0+Q193</f>
      </c>
      <c r="J193" s="6"/>
      <c r="O193">
        <f>0+R193</f>
      </c>
      <c r="Q193">
        <f>0+I194+I198+I202+I206+I210+I214+I218+I222+I226+I230</f>
      </c>
      <c r="R193">
        <f>0+O194+O198+O202+O206+O210+O214+O218+O222+O226+O230</f>
      </c>
    </row>
    <row r="194" spans="1:16" ht="12.75">
      <c r="A194" s="26" t="s">
        <v>51</v>
      </c>
      <c r="B194" s="31" t="s">
        <v>357</v>
      </c>
      <c r="C194" s="31" t="s">
        <v>358</v>
      </c>
      <c r="D194" s="26" t="s">
        <v>53</v>
      </c>
      <c r="E194" s="32" t="s">
        <v>359</v>
      </c>
      <c r="F194" s="33" t="s">
        <v>154</v>
      </c>
      <c r="G194" s="34">
        <v>7.95</v>
      </c>
      <c r="H194" s="35">
        <v>0</v>
      </c>
      <c r="I194" s="35">
        <f>ROUND(ROUND(H194,2)*ROUND(G194,3),2)</f>
      </c>
      <c r="J194" s="33" t="s">
        <v>70</v>
      </c>
      <c r="O194">
        <f>(I194*21)/100</f>
      </c>
      <c r="P194" t="s">
        <v>27</v>
      </c>
    </row>
    <row r="195" spans="1:5" ht="12.75">
      <c r="A195" s="36" t="s">
        <v>56</v>
      </c>
      <c r="E195" s="37" t="s">
        <v>360</v>
      </c>
    </row>
    <row r="196" spans="1:5" ht="12.75">
      <c r="A196" s="38" t="s">
        <v>58</v>
      </c>
      <c r="E196" s="39" t="s">
        <v>361</v>
      </c>
    </row>
    <row r="197" spans="1:5" ht="51">
      <c r="A197" t="s">
        <v>59</v>
      </c>
      <c r="E197" s="37" t="s">
        <v>362</v>
      </c>
    </row>
    <row r="198" spans="1:16" ht="12.75">
      <c r="A198" s="26" t="s">
        <v>51</v>
      </c>
      <c r="B198" s="31" t="s">
        <v>363</v>
      </c>
      <c r="C198" s="31" t="s">
        <v>364</v>
      </c>
      <c r="D198" s="26" t="s">
        <v>53</v>
      </c>
      <c r="E198" s="32" t="s">
        <v>365</v>
      </c>
      <c r="F198" s="33" t="s">
        <v>79</v>
      </c>
      <c r="G198" s="34">
        <v>26.875</v>
      </c>
      <c r="H198" s="35">
        <v>0</v>
      </c>
      <c r="I198" s="35">
        <f>ROUND(ROUND(H198,2)*ROUND(G198,3),2)</f>
      </c>
      <c r="J198" s="33" t="s">
        <v>70</v>
      </c>
      <c r="O198">
        <f>(I198*21)/100</f>
      </c>
      <c r="P198" t="s">
        <v>27</v>
      </c>
    </row>
    <row r="199" spans="1:5" ht="12.75">
      <c r="A199" s="36" t="s">
        <v>56</v>
      </c>
      <c r="E199" s="37" t="s">
        <v>366</v>
      </c>
    </row>
    <row r="200" spans="1:5" ht="12.75">
      <c r="A200" s="38" t="s">
        <v>58</v>
      </c>
      <c r="E200" s="39" t="s">
        <v>367</v>
      </c>
    </row>
    <row r="201" spans="1:5" ht="51">
      <c r="A201" t="s">
        <v>59</v>
      </c>
      <c r="E201" s="37" t="s">
        <v>362</v>
      </c>
    </row>
    <row r="202" spans="1:16" ht="12.75">
      <c r="A202" s="26" t="s">
        <v>51</v>
      </c>
      <c r="B202" s="31" t="s">
        <v>368</v>
      </c>
      <c r="C202" s="31" t="s">
        <v>369</v>
      </c>
      <c r="D202" s="26" t="s">
        <v>53</v>
      </c>
      <c r="E202" s="32" t="s">
        <v>370</v>
      </c>
      <c r="F202" s="33" t="s">
        <v>79</v>
      </c>
      <c r="G202" s="34">
        <v>116.74</v>
      </c>
      <c r="H202" s="35">
        <v>0</v>
      </c>
      <c r="I202" s="35">
        <f>ROUND(ROUND(H202,2)*ROUND(G202,3),2)</f>
      </c>
      <c r="J202" s="33" t="s">
        <v>70</v>
      </c>
      <c r="O202">
        <f>(I202*21)/100</f>
      </c>
      <c r="P202" t="s">
        <v>27</v>
      </c>
    </row>
    <row r="203" spans="1:5" ht="12.75">
      <c r="A203" s="36" t="s">
        <v>56</v>
      </c>
      <c r="E203" s="37" t="s">
        <v>371</v>
      </c>
    </row>
    <row r="204" spans="1:5" ht="12.75">
      <c r="A204" s="38" t="s">
        <v>58</v>
      </c>
      <c r="E204" s="39" t="s">
        <v>372</v>
      </c>
    </row>
    <row r="205" spans="1:5" ht="51">
      <c r="A205" t="s">
        <v>59</v>
      </c>
      <c r="E205" s="37" t="s">
        <v>362</v>
      </c>
    </row>
    <row r="206" spans="1:16" ht="12.75">
      <c r="A206" s="26" t="s">
        <v>51</v>
      </c>
      <c r="B206" s="31" t="s">
        <v>373</v>
      </c>
      <c r="C206" s="31" t="s">
        <v>374</v>
      </c>
      <c r="D206" s="26" t="s">
        <v>53</v>
      </c>
      <c r="E206" s="32" t="s">
        <v>375</v>
      </c>
      <c r="F206" s="33" t="s">
        <v>79</v>
      </c>
      <c r="G206" s="34">
        <v>145.3</v>
      </c>
      <c r="H206" s="35">
        <v>0</v>
      </c>
      <c r="I206" s="35">
        <f>ROUND(ROUND(H206,2)*ROUND(G206,3),2)</f>
      </c>
      <c r="J206" s="33" t="s">
        <v>70</v>
      </c>
      <c r="O206">
        <f>(I206*21)/100</f>
      </c>
      <c r="P206" t="s">
        <v>27</v>
      </c>
    </row>
    <row r="207" spans="1:5" ht="12.75">
      <c r="A207" s="36" t="s">
        <v>56</v>
      </c>
      <c r="E207" s="37" t="s">
        <v>53</v>
      </c>
    </row>
    <row r="208" spans="1:5" ht="12.75">
      <c r="A208" s="38" t="s">
        <v>58</v>
      </c>
      <c r="E208" s="39" t="s">
        <v>376</v>
      </c>
    </row>
    <row r="209" spans="1:5" ht="51">
      <c r="A209" t="s">
        <v>59</v>
      </c>
      <c r="E209" s="37" t="s">
        <v>377</v>
      </c>
    </row>
    <row r="210" spans="1:16" ht="12.75">
      <c r="A210" s="26" t="s">
        <v>51</v>
      </c>
      <c r="B210" s="31" t="s">
        <v>378</v>
      </c>
      <c r="C210" s="31" t="s">
        <v>379</v>
      </c>
      <c r="D210" s="26" t="s">
        <v>53</v>
      </c>
      <c r="E210" s="32" t="s">
        <v>380</v>
      </c>
      <c r="F210" s="33" t="s">
        <v>79</v>
      </c>
      <c r="G210" s="34">
        <v>342.85</v>
      </c>
      <c r="H210" s="35">
        <v>0</v>
      </c>
      <c r="I210" s="35">
        <f>ROUND(ROUND(H210,2)*ROUND(G210,3),2)</f>
      </c>
      <c r="J210" s="33" t="s">
        <v>70</v>
      </c>
      <c r="O210">
        <f>(I210*21)/100</f>
      </c>
      <c r="P210" t="s">
        <v>27</v>
      </c>
    </row>
    <row r="211" spans="1:5" ht="12.75">
      <c r="A211" s="36" t="s">
        <v>56</v>
      </c>
      <c r="E211" s="37" t="s">
        <v>53</v>
      </c>
    </row>
    <row r="212" spans="1:5" ht="12.75">
      <c r="A212" s="38" t="s">
        <v>58</v>
      </c>
      <c r="E212" s="39" t="s">
        <v>381</v>
      </c>
    </row>
    <row r="213" spans="1:5" ht="51">
      <c r="A213" t="s">
        <v>59</v>
      </c>
      <c r="E213" s="37" t="s">
        <v>377</v>
      </c>
    </row>
    <row r="214" spans="1:16" ht="12.75">
      <c r="A214" s="26" t="s">
        <v>51</v>
      </c>
      <c r="B214" s="31" t="s">
        <v>382</v>
      </c>
      <c r="C214" s="31" t="s">
        <v>383</v>
      </c>
      <c r="D214" s="26" t="s">
        <v>53</v>
      </c>
      <c r="E214" s="32" t="s">
        <v>384</v>
      </c>
      <c r="F214" s="33" t="s">
        <v>79</v>
      </c>
      <c r="G214" s="34">
        <v>52.8</v>
      </c>
      <c r="H214" s="35">
        <v>0</v>
      </c>
      <c r="I214" s="35">
        <f>ROUND(ROUND(H214,2)*ROUND(G214,3),2)</f>
      </c>
      <c r="J214" s="33" t="s">
        <v>70</v>
      </c>
      <c r="O214">
        <f>(I214*21)/100</f>
      </c>
      <c r="P214" t="s">
        <v>27</v>
      </c>
    </row>
    <row r="215" spans="1:5" ht="12.75">
      <c r="A215" s="36" t="s">
        <v>56</v>
      </c>
      <c r="E215" s="37" t="s">
        <v>385</v>
      </c>
    </row>
    <row r="216" spans="1:5" ht="12.75">
      <c r="A216" s="38" t="s">
        <v>58</v>
      </c>
      <c r="E216" s="39" t="s">
        <v>386</v>
      </c>
    </row>
    <row r="217" spans="1:5" ht="140.25">
      <c r="A217" t="s">
        <v>59</v>
      </c>
      <c r="E217" s="37" t="s">
        <v>387</v>
      </c>
    </row>
    <row r="218" spans="1:16" ht="12.75">
      <c r="A218" s="26" t="s">
        <v>51</v>
      </c>
      <c r="B218" s="31" t="s">
        <v>388</v>
      </c>
      <c r="C218" s="31" t="s">
        <v>389</v>
      </c>
      <c r="D218" s="26" t="s">
        <v>53</v>
      </c>
      <c r="E218" s="32" t="s">
        <v>390</v>
      </c>
      <c r="F218" s="33" t="s">
        <v>79</v>
      </c>
      <c r="G218" s="34">
        <v>198.1</v>
      </c>
      <c r="H218" s="35">
        <v>0</v>
      </c>
      <c r="I218" s="35">
        <f>ROUND(ROUND(H218,2)*ROUND(G218,3),2)</f>
      </c>
      <c r="J218" s="33" t="s">
        <v>70</v>
      </c>
      <c r="O218">
        <f>(I218*21)/100</f>
      </c>
      <c r="P218" t="s">
        <v>27</v>
      </c>
    </row>
    <row r="219" spans="1:5" ht="12.75">
      <c r="A219" s="36" t="s">
        <v>56</v>
      </c>
      <c r="E219" s="37" t="s">
        <v>391</v>
      </c>
    </row>
    <row r="220" spans="1:5" ht="38.25">
      <c r="A220" s="38" t="s">
        <v>58</v>
      </c>
      <c r="E220" s="39" t="s">
        <v>392</v>
      </c>
    </row>
    <row r="221" spans="1:5" ht="140.25">
      <c r="A221" t="s">
        <v>59</v>
      </c>
      <c r="E221" s="37" t="s">
        <v>387</v>
      </c>
    </row>
    <row r="222" spans="1:16" ht="12.75">
      <c r="A222" s="26" t="s">
        <v>51</v>
      </c>
      <c r="B222" s="31" t="s">
        <v>393</v>
      </c>
      <c r="C222" s="31" t="s">
        <v>394</v>
      </c>
      <c r="D222" s="26" t="s">
        <v>53</v>
      </c>
      <c r="E222" s="32" t="s">
        <v>395</v>
      </c>
      <c r="F222" s="33" t="s">
        <v>79</v>
      </c>
      <c r="G222" s="34">
        <v>145.3</v>
      </c>
      <c r="H222" s="35">
        <v>0</v>
      </c>
      <c r="I222" s="35">
        <f>ROUND(ROUND(H222,2)*ROUND(G222,3),2)</f>
      </c>
      <c r="J222" s="33" t="s">
        <v>70</v>
      </c>
      <c r="O222">
        <f>(I222*21)/100</f>
      </c>
      <c r="P222" t="s">
        <v>27</v>
      </c>
    </row>
    <row r="223" spans="1:5" ht="12.75">
      <c r="A223" s="36" t="s">
        <v>56</v>
      </c>
      <c r="E223" s="37" t="s">
        <v>396</v>
      </c>
    </row>
    <row r="224" spans="1:5" ht="12.75">
      <c r="A224" s="38" t="s">
        <v>58</v>
      </c>
      <c r="E224" s="39" t="s">
        <v>376</v>
      </c>
    </row>
    <row r="225" spans="1:5" ht="140.25">
      <c r="A225" t="s">
        <v>59</v>
      </c>
      <c r="E225" s="37" t="s">
        <v>387</v>
      </c>
    </row>
    <row r="226" spans="1:16" ht="12.75">
      <c r="A226" s="26" t="s">
        <v>51</v>
      </c>
      <c r="B226" s="31" t="s">
        <v>397</v>
      </c>
      <c r="C226" s="31" t="s">
        <v>398</v>
      </c>
      <c r="D226" s="26" t="s">
        <v>53</v>
      </c>
      <c r="E226" s="32" t="s">
        <v>399</v>
      </c>
      <c r="F226" s="33" t="s">
        <v>79</v>
      </c>
      <c r="G226" s="34">
        <v>145.3</v>
      </c>
      <c r="H226" s="35">
        <v>0</v>
      </c>
      <c r="I226" s="35">
        <f>ROUND(ROUND(H226,2)*ROUND(G226,3),2)</f>
      </c>
      <c r="J226" s="33" t="s">
        <v>70</v>
      </c>
      <c r="O226">
        <f>(I226*21)/100</f>
      </c>
      <c r="P226" t="s">
        <v>27</v>
      </c>
    </row>
    <row r="227" spans="1:5" ht="12.75">
      <c r="A227" s="36" t="s">
        <v>56</v>
      </c>
      <c r="E227" s="37" t="s">
        <v>400</v>
      </c>
    </row>
    <row r="228" spans="1:5" ht="12.75">
      <c r="A228" s="38" t="s">
        <v>58</v>
      </c>
      <c r="E228" s="39" t="s">
        <v>376</v>
      </c>
    </row>
    <row r="229" spans="1:5" ht="140.25">
      <c r="A229" t="s">
        <v>59</v>
      </c>
      <c r="E229" s="37" t="s">
        <v>387</v>
      </c>
    </row>
    <row r="230" spans="1:16" ht="12.75">
      <c r="A230" s="26" t="s">
        <v>51</v>
      </c>
      <c r="B230" s="31" t="s">
        <v>401</v>
      </c>
      <c r="C230" s="31" t="s">
        <v>402</v>
      </c>
      <c r="D230" s="26" t="s">
        <v>53</v>
      </c>
      <c r="E230" s="32" t="s">
        <v>403</v>
      </c>
      <c r="F230" s="33" t="s">
        <v>79</v>
      </c>
      <c r="G230" s="34">
        <v>26.875</v>
      </c>
      <c r="H230" s="35">
        <v>0</v>
      </c>
      <c r="I230" s="35">
        <f>ROUND(ROUND(H230,2)*ROUND(G230,3),2)</f>
      </c>
      <c r="J230" s="33" t="s">
        <v>70</v>
      </c>
      <c r="O230">
        <f>(I230*21)/100</f>
      </c>
      <c r="P230" t="s">
        <v>27</v>
      </c>
    </row>
    <row r="231" spans="1:5" ht="12.75">
      <c r="A231" s="36" t="s">
        <v>56</v>
      </c>
      <c r="E231" s="37" t="s">
        <v>404</v>
      </c>
    </row>
    <row r="232" spans="1:5" ht="12.75">
      <c r="A232" s="38" t="s">
        <v>58</v>
      </c>
      <c r="E232" s="39" t="s">
        <v>367</v>
      </c>
    </row>
    <row r="233" spans="1:5" ht="153">
      <c r="A233" t="s">
        <v>59</v>
      </c>
      <c r="E233" s="37" t="s">
        <v>405</v>
      </c>
    </row>
    <row r="234" spans="1:18" ht="12.75" customHeight="1">
      <c r="A234" s="6" t="s">
        <v>49</v>
      </c>
      <c r="B234" s="6"/>
      <c r="C234" s="42" t="s">
        <v>76</v>
      </c>
      <c r="D234" s="6"/>
      <c r="E234" s="29" t="s">
        <v>406</v>
      </c>
      <c r="F234" s="6"/>
      <c r="G234" s="6"/>
      <c r="H234" s="6"/>
      <c r="I234" s="43">
        <f>0+Q234</f>
      </c>
      <c r="J234" s="6"/>
      <c r="O234">
        <f>0+R234</f>
      </c>
      <c r="Q234">
        <f>0+I235+I239+I243+I247+I251</f>
      </c>
      <c r="R234">
        <f>0+O235+O239+O243+O247+O251</f>
      </c>
    </row>
    <row r="235" spans="1:16" ht="25.5">
      <c r="A235" s="26" t="s">
        <v>51</v>
      </c>
      <c r="B235" s="31" t="s">
        <v>407</v>
      </c>
      <c r="C235" s="31" t="s">
        <v>408</v>
      </c>
      <c r="D235" s="26" t="s">
        <v>53</v>
      </c>
      <c r="E235" s="32" t="s">
        <v>409</v>
      </c>
      <c r="F235" s="33" t="s">
        <v>79</v>
      </c>
      <c r="G235" s="34">
        <v>42.5</v>
      </c>
      <c r="H235" s="35">
        <v>0</v>
      </c>
      <c r="I235" s="35">
        <f>ROUND(ROUND(H235,2)*ROUND(G235,3),2)</f>
      </c>
      <c r="J235" s="33" t="s">
        <v>70</v>
      </c>
      <c r="O235">
        <f>(I235*21)/100</f>
      </c>
      <c r="P235" t="s">
        <v>27</v>
      </c>
    </row>
    <row r="236" spans="1:5" ht="12.75">
      <c r="A236" s="36" t="s">
        <v>56</v>
      </c>
      <c r="E236" s="37" t="s">
        <v>410</v>
      </c>
    </row>
    <row r="237" spans="1:5" ht="12.75">
      <c r="A237" s="38" t="s">
        <v>58</v>
      </c>
      <c r="E237" s="39" t="s">
        <v>411</v>
      </c>
    </row>
    <row r="238" spans="1:5" ht="191.25">
      <c r="A238" t="s">
        <v>59</v>
      </c>
      <c r="E238" s="37" t="s">
        <v>412</v>
      </c>
    </row>
    <row r="239" spans="1:16" ht="12.75">
      <c r="A239" s="26" t="s">
        <v>51</v>
      </c>
      <c r="B239" s="31" t="s">
        <v>413</v>
      </c>
      <c r="C239" s="31" t="s">
        <v>414</v>
      </c>
      <c r="D239" s="26" t="s">
        <v>53</v>
      </c>
      <c r="E239" s="32" t="s">
        <v>415</v>
      </c>
      <c r="F239" s="33" t="s">
        <v>79</v>
      </c>
      <c r="G239" s="34">
        <v>68.184</v>
      </c>
      <c r="H239" s="35">
        <v>0</v>
      </c>
      <c r="I239" s="35">
        <f>ROUND(ROUND(H239,2)*ROUND(G239,3),2)</f>
      </c>
      <c r="J239" s="33" t="s">
        <v>70</v>
      </c>
      <c r="O239">
        <f>(I239*21)/100</f>
      </c>
      <c r="P239" t="s">
        <v>27</v>
      </c>
    </row>
    <row r="240" spans="1:5" ht="12.75">
      <c r="A240" s="36" t="s">
        <v>56</v>
      </c>
      <c r="E240" s="37" t="s">
        <v>416</v>
      </c>
    </row>
    <row r="241" spans="1:5" ht="12.75">
      <c r="A241" s="38" t="s">
        <v>58</v>
      </c>
      <c r="E241" s="39" t="s">
        <v>417</v>
      </c>
    </row>
    <row r="242" spans="1:5" ht="204">
      <c r="A242" t="s">
        <v>59</v>
      </c>
      <c r="E242" s="37" t="s">
        <v>418</v>
      </c>
    </row>
    <row r="243" spans="1:16" ht="12.75">
      <c r="A243" s="26" t="s">
        <v>51</v>
      </c>
      <c r="B243" s="31" t="s">
        <v>419</v>
      </c>
      <c r="C243" s="31" t="s">
        <v>420</v>
      </c>
      <c r="D243" s="26" t="s">
        <v>53</v>
      </c>
      <c r="E243" s="32" t="s">
        <v>421</v>
      </c>
      <c r="F243" s="33" t="s">
        <v>79</v>
      </c>
      <c r="G243" s="34">
        <v>20.3</v>
      </c>
      <c r="H243" s="35">
        <v>0</v>
      </c>
      <c r="I243" s="35">
        <f>ROUND(ROUND(H243,2)*ROUND(G243,3),2)</f>
      </c>
      <c r="J243" s="33" t="s">
        <v>70</v>
      </c>
      <c r="O243">
        <f>(I243*21)/100</f>
      </c>
      <c r="P243" t="s">
        <v>27</v>
      </c>
    </row>
    <row r="244" spans="1:5" ht="12.75">
      <c r="A244" s="36" t="s">
        <v>56</v>
      </c>
      <c r="E244" s="37" t="s">
        <v>422</v>
      </c>
    </row>
    <row r="245" spans="1:5" ht="12.75">
      <c r="A245" s="38" t="s">
        <v>58</v>
      </c>
      <c r="E245" s="39" t="s">
        <v>423</v>
      </c>
    </row>
    <row r="246" spans="1:5" ht="204">
      <c r="A246" t="s">
        <v>59</v>
      </c>
      <c r="E246" s="37" t="s">
        <v>424</v>
      </c>
    </row>
    <row r="247" spans="1:16" ht="12.75">
      <c r="A247" s="26" t="s">
        <v>51</v>
      </c>
      <c r="B247" s="31" t="s">
        <v>425</v>
      </c>
      <c r="C247" s="31" t="s">
        <v>426</v>
      </c>
      <c r="D247" s="26" t="s">
        <v>53</v>
      </c>
      <c r="E247" s="32" t="s">
        <v>427</v>
      </c>
      <c r="F247" s="33" t="s">
        <v>79</v>
      </c>
      <c r="G247" s="34">
        <v>42.5</v>
      </c>
      <c r="H247" s="35">
        <v>0</v>
      </c>
      <c r="I247" s="35">
        <f>ROUND(ROUND(H247,2)*ROUND(G247,3),2)</f>
      </c>
      <c r="J247" s="33" t="s">
        <v>70</v>
      </c>
      <c r="O247">
        <f>(I247*21)/100</f>
      </c>
      <c r="P247" t="s">
        <v>27</v>
      </c>
    </row>
    <row r="248" spans="1:5" ht="12.75">
      <c r="A248" s="36" t="s">
        <v>56</v>
      </c>
      <c r="E248" s="37" t="s">
        <v>428</v>
      </c>
    </row>
    <row r="249" spans="1:5" ht="12.75">
      <c r="A249" s="38" t="s">
        <v>58</v>
      </c>
      <c r="E249" s="39" t="s">
        <v>411</v>
      </c>
    </row>
    <row r="250" spans="1:5" ht="38.25">
      <c r="A250" t="s">
        <v>59</v>
      </c>
      <c r="E250" s="37" t="s">
        <v>429</v>
      </c>
    </row>
    <row r="251" spans="1:16" ht="12.75">
      <c r="A251" s="26" t="s">
        <v>51</v>
      </c>
      <c r="B251" s="31" t="s">
        <v>430</v>
      </c>
      <c r="C251" s="31" t="s">
        <v>431</v>
      </c>
      <c r="D251" s="26" t="s">
        <v>53</v>
      </c>
      <c r="E251" s="32" t="s">
        <v>432</v>
      </c>
      <c r="F251" s="33" t="s">
        <v>79</v>
      </c>
      <c r="G251" s="34">
        <v>74.758</v>
      </c>
      <c r="H251" s="35">
        <v>0</v>
      </c>
      <c r="I251" s="35">
        <f>ROUND(ROUND(H251,2)*ROUND(G251,3),2)</f>
      </c>
      <c r="J251" s="33" t="s">
        <v>70</v>
      </c>
      <c r="O251">
        <f>(I251*21)/100</f>
      </c>
      <c r="P251" t="s">
        <v>27</v>
      </c>
    </row>
    <row r="252" spans="1:5" ht="25.5">
      <c r="A252" s="36" t="s">
        <v>56</v>
      </c>
      <c r="E252" s="37" t="s">
        <v>433</v>
      </c>
    </row>
    <row r="253" spans="1:5" ht="63.75">
      <c r="A253" s="38" t="s">
        <v>58</v>
      </c>
      <c r="E253" s="39" t="s">
        <v>434</v>
      </c>
    </row>
    <row r="254" spans="1:5" ht="51">
      <c r="A254" t="s">
        <v>59</v>
      </c>
      <c r="E254" s="37" t="s">
        <v>435</v>
      </c>
    </row>
    <row r="255" spans="1:18" ht="12.75" customHeight="1">
      <c r="A255" s="6" t="s">
        <v>49</v>
      </c>
      <c r="B255" s="6"/>
      <c r="C255" s="42" t="s">
        <v>82</v>
      </c>
      <c r="D255" s="6"/>
      <c r="E255" s="29" t="s">
        <v>436</v>
      </c>
      <c r="F255" s="6"/>
      <c r="G255" s="6"/>
      <c r="H255" s="6"/>
      <c r="I255" s="43">
        <f>0+Q255</f>
      </c>
      <c r="J255" s="6"/>
      <c r="O255">
        <f>0+R255</f>
      </c>
      <c r="Q255">
        <f>0+I256+I260+I264+I268+I272+I276</f>
      </c>
      <c r="R255">
        <f>0+O256+O260+O264+O268+O272+O276</f>
      </c>
    </row>
    <row r="256" spans="1:16" ht="12.75">
      <c r="A256" s="26" t="s">
        <v>51</v>
      </c>
      <c r="B256" s="31" t="s">
        <v>437</v>
      </c>
      <c r="C256" s="31" t="s">
        <v>438</v>
      </c>
      <c r="D256" s="26" t="s">
        <v>53</v>
      </c>
      <c r="E256" s="32" t="s">
        <v>439</v>
      </c>
      <c r="F256" s="33" t="s">
        <v>168</v>
      </c>
      <c r="G256" s="34">
        <v>2</v>
      </c>
      <c r="H256" s="35">
        <v>0</v>
      </c>
      <c r="I256" s="35">
        <f>ROUND(ROUND(H256,2)*ROUND(G256,3),2)</f>
      </c>
      <c r="J256" s="33" t="s">
        <v>70</v>
      </c>
      <c r="O256">
        <f>(I256*21)/100</f>
      </c>
      <c r="P256" t="s">
        <v>27</v>
      </c>
    </row>
    <row r="257" spans="1:5" ht="25.5">
      <c r="A257" s="36" t="s">
        <v>56</v>
      </c>
      <c r="E257" s="37" t="s">
        <v>440</v>
      </c>
    </row>
    <row r="258" spans="1:5" ht="25.5">
      <c r="A258" s="38" t="s">
        <v>58</v>
      </c>
      <c r="E258" s="39" t="s">
        <v>441</v>
      </c>
    </row>
    <row r="259" spans="1:5" ht="255">
      <c r="A259" t="s">
        <v>59</v>
      </c>
      <c r="E259" s="37" t="s">
        <v>442</v>
      </c>
    </row>
    <row r="260" spans="1:16" ht="12.75">
      <c r="A260" s="26" t="s">
        <v>51</v>
      </c>
      <c r="B260" s="31" t="s">
        <v>443</v>
      </c>
      <c r="C260" s="31" t="s">
        <v>444</v>
      </c>
      <c r="D260" s="26" t="s">
        <v>53</v>
      </c>
      <c r="E260" s="32" t="s">
        <v>445</v>
      </c>
      <c r="F260" s="33" t="s">
        <v>168</v>
      </c>
      <c r="G260" s="34">
        <v>12</v>
      </c>
      <c r="H260" s="35">
        <v>0</v>
      </c>
      <c r="I260" s="35">
        <f>ROUND(ROUND(H260,2)*ROUND(G260,3),2)</f>
      </c>
      <c r="J260" s="33" t="s">
        <v>70</v>
      </c>
      <c r="O260">
        <f>(I260*21)/100</f>
      </c>
      <c r="P260" t="s">
        <v>27</v>
      </c>
    </row>
    <row r="261" spans="1:5" ht="25.5">
      <c r="A261" s="36" t="s">
        <v>56</v>
      </c>
      <c r="E261" s="37" t="s">
        <v>440</v>
      </c>
    </row>
    <row r="262" spans="1:5" ht="25.5">
      <c r="A262" s="38" t="s">
        <v>58</v>
      </c>
      <c r="E262" s="39" t="s">
        <v>446</v>
      </c>
    </row>
    <row r="263" spans="1:5" ht="255">
      <c r="A263" t="s">
        <v>59</v>
      </c>
      <c r="E263" s="37" t="s">
        <v>442</v>
      </c>
    </row>
    <row r="264" spans="1:16" ht="12.75">
      <c r="A264" s="26" t="s">
        <v>51</v>
      </c>
      <c r="B264" s="31" t="s">
        <v>447</v>
      </c>
      <c r="C264" s="31" t="s">
        <v>448</v>
      </c>
      <c r="D264" s="26" t="s">
        <v>53</v>
      </c>
      <c r="E264" s="32" t="s">
        <v>449</v>
      </c>
      <c r="F264" s="33" t="s">
        <v>168</v>
      </c>
      <c r="G264" s="34">
        <v>3</v>
      </c>
      <c r="H264" s="35">
        <v>0</v>
      </c>
      <c r="I264" s="35">
        <f>ROUND(ROUND(H264,2)*ROUND(G264,3),2)</f>
      </c>
      <c r="J264" s="33" t="s">
        <v>70</v>
      </c>
      <c r="O264">
        <f>(I264*21)/100</f>
      </c>
      <c r="P264" t="s">
        <v>27</v>
      </c>
    </row>
    <row r="265" spans="1:5" ht="25.5">
      <c r="A265" s="36" t="s">
        <v>56</v>
      </c>
      <c r="E265" s="37" t="s">
        <v>440</v>
      </c>
    </row>
    <row r="266" spans="1:5" ht="25.5">
      <c r="A266" s="38" t="s">
        <v>58</v>
      </c>
      <c r="E266" s="39" t="s">
        <v>450</v>
      </c>
    </row>
    <row r="267" spans="1:5" ht="255">
      <c r="A267" t="s">
        <v>59</v>
      </c>
      <c r="E267" s="37" t="s">
        <v>442</v>
      </c>
    </row>
    <row r="268" spans="1:16" ht="12.75">
      <c r="A268" s="26" t="s">
        <v>51</v>
      </c>
      <c r="B268" s="31" t="s">
        <v>451</v>
      </c>
      <c r="C268" s="31" t="s">
        <v>452</v>
      </c>
      <c r="D268" s="26" t="s">
        <v>53</v>
      </c>
      <c r="E268" s="32" t="s">
        <v>453</v>
      </c>
      <c r="F268" s="33" t="s">
        <v>168</v>
      </c>
      <c r="G268" s="34">
        <v>2</v>
      </c>
      <c r="H268" s="35">
        <v>0</v>
      </c>
      <c r="I268" s="35">
        <f>ROUND(ROUND(H268,2)*ROUND(G268,3),2)</f>
      </c>
      <c r="J268" s="33" t="s">
        <v>70</v>
      </c>
      <c r="O268">
        <f>(I268*21)/100</f>
      </c>
      <c r="P268" t="s">
        <v>27</v>
      </c>
    </row>
    <row r="269" spans="1:5" ht="25.5">
      <c r="A269" s="36" t="s">
        <v>56</v>
      </c>
      <c r="E269" s="37" t="s">
        <v>454</v>
      </c>
    </row>
    <row r="270" spans="1:5" ht="12.75">
      <c r="A270" s="38" t="s">
        <v>58</v>
      </c>
      <c r="E270" s="39" t="s">
        <v>53</v>
      </c>
    </row>
    <row r="271" spans="1:5" ht="255">
      <c r="A271" t="s">
        <v>59</v>
      </c>
      <c r="E271" s="37" t="s">
        <v>442</v>
      </c>
    </row>
    <row r="272" spans="1:16" ht="12.75">
      <c r="A272" s="26" t="s">
        <v>51</v>
      </c>
      <c r="B272" s="31" t="s">
        <v>455</v>
      </c>
      <c r="C272" s="31" t="s">
        <v>456</v>
      </c>
      <c r="D272" s="26" t="s">
        <v>53</v>
      </c>
      <c r="E272" s="32" t="s">
        <v>457</v>
      </c>
      <c r="F272" s="33" t="s">
        <v>168</v>
      </c>
      <c r="G272" s="34">
        <v>49.93</v>
      </c>
      <c r="H272" s="35">
        <v>0</v>
      </c>
      <c r="I272" s="35">
        <f>ROUND(ROUND(H272,2)*ROUND(G272,3),2)</f>
      </c>
      <c r="J272" s="33" t="s">
        <v>70</v>
      </c>
      <c r="O272">
        <f>(I272*21)/100</f>
      </c>
      <c r="P272" t="s">
        <v>27</v>
      </c>
    </row>
    <row r="273" spans="1:5" ht="12.75">
      <c r="A273" s="36" t="s">
        <v>56</v>
      </c>
      <c r="E273" s="37" t="s">
        <v>458</v>
      </c>
    </row>
    <row r="274" spans="1:5" ht="25.5">
      <c r="A274" s="38" t="s">
        <v>58</v>
      </c>
      <c r="E274" s="39" t="s">
        <v>459</v>
      </c>
    </row>
    <row r="275" spans="1:5" ht="242.25">
      <c r="A275" t="s">
        <v>59</v>
      </c>
      <c r="E275" s="37" t="s">
        <v>460</v>
      </c>
    </row>
    <row r="276" spans="1:16" ht="12.75">
      <c r="A276" s="26" t="s">
        <v>51</v>
      </c>
      <c r="B276" s="31" t="s">
        <v>461</v>
      </c>
      <c r="C276" s="31" t="s">
        <v>462</v>
      </c>
      <c r="D276" s="26" t="s">
        <v>53</v>
      </c>
      <c r="E276" s="32" t="s">
        <v>463</v>
      </c>
      <c r="F276" s="33" t="s">
        <v>97</v>
      </c>
      <c r="G276" s="34">
        <v>1</v>
      </c>
      <c r="H276" s="35">
        <v>0</v>
      </c>
      <c r="I276" s="35">
        <f>ROUND(ROUND(H276,2)*ROUND(G276,3),2)</f>
      </c>
      <c r="J276" s="33" t="s">
        <v>70</v>
      </c>
      <c r="O276">
        <f>(I276*21)/100</f>
      </c>
      <c r="P276" t="s">
        <v>27</v>
      </c>
    </row>
    <row r="277" spans="1:5" ht="12.75">
      <c r="A277" s="36" t="s">
        <v>56</v>
      </c>
      <c r="E277" s="37" t="s">
        <v>464</v>
      </c>
    </row>
    <row r="278" spans="1:5" ht="12.75">
      <c r="A278" s="38" t="s">
        <v>58</v>
      </c>
      <c r="E278" s="39" t="s">
        <v>53</v>
      </c>
    </row>
    <row r="279" spans="1:5" ht="76.5">
      <c r="A279" t="s">
        <v>59</v>
      </c>
      <c r="E279" s="37" t="s">
        <v>465</v>
      </c>
    </row>
    <row r="280" spans="1:18" ht="12.75" customHeight="1">
      <c r="A280" s="6" t="s">
        <v>49</v>
      </c>
      <c r="B280" s="6"/>
      <c r="C280" s="42" t="s">
        <v>43</v>
      </c>
      <c r="D280" s="6"/>
      <c r="E280" s="29" t="s">
        <v>466</v>
      </c>
      <c r="F280" s="6"/>
      <c r="G280" s="6"/>
      <c r="H280" s="6"/>
      <c r="I280" s="43">
        <f>0+Q280</f>
      </c>
      <c r="J280" s="6"/>
      <c r="O280">
        <f>0+R280</f>
      </c>
      <c r="Q280">
        <f>0+I281+I285+I289+I293+I297+I301+I305+I309+I313+I317+I321+I325+I329+I333</f>
      </c>
      <c r="R280">
        <f>0+O281+O285+O289+O293+O297+O301+O305+O309+O313+O317+O321+O325+O329+O333</f>
      </c>
    </row>
    <row r="281" spans="1:16" ht="12.75">
      <c r="A281" s="26" t="s">
        <v>51</v>
      </c>
      <c r="B281" s="31" t="s">
        <v>467</v>
      </c>
      <c r="C281" s="31" t="s">
        <v>468</v>
      </c>
      <c r="D281" s="26" t="s">
        <v>53</v>
      </c>
      <c r="E281" s="32" t="s">
        <v>469</v>
      </c>
      <c r="F281" s="33" t="s">
        <v>168</v>
      </c>
      <c r="G281" s="34">
        <v>39.4</v>
      </c>
      <c r="H281" s="35">
        <v>0</v>
      </c>
      <c r="I281" s="35">
        <f>ROUND(ROUND(H281,2)*ROUND(G281,3),2)</f>
      </c>
      <c r="J281" s="33" t="s">
        <v>70</v>
      </c>
      <c r="O281">
        <f>(I281*21)/100</f>
      </c>
      <c r="P281" t="s">
        <v>27</v>
      </c>
    </row>
    <row r="282" spans="1:5" ht="12.75">
      <c r="A282" s="36" t="s">
        <v>56</v>
      </c>
      <c r="E282" s="37" t="s">
        <v>53</v>
      </c>
    </row>
    <row r="283" spans="1:5" ht="12.75">
      <c r="A283" s="38" t="s">
        <v>58</v>
      </c>
      <c r="E283" s="39" t="s">
        <v>470</v>
      </c>
    </row>
    <row r="284" spans="1:5" ht="63.75">
      <c r="A284" t="s">
        <v>59</v>
      </c>
      <c r="E284" s="37" t="s">
        <v>471</v>
      </c>
    </row>
    <row r="285" spans="1:16" ht="12.75">
      <c r="A285" s="26" t="s">
        <v>51</v>
      </c>
      <c r="B285" s="31" t="s">
        <v>472</v>
      </c>
      <c r="C285" s="31" t="s">
        <v>473</v>
      </c>
      <c r="D285" s="26" t="s">
        <v>53</v>
      </c>
      <c r="E285" s="32" t="s">
        <v>474</v>
      </c>
      <c r="F285" s="33" t="s">
        <v>97</v>
      </c>
      <c r="G285" s="34">
        <v>2</v>
      </c>
      <c r="H285" s="35">
        <v>0</v>
      </c>
      <c r="I285" s="35">
        <f>ROUND(ROUND(H285,2)*ROUND(G285,3),2)</f>
      </c>
      <c r="J285" s="33" t="s">
        <v>70</v>
      </c>
      <c r="O285">
        <f>(I285*21)/100</f>
      </c>
      <c r="P285" t="s">
        <v>27</v>
      </c>
    </row>
    <row r="286" spans="1:5" ht="12.75">
      <c r="A286" s="36" t="s">
        <v>56</v>
      </c>
      <c r="E286" s="37" t="s">
        <v>53</v>
      </c>
    </row>
    <row r="287" spans="1:5" ht="12.75">
      <c r="A287" s="38" t="s">
        <v>58</v>
      </c>
      <c r="E287" s="39" t="s">
        <v>53</v>
      </c>
    </row>
    <row r="288" spans="1:5" ht="25.5">
      <c r="A288" t="s">
        <v>59</v>
      </c>
      <c r="E288" s="37" t="s">
        <v>475</v>
      </c>
    </row>
    <row r="289" spans="1:16" ht="25.5">
      <c r="A289" s="26" t="s">
        <v>51</v>
      </c>
      <c r="B289" s="31" t="s">
        <v>476</v>
      </c>
      <c r="C289" s="31" t="s">
        <v>477</v>
      </c>
      <c r="D289" s="26" t="s">
        <v>53</v>
      </c>
      <c r="E289" s="32" t="s">
        <v>478</v>
      </c>
      <c r="F289" s="33" t="s">
        <v>97</v>
      </c>
      <c r="G289" s="34">
        <v>4</v>
      </c>
      <c r="H289" s="35">
        <v>0</v>
      </c>
      <c r="I289" s="35">
        <f>ROUND(ROUND(H289,2)*ROUND(G289,3),2)</f>
      </c>
      <c r="J289" s="33" t="s">
        <v>70</v>
      </c>
      <c r="O289">
        <f>(I289*21)/100</f>
      </c>
      <c r="P289" t="s">
        <v>27</v>
      </c>
    </row>
    <row r="290" spans="1:5" ht="12.75">
      <c r="A290" s="36" t="s">
        <v>56</v>
      </c>
      <c r="E290" s="37" t="s">
        <v>479</v>
      </c>
    </row>
    <row r="291" spans="1:5" ht="51">
      <c r="A291" s="38" t="s">
        <v>58</v>
      </c>
      <c r="E291" s="39" t="s">
        <v>480</v>
      </c>
    </row>
    <row r="292" spans="1:5" ht="25.5">
      <c r="A292" t="s">
        <v>59</v>
      </c>
      <c r="E292" s="37" t="s">
        <v>481</v>
      </c>
    </row>
    <row r="293" spans="1:16" ht="12.75">
      <c r="A293" s="26" t="s">
        <v>51</v>
      </c>
      <c r="B293" s="31" t="s">
        <v>482</v>
      </c>
      <c r="C293" s="31" t="s">
        <v>483</v>
      </c>
      <c r="D293" s="26" t="s">
        <v>53</v>
      </c>
      <c r="E293" s="32" t="s">
        <v>484</v>
      </c>
      <c r="F293" s="33" t="s">
        <v>168</v>
      </c>
      <c r="G293" s="34">
        <v>25.5</v>
      </c>
      <c r="H293" s="35">
        <v>0</v>
      </c>
      <c r="I293" s="35">
        <f>ROUND(ROUND(H293,2)*ROUND(G293,3),2)</f>
      </c>
      <c r="J293" s="33" t="s">
        <v>70</v>
      </c>
      <c r="O293">
        <f>(I293*21)/100</f>
      </c>
      <c r="P293" t="s">
        <v>27</v>
      </c>
    </row>
    <row r="294" spans="1:5" ht="12.75">
      <c r="A294" s="36" t="s">
        <v>56</v>
      </c>
      <c r="E294" s="37" t="s">
        <v>485</v>
      </c>
    </row>
    <row r="295" spans="1:5" ht="12.75">
      <c r="A295" s="38" t="s">
        <v>58</v>
      </c>
      <c r="E295" s="39" t="s">
        <v>486</v>
      </c>
    </row>
    <row r="296" spans="1:5" ht="51">
      <c r="A296" t="s">
        <v>59</v>
      </c>
      <c r="E296" s="37" t="s">
        <v>487</v>
      </c>
    </row>
    <row r="297" spans="1:16" ht="12.75">
      <c r="A297" s="26" t="s">
        <v>51</v>
      </c>
      <c r="B297" s="31" t="s">
        <v>488</v>
      </c>
      <c r="C297" s="31" t="s">
        <v>489</v>
      </c>
      <c r="D297" s="26" t="s">
        <v>53</v>
      </c>
      <c r="E297" s="32" t="s">
        <v>490</v>
      </c>
      <c r="F297" s="33" t="s">
        <v>168</v>
      </c>
      <c r="G297" s="34">
        <v>22.6</v>
      </c>
      <c r="H297" s="35">
        <v>0</v>
      </c>
      <c r="I297" s="35">
        <f>ROUND(ROUND(H297,2)*ROUND(G297,3),2)</f>
      </c>
      <c r="J297" s="33" t="s">
        <v>70</v>
      </c>
      <c r="O297">
        <f>(I297*21)/100</f>
      </c>
      <c r="P297" t="s">
        <v>27</v>
      </c>
    </row>
    <row r="298" spans="1:5" ht="12.75">
      <c r="A298" s="36" t="s">
        <v>56</v>
      </c>
      <c r="E298" s="37" t="s">
        <v>491</v>
      </c>
    </row>
    <row r="299" spans="1:5" ht="12.75">
      <c r="A299" s="38" t="s">
        <v>58</v>
      </c>
      <c r="E299" s="39" t="s">
        <v>492</v>
      </c>
    </row>
    <row r="300" spans="1:5" ht="51">
      <c r="A300" t="s">
        <v>59</v>
      </c>
      <c r="E300" s="37" t="s">
        <v>487</v>
      </c>
    </row>
    <row r="301" spans="1:16" ht="12.75">
      <c r="A301" s="26" t="s">
        <v>51</v>
      </c>
      <c r="B301" s="31" t="s">
        <v>493</v>
      </c>
      <c r="C301" s="31" t="s">
        <v>494</v>
      </c>
      <c r="D301" s="26" t="s">
        <v>53</v>
      </c>
      <c r="E301" s="32" t="s">
        <v>495</v>
      </c>
      <c r="F301" s="33" t="s">
        <v>168</v>
      </c>
      <c r="G301" s="34">
        <v>29.9</v>
      </c>
      <c r="H301" s="35">
        <v>0</v>
      </c>
      <c r="I301" s="35">
        <f>ROUND(ROUND(H301,2)*ROUND(G301,3),2)</f>
      </c>
      <c r="J301" s="33" t="s">
        <v>70</v>
      </c>
      <c r="O301">
        <f>(I301*21)/100</f>
      </c>
      <c r="P301" t="s">
        <v>27</v>
      </c>
    </row>
    <row r="302" spans="1:5" ht="12.75">
      <c r="A302" s="36" t="s">
        <v>56</v>
      </c>
      <c r="E302" s="37" t="s">
        <v>496</v>
      </c>
    </row>
    <row r="303" spans="1:5" ht="38.25">
      <c r="A303" s="38" t="s">
        <v>58</v>
      </c>
      <c r="E303" s="39" t="s">
        <v>169</v>
      </c>
    </row>
    <row r="304" spans="1:5" ht="38.25">
      <c r="A304" t="s">
        <v>59</v>
      </c>
      <c r="E304" s="37" t="s">
        <v>497</v>
      </c>
    </row>
    <row r="305" spans="1:16" ht="12.75">
      <c r="A305" s="26" t="s">
        <v>51</v>
      </c>
      <c r="B305" s="31" t="s">
        <v>498</v>
      </c>
      <c r="C305" s="31" t="s">
        <v>499</v>
      </c>
      <c r="D305" s="26" t="s">
        <v>53</v>
      </c>
      <c r="E305" s="32" t="s">
        <v>500</v>
      </c>
      <c r="F305" s="33" t="s">
        <v>168</v>
      </c>
      <c r="G305" s="34">
        <v>61.8</v>
      </c>
      <c r="H305" s="35">
        <v>0</v>
      </c>
      <c r="I305" s="35">
        <f>ROUND(ROUND(H305,2)*ROUND(G305,3),2)</f>
      </c>
      <c r="J305" s="33" t="s">
        <v>70</v>
      </c>
      <c r="O305">
        <f>(I305*21)/100</f>
      </c>
      <c r="P305" t="s">
        <v>27</v>
      </c>
    </row>
    <row r="306" spans="1:5" ht="12.75">
      <c r="A306" s="36" t="s">
        <v>56</v>
      </c>
      <c r="E306" s="37" t="s">
        <v>501</v>
      </c>
    </row>
    <row r="307" spans="1:5" ht="12.75">
      <c r="A307" s="38" t="s">
        <v>58</v>
      </c>
      <c r="E307" s="39" t="s">
        <v>502</v>
      </c>
    </row>
    <row r="308" spans="1:5" ht="38.25">
      <c r="A308" t="s">
        <v>59</v>
      </c>
      <c r="E308" s="37" t="s">
        <v>497</v>
      </c>
    </row>
    <row r="309" spans="1:16" ht="12.75">
      <c r="A309" s="26" t="s">
        <v>51</v>
      </c>
      <c r="B309" s="31" t="s">
        <v>503</v>
      </c>
      <c r="C309" s="31" t="s">
        <v>504</v>
      </c>
      <c r="D309" s="26" t="s">
        <v>53</v>
      </c>
      <c r="E309" s="32" t="s">
        <v>505</v>
      </c>
      <c r="F309" s="33" t="s">
        <v>168</v>
      </c>
      <c r="G309" s="34">
        <v>26.3</v>
      </c>
      <c r="H309" s="35">
        <v>0</v>
      </c>
      <c r="I309" s="35">
        <f>ROUND(ROUND(H309,2)*ROUND(G309,3),2)</f>
      </c>
      <c r="J309" s="33" t="s">
        <v>70</v>
      </c>
      <c r="O309">
        <f>(I309*21)/100</f>
      </c>
      <c r="P309" t="s">
        <v>27</v>
      </c>
    </row>
    <row r="310" spans="1:5" ht="12.75">
      <c r="A310" s="36" t="s">
        <v>56</v>
      </c>
      <c r="E310" s="37" t="s">
        <v>506</v>
      </c>
    </row>
    <row r="311" spans="1:5" ht="12.75">
      <c r="A311" s="38" t="s">
        <v>58</v>
      </c>
      <c r="E311" s="39" t="s">
        <v>507</v>
      </c>
    </row>
    <row r="312" spans="1:5" ht="25.5">
      <c r="A312" t="s">
        <v>59</v>
      </c>
      <c r="E312" s="37" t="s">
        <v>508</v>
      </c>
    </row>
    <row r="313" spans="1:16" ht="12.75">
      <c r="A313" s="26" t="s">
        <v>51</v>
      </c>
      <c r="B313" s="31" t="s">
        <v>509</v>
      </c>
      <c r="C313" s="31" t="s">
        <v>510</v>
      </c>
      <c r="D313" s="26" t="s">
        <v>53</v>
      </c>
      <c r="E313" s="32" t="s">
        <v>511</v>
      </c>
      <c r="F313" s="33" t="s">
        <v>97</v>
      </c>
      <c r="G313" s="34">
        <v>1</v>
      </c>
      <c r="H313" s="35">
        <v>0</v>
      </c>
      <c r="I313" s="35">
        <f>ROUND(ROUND(H313,2)*ROUND(G313,3),2)</f>
      </c>
      <c r="J313" s="33" t="s">
        <v>70</v>
      </c>
      <c r="O313">
        <f>(I313*21)/100</f>
      </c>
      <c r="P313" t="s">
        <v>27</v>
      </c>
    </row>
    <row r="314" spans="1:5" ht="12.75">
      <c r="A314" s="36" t="s">
        <v>56</v>
      </c>
      <c r="E314" s="37" t="s">
        <v>53</v>
      </c>
    </row>
    <row r="315" spans="1:5" ht="12.75">
      <c r="A315" s="38" t="s">
        <v>58</v>
      </c>
      <c r="E315" s="39" t="s">
        <v>53</v>
      </c>
    </row>
    <row r="316" spans="1:5" ht="267.75">
      <c r="A316" t="s">
        <v>59</v>
      </c>
      <c r="E316" s="37" t="s">
        <v>512</v>
      </c>
    </row>
    <row r="317" spans="1:16" ht="12.75">
      <c r="A317" s="26" t="s">
        <v>51</v>
      </c>
      <c r="B317" s="31" t="s">
        <v>513</v>
      </c>
      <c r="C317" s="31" t="s">
        <v>514</v>
      </c>
      <c r="D317" s="26" t="s">
        <v>53</v>
      </c>
      <c r="E317" s="32" t="s">
        <v>515</v>
      </c>
      <c r="F317" s="33" t="s">
        <v>97</v>
      </c>
      <c r="G317" s="34">
        <v>1</v>
      </c>
      <c r="H317" s="35">
        <v>0</v>
      </c>
      <c r="I317" s="35">
        <f>ROUND(ROUND(H317,2)*ROUND(G317,3),2)</f>
      </c>
      <c r="J317" s="33" t="s">
        <v>70</v>
      </c>
      <c r="O317">
        <f>(I317*21)/100</f>
      </c>
      <c r="P317" t="s">
        <v>27</v>
      </c>
    </row>
    <row r="318" spans="1:5" ht="12.75">
      <c r="A318" s="36" t="s">
        <v>56</v>
      </c>
      <c r="E318" s="37" t="s">
        <v>53</v>
      </c>
    </row>
    <row r="319" spans="1:5" ht="12.75">
      <c r="A319" s="38" t="s">
        <v>58</v>
      </c>
      <c r="E319" s="39" t="s">
        <v>53</v>
      </c>
    </row>
    <row r="320" spans="1:5" ht="267.75">
      <c r="A320" t="s">
        <v>59</v>
      </c>
      <c r="E320" s="37" t="s">
        <v>516</v>
      </c>
    </row>
    <row r="321" spans="1:16" ht="12.75">
      <c r="A321" s="26" t="s">
        <v>51</v>
      </c>
      <c r="B321" s="31" t="s">
        <v>517</v>
      </c>
      <c r="C321" s="31" t="s">
        <v>518</v>
      </c>
      <c r="D321" s="26" t="s">
        <v>53</v>
      </c>
      <c r="E321" s="32" t="s">
        <v>519</v>
      </c>
      <c r="F321" s="33" t="s">
        <v>154</v>
      </c>
      <c r="G321" s="34">
        <v>47.642</v>
      </c>
      <c r="H321" s="35">
        <v>0</v>
      </c>
      <c r="I321" s="35">
        <f>ROUND(ROUND(H321,2)*ROUND(G321,3),2)</f>
      </c>
      <c r="J321" s="33" t="s">
        <v>70</v>
      </c>
      <c r="O321">
        <f>(I321*21)/100</f>
      </c>
      <c r="P321" t="s">
        <v>27</v>
      </c>
    </row>
    <row r="322" spans="1:5" ht="12.75">
      <c r="A322" s="36" t="s">
        <v>56</v>
      </c>
      <c r="E322" s="37" t="s">
        <v>520</v>
      </c>
    </row>
    <row r="323" spans="1:5" ht="89.25">
      <c r="A323" s="38" t="s">
        <v>58</v>
      </c>
      <c r="E323" s="39" t="s">
        <v>521</v>
      </c>
    </row>
    <row r="324" spans="1:5" ht="102">
      <c r="A324" t="s">
        <v>59</v>
      </c>
      <c r="E324" s="37" t="s">
        <v>522</v>
      </c>
    </row>
    <row r="325" spans="1:16" ht="12.75">
      <c r="A325" s="26" t="s">
        <v>51</v>
      </c>
      <c r="B325" s="31" t="s">
        <v>523</v>
      </c>
      <c r="C325" s="31" t="s">
        <v>524</v>
      </c>
      <c r="D325" s="26" t="s">
        <v>53</v>
      </c>
      <c r="E325" s="32" t="s">
        <v>525</v>
      </c>
      <c r="F325" s="33" t="s">
        <v>154</v>
      </c>
      <c r="G325" s="34">
        <v>20.6</v>
      </c>
      <c r="H325" s="35">
        <v>0</v>
      </c>
      <c r="I325" s="35">
        <f>ROUND(ROUND(H325,2)*ROUND(G325,3),2)</f>
      </c>
      <c r="J325" s="33" t="s">
        <v>70</v>
      </c>
      <c r="O325">
        <f>(I325*21)/100</f>
      </c>
      <c r="P325" t="s">
        <v>27</v>
      </c>
    </row>
    <row r="326" spans="1:5" ht="12.75">
      <c r="A326" s="36" t="s">
        <v>56</v>
      </c>
      <c r="E326" s="37" t="s">
        <v>526</v>
      </c>
    </row>
    <row r="327" spans="1:5" ht="63.75">
      <c r="A327" s="38" t="s">
        <v>58</v>
      </c>
      <c r="E327" s="39" t="s">
        <v>527</v>
      </c>
    </row>
    <row r="328" spans="1:5" ht="102">
      <c r="A328" t="s">
        <v>59</v>
      </c>
      <c r="E328" s="37" t="s">
        <v>522</v>
      </c>
    </row>
    <row r="329" spans="1:16" ht="12.75">
      <c r="A329" s="26" t="s">
        <v>51</v>
      </c>
      <c r="B329" s="31" t="s">
        <v>528</v>
      </c>
      <c r="C329" s="31" t="s">
        <v>529</v>
      </c>
      <c r="D329" s="26" t="s">
        <v>53</v>
      </c>
      <c r="E329" s="32" t="s">
        <v>530</v>
      </c>
      <c r="F329" s="33" t="s">
        <v>134</v>
      </c>
      <c r="G329" s="34">
        <v>0.198</v>
      </c>
      <c r="H329" s="35">
        <v>0</v>
      </c>
      <c r="I329" s="35">
        <f>ROUND(ROUND(H329,2)*ROUND(G329,3),2)</f>
      </c>
      <c r="J329" s="33" t="s">
        <v>70</v>
      </c>
      <c r="O329">
        <f>(I329*21)/100</f>
      </c>
      <c r="P329" t="s">
        <v>27</v>
      </c>
    </row>
    <row r="330" spans="1:5" ht="12.75">
      <c r="A330" s="36" t="s">
        <v>56</v>
      </c>
      <c r="E330" s="37" t="s">
        <v>53</v>
      </c>
    </row>
    <row r="331" spans="1:5" ht="12.75">
      <c r="A331" s="38" t="s">
        <v>58</v>
      </c>
      <c r="E331" s="39" t="s">
        <v>531</v>
      </c>
    </row>
    <row r="332" spans="1:5" ht="76.5">
      <c r="A332" t="s">
        <v>59</v>
      </c>
      <c r="E332" s="37" t="s">
        <v>532</v>
      </c>
    </row>
    <row r="333" spans="1:16" ht="12.75">
      <c r="A333" s="26" t="s">
        <v>51</v>
      </c>
      <c r="B333" s="31" t="s">
        <v>533</v>
      </c>
      <c r="C333" s="31" t="s">
        <v>534</v>
      </c>
      <c r="D333" s="26" t="s">
        <v>53</v>
      </c>
      <c r="E333" s="32" t="s">
        <v>535</v>
      </c>
      <c r="F333" s="33" t="s">
        <v>79</v>
      </c>
      <c r="G333" s="34">
        <v>57.6</v>
      </c>
      <c r="H333" s="35">
        <v>0</v>
      </c>
      <c r="I333" s="35">
        <f>ROUND(ROUND(H333,2)*ROUND(G333,3),2)</f>
      </c>
      <c r="J333" s="33" t="s">
        <v>70</v>
      </c>
      <c r="O333">
        <f>(I333*21)/100</f>
      </c>
      <c r="P333" t="s">
        <v>27</v>
      </c>
    </row>
    <row r="334" spans="1:5" ht="12.75">
      <c r="A334" s="36" t="s">
        <v>56</v>
      </c>
      <c r="E334" s="37" t="s">
        <v>53</v>
      </c>
    </row>
    <row r="335" spans="1:5" ht="12.75">
      <c r="A335" s="38" t="s">
        <v>58</v>
      </c>
      <c r="E335" s="39" t="s">
        <v>536</v>
      </c>
    </row>
    <row r="336" spans="1:5" ht="76.5">
      <c r="A336" t="s">
        <v>59</v>
      </c>
      <c r="E336" s="37" t="s">
        <v>537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