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hoslav\Documents\A-DOKUMENTY\HORAŽĎOVICE_SŠ\DOKUMENTACE_ZADÁNÍ_5.1.A_SŠ HD\ROZPOČTY; VV_nové\"/>
    </mc:Choice>
  </mc:AlternateContent>
  <xr:revisionPtr revIDLastSave="0" documentId="13_ncr:1_{53812A99-B35D-4E2C-823C-CD004268CD81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3 01 Naklady" sheetId="12" r:id="rId4"/>
    <sheet name="1 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'1 01 Pol'!$1:$7</definedName>
    <definedName name="_xlnm.Print_Titles" localSheetId="3">'3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'1 01 Pol'!$A$1:$X$634</definedName>
    <definedName name="_xlnm.Print_Area" localSheetId="3">'3 01 Naklady'!$A$1:$X$18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1" i="13" l="1"/>
  <c r="O301" i="13"/>
  <c r="K301" i="13"/>
  <c r="I301" i="13"/>
  <c r="G301" i="13"/>
  <c r="M301" i="13" s="1"/>
  <c r="H42" i="1" l="1"/>
  <c r="G22" i="13" l="1"/>
  <c r="G137" i="13"/>
  <c r="Q210" i="13"/>
  <c r="O210" i="13"/>
  <c r="K210" i="13"/>
  <c r="I210" i="13"/>
  <c r="G210" i="13"/>
  <c r="M210" i="13" s="1"/>
  <c r="G26" i="13"/>
  <c r="Q101" i="13"/>
  <c r="O101" i="13"/>
  <c r="K101" i="13"/>
  <c r="I101" i="13"/>
  <c r="G101" i="13"/>
  <c r="M101" i="13" s="1"/>
  <c r="Q98" i="13"/>
  <c r="O98" i="13"/>
  <c r="K98" i="13"/>
  <c r="I98" i="13"/>
  <c r="G98" i="13"/>
  <c r="M98" i="13" s="1"/>
  <c r="Q23" i="13"/>
  <c r="Q22" i="13" s="1"/>
  <c r="O23" i="13"/>
  <c r="O22" i="13" s="1"/>
  <c r="K23" i="13"/>
  <c r="K22" i="13" s="1"/>
  <c r="I23" i="13"/>
  <c r="I22" i="13" s="1"/>
  <c r="G23" i="13"/>
  <c r="M23" i="13" s="1"/>
  <c r="M22" i="13" s="1"/>
  <c r="Q17" i="13"/>
  <c r="O17" i="13"/>
  <c r="K17" i="13"/>
  <c r="I17" i="13"/>
  <c r="G17" i="13"/>
  <c r="M17" i="13" s="1"/>
  <c r="Q13" i="13"/>
  <c r="O13" i="13"/>
  <c r="K13" i="13"/>
  <c r="I13" i="13"/>
  <c r="G13" i="13"/>
  <c r="M13" i="13" s="1"/>
  <c r="Q9" i="13"/>
  <c r="O9" i="13"/>
  <c r="K9" i="13"/>
  <c r="I9" i="13"/>
  <c r="G9" i="13"/>
  <c r="M9" i="13" s="1"/>
  <c r="G8" i="13" l="1"/>
  <c r="I52" i="1" s="1"/>
  <c r="I8" i="13"/>
  <c r="I53" i="1"/>
  <c r="Q8" i="13"/>
  <c r="O8" i="13"/>
  <c r="K8" i="13"/>
  <c r="M8" i="13"/>
  <c r="Q475" i="13" l="1"/>
  <c r="O475" i="13"/>
  <c r="K475" i="13"/>
  <c r="I475" i="13"/>
  <c r="G475" i="13"/>
  <c r="M475" i="13" s="1"/>
  <c r="G465" i="13"/>
  <c r="G464" i="13"/>
  <c r="G463" i="13"/>
  <c r="G462" i="13"/>
  <c r="G461" i="13"/>
  <c r="G460" i="13"/>
  <c r="G459" i="13"/>
  <c r="G458" i="13"/>
  <c r="G457" i="13"/>
  <c r="G456" i="13"/>
  <c r="G455" i="13"/>
  <c r="G454" i="13"/>
  <c r="G453" i="13"/>
  <c r="G452" i="13"/>
  <c r="G451" i="13"/>
  <c r="G450" i="13"/>
  <c r="G449" i="13"/>
  <c r="G448" i="13"/>
  <c r="G447" i="13"/>
  <c r="G446" i="13"/>
  <c r="G445" i="13"/>
  <c r="G444" i="13"/>
  <c r="G443" i="13"/>
  <c r="G442" i="13"/>
  <c r="G441" i="13"/>
  <c r="G440" i="13"/>
  <c r="G439" i="13"/>
  <c r="G438" i="13"/>
  <c r="G437" i="13"/>
  <c r="G436" i="13"/>
  <c r="G435" i="13"/>
  <c r="G434" i="13"/>
  <c r="G433" i="13"/>
  <c r="G432" i="13"/>
  <c r="G431" i="13"/>
  <c r="G13" i="12"/>
  <c r="Q16" i="12"/>
  <c r="O16" i="12"/>
  <c r="K16" i="12"/>
  <c r="I16" i="12"/>
  <c r="G16" i="12"/>
  <c r="M16" i="12" s="1"/>
  <c r="Q15" i="12"/>
  <c r="O15" i="12"/>
  <c r="K15" i="12"/>
  <c r="I15" i="12"/>
  <c r="G15" i="12"/>
  <c r="M15" i="12" s="1"/>
  <c r="Q14" i="12"/>
  <c r="Q13" i="12" s="1"/>
  <c r="O14" i="12"/>
  <c r="K14" i="12"/>
  <c r="K13" i="12" s="1"/>
  <c r="I14" i="12"/>
  <c r="G14" i="12"/>
  <c r="M14" i="12" s="1"/>
  <c r="M13" i="12" s="1"/>
  <c r="O13" i="12"/>
  <c r="I13" i="12"/>
  <c r="Q11" i="12"/>
  <c r="O11" i="12"/>
  <c r="K11" i="12"/>
  <c r="I11" i="12"/>
  <c r="G11" i="12"/>
  <c r="M11" i="12" s="1"/>
  <c r="BA27" i="13" l="1"/>
  <c r="I26" i="13"/>
  <c r="K26" i="13"/>
  <c r="M26" i="13"/>
  <c r="O26" i="13"/>
  <c r="Q26" i="13"/>
  <c r="V26" i="13"/>
  <c r="G62" i="13"/>
  <c r="G25" i="13" s="1"/>
  <c r="I62" i="13"/>
  <c r="K62" i="13"/>
  <c r="O62" i="13"/>
  <c r="Q62" i="13"/>
  <c r="V62" i="13"/>
  <c r="V101" i="13"/>
  <c r="I137" i="13"/>
  <c r="K137" i="13"/>
  <c r="O137" i="13"/>
  <c r="Q137" i="13"/>
  <c r="V137" i="13"/>
  <c r="G170" i="13"/>
  <c r="G136" i="13" s="1"/>
  <c r="I170" i="13"/>
  <c r="K170" i="13"/>
  <c r="O170" i="13"/>
  <c r="Q170" i="13"/>
  <c r="V170" i="13"/>
  <c r="G204" i="13"/>
  <c r="M204" i="13" s="1"/>
  <c r="I204" i="13"/>
  <c r="K204" i="13"/>
  <c r="O204" i="13"/>
  <c r="Q204" i="13"/>
  <c r="V204" i="13"/>
  <c r="G216" i="13"/>
  <c r="I216" i="13"/>
  <c r="I215" i="13" s="1"/>
  <c r="K216" i="13"/>
  <c r="K215" i="13" s="1"/>
  <c r="O216" i="13"/>
  <c r="O215" i="13" s="1"/>
  <c r="Q216" i="13"/>
  <c r="Q215" i="13" s="1"/>
  <c r="V216" i="13"/>
  <c r="V215" i="13" s="1"/>
  <c r="G244" i="13"/>
  <c r="I244" i="13"/>
  <c r="K244" i="13"/>
  <c r="O244" i="13"/>
  <c r="Q244" i="13"/>
  <c r="V244" i="13"/>
  <c r="G261" i="13"/>
  <c r="I261" i="13"/>
  <c r="K261" i="13"/>
  <c r="O261" i="13"/>
  <c r="Q261" i="13"/>
  <c r="V261" i="13"/>
  <c r="G271" i="13"/>
  <c r="I271" i="13"/>
  <c r="K271" i="13"/>
  <c r="O271" i="13"/>
  <c r="Q271" i="13"/>
  <c r="V271" i="13"/>
  <c r="G299" i="13"/>
  <c r="M299" i="13" s="1"/>
  <c r="I299" i="13"/>
  <c r="K299" i="13"/>
  <c r="O299" i="13"/>
  <c r="Q299" i="13"/>
  <c r="V299" i="13"/>
  <c r="G303" i="13"/>
  <c r="M303" i="13" s="1"/>
  <c r="I303" i="13"/>
  <c r="K303" i="13"/>
  <c r="O303" i="13"/>
  <c r="Q303" i="13"/>
  <c r="V303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6" i="13"/>
  <c r="M336" i="13" s="1"/>
  <c r="I336" i="13"/>
  <c r="K336" i="13"/>
  <c r="O336" i="13"/>
  <c r="Q336" i="13"/>
  <c r="V336" i="13"/>
  <c r="G344" i="13"/>
  <c r="M344" i="13" s="1"/>
  <c r="I344" i="13"/>
  <c r="K344" i="13"/>
  <c r="O344" i="13"/>
  <c r="Q344" i="13"/>
  <c r="V344" i="13"/>
  <c r="G352" i="13"/>
  <c r="M352" i="13" s="1"/>
  <c r="I352" i="13"/>
  <c r="K352" i="13"/>
  <c r="O352" i="13"/>
  <c r="Q352" i="13"/>
  <c r="V352" i="13"/>
  <c r="G355" i="13"/>
  <c r="M355" i="13" s="1"/>
  <c r="I355" i="13"/>
  <c r="K355" i="13"/>
  <c r="O355" i="13"/>
  <c r="Q355" i="13"/>
  <c r="V355" i="13"/>
  <c r="G362" i="13"/>
  <c r="M362" i="13" s="1"/>
  <c r="I362" i="13"/>
  <c r="K362" i="13"/>
  <c r="O362" i="13"/>
  <c r="Q362" i="13"/>
  <c r="V362" i="13"/>
  <c r="G370" i="13"/>
  <c r="M370" i="13" s="1"/>
  <c r="I370" i="13"/>
  <c r="K370" i="13"/>
  <c r="O370" i="13"/>
  <c r="Q370" i="13"/>
  <c r="V370" i="13"/>
  <c r="G374" i="13"/>
  <c r="M374" i="13" s="1"/>
  <c r="I374" i="13"/>
  <c r="K374" i="13"/>
  <c r="O374" i="13"/>
  <c r="Q374" i="13"/>
  <c r="V374" i="13"/>
  <c r="G381" i="13"/>
  <c r="M381" i="13" s="1"/>
  <c r="I381" i="13"/>
  <c r="K381" i="13"/>
  <c r="O381" i="13"/>
  <c r="Q381" i="13"/>
  <c r="V381" i="13"/>
  <c r="G383" i="13"/>
  <c r="M383" i="13" s="1"/>
  <c r="I383" i="13"/>
  <c r="K383" i="13"/>
  <c r="O383" i="13"/>
  <c r="Q383" i="13"/>
  <c r="V383" i="13"/>
  <c r="G387" i="13"/>
  <c r="G386" i="13" s="1"/>
  <c r="I59" i="1" s="1"/>
  <c r="I387" i="13"/>
  <c r="I386" i="13" s="1"/>
  <c r="K387" i="13"/>
  <c r="K386" i="13" s="1"/>
  <c r="O387" i="13"/>
  <c r="O386" i="13" s="1"/>
  <c r="Q387" i="13"/>
  <c r="Q386" i="13" s="1"/>
  <c r="V387" i="13"/>
  <c r="V386" i="13" s="1"/>
  <c r="G393" i="13"/>
  <c r="I393" i="13"/>
  <c r="K393" i="13"/>
  <c r="O393" i="13"/>
  <c r="Q393" i="13"/>
  <c r="V393" i="13"/>
  <c r="G421" i="13"/>
  <c r="I421" i="13"/>
  <c r="K421" i="13"/>
  <c r="O421" i="13"/>
  <c r="Q421" i="13"/>
  <c r="V421" i="13"/>
  <c r="G427" i="13"/>
  <c r="M427" i="13" s="1"/>
  <c r="I427" i="13"/>
  <c r="K427" i="13"/>
  <c r="O427" i="13"/>
  <c r="Q427" i="13"/>
  <c r="V427" i="13"/>
  <c r="G429" i="13"/>
  <c r="M429" i="13" s="1"/>
  <c r="I429" i="13"/>
  <c r="K429" i="13"/>
  <c r="O429" i="13"/>
  <c r="Q429" i="13"/>
  <c r="V429" i="13"/>
  <c r="I431" i="13"/>
  <c r="K431" i="13"/>
  <c r="M431" i="13"/>
  <c r="O431" i="13"/>
  <c r="Q431" i="13"/>
  <c r="V431" i="13"/>
  <c r="M432" i="13"/>
  <c r="I432" i="13"/>
  <c r="K432" i="13"/>
  <c r="O432" i="13"/>
  <c r="Q432" i="13"/>
  <c r="V432" i="13"/>
  <c r="M433" i="13"/>
  <c r="I433" i="13"/>
  <c r="K433" i="13"/>
  <c r="O433" i="13"/>
  <c r="Q433" i="13"/>
  <c r="V433" i="13"/>
  <c r="M434" i="13"/>
  <c r="I434" i="13"/>
  <c r="K434" i="13"/>
  <c r="O434" i="13"/>
  <c r="Q434" i="13"/>
  <c r="V434" i="13"/>
  <c r="I435" i="13"/>
  <c r="K435" i="13"/>
  <c r="M435" i="13"/>
  <c r="O435" i="13"/>
  <c r="Q435" i="13"/>
  <c r="V435" i="13"/>
  <c r="M436" i="13"/>
  <c r="I436" i="13"/>
  <c r="K436" i="13"/>
  <c r="O436" i="13"/>
  <c r="Q436" i="13"/>
  <c r="V436" i="13"/>
  <c r="M437" i="13"/>
  <c r="I437" i="13"/>
  <c r="K437" i="13"/>
  <c r="O437" i="13"/>
  <c r="Q437" i="13"/>
  <c r="V437" i="13"/>
  <c r="M438" i="13"/>
  <c r="I438" i="13"/>
  <c r="K438" i="13"/>
  <c r="O438" i="13"/>
  <c r="Q438" i="13"/>
  <c r="V438" i="13"/>
  <c r="I439" i="13"/>
  <c r="K439" i="13"/>
  <c r="M439" i="13"/>
  <c r="O439" i="13"/>
  <c r="Q439" i="13"/>
  <c r="V439" i="13"/>
  <c r="M440" i="13"/>
  <c r="I440" i="13"/>
  <c r="K440" i="13"/>
  <c r="O440" i="13"/>
  <c r="Q440" i="13"/>
  <c r="V440" i="13"/>
  <c r="M441" i="13"/>
  <c r="I441" i="13"/>
  <c r="K441" i="13"/>
  <c r="O441" i="13"/>
  <c r="Q441" i="13"/>
  <c r="V441" i="13"/>
  <c r="M442" i="13"/>
  <c r="I442" i="13"/>
  <c r="K442" i="13"/>
  <c r="O442" i="13"/>
  <c r="Q442" i="13"/>
  <c r="V442" i="13"/>
  <c r="I443" i="13"/>
  <c r="K443" i="13"/>
  <c r="M443" i="13"/>
  <c r="O443" i="13"/>
  <c r="Q443" i="13"/>
  <c r="V443" i="13"/>
  <c r="M444" i="13"/>
  <c r="I444" i="13"/>
  <c r="K444" i="13"/>
  <c r="O444" i="13"/>
  <c r="Q444" i="13"/>
  <c r="V444" i="13"/>
  <c r="M445" i="13"/>
  <c r="I445" i="13"/>
  <c r="K445" i="13"/>
  <c r="O445" i="13"/>
  <c r="Q445" i="13"/>
  <c r="V445" i="13"/>
  <c r="M446" i="13"/>
  <c r="I446" i="13"/>
  <c r="K446" i="13"/>
  <c r="O446" i="13"/>
  <c r="Q446" i="13"/>
  <c r="V446" i="13"/>
  <c r="I447" i="13"/>
  <c r="K447" i="13"/>
  <c r="M447" i="13"/>
  <c r="O447" i="13"/>
  <c r="Q447" i="13"/>
  <c r="V447" i="13"/>
  <c r="M448" i="13"/>
  <c r="I448" i="13"/>
  <c r="K448" i="13"/>
  <c r="O448" i="13"/>
  <c r="Q448" i="13"/>
  <c r="V448" i="13"/>
  <c r="M449" i="13"/>
  <c r="I449" i="13"/>
  <c r="K449" i="13"/>
  <c r="O449" i="13"/>
  <c r="Q449" i="13"/>
  <c r="V449" i="13"/>
  <c r="M450" i="13"/>
  <c r="I450" i="13"/>
  <c r="K450" i="13"/>
  <c r="O450" i="13"/>
  <c r="Q450" i="13"/>
  <c r="V450" i="13"/>
  <c r="I451" i="13"/>
  <c r="K451" i="13"/>
  <c r="M451" i="13"/>
  <c r="O451" i="13"/>
  <c r="Q451" i="13"/>
  <c r="V451" i="13"/>
  <c r="M452" i="13"/>
  <c r="I452" i="13"/>
  <c r="K452" i="13"/>
  <c r="O452" i="13"/>
  <c r="Q452" i="13"/>
  <c r="V452" i="13"/>
  <c r="M453" i="13"/>
  <c r="I453" i="13"/>
  <c r="K453" i="13"/>
  <c r="O453" i="13"/>
  <c r="Q453" i="13"/>
  <c r="V453" i="13"/>
  <c r="M454" i="13"/>
  <c r="I454" i="13"/>
  <c r="K454" i="13"/>
  <c r="O454" i="13"/>
  <c r="Q454" i="13"/>
  <c r="V454" i="13"/>
  <c r="I455" i="13"/>
  <c r="K455" i="13"/>
  <c r="M455" i="13"/>
  <c r="O455" i="13"/>
  <c r="Q455" i="13"/>
  <c r="V455" i="13"/>
  <c r="M456" i="13"/>
  <c r="I456" i="13"/>
  <c r="K456" i="13"/>
  <c r="O456" i="13"/>
  <c r="Q456" i="13"/>
  <c r="V456" i="13"/>
  <c r="M457" i="13"/>
  <c r="I457" i="13"/>
  <c r="K457" i="13"/>
  <c r="O457" i="13"/>
  <c r="Q457" i="13"/>
  <c r="V457" i="13"/>
  <c r="M458" i="13"/>
  <c r="I458" i="13"/>
  <c r="K458" i="13"/>
  <c r="O458" i="13"/>
  <c r="Q458" i="13"/>
  <c r="V458" i="13"/>
  <c r="I459" i="13"/>
  <c r="K459" i="13"/>
  <c r="M459" i="13"/>
  <c r="O459" i="13"/>
  <c r="Q459" i="13"/>
  <c r="V459" i="13"/>
  <c r="M460" i="13"/>
  <c r="I460" i="13"/>
  <c r="K460" i="13"/>
  <c r="O460" i="13"/>
  <c r="Q460" i="13"/>
  <c r="V460" i="13"/>
  <c r="G466" i="13"/>
  <c r="M466" i="13" s="1"/>
  <c r="I466" i="13"/>
  <c r="K466" i="13"/>
  <c r="O466" i="13"/>
  <c r="Q466" i="13"/>
  <c r="V466" i="13"/>
  <c r="G473" i="13"/>
  <c r="M473" i="13" s="1"/>
  <c r="M472" i="13" s="1"/>
  <c r="I473" i="13"/>
  <c r="I472" i="13" s="1"/>
  <c r="K473" i="13"/>
  <c r="K472" i="13" s="1"/>
  <c r="O473" i="13"/>
  <c r="O472" i="13" s="1"/>
  <c r="Q473" i="13"/>
  <c r="Q472" i="13" s="1"/>
  <c r="V473" i="13"/>
  <c r="V472" i="13" s="1"/>
  <c r="G478" i="13"/>
  <c r="M478" i="13" s="1"/>
  <c r="I478" i="13"/>
  <c r="K478" i="13"/>
  <c r="O478" i="13"/>
  <c r="Q478" i="13"/>
  <c r="V478" i="13"/>
  <c r="G486" i="13"/>
  <c r="M486" i="13" s="1"/>
  <c r="I486" i="13"/>
  <c r="K486" i="13"/>
  <c r="O486" i="13"/>
  <c r="Q486" i="13"/>
  <c r="V486" i="13"/>
  <c r="G491" i="13"/>
  <c r="G490" i="13" s="1"/>
  <c r="I491" i="13"/>
  <c r="K491" i="13"/>
  <c r="O491" i="13"/>
  <c r="Q491" i="13"/>
  <c r="V491" i="13"/>
  <c r="G508" i="13"/>
  <c r="M508" i="13" s="1"/>
  <c r="I508" i="13"/>
  <c r="K508" i="13"/>
  <c r="O508" i="13"/>
  <c r="Q508" i="13"/>
  <c r="V508" i="13"/>
  <c r="G510" i="13"/>
  <c r="M510" i="13" s="1"/>
  <c r="I510" i="13"/>
  <c r="K510" i="13"/>
  <c r="O510" i="13"/>
  <c r="Q510" i="13"/>
  <c r="V510" i="13"/>
  <c r="G537" i="13"/>
  <c r="I537" i="13"/>
  <c r="I536" i="13" s="1"/>
  <c r="K537" i="13"/>
  <c r="K536" i="13" s="1"/>
  <c r="O537" i="13"/>
  <c r="O536" i="13" s="1"/>
  <c r="Q537" i="13"/>
  <c r="Q536" i="13" s="1"/>
  <c r="V537" i="13"/>
  <c r="V536" i="13" s="1"/>
  <c r="G581" i="13"/>
  <c r="G580" i="13" s="1"/>
  <c r="I581" i="13"/>
  <c r="K581" i="13"/>
  <c r="O581" i="13"/>
  <c r="Q581" i="13"/>
  <c r="V581" i="13"/>
  <c r="G582" i="13"/>
  <c r="M582" i="13" s="1"/>
  <c r="I582" i="13"/>
  <c r="K582" i="13"/>
  <c r="O582" i="13"/>
  <c r="Q582" i="13"/>
  <c r="V582" i="13"/>
  <c r="G583" i="13"/>
  <c r="M583" i="13" s="1"/>
  <c r="I583" i="13"/>
  <c r="K583" i="13"/>
  <c r="O583" i="13"/>
  <c r="Q583" i="13"/>
  <c r="V583" i="13"/>
  <c r="G587" i="13"/>
  <c r="M587" i="13" s="1"/>
  <c r="I587" i="13"/>
  <c r="K587" i="13"/>
  <c r="O587" i="13"/>
  <c r="Q587" i="13"/>
  <c r="V587" i="13"/>
  <c r="G594" i="13"/>
  <c r="M594" i="13" s="1"/>
  <c r="I594" i="13"/>
  <c r="K594" i="13"/>
  <c r="O594" i="13"/>
  <c r="Q594" i="13"/>
  <c r="V594" i="13"/>
  <c r="G597" i="13"/>
  <c r="M597" i="13" s="1"/>
  <c r="I597" i="13"/>
  <c r="K597" i="13"/>
  <c r="O597" i="13"/>
  <c r="Q597" i="13"/>
  <c r="V597" i="13"/>
  <c r="G603" i="13"/>
  <c r="I603" i="13"/>
  <c r="K603" i="13"/>
  <c r="O603" i="13"/>
  <c r="Q603" i="13"/>
  <c r="V603" i="13"/>
  <c r="G605" i="13"/>
  <c r="M605" i="13" s="1"/>
  <c r="I605" i="13"/>
  <c r="K605" i="13"/>
  <c r="O605" i="13"/>
  <c r="Q605" i="13"/>
  <c r="V605" i="13"/>
  <c r="G606" i="13"/>
  <c r="M606" i="13" s="1"/>
  <c r="I606" i="13"/>
  <c r="K606" i="13"/>
  <c r="O606" i="13"/>
  <c r="Q606" i="13"/>
  <c r="V606" i="13"/>
  <c r="G607" i="13"/>
  <c r="M607" i="13" s="1"/>
  <c r="I607" i="13"/>
  <c r="K607" i="13"/>
  <c r="O607" i="13"/>
  <c r="Q607" i="13"/>
  <c r="V607" i="13"/>
  <c r="G608" i="13"/>
  <c r="M608" i="13" s="1"/>
  <c r="I608" i="13"/>
  <c r="K608" i="13"/>
  <c r="O608" i="13"/>
  <c r="Q608" i="13"/>
  <c r="V608" i="13"/>
  <c r="G609" i="13"/>
  <c r="M609" i="13" s="1"/>
  <c r="I609" i="13"/>
  <c r="K609" i="13"/>
  <c r="O609" i="13"/>
  <c r="Q609" i="13"/>
  <c r="V609" i="13"/>
  <c r="G610" i="13"/>
  <c r="M610" i="13" s="1"/>
  <c r="I610" i="13"/>
  <c r="K610" i="13"/>
  <c r="O610" i="13"/>
  <c r="Q610" i="13"/>
  <c r="V610" i="13"/>
  <c r="G612" i="13"/>
  <c r="I612" i="13"/>
  <c r="K612" i="13"/>
  <c r="O612" i="13"/>
  <c r="Q612" i="13"/>
  <c r="V612" i="13"/>
  <c r="G616" i="13"/>
  <c r="M616" i="13" s="1"/>
  <c r="I616" i="13"/>
  <c r="K616" i="13"/>
  <c r="O616" i="13"/>
  <c r="Q616" i="13"/>
  <c r="V616" i="13"/>
  <c r="G620" i="13"/>
  <c r="M620" i="13" s="1"/>
  <c r="I620" i="13"/>
  <c r="K620" i="13"/>
  <c r="O620" i="13"/>
  <c r="Q620" i="13"/>
  <c r="V620" i="13"/>
  <c r="G624" i="13"/>
  <c r="M624" i="13" s="1"/>
  <c r="I624" i="13"/>
  <c r="K624" i="13"/>
  <c r="O624" i="13"/>
  <c r="Q624" i="13"/>
  <c r="V624" i="13"/>
  <c r="G628" i="13"/>
  <c r="M628" i="13" s="1"/>
  <c r="I628" i="13"/>
  <c r="K628" i="13"/>
  <c r="O628" i="13"/>
  <c r="Q628" i="13"/>
  <c r="V628" i="13"/>
  <c r="AE633" i="13"/>
  <c r="G9" i="12"/>
  <c r="G8" i="12" s="1"/>
  <c r="G17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AE17" i="12"/>
  <c r="I20" i="1"/>
  <c r="G270" i="13" l="1"/>
  <c r="I58" i="1" s="1"/>
  <c r="M603" i="13"/>
  <c r="G602" i="13"/>
  <c r="I66" i="1" s="1"/>
  <c r="I18" i="1" s="1"/>
  <c r="M612" i="13"/>
  <c r="M611" i="13" s="1"/>
  <c r="G611" i="13"/>
  <c r="I67" i="1" s="1"/>
  <c r="G536" i="13"/>
  <c r="I64" i="1" s="1"/>
  <c r="M393" i="13"/>
  <c r="G392" i="13"/>
  <c r="I60" i="1" s="1"/>
  <c r="M244" i="13"/>
  <c r="G243" i="13"/>
  <c r="G215" i="13"/>
  <c r="I56" i="1" s="1"/>
  <c r="G40" i="1"/>
  <c r="G41" i="1"/>
  <c r="I68" i="1"/>
  <c r="I19" i="1" s="1"/>
  <c r="O477" i="13"/>
  <c r="M216" i="13"/>
  <c r="M215" i="13" s="1"/>
  <c r="O25" i="13"/>
  <c r="M137" i="13"/>
  <c r="I55" i="1"/>
  <c r="Q477" i="13"/>
  <c r="Q611" i="13"/>
  <c r="K580" i="13"/>
  <c r="V243" i="13"/>
  <c r="K611" i="13"/>
  <c r="V490" i="13"/>
  <c r="G472" i="13"/>
  <c r="I61" i="1" s="1"/>
  <c r="O136" i="13"/>
  <c r="I54" i="1"/>
  <c r="Q8" i="12"/>
  <c r="F41" i="1"/>
  <c r="H41" i="1" s="1"/>
  <c r="F39" i="1"/>
  <c r="F40" i="1"/>
  <c r="V8" i="12"/>
  <c r="F44" i="1"/>
  <c r="F43" i="1"/>
  <c r="I611" i="13"/>
  <c r="K8" i="12"/>
  <c r="V611" i="13"/>
  <c r="O602" i="13"/>
  <c r="V580" i="13"/>
  <c r="I63" i="1"/>
  <c r="K477" i="13"/>
  <c r="I477" i="13"/>
  <c r="V392" i="13"/>
  <c r="M387" i="13"/>
  <c r="M386" i="13" s="1"/>
  <c r="K270" i="13"/>
  <c r="I57" i="1"/>
  <c r="K602" i="13"/>
  <c r="Q602" i="13"/>
  <c r="I602" i="13"/>
  <c r="Q490" i="13"/>
  <c r="I490" i="13"/>
  <c r="O490" i="13"/>
  <c r="V477" i="13"/>
  <c r="V270" i="13"/>
  <c r="O243" i="13"/>
  <c r="K136" i="13"/>
  <c r="Q136" i="13"/>
  <c r="I136" i="13"/>
  <c r="K25" i="13"/>
  <c r="Q25" i="13"/>
  <c r="I25" i="13"/>
  <c r="I8" i="12"/>
  <c r="O8" i="12"/>
  <c r="O611" i="13"/>
  <c r="V602" i="13"/>
  <c r="Q580" i="13"/>
  <c r="I580" i="13"/>
  <c r="O580" i="13"/>
  <c r="K490" i="13"/>
  <c r="O392" i="13"/>
  <c r="K243" i="13"/>
  <c r="Q243" i="13"/>
  <c r="I243" i="13"/>
  <c r="V136" i="13"/>
  <c r="V25" i="13"/>
  <c r="K392" i="13"/>
  <c r="Q392" i="13"/>
  <c r="I392" i="13"/>
  <c r="Q270" i="13"/>
  <c r="I270" i="13"/>
  <c r="O270" i="13"/>
  <c r="M602" i="13"/>
  <c r="M477" i="13"/>
  <c r="G477" i="13"/>
  <c r="I62" i="1" s="1"/>
  <c r="AF633" i="13"/>
  <c r="M581" i="13"/>
  <c r="M580" i="13" s="1"/>
  <c r="M537" i="13"/>
  <c r="M536" i="13" s="1"/>
  <c r="M491" i="13"/>
  <c r="M490" i="13" s="1"/>
  <c r="M421" i="13"/>
  <c r="M392" i="13" s="1"/>
  <c r="M271" i="13"/>
  <c r="M270" i="13" s="1"/>
  <c r="M261" i="13"/>
  <c r="M170" i="13"/>
  <c r="M62" i="13"/>
  <c r="M25" i="13" s="1"/>
  <c r="AF17" i="12"/>
  <c r="M9" i="12"/>
  <c r="M8" i="12" s="1"/>
  <c r="J28" i="1"/>
  <c r="J26" i="1"/>
  <c r="G38" i="1"/>
  <c r="F38" i="1"/>
  <c r="J23" i="1"/>
  <c r="J24" i="1"/>
  <c r="J25" i="1"/>
  <c r="J27" i="1"/>
  <c r="E24" i="1"/>
  <c r="E26" i="1"/>
  <c r="M243" i="13" l="1"/>
  <c r="M136" i="13"/>
  <c r="G633" i="13"/>
  <c r="G44" i="1" s="1"/>
  <c r="G43" i="1" s="1"/>
  <c r="H43" i="1" s="1"/>
  <c r="I65" i="1"/>
  <c r="I41" i="1"/>
  <c r="G39" i="1"/>
  <c r="H39" i="1" s="1"/>
  <c r="H40" i="1"/>
  <c r="G45" i="1" l="1"/>
  <c r="H44" i="1"/>
  <c r="I40" i="1"/>
  <c r="H45" i="1"/>
  <c r="I43" i="1"/>
  <c r="I44" i="1"/>
  <c r="I17" i="1"/>
  <c r="G23" i="1"/>
  <c r="A23" i="1" s="1"/>
  <c r="A24" i="1" s="1"/>
  <c r="G24" i="1" s="1"/>
  <c r="I16" i="1"/>
  <c r="I69" i="1"/>
  <c r="I39" i="1"/>
  <c r="I45" i="1" l="1"/>
  <c r="J44" i="1" s="1"/>
  <c r="J53" i="1"/>
  <c r="J52" i="1"/>
  <c r="I21" i="1"/>
  <c r="G25" i="1" s="1"/>
  <c r="A25" i="1" s="1"/>
  <c r="A26" i="1" s="1"/>
  <c r="G26" i="1" s="1"/>
  <c r="A27" i="1" s="1"/>
  <c r="A29" i="1" s="1"/>
  <c r="G29" i="1" s="1"/>
  <c r="G27" i="1" s="1"/>
  <c r="J63" i="1"/>
  <c r="J57" i="1"/>
  <c r="J61" i="1"/>
  <c r="J55" i="1"/>
  <c r="J60" i="1"/>
  <c r="J54" i="1"/>
  <c r="J68" i="1"/>
  <c r="J67" i="1"/>
  <c r="J62" i="1"/>
  <c r="J59" i="1"/>
  <c r="J66" i="1"/>
  <c r="J56" i="1"/>
  <c r="J65" i="1"/>
  <c r="J64" i="1"/>
  <c r="J58" i="1"/>
  <c r="G28" i="1"/>
  <c r="J40" i="1" l="1"/>
  <c r="J41" i="1"/>
  <c r="J39" i="1"/>
  <c r="J43" i="1"/>
  <c r="J69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<sst xmlns="http://schemas.openxmlformats.org/spreadsheetml/2006/main" count="2007" uniqueCount="724">
  <si>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</si>
  <si>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</si>
  <si>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</si>
  <si>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</si>
  <si>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</si>
  <si>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</si>
  <si>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</si>
  <si>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</si>
  <si>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</si>
  <si>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</si>
  <si>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</si>
  <si>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</si>
  <si>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</si>
  <si>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</si>
  <si>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</si>
  <si>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</si>
  <si>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</si>
  <si>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</si>
  <si>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</si>
  <si>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</si>
  <si>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</si>
  <si>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</si>
  <si>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</si>
  <si>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</si>
  <si>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</si>
  <si>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</si>
  <si>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</si>
  <si>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</si>
  <si>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</si>
  <si>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</si>
  <si>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</si>
  <si>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</si>
  <si>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</si>
  <si>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</si>
  <si>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</si>
  <si>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</si>
  <si>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</si>
  <si>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</si>
  <si>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</si>
  <si>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</si>
  <si>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</si>
  <si>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</si>
  <si>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</si>
  <si>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110/2019</t>
  </si>
  <si>
    <t>SŠ Horažďovice - snížení energetické náročnosti budovy</t>
  </si>
  <si>
    <t>Střední škola, Horažďovice, Blatenská 313</t>
  </si>
  <si>
    <t>Blatenská 313</t>
  </si>
  <si>
    <t>Horažďovice</t>
  </si>
  <si>
    <t>34101</t>
  </si>
  <si>
    <t>00077631</t>
  </si>
  <si>
    <t>Adestik s.r.o.</t>
  </si>
  <si>
    <t>25247069</t>
  </si>
  <si>
    <t>CZ25247069</t>
  </si>
  <si>
    <t>Stavba</t>
  </si>
  <si>
    <t>Ostatní a vedlejší náklady</t>
  </si>
  <si>
    <t>01</t>
  </si>
  <si>
    <t>Stavební objekt</t>
  </si>
  <si>
    <t>1</t>
  </si>
  <si>
    <t>Výměna výplní otvorů</t>
  </si>
  <si>
    <t>Celkem za stavbu</t>
  </si>
  <si>
    <t>CZK</t>
  </si>
  <si>
    <t>Rekapitulace dílů</t>
  </si>
  <si>
    <t>Typ dílu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</si>
  <si>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</si>
  <si>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</si>
  <si>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</si>
  <si>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</si>
  <si>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</si>
  <si>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</si>
  <si>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</si>
  <si>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</si>
  <si>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</t>
  </si>
  <si>
    <t>Ostatní konstrukce, bourání</t>
  </si>
  <si>
    <t>99</t>
  </si>
  <si>
    <t>Staveništní přesun hmot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</si>
  <si>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</si>
  <si>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</si>
  <si>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</si>
  <si>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</si>
  <si>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</si>
  <si>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</si>
  <si>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</si>
  <si>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</si>
  <si>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</si>
  <si>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</si>
  <si>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</si>
  <si>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</si>
  <si>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</si>
  <si>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</si>
  <si>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</si>
  <si>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</si>
  <si>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</si>
  <si>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</si>
  <si>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</si>
  <si>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</si>
  <si>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</si>
  <si>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</si>
  <si>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3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</si>
  <si>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</si>
  <si>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</si>
  <si>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</si>
  <si>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</si>
  <si>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</si>
  <si>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</si>
  <si>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</si>
  <si>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</si>
  <si>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</si>
  <si>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</si>
  <si>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</si>
  <si>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</si>
  <si>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</si>
  <si>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</si>
  <si>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</si>
  <si>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</si>
  <si>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</si>
  <si>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</si>
  <si>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</si>
  <si>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</si>
  <si>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</si>
  <si>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</si>
  <si>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</si>
  <si>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</si>
  <si>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</si>
  <si>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</si>
  <si>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</si>
  <si>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</si>
  <si>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</si>
  <si>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II</t>
  </si>
  <si>
    <t>Indiv</t>
  </si>
  <si>
    <t>VRN</t>
  </si>
  <si>
    <t>POL99_2</t>
  </si>
  <si>
    <t>005122010R</t>
  </si>
  <si>
    <t xml:space="preserve">Provoz objednatele </t>
  </si>
  <si>
    <t>POL99_1</t>
  </si>
  <si>
    <t>SUM</t>
  </si>
  <si>
    <t>END</t>
  </si>
  <si>
    <t>Položkový soupis prací a dodávek</t>
  </si>
  <si>
    <t>610991111R00</t>
  </si>
  <si>
    <t>Zakrývání výplní vnitřních otvorů, předmětů apod. fólií Pe 0,05-0,2 mm</t>
  </si>
  <si>
    <t>m2</t>
  </si>
  <si>
    <t>801-1</t>
  </si>
  <si>
    <t>RTS 20/ I</t>
  </si>
  <si>
    <t>Práce</t>
  </si>
  <si>
    <t>POL1_</t>
  </si>
  <si>
    <t>které se zřizují před úpravami povrchu, a obalení osazených dveřních zárubní před znečištěním při úpravách povrchu nástřikem plastických maltovin včetně pozdějšího odkrytí,</t>
  </si>
  <si>
    <t>SPI</t>
  </si>
  <si>
    <t>0,9*1,0*1</t>
  </si>
  <si>
    <t>VV</t>
  </si>
  <si>
    <t>0,78*1,8*3</t>
  </si>
  <si>
    <t>1,2*1,8*14</t>
  </si>
  <si>
    <t>1,0*1,8*5</t>
  </si>
  <si>
    <t>2,3*1,8*1</t>
  </si>
  <si>
    <t>0,53*1,12*12</t>
  </si>
  <si>
    <t>1,0*1,65*8</t>
  </si>
  <si>
    <t>1,2*1,93*5</t>
  </si>
  <si>
    <t>1,2*1,7*4</t>
  </si>
  <si>
    <t>0,9*1,39*1</t>
  </si>
  <si>
    <t>3,14*0,45*0,45/2*1</t>
  </si>
  <si>
    <t>0,9*1,7*1</t>
  </si>
  <si>
    <t>1,35*1,8*4</t>
  </si>
  <si>
    <t>1,0*2,0*4</t>
  </si>
  <si>
    <t>1,3*1,73*11</t>
  </si>
  <si>
    <t>3,14*0,65*0,65/2*11</t>
  </si>
  <si>
    <t>1,02*1,7*6</t>
  </si>
  <si>
    <t>1,3*1,98*26</t>
  </si>
  <si>
    <t>1,0*1,98*12</t>
  </si>
  <si>
    <t>1,27*1,95*44</t>
  </si>
  <si>
    <t>0,95*1,3*4</t>
  </si>
  <si>
    <t>1,38*1,97*20</t>
  </si>
  <si>
    <t>0,55*1,0*4</t>
  </si>
  <si>
    <t>1,3*1,98*10</t>
  </si>
  <si>
    <t>1,3*1,95*4</t>
  </si>
  <si>
    <t>1,14*1,9*10</t>
  </si>
  <si>
    <t>1,9*3,17*1</t>
  </si>
  <si>
    <t>2,68*2,71*2*1</t>
  </si>
  <si>
    <t>3,14*1,34*1,34/2*2*1</t>
  </si>
  <si>
    <t>1,19*2,73*1</t>
  </si>
  <si>
    <t>3,14*0,595*0,595/2*1</t>
  </si>
  <si>
    <t>1,5*2,705*1</t>
  </si>
  <si>
    <t>3,14*0,75*0,75/2*1</t>
  </si>
  <si>
    <t>610991004R00</t>
  </si>
  <si>
    <t>Začišťovací okenní lišta pro omítku tl. 15 mm</t>
  </si>
  <si>
    <t>m</t>
  </si>
  <si>
    <t>nalepení a odříznutí po dokončení omítek</t>
  </si>
  <si>
    <t>A : (0,9+1,0*2)*1</t>
  </si>
  <si>
    <t>B : (0,78+1,6*2)*3</t>
  </si>
  <si>
    <t>C : (1,2+1,8*2)*14</t>
  </si>
  <si>
    <t>D : (1,0+1,8*2)*5</t>
  </si>
  <si>
    <t>E : (2,3+1,8*2)*1</t>
  </si>
  <si>
    <t>F : (0,53+1,12*2)*12</t>
  </si>
  <si>
    <t>G : (1,0+1,65*2)*8</t>
  </si>
  <si>
    <t>H : (1,2+1,93*2)*5</t>
  </si>
  <si>
    <t>I : (1,2+1,7*2)*4</t>
  </si>
  <si>
    <t>J : 1,39*2*1</t>
  </si>
  <si>
    <t>3,14*0,9/2*1</t>
  </si>
  <si>
    <t>K : 1,7*2*1</t>
  </si>
  <si>
    <t>L : (1,35+1,8*2)*4</t>
  </si>
  <si>
    <t>M : (1,0+2,0*2)*4</t>
  </si>
  <si>
    <t>N : 1,73*2*11</t>
  </si>
  <si>
    <t>3,14*1,3/2*11</t>
  </si>
  <si>
    <t>O : (1,02+1,7*2)*6</t>
  </si>
  <si>
    <t>P : (1,3+1,98*2)*26</t>
  </si>
  <si>
    <t>Q : (1,0+1,98*2)*12</t>
  </si>
  <si>
    <t>R : (1,27+1,95*2)*44</t>
  </si>
  <si>
    <t>S : (0,95+1,3*2)*4</t>
  </si>
  <si>
    <t>T : (1,38+1,97*2)*20</t>
  </si>
  <si>
    <t>U : (0,65+1,0*2)*4</t>
  </si>
  <si>
    <t>V : (1,3+1,98*2)*10</t>
  </si>
  <si>
    <t>W : (1,3+1,95*2)*4</t>
  </si>
  <si>
    <t>X : (1,14+1,9*2)*10</t>
  </si>
  <si>
    <t>1 : (1,9+3,17*2)*1</t>
  </si>
  <si>
    <t>3 : 2,73*2*1</t>
  </si>
  <si>
    <t>3,14*1,19/2*1</t>
  </si>
  <si>
    <t>4 : 2,705*2*1</t>
  </si>
  <si>
    <t>3,14*1,5/2*1</t>
  </si>
  <si>
    <t>2 : 2,71*2*2*1</t>
  </si>
  <si>
    <t>612409991RT2</t>
  </si>
  <si>
    <t>Začištění omítek kolem oken, dveří a obkladů apod. s použitím suché maltové směsi</t>
  </si>
  <si>
    <t>801-4</t>
  </si>
  <si>
    <t>A : (0,9+1,0)*2</t>
  </si>
  <si>
    <t>B : (0,78+1,6)*2*3</t>
  </si>
  <si>
    <t>C : (1,2+1,8)*2*14</t>
  </si>
  <si>
    <t>D : (1,0+1,8)*2*5</t>
  </si>
  <si>
    <t>E : (2,3+1,8)*2*1</t>
  </si>
  <si>
    <t>F : (0,53+1,12)*2*12</t>
  </si>
  <si>
    <t>G : (1,0+1,65)*2*8</t>
  </si>
  <si>
    <t>H : (1,2+1,93)*2*5</t>
  </si>
  <si>
    <t>I : (1,2+1,7)*2*4</t>
  </si>
  <si>
    <t>J : (0,9+1,39*2)*1</t>
  </si>
  <si>
    <t>K : (0,9+1,7*2)*1</t>
  </si>
  <si>
    <t>L : (1,35+1,8)*2*4</t>
  </si>
  <si>
    <t>M : (1,0+2,0)*2*4</t>
  </si>
  <si>
    <t>N : (1,3+1,73*2)*11</t>
  </si>
  <si>
    <t>O : (1,02+1,7)*2*6</t>
  </si>
  <si>
    <t>P : (1,3+1,98)*2*26</t>
  </si>
  <si>
    <t>Q : (1,0+1,98)*2*12</t>
  </si>
  <si>
    <t>R : (1,27+1,95)*2*44</t>
  </si>
  <si>
    <t>S : (0,95+1,3)*2*4</t>
  </si>
  <si>
    <t>T : (1,38+1,97)*2*20</t>
  </si>
  <si>
    <t>U : (0,65+1,0)*2*4</t>
  </si>
  <si>
    <t>V : (1,3+1,98)*2*10</t>
  </si>
  <si>
    <t>W : (1,3+1,95)*2*4</t>
  </si>
  <si>
    <t>X : (1,14+1,9)*2*10</t>
  </si>
  <si>
    <t>612409991R00</t>
  </si>
  <si>
    <t>Začištění omítek kolem oken, dveří a obkladů apod. maltou vápenou</t>
  </si>
  <si>
    <t>620991004R00</t>
  </si>
  <si>
    <t>Připojovací í lišty začišťovací okenní lišta,  , pro omítku tl. 15 mm</t>
  </si>
  <si>
    <t>622471317RS7</t>
  </si>
  <si>
    <t xml:space="preserve">Nátěry a nástřiky vnějších stěn a pilířů základním a krycím nátěrem (nebo přestřikem povrchu) hmota silikátová, složitost 1 ÷ 2,  </t>
  </si>
  <si>
    <t>Penetrace + 2 x krycí nátěr.</t>
  </si>
  <si>
    <t>1059,2103*0,2</t>
  </si>
  <si>
    <t>632451012R00</t>
  </si>
  <si>
    <t>Vyrovnávací potěr ze suché směsi v pásu tloušťky 30 mm</t>
  </si>
  <si>
    <t xml:space="preserve">parapety : </t>
  </si>
  <si>
    <t>C : 1,2*0,2*7</t>
  </si>
  <si>
    <t>D : 1,0*0,2*4</t>
  </si>
  <si>
    <t>F : 0,53*0,2*12</t>
  </si>
  <si>
    <t>G : 1,0*0,15*8</t>
  </si>
  <si>
    <t>H : 1,2*0,2*5</t>
  </si>
  <si>
    <t>I : 1,2*0,2*4</t>
  </si>
  <si>
    <t>J : 0,9*0,2*1</t>
  </si>
  <si>
    <t>K : 0,9*0,2*1</t>
  </si>
  <si>
    <t>L : 1,35*0,2*4</t>
  </si>
  <si>
    <t>M : 1,0*0,15*4</t>
  </si>
  <si>
    <t>O : 1,02*0,2*6</t>
  </si>
  <si>
    <t>P : 1,3*0,2*26</t>
  </si>
  <si>
    <t>Q : 1,0*0,2*12</t>
  </si>
  <si>
    <t>R : 1,27*0,2*44</t>
  </si>
  <si>
    <t>S : 0,95*0,2*4</t>
  </si>
  <si>
    <t>T : 1,38*0,2*20</t>
  </si>
  <si>
    <t>W : 1,3*0,2*4</t>
  </si>
  <si>
    <t>A : 0,9*0,35*1</t>
  </si>
  <si>
    <t>B : 0,78*0,3*3</t>
  </si>
  <si>
    <t>C : 1,2*0,5*7</t>
  </si>
  <si>
    <t>D : 1,0*0,3*1</t>
  </si>
  <si>
    <t>E : 2,3*0,5*1</t>
  </si>
  <si>
    <t>N : 1,3*0,5*11</t>
  </si>
  <si>
    <t>V : 1,3*0,4*10</t>
  </si>
  <si>
    <t>X : 1,14*0,3*10</t>
  </si>
  <si>
    <t>648951411 R</t>
  </si>
  <si>
    <t>Osazení parapetních desek dřevěných š. do 25 cm, včetně dodávky parapetu z masivu , včetně nátěru</t>
  </si>
  <si>
    <t>Vlastní</t>
  </si>
  <si>
    <t>C : 1,2*6</t>
  </si>
  <si>
    <t>D : 1,0*4</t>
  </si>
  <si>
    <t>F : 0,53*3</t>
  </si>
  <si>
    <t>G : 1,0*1</t>
  </si>
  <si>
    <t>H : 1,2*5</t>
  </si>
  <si>
    <t>I : 1,2*4</t>
  </si>
  <si>
    <t>J : 0,9*1</t>
  </si>
  <si>
    <t>K : 0,9*1</t>
  </si>
  <si>
    <t>L : 1,35*4</t>
  </si>
  <si>
    <t>O : 1,02*6</t>
  </si>
  <si>
    <t>P : 1,3*26</t>
  </si>
  <si>
    <t>Q : 1,0*12</t>
  </si>
  <si>
    <t>R : 1,27*41</t>
  </si>
  <si>
    <t>S : 0,95*4</t>
  </si>
  <si>
    <t>T : 1,38*19</t>
  </si>
  <si>
    <t>W : 1,3*4</t>
  </si>
  <si>
    <t>648952421 R</t>
  </si>
  <si>
    <t>Osazení parapetních desek dřevěných š. do 50 cm, včetně dodávky parapetu z masivu , včetně nátěru</t>
  </si>
  <si>
    <t>RTS 19/ II</t>
  </si>
  <si>
    <t>A : 0,9*1</t>
  </si>
  <si>
    <t>B : 0,78*3</t>
  </si>
  <si>
    <t>C : 1,2*7</t>
  </si>
  <si>
    <t>D : 1,0*1</t>
  </si>
  <si>
    <t>E : 2,3*1</t>
  </si>
  <si>
    <t>N : 1,3*11</t>
  </si>
  <si>
    <t>V : 1,3*10</t>
  </si>
  <si>
    <t>X : 1,14*10</t>
  </si>
  <si>
    <t>941955001R00</t>
  </si>
  <si>
    <t>Lešení lehké pracovní pomocné pomocné, o výšce lešeňové podlahy do 1,2 m</t>
  </si>
  <si>
    <t>800-3</t>
  </si>
  <si>
    <t>2,0*1,2*1</t>
  </si>
  <si>
    <t>2,0*1,2*3</t>
  </si>
  <si>
    <t>2,0*1,2*14</t>
  </si>
  <si>
    <t>2,0*1,2*5</t>
  </si>
  <si>
    <t>3,0*1,2*1</t>
  </si>
  <si>
    <t>2,0*1,2*12</t>
  </si>
  <si>
    <t>2,0*1,2*8</t>
  </si>
  <si>
    <t>2,0*1,2*4</t>
  </si>
  <si>
    <t>2,0*1,2*11</t>
  </si>
  <si>
    <t>2,0*1,2*6</t>
  </si>
  <si>
    <t>2,0*1,2*26</t>
  </si>
  <si>
    <t>2,0*1,2*44</t>
  </si>
  <si>
    <t>2,0*1,2*20</t>
  </si>
  <si>
    <t>2,0*1,2*10</t>
  </si>
  <si>
    <t>2,0*1,3*4</t>
  </si>
  <si>
    <t>3,0*1,2*2</t>
  </si>
  <si>
    <t>2,0*1,2*2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</si>
  <si>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</si>
  <si>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</si>
  <si>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 m2 okna/ 4 m2 : 505,76555*4,0</t>
  </si>
  <si>
    <t>968061112R00</t>
  </si>
  <si>
    <t>Vyvěšení nebo zavěšení dřevěných křídel oken, plochy do 1,5 m2</t>
  </si>
  <si>
    <t>kus</t>
  </si>
  <si>
    <t>801-3</t>
  </si>
  <si>
    <t>oken, dveří a vrat, s uložením a opětovným zavěšením po provedení stavebních změn,</t>
  </si>
  <si>
    <t>1*2</t>
  </si>
  <si>
    <t>3*4</t>
  </si>
  <si>
    <t>14*2</t>
  </si>
  <si>
    <t>5*2</t>
  </si>
  <si>
    <t>12*1</t>
  </si>
  <si>
    <t>8*4</t>
  </si>
  <si>
    <t>4*2</t>
  </si>
  <si>
    <t>1*3</t>
  </si>
  <si>
    <t>6*4</t>
  </si>
  <si>
    <t>26*4</t>
  </si>
  <si>
    <t>12*4</t>
  </si>
  <si>
    <t>44*4</t>
  </si>
  <si>
    <t>4*4</t>
  </si>
  <si>
    <t>20*4</t>
  </si>
  <si>
    <t>4*1</t>
  </si>
  <si>
    <t>10*4</t>
  </si>
  <si>
    <t>968061126R00</t>
  </si>
  <si>
    <t>Vyvěšení nebo zavěšení dřevěných křídel dveří, plochy přes 2 m2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</si>
  <si>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</si>
  <si>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</si>
  <si>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</si>
  <si>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A : 0,9*1,0*1</t>
  </si>
  <si>
    <t>F : 0,53*1,12*12</t>
  </si>
  <si>
    <t>U : 0,55*1,0*4</t>
  </si>
  <si>
    <t>968062245R00</t>
  </si>
  <si>
    <t>Vybourání dřevěných rámů oken jednoduchých, plochy do 2 m2</t>
  </si>
  <si>
    <t>D : 1,0*1,8*5</t>
  </si>
  <si>
    <t>J : 0,9*1,39*1</t>
  </si>
  <si>
    <t>K : 0,9*1,7*1</t>
  </si>
  <si>
    <t>3,14*0,45*0,45/2</t>
  </si>
  <si>
    <t>M : 1,0*2,0*4</t>
  </si>
  <si>
    <t>968062246R00</t>
  </si>
  <si>
    <t>Vybourání dřevěných rámů oken jednoduchých, plochy do 4 m2</t>
  </si>
  <si>
    <t>C : 1,2*1,8*14</t>
  </si>
  <si>
    <t>H : 1,2*1,93*5</t>
  </si>
  <si>
    <t>I : 1,2*1,7*4</t>
  </si>
  <si>
    <t>L : 1,35*1,8*4</t>
  </si>
  <si>
    <t>N : 1,3*1,73*11</t>
  </si>
  <si>
    <t>968062247R00</t>
  </si>
  <si>
    <t>Vybourání dřevěných rámů oken jednoduchých, plochy přes 4 m2</t>
  </si>
  <si>
    <t>E : 2,3*1,8*1</t>
  </si>
  <si>
    <t>968062355R00</t>
  </si>
  <si>
    <t>Vybourání dřevěných rámů oken dvojitých nebo zdvojených, plochy do 2 m2</t>
  </si>
  <si>
    <t>B : 0,78*1,8*3</t>
  </si>
  <si>
    <t>G : 1,0*1,65*8</t>
  </si>
  <si>
    <t>O : 1,02*1,7*6</t>
  </si>
  <si>
    <t>Q : 1,0*1,98*12</t>
  </si>
  <si>
    <t>S : 0,95*1,3*4</t>
  </si>
  <si>
    <t>968062356R00</t>
  </si>
  <si>
    <t>Vybourání dřevěných rámů oken dvojitých nebo zdvojených, plochy do 4 m2</t>
  </si>
  <si>
    <t>P : 1,3*1,98*26</t>
  </si>
  <si>
    <t>R : 1,27*1,95*44</t>
  </si>
  <si>
    <t>T : 1,38*1,97*20</t>
  </si>
  <si>
    <t>V : 1,3*1,98*10</t>
  </si>
  <si>
    <t>W : 1,3*1,95*4</t>
  </si>
  <si>
    <t>X : 1,14*1,9*10</t>
  </si>
  <si>
    <t>968062746R00</t>
  </si>
  <si>
    <t>Vybourání dřevěných rámů stěn plných, zesklených nebo výkladních, pevných nebo otevíravých, plochy do 4 m2</t>
  </si>
  <si>
    <t>3 : 1,19*2,73</t>
  </si>
  <si>
    <t>3,14*0,595*0,595/2</t>
  </si>
  <si>
    <t>968062747R00</t>
  </si>
  <si>
    <t>Vybourání dřevěných rámů stěn plných, zesklených nebo výkladních, pevných nebo otevíravých, plochy přes 4 m2</t>
  </si>
  <si>
    <t>1 : 1,9*3,17</t>
  </si>
  <si>
    <t>2 : 2,68*2,71</t>
  </si>
  <si>
    <t>3,14*1,34*1,34/2</t>
  </si>
  <si>
    <t>4 : 1,5*2,705</t>
  </si>
  <si>
    <t>3,14*0,75*0,75/2</t>
  </si>
  <si>
    <t>968095002R00</t>
  </si>
  <si>
    <t xml:space="preserve">Vybourání vnitřních parapetů dřevěných, šířky do 50 cm,  </t>
  </si>
  <si>
    <t>171,00+53,64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</si>
  <si>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</si>
  <si>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</si>
  <si>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</si>
  <si>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598,0*0,15*0,15</t>
  </si>
  <si>
    <t>999281151R00</t>
  </si>
  <si>
    <t>Přesun hmot pro opravy a údržbu objektů pro opravy a údržbu dosavadních objektů včetně vnějších plášťů_x000D_
 výšky do 25 m, nošením</t>
  </si>
  <si>
    <t>t</t>
  </si>
  <si>
    <t>Přesun hmot</t>
  </si>
  <si>
    <t>POL7_</t>
  </si>
  <si>
    <t>oborů 801, 803, 811 a 812</t>
  </si>
  <si>
    <t xml:space="preserve">Hmotnosti z položek s pořadovými čísly: : </t>
  </si>
  <si>
    <t>766711001R00</t>
  </si>
  <si>
    <t>800-766</t>
  </si>
  <si>
    <t>B : (0,78+1,6)*2*2*3</t>
  </si>
  <si>
    <t>G : (1,0+1,65)*2*2*8</t>
  </si>
  <si>
    <t>O : (1,02+1,7)*2*2*6</t>
  </si>
  <si>
    <t>P : (1,3+1,98)*2*2*26</t>
  </si>
  <si>
    <t>Q : (1,0+1,98)*2*2*12</t>
  </si>
  <si>
    <t>R : (1,27+1,95)*2*2*44</t>
  </si>
  <si>
    <t>S : (0,95+1,3)*2*2*4</t>
  </si>
  <si>
    <t>T : (1,38+1,97)*2*2*20</t>
  </si>
  <si>
    <t>V : (1,3+1,98)*2*2*10</t>
  </si>
  <si>
    <t>W : (1,3+1,95)*2*2*4</t>
  </si>
  <si>
    <t>X : (1,14+1,9)*2*2*10</t>
  </si>
  <si>
    <t>766711021R00</t>
  </si>
  <si>
    <t>1 : (1,9+3,17)*2*1</t>
  </si>
  <si>
    <t>3 : (1,19+2,73*2)*1</t>
  </si>
  <si>
    <t>4 : (1,5+2,705*2)*1</t>
  </si>
  <si>
    <t>766711031R00</t>
  </si>
  <si>
    <t>2 : (2,68+2,71*2)*1</t>
  </si>
  <si>
    <t>61101</t>
  </si>
  <si>
    <t>ks</t>
  </si>
  <si>
    <t>Specifikace</t>
  </si>
  <si>
    <t>POL3_</t>
  </si>
  <si>
    <t>61102</t>
  </si>
  <si>
    <t>61102b</t>
  </si>
  <si>
    <t>61103</t>
  </si>
  <si>
    <t>61103b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</si>
  <si>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</si>
  <si>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</si>
  <si>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</si>
  <si>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</si>
  <si>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</si>
  <si>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</si>
  <si>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</si>
  <si>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</si>
  <si>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</si>
  <si>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</si>
  <si>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</si>
  <si>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</si>
  <si>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</si>
  <si>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</si>
  <si>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61118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</si>
  <si>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</si>
  <si>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</si>
  <si>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</si>
  <si>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</si>
  <si>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</si>
  <si>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</si>
  <si>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</si>
  <si>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</si>
  <si>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Vnitřní dřevěná stěna s dvoukřídlovými dveřmi a obloukovým nadsvětlíkem č. 2 2680/4050 mm, dle PD , prosklená jednoduchým sklem</t>
  </si>
  <si>
    <t>61127</t>
  </si>
  <si>
    <t>Dveře vchodové dřevěné dvoukřídlové s nadsvětlíkem,prosklené dvojsklem č. 1 1900/3170 mm, dle PD Uw = 1,7 W/m2K pro všechny vchodové dveře</t>
  </si>
  <si>
    <t>61128</t>
  </si>
  <si>
    <t>Dveře vchodové dřevěné jednokřídlové s obloukovým nadsvětlíkem,prosklené dvojsklem č.3 1190/3325 mm, dle PD</t>
  </si>
  <si>
    <t>61129</t>
  </si>
  <si>
    <t>Dveře vchodové dřevěné dvoukřídlové s obloukovým nadsvětlíkem,prosklené dvojsklem č. 4 1500/3455 mm, dle PD</t>
  </si>
  <si>
    <t>998766103R00</t>
  </si>
  <si>
    <t>Přesun hmot pro konstrukce truhlářské v objektech výšky do 24 m</t>
  </si>
  <si>
    <t>50 m vodorovně</t>
  </si>
  <si>
    <t xml:space="preserve">58, : </t>
  </si>
  <si>
    <t>Součet: : 18,09408</t>
  </si>
  <si>
    <t>7671</t>
  </si>
  <si>
    <t>Demontáž a zpětná montáž sítí před okny v tělocvičně</t>
  </si>
  <si>
    <t>Agregovaná položka</t>
  </si>
  <si>
    <t>POL2_</t>
  </si>
  <si>
    <t>1,5*2,1*7</t>
  </si>
  <si>
    <t>781411903R00</t>
  </si>
  <si>
    <t>Opravy obkladů z obkládaček pórovinových velikosti 150 x 150 mm</t>
  </si>
  <si>
    <t>800-771</t>
  </si>
  <si>
    <t>C : 24*1</t>
  </si>
  <si>
    <t>F : 20*7</t>
  </si>
  <si>
    <t>G : 23*7</t>
  </si>
  <si>
    <t>M : 23*4</t>
  </si>
  <si>
    <t>R : 25*3</t>
  </si>
  <si>
    <t>T : 26*1</t>
  </si>
  <si>
    <t>U : 20*4</t>
  </si>
  <si>
    <t>998781103R00</t>
  </si>
  <si>
    <t>Přesun hmot pro obklady keramické v objektech výšky do 24 m</t>
  </si>
  <si>
    <t xml:space="preserve">61, : </t>
  </si>
  <si>
    <t>Součet: : 0,83122</t>
  </si>
  <si>
    <t>783224900R00</t>
  </si>
  <si>
    <t xml:space="preserve">Údržba nátěrů doplňkových konstrukcí, syntetické jednonásobné s 1x emailováním,  </t>
  </si>
  <si>
    <t>800-783</t>
  </si>
  <si>
    <t>na vzduchu schnoucích</t>
  </si>
  <si>
    <t>0,53*1,12*4</t>
  </si>
  <si>
    <t>1,0*1,65*2</t>
  </si>
  <si>
    <t>1,9*1,39*1</t>
  </si>
  <si>
    <t>783228990R00</t>
  </si>
  <si>
    <t>Údržba nátěrů doplňkových konstrukcí, syntetické příplatek k ceně za nátěry pevných mříží u neotvíravých oken nebo stěn za pevnými mřížemi</t>
  </si>
  <si>
    <t>783521001R00</t>
  </si>
  <si>
    <t>Nátěry klempířských konstrukcí syntetické základní + jednonásobné</t>
  </si>
  <si>
    <t>parapety : 0,9*0,33*1</t>
  </si>
  <si>
    <t>0,78*0,33*3</t>
  </si>
  <si>
    <t>1,2*0,33*14</t>
  </si>
  <si>
    <t>1,0*0,33*5</t>
  </si>
  <si>
    <t>2,3*0,33*1</t>
  </si>
  <si>
    <t>0,53*0,33*12</t>
  </si>
  <si>
    <t>1,0*0,33*8</t>
  </si>
  <si>
    <t>1,2*0,33*5</t>
  </si>
  <si>
    <t>1,3*0,33*4</t>
  </si>
  <si>
    <t>0,9*0,33*1</t>
  </si>
  <si>
    <t>1,35*0,33*4</t>
  </si>
  <si>
    <t>1,0*0,33*4</t>
  </si>
  <si>
    <t>1,3*0,33*11</t>
  </si>
  <si>
    <t>1,02*0,33*6</t>
  </si>
  <si>
    <t>1,3*0,33*26</t>
  </si>
  <si>
    <t>1,0*0,33*12</t>
  </si>
  <si>
    <t>1,27*0,33*44</t>
  </si>
  <si>
    <t>0,95*0,33*4</t>
  </si>
  <si>
    <t>1,38*0,33*20</t>
  </si>
  <si>
    <t>0,55*0,33*4</t>
  </si>
  <si>
    <t>1,3*0,33*10</t>
  </si>
  <si>
    <t>1,14*0,33*10</t>
  </si>
  <si>
    <t>784450030RA0</t>
  </si>
  <si>
    <t>Malby z malířských směsí disperzní, penetrace jednonásobná, malba dvojnásobná, bílá</t>
  </si>
  <si>
    <t>AP-PSV</t>
  </si>
  <si>
    <t>Začátek provozního součtu</t>
  </si>
  <si>
    <t xml:space="preserve">  než kolem oken a dveří : </t>
  </si>
  <si>
    <t xml:space="preserve">  A : (0,9+1,0)*2</t>
  </si>
  <si>
    <t xml:space="preserve">  B : (0,78+1,6)*2*3</t>
  </si>
  <si>
    <t xml:space="preserve">  C : (1,2+1,8)*2*14</t>
  </si>
  <si>
    <t xml:space="preserve">  D : (1,0+1,8)*2*5</t>
  </si>
  <si>
    <t xml:space="preserve">  E : (2,3+1,8)*2*1</t>
  </si>
  <si>
    <t xml:space="preserve">  F : (0,53+1,12)*2*12</t>
  </si>
  <si>
    <t xml:space="preserve">  G : (1,0+1,65)*2*8</t>
  </si>
  <si>
    <t xml:space="preserve">  H : (1,2+1,93)*2*5</t>
  </si>
  <si>
    <t xml:space="preserve">  I : (1,2+1,7)*2*4</t>
  </si>
  <si>
    <t xml:space="preserve">  J : (0,9+1,39*2)*1</t>
  </si>
  <si>
    <t xml:space="preserve">  3,14*0,9/2*1</t>
  </si>
  <si>
    <t xml:space="preserve">  K : (0,9+1,7*2)*1</t>
  </si>
  <si>
    <t xml:space="preserve">  L : (1,35+1,8)*2*4</t>
  </si>
  <si>
    <t xml:space="preserve">  M : (1,0+2,0)*2*4</t>
  </si>
  <si>
    <t xml:space="preserve">  N : (1,3+1,73*2)*11</t>
  </si>
  <si>
    <t xml:space="preserve">  3,14*1,3/2*11</t>
  </si>
  <si>
    <t xml:space="preserve">  O : (1,02+1,7)*2*6</t>
  </si>
  <si>
    <t xml:space="preserve">  P : (1,3+1,98)*2*26</t>
  </si>
  <si>
    <t xml:space="preserve">  Q : (1,0+1,98)*2*12</t>
  </si>
  <si>
    <t xml:space="preserve">  R : (1,27+1,95)*2*44</t>
  </si>
  <si>
    <t xml:space="preserve">  S : (0,95+1,3)*2*4</t>
  </si>
  <si>
    <t xml:space="preserve">  T : (1,38+1,97)*2*20</t>
  </si>
  <si>
    <t xml:space="preserve">  U : (0,65+1,0)*2*4</t>
  </si>
  <si>
    <t xml:space="preserve">  V : (1,3+1,98)*2*10</t>
  </si>
  <si>
    <t xml:space="preserve">  W : (1,3+1,95)*2*4</t>
  </si>
  <si>
    <t xml:space="preserve">  X : (1,14+1,9)*2*10</t>
  </si>
  <si>
    <t xml:space="preserve">  1 : (1,9+3,17*2)*1</t>
  </si>
  <si>
    <t xml:space="preserve">  3 : 2,73*2*1</t>
  </si>
  <si>
    <t xml:space="preserve">  3,14*1,19/2*1</t>
  </si>
  <si>
    <t xml:space="preserve">  4 : 2,705*2*1</t>
  </si>
  <si>
    <t xml:space="preserve">  3,14*1,5/2*1</t>
  </si>
  <si>
    <t xml:space="preserve">  2 : 2,71*2*2*1</t>
  </si>
  <si>
    <t xml:space="preserve">  3,14*1,34*1,34/2*2</t>
  </si>
  <si>
    <t xml:space="preserve">  Mezisoučet</t>
  </si>
  <si>
    <t>Konec provozního součtu</t>
  </si>
  <si>
    <t>1325,08848*0,8</t>
  </si>
  <si>
    <t>78641 R</t>
  </si>
  <si>
    <t>Venkovní roleta pro střeční okno 78/118 cm D+M ručně ovládaná</t>
  </si>
  <si>
    <t>78642 R</t>
  </si>
  <si>
    <t>Venkovní roleta pro střeční okno 78/98 cm D+M ručně ovládaná</t>
  </si>
  <si>
    <t>78644 R</t>
  </si>
  <si>
    <t>Okenní sítě proti hmyzu D+M</t>
  </si>
  <si>
    <t>1,0*1,8*2</t>
  </si>
  <si>
    <t>1,15*1,8*2</t>
  </si>
  <si>
    <t>1,25*1,9*9</t>
  </si>
  <si>
    <t>786612 R0</t>
  </si>
  <si>
    <t>Montáž  a dodávka rolet textilních rolet</t>
  </si>
  <si>
    <t>1,38*1,97*19</t>
  </si>
  <si>
    <t>1,25*1,9*23</t>
  </si>
  <si>
    <t>1,3*1,98*23</t>
  </si>
  <si>
    <t>1,25*1,5*4</t>
  </si>
  <si>
    <t>0,75*1,0*2</t>
  </si>
  <si>
    <t>786622211 RT2</t>
  </si>
  <si>
    <t>Žaluzie horizontální vnitřní AL lamely bílé, včetně dodávky žaluzie</t>
  </si>
  <si>
    <t>1,0*1,0*9</t>
  </si>
  <si>
    <t>998786103R00</t>
  </si>
  <si>
    <t>Přesun hmot pro čalounické úpravy v objektech výšky do 24 m</t>
  </si>
  <si>
    <t>800-786</t>
  </si>
  <si>
    <t xml:space="preserve">67,68,70,71, : </t>
  </si>
  <si>
    <t>Součet: : 0,37473</t>
  </si>
  <si>
    <t>210200271R00</t>
  </si>
  <si>
    <t>Montáž svítidla žárovkového do bytových nebo společenských místností, stěnové přisazené, s jedním světelným zdrojem</t>
  </si>
  <si>
    <t>2+4</t>
  </si>
  <si>
    <t>210200272R00</t>
  </si>
  <si>
    <t>Montáž svítidla žárovkového do bytových nebo společenských místností, stěnové přisazené, se dvěma světelnými zdroji</t>
  </si>
  <si>
    <t>210201312R00</t>
  </si>
  <si>
    <t>Montáž svítidla zářivkového do technických prostor, přisazeného, se dvěma světelnými zdroji</t>
  </si>
  <si>
    <t>34801</t>
  </si>
  <si>
    <t>Svítidlo nástěnné A LED 2x6W dle PD dodávka</t>
  </si>
  <si>
    <t>34802</t>
  </si>
  <si>
    <t>Svítidlo nástěnné B LED 1x 12W dle PD dodávka</t>
  </si>
  <si>
    <t>34803</t>
  </si>
  <si>
    <t>Svítidlo nástěnné C 1x25W dle PD dodávka</t>
  </si>
  <si>
    <t>34804</t>
  </si>
  <si>
    <t>Svitidlo zářivkové stropní D 2x22W dle PD dodávka</t>
  </si>
  <si>
    <t>979011211R00</t>
  </si>
  <si>
    <t>Svislá doprava suti a vybouraných hmot nošením za prvé podlaží nad základním podlažím</t>
  </si>
  <si>
    <t>Přesun suti</t>
  </si>
  <si>
    <t>POL8_</t>
  </si>
  <si>
    <t xml:space="preserve">Demontážní hmotnosti z položek s pořadovými čísly: : </t>
  </si>
  <si>
    <t xml:space="preserve">14,15,16,17,18,19,20,21,22,23, : </t>
  </si>
  <si>
    <t>Součet: : 27,35008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</si>
  <si>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</si>
  <si>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</si>
  <si>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</si>
  <si>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</si>
  <si>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54,70016</t>
  </si>
  <si>
    <t>979990162R00</t>
  </si>
  <si>
    <t>Poplatek za skládku dřevo+sklo</t>
  </si>
  <si>
    <t>9790822</t>
  </si>
  <si>
    <t>Odvoz suti na skládku  dle zákona o odpadech, dle možností dodavatele</t>
  </si>
  <si>
    <t>005123 R</t>
  </si>
  <si>
    <t>Kompletační čnnost</t>
  </si>
  <si>
    <t>RTS 19/ I</t>
  </si>
  <si>
    <t xml:space="preserve">Ostaní náklady </t>
  </si>
  <si>
    <t>005241010R</t>
  </si>
  <si>
    <t>Dokumentace skutečného provedení, vč. fotodokumentace s popisem, doložení splnění požadovaných parametrů oken (Uw) výpočtem</t>
  </si>
  <si>
    <t>004111020 R</t>
  </si>
  <si>
    <t>Zaměření a výrobní dokumentace nových oken</t>
  </si>
  <si>
    <t>001</t>
  </si>
  <si>
    <t>Výroba vzorového okna typu "P" a "L" k odsouhlasení OPP MěÚ Horažďovice, vč. doložení splnění požadovaných parametrů oken (Uw) výpočtem</t>
  </si>
  <si>
    <t xml:space="preserve">Ostatní a vedlejší náklady </t>
  </si>
  <si>
    <t>Ostatní a vedlejší náklady celkem</t>
  </si>
  <si>
    <t xml:space="preserve">Montáž otvorových prvků dřev. oken a balkonových dveří,  </t>
  </si>
  <si>
    <t xml:space="preserve">Montáž otvorových prvků dřev. vstupních dveří,  </t>
  </si>
  <si>
    <t>Montáž otvorových prvků dřev. stěn prosklených,</t>
  </si>
  <si>
    <t xml:space="preserve">Okno dřevěné jednoduché zasklené dvojsklem A 900/1000 mm, členěné dle PD, min. Uw = 1,2 W/m2K, zasklené dvojsklem 4-14-4mm, opatřeno voustup.těsněním, barva světle hnědá dle odsouhl. vzorku OPP MěÚ Horažďovice  </t>
  </si>
  <si>
    <t>podrobný popis všech výplní otvorů viz Tabulka výplní otvorů, vykr. č. D.1.1.20</t>
  </si>
  <si>
    <t xml:space="preserve">Okno dřevěné špaletové vnější křídla zasklená dvojsklem,vnitřní jednosklo B 780/1800 mm, členěné dle PD, vč. deštění, zasklené dvojsklem 4-14-4mm, opatřeno voustup.těsněním, barva světle hnědá dle odsouhl. vzorku OPP MěÚ Horažďovice  </t>
  </si>
  <si>
    <t xml:space="preserve">Okno dřevěné jednoduché zasklené dvojsklem C1200/1800 mm, členěné dle PD,zasklené dvojsklem 4-14-4mm, opatřeno voustup.těsněním, barva světle hnědá dle odsouhl. vzorku OPP MěÚ Horažďovice  </t>
  </si>
  <si>
    <t xml:space="preserve">Okno dřevěné jednoduché zasklené dvojsklem C'1200/1150 mm, členěné dle PD, zasklené dvojsklem 4-14-4mm, opatřeno voustup.těsněním, barva světle hnědá dle odsouhl. vzorku OPP MěÚ Horažďovice  </t>
  </si>
  <si>
    <t>61102c</t>
  </si>
  <si>
    <t xml:space="preserve">Okno dřevěné jednoduché zasklené dvojsklem C1 1200/1800 mm, členěné dle PD, zasklené dvojsklem 4-14-4mm, opatřeno voustup.těsněním, barva světle hnědá dle odsouhl. vzorku OPP MěÚ Horažďovice  </t>
  </si>
  <si>
    <t>61102d</t>
  </si>
  <si>
    <t xml:space="preserve">Okno dřevěné jednoduché zasklené dvojsklem C2 1200/1750 mm, členěné dle PD, zasklené dvojsklem 4-14-4mm, opatřeno voustup.těsněním, barva světle hnědá dle odsouhl. vzorku OPP MěÚ Horažďovice  </t>
  </si>
  <si>
    <t xml:space="preserve">Okno dřevěné jednoduché zasklené dvojsklem C3 1200/1870 mm, členěné dle PD, zasklené dvojsklem 4-14-4mm, opatřeno voustup.těsněním, barva světle hnědá dle odsouhl. vzorku OPP MěÚ Horažďovice  </t>
  </si>
  <si>
    <t xml:space="preserve">Okno dřevěné jednoduché zasklené dvojsklem D 1000/1800 mm, členěné dle PD, členěné dle PD, zasklené dvojsklem 4-14-4mm, opatřeno voustup.těsněním, barva světle hnědá dle odsouhl. vzorku OPP MěÚ Horažďovice  </t>
  </si>
  <si>
    <t xml:space="preserve">Okno dřevěné jednoduché zasklené dvojsklem D' 1000/1150 mm, členěné dle PD, členěné dle PD, zasklené dvojsklem 4-14-4mm, opatřeno voustup.těsněním, barva světle hnědá dle odsouhl. vzorku OPP MěÚ Horažďovice  </t>
  </si>
  <si>
    <t xml:space="preserve">Okno dřevěné jednoduché zasklené dvojsklem E 2300/1800 mm, členěné dle PD,členěné dle PD, zasklené dvojsklem 4-14-4mm, opatřeno voustup.těsněním, barva světle hnědá dle odsouhl. vzorku OPP MěÚ Horažďovice  </t>
  </si>
  <si>
    <t xml:space="preserve">Okno dřevěné jednoduché zasklené dvojsklem F 530/1120 mm, členěné dle PD, členěné dle PD, zasklené dvojsklem 4-14-4mm, opatřeno voustup.těsněním, barva světle hnědá dle odsouhl. vzorku OPP MěÚ Horažďovice  </t>
  </si>
  <si>
    <t xml:space="preserve">Okno dřevěné jednoduché zasklené dvojsklem H 1200/1930 mm, členěné dle PD, členěné dle PD, zasklené dvojsklem 4-14-4mm, opatřeno voustup.těsněním, barva světle hnědá dle odsouhl. vzorku OPP MěÚ Horažďovice  </t>
  </si>
  <si>
    <t>61106b</t>
  </si>
  <si>
    <t xml:space="preserve">Okno dřevěné jednoduché zasklené dvojsklem H´ 1200/2060 mm, členěné dle PD, členěné dle PD, zasklené dvojsklem 4-14-4mm, opatřeno voustup.těsněním, barva světle hnědá dle odsouhl. vzorku OPP MěÚ Horažďovice  </t>
  </si>
  <si>
    <t xml:space="preserve">Okno dřevěné jednoduché zasklené dvojsklem I 1200/1700 mm, členěné dle PD, členěné dle PD, zasklené dvojsklem 4-14-4mm, opatřeno voustup.těsněním, barva světle hnědá dle odsouhl. vzorku OPP MěÚ Horažďovice </t>
  </si>
  <si>
    <t xml:space="preserve">Okno dřevěné jednoduché zasklené dvojsklem J 970/1840 mm, členěné dle PD obloukové, členěné dle PD, zasklené dvojsklem 4-14-4mm, opatřeno voustup.těsněním, barva světle hnědá dle odsouhl. vzorku OPP MěÚ Horažďovice </t>
  </si>
  <si>
    <t xml:space="preserve">Okno dřevěné jednoduché zasklené dvojsklem K 1000/2150 mm, členěné dle PD, obloukové, členěné dle PD, zasklené dvojsklem 4-14-4mm, opatřeno voustup.těsněním, barva světle hnědá dle odsouhl. vzorku OPP MěÚ Horažďovice </t>
  </si>
  <si>
    <t xml:space="preserve">Okno dřevěné jednoduché zasklené dvojsklem L 1200/1880 mm, členěné dle PD, členěné dle PD, zasklené dvojsklem 4-14-4mm, opatřeno voustup.těsněním, barva světle hnědá dle odsouhl. vzorku OPP MěÚ Horažďovice </t>
  </si>
  <si>
    <t xml:space="preserve">Okno dřevěné jednoduché zasklené dvojsklem M 1000/2000 mm, členěné dle PD,členěné dle PD, zasklené dvojsklem 4-14-4mm, opatřeno voustup.těsněním, barva světle hnědá dle odsouhl. vzorku OPP MěÚ Horažďovice </t>
  </si>
  <si>
    <t xml:space="preserve">Okno dřevěné jednoduché zasklené dvojsklem N 1300/2380 mm, členěné dle PD, obloukové, členěné dle PD, zasklené dvojsklem 4-14-4mm, opatřeno voustup.těsněním, barva světle hnědá dle odsouhl. vzorku OPP MěÚ Horažďovice </t>
  </si>
  <si>
    <t xml:space="preserve">Okno dřevěné jednoduché zasklené dvojsklem N' 1300/2380 mm, členěné dle PD, obloukové s ventilací, členěné dle PD, zasklené dvojsklem 4-14-4mm, opatřeno voustup.těsněním, barva světle hnědá dle odsouhl. vzorku OPP MěÚ Horažďovice </t>
  </si>
  <si>
    <t xml:space="preserve">Okno dřevěné jednoduché zasklené dvojsklem U 550/1000 mm, členěné dle PD,členěné dle PD, zasklené dvojsklem 4-14-4mm, opatřeno voustup.těsněním, barva světle hnědá dle odsouhl. vzorku OPP MěÚ Horažďovice </t>
  </si>
  <si>
    <t xml:space="preserve">Okno dřevěné špaletové vnější křídla zasklená dvojsklem,vnitřní jednosklo G 1000/1650 mm, členěné dle PD,vč. deštění, zasklené dvojsklem 4-14-4mm, opatřeno voustup.těsněním, barva světle hnědá dle odsouhl. vzorku OPP MěÚ Horažďovice </t>
  </si>
  <si>
    <t xml:space="preserve">Okno dřevěné špaletové vnější křídla zasklená dvojsklem,vnitřní jednosklo O 1020/1700 mm, členěné dle PD, vč. deštění, zasklené dvojsklem 4-14-4mm, opatřeno voustup.těsněním, barva světle hnědá dle odsouhl. vzorku OPP MěÚ Horažďovice </t>
  </si>
  <si>
    <t xml:space="preserve">Okno dřevěné špaletové vnější křídla zasklená dvojsklem,vnitřní jednosklo P 1300/1980 mm, členěné dle PD,vč. deštění, zasklené dvojsklem 4-14-4mm, opatřeno voustup.těsněním, barva světle hnědá dle odsouhl. vzorku OPP MěÚ Horažďovice </t>
  </si>
  <si>
    <t xml:space="preserve">Okno dřevěné špaletové vnější křídla zasklená dvojsklem,vnitřní jednosklo Q 1000/1980 mm, členěné dle PD,vč. deštění, zasklené dvojsklem 4-14-4mm, opatřeno voustup.těsněním, barva světle hnědá dle odsouhl. vzorku OPP MěÚ Horažďovice </t>
  </si>
  <si>
    <t xml:space="preserve">Okno dřevěné špaletové vnější křídla zasklená dvojsklem,vnitřní jednosklo R 1250/1900 mm, členěné dle PD, vč. deštění, zasklené dvojsklem 4-14-4mm, opatřeno dvoustup.těsněním, barva světle hnědá dle odsouhl. vzorku OPP MěÚ Horažďovice </t>
  </si>
  <si>
    <t xml:space="preserve">Okno dřevěné špaletové vnější křídla zasklená dvojsklem,vnitřní jednosklo S 950/1300 mm, členěné dle PD, vč. deštění, zasklené dvojsklem 4-14-4mm, opatřeno voustup.těsněním, barva světle hnědá dle odsouhl. vzorku OPP MěÚ Horažďovice </t>
  </si>
  <si>
    <t xml:space="preserve">Okno dřevěné špaletové vnější křídla zasklená dvojsklem,vnitřní jednosklo T 1350/1900 mm,   členěné dle PD, vč. deštění, zasklené dvojsklem 4-14-4mm, opatřeno dvoustup.těsněním, barva světle hnědá dle odsouhl. vzorku OPP MěÚ Horažďovice </t>
  </si>
  <si>
    <t xml:space="preserve">Okno dřevěné špaletové vnější křídla zasklená dvojsklem,vnitřní jednosklo T1 1350/2080 mm, členěné dle PD, vč. deštění, zasklené dvojsklem 4-14-4mm, opatřeno dvoustup.těsněním, barva světle hnědá dle odsouhl. vzorku OPP MěÚ Horažďovice </t>
  </si>
  <si>
    <t xml:space="preserve">Okno dřevěné špaletové vnější křídla zasklená dvojsklem,vnitřní jednosklo V 1300/1980 mm, členěné dle PD, vč. deštění, zasklené dvojsklem 4-14-4mm, opatřeno dvoustup.těsněním, barva světle hnědá dle odsouhl. vzorku OPP MěÚ Horažďovice </t>
  </si>
  <si>
    <t xml:space="preserve">Okno dřevěné špaletové vnější křídla zasklená dvojsklem,vnitřní jednosklo W 1250/2080 mm, členěné dle PD, vč. deštění, zasklené dvojsklem 4-14-4mm, opatřeno dvoustup.těsněním, barva světle hnědá dle odsouhl. vzorku OPP MěÚ Horažďovice </t>
  </si>
  <si>
    <t xml:space="preserve">Okno dřevěné špaletové vnější křídla zasklená dvojsklem,vnitřní jednosklo X 1140/1900 mm, členěné dle PD,  vč. deštění, zasklené dvojsklem 4-14-4mm, opatřeno dvoustup.těsněním, barva světle hnědá dle odsouhl. vzorku OPP MěÚ Horažďovice </t>
  </si>
  <si>
    <t xml:space="preserve">25,26,27,28,29,30,31,32,33,34,35,36,37,38,39,40,41,42,43,44,45,46,47,48,49,50,51,52,53,54,55,56,57,59,60,61,62,63 : </t>
  </si>
  <si>
    <t>7672</t>
  </si>
  <si>
    <t>Demontáž ocel. rámů s žaluziemi před okny v kuchyni</t>
  </si>
  <si>
    <t>Svislé a kompletní konstrukce</t>
  </si>
  <si>
    <t>317944311RT2</t>
  </si>
  <si>
    <t>Dodání a osazení válcovaných nosníků do připravených otvorů I 100</t>
  </si>
  <si>
    <t>bez zazdění hlav, s nařezáním nosníků na potřebný rozměr,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</si>
  <si>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</si>
  <si>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</si>
  <si>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</si>
  <si>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1,5*0,1*4</t>
  </si>
  <si>
    <t>1,3*0,1*2</t>
  </si>
  <si>
    <t>310271537 R00</t>
  </si>
  <si>
    <t>Zazdívka otvorů do 1m2, pórobet.tvárnice</t>
  </si>
  <si>
    <t>m3</t>
  </si>
  <si>
    <t>-0,64*0,4*0,8*2</t>
  </si>
  <si>
    <t>-0,64*0,4*0,8*1</t>
  </si>
  <si>
    <t>4</t>
  </si>
  <si>
    <t>Vodorovné konstrukce</t>
  </si>
  <si>
    <t>413232211RT2</t>
  </si>
  <si>
    <t>Zazdívka zhlaví jakýmikoliv cihlami pálenými válcovaných nosníků výšky do 150 mm</t>
  </si>
  <si>
    <t>612401391RT2</t>
  </si>
  <si>
    <t>Omítky malých ploch vnitřních stěn přes 0,25 do 1 m2, vápennou štukovou omítkou</t>
  </si>
  <si>
    <t>jakoukoliv maltou, z pomocného pracovního lešení o výšce podlahy do 1900 mm a pro zatížení do 1,5 kPa,</t>
  </si>
  <si>
    <t>VZT zazdívka : 3</t>
  </si>
  <si>
    <t>VZT : 1,2*0,6*2</t>
  </si>
  <si>
    <t>1,0*0,6</t>
  </si>
  <si>
    <t>-0,64*0,4*3</t>
  </si>
  <si>
    <t>622472112R00</t>
  </si>
  <si>
    <t xml:space="preserve">Omítka vnější stěn z hotových maltových směsí štuková ze suché maltové směsi_x000D_
 stupeň složitosti 1÷2, ručně,  </t>
  </si>
  <si>
    <t>kompletní omítkové souvrství</t>
  </si>
  <si>
    <t xml:space="preserve">1,2,3,4,5,6,7,8,9,10,11,12,13,14,15,16,17,20,21,22,23,24,25,26,27,29, : </t>
  </si>
  <si>
    <t>Součet: : 15,90074</t>
  </si>
  <si>
    <t>zazdívka VZT : 1,2*0,6*2</t>
  </si>
  <si>
    <t>-0,94*0,4*3</t>
  </si>
  <si>
    <t>1,3*2*0,00832</t>
  </si>
  <si>
    <t>1,5*2*2*0,00832</t>
  </si>
  <si>
    <t>1,2*0,6*0,5*2</t>
  </si>
  <si>
    <t>1,0*0,6*0,5*1</t>
  </si>
  <si>
    <t>6*3</t>
  </si>
  <si>
    <t>SŠ Horažďovice - 5.1.a_snížení energetické náročnosti budovy_stavební část</t>
  </si>
  <si>
    <t>17a</t>
  </si>
  <si>
    <t>342266111RU9</t>
  </si>
  <si>
    <t>Opláštění VZT jednotek v podkroví - 4 ks sádrokartonovými deskami  na ocelovou konstrukci z profilů CW 50 tloušťka desky 12, 5 mm, impregnovaná, bez izolace, s otvorem pro odvod vzduchu vel. 0,035 m2 s mřížkou, revizní dviřka 600x600 mm u každé jednotky</t>
  </si>
  <si>
    <t>4x 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</si>
</sst>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auto="1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16" fillId="6" borderId="40" xfId="0" applyNumberFormat="1" applyFont="1" applyFill="1" applyBorder="1" applyAlignment="1" applyProtection="1">
      <alignment vertical="top" shrinkToFit="1"/>
      <protection locked="0"/>
    </xf>
    <xf numFmtId="49" fontId="16" fillId="0" borderId="45" xfId="0" applyNumberFormat="1" applyFont="1" applyBorder="1" applyAlignment="1">
      <alignment vertical="top"/>
    </xf>
    <xf numFmtId="0" fontId="16" fillId="0" borderId="37" xfId="0" applyFont="1" applyBorder="1" applyAlignment="1">
      <alignment vertical="top"/>
    </xf>
    <xf numFmtId="0" fontId="16" fillId="0" borderId="42" xfId="0" applyFont="1" applyBorder="1" applyAlignment="1">
      <alignment horizontal="center" vertical="top"/>
    </xf>
    <xf numFmtId="0" fontId="16" fillId="0" borderId="39" xfId="0" applyFont="1" applyBorder="1" applyAlignment="1">
      <alignment horizontal="center" vertical="top"/>
    </xf>
    <xf numFmtId="0" fontId="16" fillId="0" borderId="37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49" fontId="16" fillId="7" borderId="40" xfId="0" applyNumberFormat="1" applyFont="1" applyFill="1" applyBorder="1" applyAlignment="1">
      <alignment horizontal="left" vertical="top" wrapText="1"/>
    </xf>
    <xf numFmtId="49" fontId="16" fillId="0" borderId="37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27" xfId="0" applyFont="1" applyBorder="1" applyAlignment="1">
      <alignment vertical="top"/>
    </xf>
    <xf numFmtId="49" fontId="16" fillId="0" borderId="18" xfId="0" applyNumberFormat="1" applyFont="1" applyBorder="1" applyAlignment="1">
      <alignment vertical="top"/>
    </xf>
    <xf numFmtId="4" fontId="16" fillId="4" borderId="18" xfId="0" applyNumberFormat="1" applyFont="1" applyFill="1" applyBorder="1" applyAlignment="1" applyProtection="1">
      <alignment vertical="top" shrinkToFit="1"/>
      <protection locked="0"/>
    </xf>
    <xf numFmtId="4" fontId="16" fillId="0" borderId="1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164" fontId="17" fillId="0" borderId="0" xfId="0" quotePrefix="1" applyNumberFormat="1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9" fontId="3" fillId="0" borderId="34" xfId="0" applyNumberFormat="1" applyFont="1" applyBorder="1" applyAlignment="1">
      <alignment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3" fillId="0" borderId="34" xfId="0" applyNumberFormat="1" applyFont="1" applyBorder="1" applyAlignment="1">
      <alignment vertical="center" wrapText="1"/>
    </xf>
    <xf numFmtId="49" fontId="3" fillId="0" borderId="35" xfId="0" applyNumberFormat="1" applyFont="1" applyBorder="1" applyAlignment="1">
      <alignment vertical="center" wrapText="1"/>
    </xf>
    <xf numFmtId="49" fontId="3" fillId="0" borderId="36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49" fontId="21" fillId="4" borderId="18" xfId="0" applyNumberFormat="1" applyFont="1" applyFill="1" applyBorder="1" applyAlignment="1" applyProtection="1">
      <alignment horizontal="left" vertical="center" wrapText="1"/>
      <protection locked="0"/>
    </xf>
    <xf numFmtId="49" fontId="22" fillId="4" borderId="18" xfId="0" applyNumberFormat="1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28" t="s">
        <v>39</v>
      </c>
      <c r="B2" s="228"/>
      <c r="C2" s="228"/>
      <c r="D2" s="228"/>
      <c r="E2" s="228"/>
      <c r="F2" s="228"/>
      <c r="G2" s="228"/>
    </row>
  </sheetData>
  <sheetProtection password="E7C2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50" zoomScaleNormal="100" zoomScaleSheetLayoutView="75" workbookViewId="0">
      <selection activeCell="P42" sqref="P4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3" t="s">
        <v>22</v>
      </c>
      <c r="C2" s="74"/>
      <c r="D2" s="75" t="s">
        <v>43</v>
      </c>
      <c r="E2" s="241" t="s">
        <v>719</v>
      </c>
      <c r="F2" s="242"/>
      <c r="G2" s="242"/>
      <c r="H2" s="242"/>
      <c r="I2" s="242"/>
      <c r="J2" s="243"/>
      <c r="O2" s="1"/>
    </row>
    <row r="3" spans="1:15" ht="27" hidden="1" customHeight="1" x14ac:dyDescent="0.2">
      <c r="A3" s="2"/>
      <c r="B3" s="76"/>
      <c r="C3" s="74"/>
      <c r="D3" s="77"/>
      <c r="E3" s="244"/>
      <c r="F3" s="245"/>
      <c r="G3" s="245"/>
      <c r="H3" s="245"/>
      <c r="I3" s="245"/>
      <c r="J3" s="246"/>
    </row>
    <row r="4" spans="1:15" ht="23.25" customHeight="1" x14ac:dyDescent="0.2">
      <c r="A4" s="2"/>
      <c r="B4" s="78"/>
      <c r="C4" s="79"/>
      <c r="D4" s="80"/>
      <c r="E4" s="254"/>
      <c r="F4" s="254"/>
      <c r="G4" s="254"/>
      <c r="H4" s="254"/>
      <c r="I4" s="254"/>
      <c r="J4" s="255"/>
    </row>
    <row r="5" spans="1:15" ht="24" customHeight="1" x14ac:dyDescent="0.2">
      <c r="A5" s="2"/>
      <c r="B5" s="31" t="s">
        <v>42</v>
      </c>
      <c r="D5" s="258" t="s">
        <v>45</v>
      </c>
      <c r="E5" s="259"/>
      <c r="F5" s="259"/>
      <c r="G5" s="259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260" t="s">
        <v>46</v>
      </c>
      <c r="E6" s="261"/>
      <c r="F6" s="261"/>
      <c r="G6" s="261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81" t="s">
        <v>48</v>
      </c>
      <c r="E7" s="262" t="s">
        <v>47</v>
      </c>
      <c r="F7" s="263"/>
      <c r="G7" s="26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50</v>
      </c>
      <c r="H8" s="18" t="s">
        <v>40</v>
      </c>
      <c r="I8" s="82" t="s">
        <v>51</v>
      </c>
      <c r="J8" s="8"/>
    </row>
    <row r="9" spans="1:15" ht="15.75" hidden="1" customHeight="1" x14ac:dyDescent="0.2">
      <c r="A9" s="2"/>
      <c r="B9" s="2"/>
      <c r="D9" s="83"/>
      <c r="H9" s="18" t="s">
        <v>34</v>
      </c>
      <c r="I9" s="82" t="s">
        <v>52</v>
      </c>
      <c r="J9" s="8"/>
    </row>
    <row r="10" spans="1:15" ht="15.75" hidden="1" customHeight="1" x14ac:dyDescent="0.2">
      <c r="A10" s="2"/>
      <c r="B10" s="35"/>
      <c r="C10" s="54"/>
      <c r="D10" s="81"/>
      <c r="E10" s="84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8"/>
      <c r="E11" s="248"/>
      <c r="F11" s="248"/>
      <c r="G11" s="248"/>
      <c r="H11" s="18" t="s">
        <v>40</v>
      </c>
      <c r="I11" s="86"/>
      <c r="J11" s="8"/>
    </row>
    <row r="12" spans="1:15" ht="15.75" customHeight="1" x14ac:dyDescent="0.2">
      <c r="A12" s="2"/>
      <c r="B12" s="28"/>
      <c r="C12" s="53"/>
      <c r="D12" s="253"/>
      <c r="E12" s="253"/>
      <c r="F12" s="253"/>
      <c r="G12" s="253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56"/>
      <c r="F13" s="257"/>
      <c r="G13" s="257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47"/>
      <c r="F15" s="247"/>
      <c r="G15" s="249"/>
      <c r="H15" s="249"/>
      <c r="I15" s="249" t="s">
        <v>29</v>
      </c>
      <c r="J15" s="250"/>
    </row>
    <row r="16" spans="1:15" ht="23.25" customHeight="1" x14ac:dyDescent="0.2">
      <c r="A16" s="139" t="s">
        <v>24</v>
      </c>
      <c r="B16" s="38" t="s">
        <v>24</v>
      </c>
      <c r="C16" s="59"/>
      <c r="D16" s="60"/>
      <c r="E16" s="238"/>
      <c r="F16" s="239"/>
      <c r="G16" s="238"/>
      <c r="H16" s="239"/>
      <c r="I16" s="238">
        <f>SUMIF(F52:F68,A16,I52:I68)+SUMIF(F52:F68,"PSU",I52:I68)</f>
        <v>0</v>
      </c>
      <c r="J16" s="240"/>
    </row>
    <row r="17" spans="1:10" ht="23.25" customHeight="1" x14ac:dyDescent="0.2">
      <c r="A17" s="139" t="s">
        <v>25</v>
      </c>
      <c r="B17" s="38" t="s">
        <v>25</v>
      </c>
      <c r="C17" s="59"/>
      <c r="D17" s="60"/>
      <c r="E17" s="238"/>
      <c r="F17" s="239"/>
      <c r="G17" s="238"/>
      <c r="H17" s="239"/>
      <c r="I17" s="238">
        <f>SUMIF(F52:F68,A17,I52:I68)</f>
        <v>0</v>
      </c>
      <c r="J17" s="240"/>
    </row>
    <row r="18" spans="1:10" ht="23.25" customHeight="1" x14ac:dyDescent="0.2">
      <c r="A18" s="139" t="s">
        <v>26</v>
      </c>
      <c r="B18" s="38" t="s">
        <v>26</v>
      </c>
      <c r="C18" s="59"/>
      <c r="D18" s="60"/>
      <c r="E18" s="238"/>
      <c r="F18" s="239"/>
      <c r="G18" s="238"/>
      <c r="H18" s="239"/>
      <c r="I18" s="238">
        <f>SUMIF(F52:F68,A18,I52:I68)</f>
        <v>0</v>
      </c>
      <c r="J18" s="240"/>
    </row>
    <row r="19" spans="1:10" ht="23.25" customHeight="1" x14ac:dyDescent="0.2">
      <c r="A19" s="139" t="s">
        <v>92</v>
      </c>
      <c r="B19" s="38" t="s">
        <v>27</v>
      </c>
      <c r="C19" s="59"/>
      <c r="D19" s="60"/>
      <c r="E19" s="238"/>
      <c r="F19" s="239"/>
      <c r="G19" s="238"/>
      <c r="H19" s="239"/>
      <c r="I19" s="238">
        <f>SUMIF(F52:F68,A19,I52:I68)</f>
        <v>0</v>
      </c>
      <c r="J19" s="240"/>
    </row>
    <row r="20" spans="1:10" ht="23.25" customHeight="1" x14ac:dyDescent="0.2">
      <c r="A20" s="139" t="s">
        <v>93</v>
      </c>
      <c r="B20" s="38" t="s">
        <v>28</v>
      </c>
      <c r="C20" s="59"/>
      <c r="D20" s="60"/>
      <c r="E20" s="238"/>
      <c r="F20" s="239"/>
      <c r="G20" s="238"/>
      <c r="H20" s="239"/>
      <c r="I20" s="238">
        <f>SUMIF(F52:F68,A20,I52:I68)</f>
        <v>0</v>
      </c>
      <c r="J20" s="240"/>
    </row>
    <row r="21" spans="1:10" ht="23.25" customHeight="1" x14ac:dyDescent="0.2">
      <c r="A21" s="2"/>
      <c r="B21" s="48" t="s">
        <v>29</v>
      </c>
      <c r="C21" s="61"/>
      <c r="D21" s="62"/>
      <c r="E21" s="251"/>
      <c r="F21" s="252"/>
      <c r="G21" s="251"/>
      <c r="H21" s="252"/>
      <c r="I21" s="251">
        <f>SUM(I16:J20)</f>
        <v>0</v>
      </c>
      <c r="J21" s="269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67">
        <f>ZakladDPHSniVypocet</f>
        <v>0</v>
      </c>
      <c r="H23" s="268"/>
      <c r="I23" s="26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65">
        <f>IF(A24&gt;50, ROUNDUP(A23, 0), ROUNDDOWN(A23, 0))</f>
        <v>0</v>
      </c>
      <c r="H24" s="266"/>
      <c r="I24" s="26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67">
        <f>I21</f>
        <v>0</v>
      </c>
      <c r="H25" s="268"/>
      <c r="I25" s="26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35">
        <f>IF(A26&gt;50, ROUNDUP(A25, 0), ROUNDDOWN(A25, 0))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70">
        <f>ZakladDPHSniVypocet+ZakladDPHZaklVypocet</f>
        <v>0</v>
      </c>
      <c r="H28" s="271"/>
      <c r="I28" s="271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70">
        <f>IF(A29&gt;50, ROUNDUP(A27, 0), ROUNDDOWN(A27, 0))</f>
        <v>0</v>
      </c>
      <c r="H29" s="270"/>
      <c r="I29" s="270"/>
      <c r="J29" s="120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72"/>
      <c r="E34" s="273"/>
      <c r="G34" s="274"/>
      <c r="H34" s="275"/>
      <c r="I34" s="275"/>
      <c r="J34" s="25"/>
    </row>
    <row r="35" spans="1:10" ht="12.75" customHeight="1" x14ac:dyDescent="0.2">
      <c r="A35" s="2"/>
      <c r="B35" s="2"/>
      <c r="D35" s="264" t="s">
        <v>2</v>
      </c>
      <c r="E35" s="264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53</v>
      </c>
      <c r="C39" s="279"/>
      <c r="D39" s="279"/>
      <c r="E39" s="279"/>
      <c r="F39" s="100" t="e">
        <f>'3 01 Naklady'!AE17+'1 01 Pol'!AE633+#REF!+#REF!+#REF!+#REF!</f>
        <v>#REF!</v>
      </c>
      <c r="G39" s="101" t="e">
        <f>'3 01 Naklady'!AF17+'1 01 Pol'!AF633+#REF!+#REF!+#REF!+#REF!</f>
        <v>#REF!</v>
      </c>
      <c r="H39" s="102" t="e">
        <f t="shared" ref="H39:H44" si="1">(F39*SazbaDPH1/100)+(G39*SazbaDPH2/100)</f>
        <v>#REF!</v>
      </c>
      <c r="I39" s="102" t="e">
        <f>F39+G39+H39</f>
        <v>#REF!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80" t="s">
        <v>54</v>
      </c>
      <c r="D40" s="280"/>
      <c r="E40" s="280"/>
      <c r="F40" s="105">
        <f>'3 01 Naklady'!AE17</f>
        <v>0</v>
      </c>
      <c r="G40" s="106">
        <f>'3 01 Naklady'!G17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">
      <c r="A41" s="89">
        <v>3</v>
      </c>
      <c r="B41" s="108" t="s">
        <v>55</v>
      </c>
      <c r="C41" s="279" t="s">
        <v>54</v>
      </c>
      <c r="D41" s="279"/>
      <c r="E41" s="279"/>
      <c r="F41" s="109">
        <f>'3 01 Naklady'!AE17</f>
        <v>0</v>
      </c>
      <c r="G41" s="102">
        <f>'3 01 Naklady'!G17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9">
        <v>2</v>
      </c>
      <c r="B42" s="104"/>
      <c r="C42" s="280" t="s">
        <v>56</v>
      </c>
      <c r="D42" s="280"/>
      <c r="E42" s="280"/>
      <c r="F42" s="105"/>
      <c r="G42" s="106"/>
      <c r="H42" s="106">
        <f t="shared" si="1"/>
        <v>0</v>
      </c>
      <c r="I42" s="106"/>
      <c r="J42" s="107"/>
    </row>
    <row r="43" spans="1:10" ht="25.5" customHeight="1" x14ac:dyDescent="0.2">
      <c r="A43" s="89">
        <v>2</v>
      </c>
      <c r="B43" s="104" t="s">
        <v>57</v>
      </c>
      <c r="C43" s="280" t="s">
        <v>58</v>
      </c>
      <c r="D43" s="280"/>
      <c r="E43" s="280"/>
      <c r="F43" s="105">
        <f>'1 01 Pol'!AE633</f>
        <v>0</v>
      </c>
      <c r="G43" s="106">
        <f>G44</f>
        <v>0</v>
      </c>
      <c r="H43" s="106">
        <f t="shared" si="1"/>
        <v>0</v>
      </c>
      <c r="I43" s="106">
        <f t="shared" ref="I43:I44" si="2">F43+G43+H43</f>
        <v>0</v>
      </c>
      <c r="J43" s="107" t="str">
        <f t="shared" ref="J43:J44" si="3">IF(CenaCelkemVypocet=0,"",I43/CenaCelkemVypocet*100)</f>
        <v/>
      </c>
    </row>
    <row r="44" spans="1:10" ht="25.5" customHeight="1" x14ac:dyDescent="0.2">
      <c r="A44" s="89">
        <v>3</v>
      </c>
      <c r="B44" s="108" t="s">
        <v>55</v>
      </c>
      <c r="C44" s="279" t="s">
        <v>58</v>
      </c>
      <c r="D44" s="279"/>
      <c r="E44" s="279"/>
      <c r="F44" s="109">
        <f>'1 01 Pol'!AE633</f>
        <v>0</v>
      </c>
      <c r="G44" s="102">
        <f>'1 01 Pol'!G633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/>
      <c r="B45" s="276" t="s">
        <v>59</v>
      </c>
      <c r="C45" s="277"/>
      <c r="D45" s="277"/>
      <c r="E45" s="278"/>
      <c r="F45" s="110">
        <v>0</v>
      </c>
      <c r="G45" s="111">
        <f>G43+G40</f>
        <v>0</v>
      </c>
      <c r="H45" s="111">
        <f>H43+H40</f>
        <v>0</v>
      </c>
      <c r="I45" s="111">
        <f xml:space="preserve"> I43+I40</f>
        <v>0</v>
      </c>
      <c r="J45" s="112" t="e">
        <f xml:space="preserve"> J43+J40</f>
        <v>#VALUE!</v>
      </c>
    </row>
    <row r="49" spans="1:10" ht="15.75" x14ac:dyDescent="0.25">
      <c r="B49" s="121" t="s">
        <v>61</v>
      </c>
    </row>
    <row r="51" spans="1:10" ht="25.5" customHeight="1" x14ac:dyDescent="0.2">
      <c r="A51" s="123"/>
      <c r="B51" s="126" t="s">
        <v>17</v>
      </c>
      <c r="C51" s="126" t="s">
        <v>5</v>
      </c>
      <c r="D51" s="127"/>
      <c r="E51" s="127"/>
      <c r="F51" s="128" t="s">
        <v>62</v>
      </c>
      <c r="G51" s="128"/>
      <c r="H51" s="128"/>
      <c r="I51" s="128" t="s">
        <v>29</v>
      </c>
      <c r="J51" s="128" t="s">
        <v>0</v>
      </c>
    </row>
    <row r="52" spans="1:10" ht="36.75" customHeight="1" x14ac:dyDescent="0.2">
      <c r="A52" s="124"/>
      <c r="B52" s="220" t="s">
        <v>97</v>
      </c>
      <c r="C52" s="229" t="s">
        <v>682</v>
      </c>
      <c r="D52" s="230"/>
      <c r="E52" s="231"/>
      <c r="F52" s="221" t="s">
        <v>24</v>
      </c>
      <c r="G52" s="222"/>
      <c r="H52" s="222"/>
      <c r="I52" s="222">
        <f>'1 01 Pol'!G8</f>
        <v>0</v>
      </c>
      <c r="J52" s="223" t="str">
        <f>IF(I69=0,"",I52/I69*100)</f>
        <v/>
      </c>
    </row>
    <row r="53" spans="1:10" ht="36.75" customHeight="1" x14ac:dyDescent="0.2">
      <c r="A53" s="124"/>
      <c r="B53" s="220" t="s">
        <v>696</v>
      </c>
      <c r="C53" s="229" t="s">
        <v>697</v>
      </c>
      <c r="D53" s="230"/>
      <c r="E53" s="231"/>
      <c r="F53" s="221" t="s">
        <v>24</v>
      </c>
      <c r="G53" s="222"/>
      <c r="H53" s="222"/>
      <c r="I53" s="222">
        <f>'1 01 Pol'!G22</f>
        <v>0</v>
      </c>
      <c r="J53" s="223" t="str">
        <f>IF(I69=0,"",I53/I69*100)</f>
        <v/>
      </c>
    </row>
    <row r="54" spans="1:10" ht="36.75" customHeight="1" x14ac:dyDescent="0.2">
      <c r="A54" s="124"/>
      <c r="B54" s="129" t="s">
        <v>63</v>
      </c>
      <c r="C54" s="281" t="s">
        <v>64</v>
      </c>
      <c r="D54" s="282"/>
      <c r="E54" s="282"/>
      <c r="F54" s="137" t="s">
        <v>24</v>
      </c>
      <c r="G54" s="130"/>
      <c r="H54" s="130"/>
      <c r="I54" s="130">
        <f>'1 01 Pol'!G25</f>
        <v>0</v>
      </c>
      <c r="J54" s="135" t="str">
        <f>IF(I69=0,"",I54/I69*100)</f>
        <v/>
      </c>
    </row>
    <row r="55" spans="1:10" ht="36.75" customHeight="1" x14ac:dyDescent="0.2">
      <c r="A55" s="124"/>
      <c r="B55" s="129" t="s">
        <v>65</v>
      </c>
      <c r="C55" s="281" t="s">
        <v>66</v>
      </c>
      <c r="D55" s="282"/>
      <c r="E55" s="282"/>
      <c r="F55" s="137" t="s">
        <v>24</v>
      </c>
      <c r="G55" s="130"/>
      <c r="H55" s="130"/>
      <c r="I55" s="130">
        <f>'1 01 Pol'!G136</f>
        <v>0</v>
      </c>
      <c r="J55" s="135" t="str">
        <f>IF(I69=0,"",I55/I69*100)</f>
        <v/>
      </c>
    </row>
    <row r="56" spans="1:10" ht="36.75" customHeight="1" x14ac:dyDescent="0.2">
      <c r="A56" s="124"/>
      <c r="B56" s="129" t="s">
        <v>67</v>
      </c>
      <c r="C56" s="281" t="s">
        <v>68</v>
      </c>
      <c r="D56" s="282"/>
      <c r="E56" s="282"/>
      <c r="F56" s="137" t="s">
        <v>24</v>
      </c>
      <c r="G56" s="130"/>
      <c r="H56" s="130"/>
      <c r="I56" s="130">
        <f>'1 01 Pol'!G215</f>
        <v>0</v>
      </c>
      <c r="J56" s="135" t="str">
        <f>IF(I69=0,"",I56/I69*100)</f>
        <v/>
      </c>
    </row>
    <row r="57" spans="1:10" ht="36.75" customHeight="1" x14ac:dyDescent="0.2">
      <c r="A57" s="124"/>
      <c r="B57" s="129" t="s">
        <v>69</v>
      </c>
      <c r="C57" s="281" t="s">
        <v>70</v>
      </c>
      <c r="D57" s="282"/>
      <c r="E57" s="282"/>
      <c r="F57" s="137" t="s">
        <v>24</v>
      </c>
      <c r="G57" s="130"/>
      <c r="H57" s="130"/>
      <c r="I57" s="130">
        <f>'1 01 Pol'!G243</f>
        <v>0</v>
      </c>
      <c r="J57" s="135" t="str">
        <f>IF(I69=0,"",I57/I69*100)</f>
        <v/>
      </c>
    </row>
    <row r="58" spans="1:10" ht="36.75" customHeight="1" x14ac:dyDescent="0.2">
      <c r="A58" s="124"/>
      <c r="B58" s="129" t="s">
        <v>71</v>
      </c>
      <c r="C58" s="281" t="s">
        <v>72</v>
      </c>
      <c r="D58" s="282"/>
      <c r="E58" s="282"/>
      <c r="F58" s="137" t="s">
        <v>24</v>
      </c>
      <c r="G58" s="130"/>
      <c r="H58" s="130"/>
      <c r="I58" s="130">
        <f>'1 01 Pol'!G270</f>
        <v>0</v>
      </c>
      <c r="J58" s="135" t="str">
        <f>IF(I69=0,"",I58/I69*100)</f>
        <v/>
      </c>
    </row>
    <row r="59" spans="1:10" ht="36.75" customHeight="1" x14ac:dyDescent="0.2">
      <c r="A59" s="124"/>
      <c r="B59" s="129" t="s">
        <v>73</v>
      </c>
      <c r="C59" s="281" t="s">
        <v>74</v>
      </c>
      <c r="D59" s="282"/>
      <c r="E59" s="282"/>
      <c r="F59" s="137" t="s">
        <v>24</v>
      </c>
      <c r="G59" s="130"/>
      <c r="H59" s="130"/>
      <c r="I59" s="130">
        <f>'1 01 Pol'!G386</f>
        <v>0</v>
      </c>
      <c r="J59" s="135" t="str">
        <f>IF(I69=0,"",I59/I69*100)</f>
        <v/>
      </c>
    </row>
    <row r="60" spans="1:10" ht="36.75" customHeight="1" x14ac:dyDescent="0.2">
      <c r="A60" s="124"/>
      <c r="B60" s="129" t="s">
        <v>75</v>
      </c>
      <c r="C60" s="281" t="s">
        <v>76</v>
      </c>
      <c r="D60" s="282"/>
      <c r="E60" s="282"/>
      <c r="F60" s="137" t="s">
        <v>25</v>
      </c>
      <c r="G60" s="130"/>
      <c r="H60" s="130"/>
      <c r="I60" s="130">
        <f>'1 01 Pol'!G392</f>
        <v>0</v>
      </c>
      <c r="J60" s="135" t="str">
        <f>IF(I69=0,"",I60/I69*100)</f>
        <v/>
      </c>
    </row>
    <row r="61" spans="1:10" ht="36.75" customHeight="1" x14ac:dyDescent="0.2">
      <c r="A61" s="124"/>
      <c r="B61" s="129" t="s">
        <v>77</v>
      </c>
      <c r="C61" s="281" t="s">
        <v>78</v>
      </c>
      <c r="D61" s="282"/>
      <c r="E61" s="282"/>
      <c r="F61" s="137" t="s">
        <v>25</v>
      </c>
      <c r="G61" s="130"/>
      <c r="H61" s="130"/>
      <c r="I61" s="130">
        <f>'1 01 Pol'!G472</f>
        <v>0</v>
      </c>
      <c r="J61" s="135" t="str">
        <f>IF(I69=0,"",I61/I69*100)</f>
        <v/>
      </c>
    </row>
    <row r="62" spans="1:10" ht="36.75" customHeight="1" x14ac:dyDescent="0.2">
      <c r="A62" s="124"/>
      <c r="B62" s="129" t="s">
        <v>79</v>
      </c>
      <c r="C62" s="281" t="s">
        <v>80</v>
      </c>
      <c r="D62" s="282"/>
      <c r="E62" s="282"/>
      <c r="F62" s="137" t="s">
        <v>25</v>
      </c>
      <c r="G62" s="130"/>
      <c r="H62" s="130"/>
      <c r="I62" s="130">
        <f>'1 01 Pol'!G477</f>
        <v>0</v>
      </c>
      <c r="J62" s="135" t="str">
        <f>IF(I69=0,"",I62/I69*100)</f>
        <v/>
      </c>
    </row>
    <row r="63" spans="1:10" ht="36.75" customHeight="1" x14ac:dyDescent="0.2">
      <c r="A63" s="124"/>
      <c r="B63" s="129" t="s">
        <v>81</v>
      </c>
      <c r="C63" s="281" t="s">
        <v>82</v>
      </c>
      <c r="D63" s="282"/>
      <c r="E63" s="282"/>
      <c r="F63" s="137" t="s">
        <v>25</v>
      </c>
      <c r="G63" s="130"/>
      <c r="H63" s="130"/>
      <c r="I63" s="130">
        <f>'1 01 Pol'!G490</f>
        <v>0</v>
      </c>
      <c r="J63" s="135" t="str">
        <f>IF(I69=0,"",I63/I69*100)</f>
        <v/>
      </c>
    </row>
    <row r="64" spans="1:10" ht="36.75" customHeight="1" x14ac:dyDescent="0.2">
      <c r="A64" s="124"/>
      <c r="B64" s="129" t="s">
        <v>83</v>
      </c>
      <c r="C64" s="281" t="s">
        <v>84</v>
      </c>
      <c r="D64" s="282"/>
      <c r="E64" s="282"/>
      <c r="F64" s="137" t="s">
        <v>25</v>
      </c>
      <c r="G64" s="130"/>
      <c r="H64" s="130"/>
      <c r="I64" s="130">
        <f>'1 01 Pol'!G536</f>
        <v>0</v>
      </c>
      <c r="J64" s="135" t="str">
        <f>IF(I69=0,"",I64/I69*100)</f>
        <v/>
      </c>
    </row>
    <row r="65" spans="1:10" ht="36.75" customHeight="1" x14ac:dyDescent="0.2">
      <c r="A65" s="124"/>
      <c r="B65" s="129" t="s">
        <v>85</v>
      </c>
      <c r="C65" s="281" t="s">
        <v>86</v>
      </c>
      <c r="D65" s="282"/>
      <c r="E65" s="282"/>
      <c r="F65" s="137" t="s">
        <v>25</v>
      </c>
      <c r="G65" s="130"/>
      <c r="H65" s="130"/>
      <c r="I65" s="130">
        <f>'1 01 Pol'!G580</f>
        <v>0</v>
      </c>
      <c r="J65" s="135" t="str">
        <f>IF(I69=0,"",I65/I69*100)</f>
        <v/>
      </c>
    </row>
    <row r="66" spans="1:10" ht="36.75" customHeight="1" x14ac:dyDescent="0.2">
      <c r="A66" s="124"/>
      <c r="B66" s="129" t="s">
        <v>87</v>
      </c>
      <c r="C66" s="281" t="s">
        <v>88</v>
      </c>
      <c r="D66" s="282"/>
      <c r="E66" s="282"/>
      <c r="F66" s="137" t="s">
        <v>26</v>
      </c>
      <c r="G66" s="130"/>
      <c r="H66" s="130"/>
      <c r="I66" s="130">
        <f>'1 01 Pol'!G602</f>
        <v>0</v>
      </c>
      <c r="J66" s="135" t="str">
        <f>IF(I69=0,"",I66/I69*100)</f>
        <v/>
      </c>
    </row>
    <row r="67" spans="1:10" ht="36.75" customHeight="1" x14ac:dyDescent="0.2">
      <c r="A67" s="124"/>
      <c r="B67" s="129" t="s">
        <v>89</v>
      </c>
      <c r="C67" s="281" t="s">
        <v>90</v>
      </c>
      <c r="D67" s="282"/>
      <c r="E67" s="282"/>
      <c r="F67" s="137" t="s">
        <v>91</v>
      </c>
      <c r="G67" s="130"/>
      <c r="H67" s="130"/>
      <c r="I67" s="130">
        <f>'1 01 Pol'!G611</f>
        <v>0</v>
      </c>
      <c r="J67" s="135" t="str">
        <f>IF(I69=0,"",I67/I69*100)</f>
        <v/>
      </c>
    </row>
    <row r="68" spans="1:10" ht="36.75" customHeight="1" x14ac:dyDescent="0.2">
      <c r="A68" s="124"/>
      <c r="B68" s="129" t="s">
        <v>92</v>
      </c>
      <c r="C68" s="281" t="s">
        <v>638</v>
      </c>
      <c r="D68" s="282"/>
      <c r="E68" s="282"/>
      <c r="F68" s="137" t="s">
        <v>92</v>
      </c>
      <c r="G68" s="130"/>
      <c r="H68" s="130"/>
      <c r="I68" s="130">
        <f>'3 01 Naklady'!G17</f>
        <v>0</v>
      </c>
      <c r="J68" s="135" t="str">
        <f>IF(I69=0,"",I68/I69*100)</f>
        <v/>
      </c>
    </row>
    <row r="69" spans="1:10" ht="25.5" customHeight="1" x14ac:dyDescent="0.2">
      <c r="A69" s="125"/>
      <c r="B69" s="131" t="s">
        <v>1</v>
      </c>
      <c r="C69" s="132"/>
      <c r="D69" s="133"/>
      <c r="E69" s="133"/>
      <c r="F69" s="138"/>
      <c r="G69" s="134"/>
      <c r="H69" s="134"/>
      <c r="I69" s="134">
        <f>SUM(I52:I68)</f>
        <v>0</v>
      </c>
      <c r="J69" s="136">
        <f>SUM(J52:J68)</f>
        <v>0</v>
      </c>
    </row>
    <row r="70" spans="1:10" x14ac:dyDescent="0.2">
      <c r="F70" s="87"/>
      <c r="G70" s="87"/>
      <c r="H70" s="87"/>
      <c r="I70" s="87"/>
      <c r="J70" s="88"/>
    </row>
    <row r="71" spans="1:10" x14ac:dyDescent="0.2">
      <c r="F71" s="87"/>
      <c r="G71" s="87"/>
      <c r="H71" s="87"/>
      <c r="I71" s="87"/>
      <c r="J71" s="88"/>
    </row>
    <row r="72" spans="1:10" x14ac:dyDescent="0.2">
      <c r="F72" s="87"/>
      <c r="G72" s="87"/>
      <c r="H72" s="87"/>
      <c r="I72" s="87"/>
      <c r="J72" s="88"/>
    </row>
  </sheetData>
  <sheetProtection algorithmName="SHA-512" hashValue="w/XDxFESjeAoCf7pOFZRkMwWEH8/04gcfieWJxSjvDa0HF0OvH6OixajARUz6ONH6P2Wmb/GaPEVYTaieC3paA==" saltValue="GLLEbdEvUq9yc9M7dLtJD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67:E67"/>
    <mergeCell ref="C68:E68"/>
    <mergeCell ref="C64:E64"/>
    <mergeCell ref="C65:E65"/>
    <mergeCell ref="C66:E66"/>
    <mergeCell ref="C60:E60"/>
    <mergeCell ref="C61:E61"/>
    <mergeCell ref="C62:E62"/>
    <mergeCell ref="C63:E63"/>
    <mergeCell ref="C59:E59"/>
    <mergeCell ref="C54:E54"/>
    <mergeCell ref="C55:E55"/>
    <mergeCell ref="C56:E56"/>
    <mergeCell ref="C57:E57"/>
    <mergeCell ref="C58:E58"/>
    <mergeCell ref="B45:E45"/>
    <mergeCell ref="C44:E4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52:E52"/>
    <mergeCell ref="C53:E5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83" t="s">
        <v>6</v>
      </c>
      <c r="B1" s="283"/>
      <c r="C1" s="284"/>
      <c r="D1" s="283"/>
      <c r="E1" s="283"/>
      <c r="F1" s="283"/>
      <c r="G1" s="283"/>
    </row>
    <row r="2" spans="1:7" ht="24.95" customHeight="1" x14ac:dyDescent="0.2">
      <c r="A2" s="50" t="s">
        <v>7</v>
      </c>
      <c r="B2" s="49"/>
      <c r="C2" s="285"/>
      <c r="D2" s="285"/>
      <c r="E2" s="285"/>
      <c r="F2" s="285"/>
      <c r="G2" s="286"/>
    </row>
    <row r="3" spans="1:7" ht="24.95" customHeight="1" x14ac:dyDescent="0.2">
      <c r="A3" s="50" t="s">
        <v>8</v>
      </c>
      <c r="B3" s="49"/>
      <c r="C3" s="285"/>
      <c r="D3" s="285"/>
      <c r="E3" s="285"/>
      <c r="F3" s="285"/>
      <c r="G3" s="286"/>
    </row>
    <row r="4" spans="1:7" ht="24.95" customHeight="1" x14ac:dyDescent="0.2">
      <c r="A4" s="50" t="s">
        <v>9</v>
      </c>
      <c r="B4" s="49"/>
      <c r="C4" s="285"/>
      <c r="D4" s="285"/>
      <c r="E4" s="285"/>
      <c r="F4" s="285"/>
      <c r="G4" s="286"/>
    </row>
    <row r="5" spans="1:7" x14ac:dyDescent="0.2">
      <c r="B5" s="4"/>
      <c r="C5" s="5"/>
      <c r="D5" s="6"/>
    </row>
  </sheetData>
  <sheetProtection password="E7C2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5"/>
  <sheetViews>
    <sheetView workbookViewId="0">
      <pane ySplit="7" topLeftCell="A8" activePane="bottomLeft" state="frozen"/>
      <selection pane="bottomLeft" activeCell="F9" sqref="F9:F16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7" t="s">
        <v>94</v>
      </c>
      <c r="B1" s="287"/>
      <c r="C1" s="287"/>
      <c r="D1" s="287"/>
      <c r="E1" s="287"/>
      <c r="F1" s="287"/>
      <c r="G1" s="287"/>
      <c r="AG1" t="s">
        <v>95</v>
      </c>
    </row>
    <row r="2" spans="1:60" ht="24.95" customHeight="1" x14ac:dyDescent="0.2">
      <c r="A2" s="140" t="s">
        <v>7</v>
      </c>
      <c r="B2" s="49" t="s">
        <v>43</v>
      </c>
      <c r="C2" s="288" t="s">
        <v>44</v>
      </c>
      <c r="D2" s="289"/>
      <c r="E2" s="289"/>
      <c r="F2" s="289"/>
      <c r="G2" s="290"/>
      <c r="AG2" t="s">
        <v>96</v>
      </c>
    </row>
    <row r="3" spans="1:60" ht="24.95" customHeight="1" x14ac:dyDescent="0.2">
      <c r="A3" s="140" t="s">
        <v>8</v>
      </c>
      <c r="B3" s="49" t="s">
        <v>97</v>
      </c>
      <c r="C3" s="288" t="s">
        <v>54</v>
      </c>
      <c r="D3" s="289"/>
      <c r="E3" s="289"/>
      <c r="F3" s="289"/>
      <c r="G3" s="290"/>
      <c r="AC3" s="122" t="s">
        <v>98</v>
      </c>
      <c r="AG3" t="s">
        <v>99</v>
      </c>
    </row>
    <row r="4" spans="1:60" ht="24.95" customHeight="1" x14ac:dyDescent="0.2">
      <c r="A4" s="141" t="s">
        <v>9</v>
      </c>
      <c r="B4" s="142" t="s">
        <v>55</v>
      </c>
      <c r="C4" s="291" t="s">
        <v>54</v>
      </c>
      <c r="D4" s="292"/>
      <c r="E4" s="292"/>
      <c r="F4" s="292"/>
      <c r="G4" s="293"/>
      <c r="AG4" t="s">
        <v>100</v>
      </c>
    </row>
    <row r="5" spans="1:60" x14ac:dyDescent="0.2">
      <c r="D5" s="10"/>
    </row>
    <row r="6" spans="1:60" ht="38.25" x14ac:dyDescent="0.2">
      <c r="A6" s="144" t="s">
        <v>101</v>
      </c>
      <c r="B6" s="146" t="s">
        <v>102</v>
      </c>
      <c r="C6" s="146" t="s">
        <v>103</v>
      </c>
      <c r="D6" s="145" t="s">
        <v>104</v>
      </c>
      <c r="E6" s="144" t="s">
        <v>105</v>
      </c>
      <c r="F6" s="143" t="s">
        <v>106</v>
      </c>
      <c r="G6" s="144" t="s">
        <v>29</v>
      </c>
      <c r="H6" s="147" t="s">
        <v>30</v>
      </c>
      <c r="I6" s="147" t="s">
        <v>107</v>
      </c>
      <c r="J6" s="147" t="s">
        <v>31</v>
      </c>
      <c r="K6" s="147" t="s">
        <v>108</v>
      </c>
      <c r="L6" s="147" t="s">
        <v>109</v>
      </c>
      <c r="M6" s="147" t="s">
        <v>110</v>
      </c>
      <c r="N6" s="147" t="s">
        <v>111</v>
      </c>
      <c r="O6" s="147" t="s">
        <v>112</v>
      </c>
      <c r="P6" s="147" t="s">
        <v>113</v>
      </c>
      <c r="Q6" s="147" t="s">
        <v>114</v>
      </c>
      <c r="R6" s="147" t="s">
        <v>115</v>
      </c>
      <c r="S6" s="147" t="s">
        <v>116</v>
      </c>
      <c r="T6" s="147" t="s">
        <v>117</v>
      </c>
      <c r="U6" s="147" t="s">
        <v>118</v>
      </c>
      <c r="V6" s="147" t="s">
        <v>119</v>
      </c>
      <c r="W6" s="147" t="s">
        <v>120</v>
      </c>
      <c r="X6" s="147" t="s">
        <v>121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122</v>
      </c>
      <c r="B8" s="160" t="s">
        <v>92</v>
      </c>
      <c r="C8" s="180" t="s">
        <v>27</v>
      </c>
      <c r="D8" s="161"/>
      <c r="E8" s="162"/>
      <c r="F8" s="163"/>
      <c r="G8" s="163">
        <f>SUMIF(AG9:AG11,"&lt;&gt;NOR",G9:G11)</f>
        <v>0</v>
      </c>
      <c r="H8" s="163"/>
      <c r="I8" s="163">
        <f>SUM(I9:I10)</f>
        <v>0</v>
      </c>
      <c r="J8" s="163"/>
      <c r="K8" s="163">
        <f>SUM(K9:K10)</f>
        <v>410794.39</v>
      </c>
      <c r="L8" s="163"/>
      <c r="M8" s="163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3"/>
      <c r="S8" s="163"/>
      <c r="T8" s="164"/>
      <c r="U8" s="158"/>
      <c r="V8" s="158">
        <f>SUM(V9:V10)</f>
        <v>0</v>
      </c>
      <c r="W8" s="158"/>
      <c r="X8" s="158"/>
      <c r="AG8" t="s">
        <v>123</v>
      </c>
    </row>
    <row r="9" spans="1:60" outlineLevel="1" x14ac:dyDescent="0.2">
      <c r="A9" s="204">
        <v>1</v>
      </c>
      <c r="B9" s="173" t="s">
        <v>124</v>
      </c>
      <c r="C9" s="181" t="s">
        <v>125</v>
      </c>
      <c r="D9" s="174" t="s">
        <v>126</v>
      </c>
      <c r="E9" s="175">
        <v>1</v>
      </c>
      <c r="F9" s="176"/>
      <c r="G9" s="177">
        <f>ROUND(E9*F9,2)</f>
        <v>0</v>
      </c>
      <c r="H9" s="176">
        <v>0</v>
      </c>
      <c r="I9" s="177">
        <f>ROUND(E9*H9,2)</f>
        <v>0</v>
      </c>
      <c r="J9" s="176">
        <v>291433.69</v>
      </c>
      <c r="K9" s="177">
        <f>ROUND(E9*J9,2)</f>
        <v>291433.69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127</v>
      </c>
      <c r="T9" s="178" t="s">
        <v>128</v>
      </c>
      <c r="U9" s="157">
        <v>0</v>
      </c>
      <c r="V9" s="157">
        <f>ROUND(E9*U9,2)</f>
        <v>0</v>
      </c>
      <c r="W9" s="157"/>
      <c r="X9" s="157" t="s">
        <v>129</v>
      </c>
      <c r="Y9" s="148"/>
      <c r="Z9" s="148"/>
      <c r="AA9" s="148"/>
      <c r="AB9" s="148"/>
      <c r="AC9" s="148"/>
      <c r="AD9" s="148"/>
      <c r="AE9" s="148"/>
      <c r="AF9" s="148"/>
      <c r="AG9" s="148" t="s">
        <v>130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205">
        <v>2</v>
      </c>
      <c r="B10" s="166" t="s">
        <v>131</v>
      </c>
      <c r="C10" s="182" t="s">
        <v>132</v>
      </c>
      <c r="D10" s="167" t="s">
        <v>126</v>
      </c>
      <c r="E10" s="168">
        <v>1</v>
      </c>
      <c r="F10" s="169"/>
      <c r="G10" s="170">
        <f>ROUND(E10*F10,2)</f>
        <v>0</v>
      </c>
      <c r="H10" s="169">
        <v>0</v>
      </c>
      <c r="I10" s="170">
        <f>ROUND(E10*H10,2)</f>
        <v>0</v>
      </c>
      <c r="J10" s="169">
        <v>119360.7</v>
      </c>
      <c r="K10" s="170">
        <f>ROUND(E10*J10,2)</f>
        <v>119360.7</v>
      </c>
      <c r="L10" s="170">
        <v>21</v>
      </c>
      <c r="M10" s="170">
        <f>G10*(1+L10/100)</f>
        <v>0</v>
      </c>
      <c r="N10" s="170">
        <v>0</v>
      </c>
      <c r="O10" s="170">
        <f>ROUND(E10*N10,2)</f>
        <v>0</v>
      </c>
      <c r="P10" s="170">
        <v>0</v>
      </c>
      <c r="Q10" s="170">
        <f>ROUND(E10*P10,2)</f>
        <v>0</v>
      </c>
      <c r="R10" s="170"/>
      <c r="S10" s="170" t="s">
        <v>127</v>
      </c>
      <c r="T10" s="171" t="s">
        <v>128</v>
      </c>
      <c r="U10" s="157">
        <v>0</v>
      </c>
      <c r="V10" s="157">
        <f>ROUND(E10*U10,2)</f>
        <v>0</v>
      </c>
      <c r="W10" s="157"/>
      <c r="X10" s="157" t="s">
        <v>129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133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206">
        <v>3</v>
      </c>
      <c r="B11" s="202" t="s">
        <v>628</v>
      </c>
      <c r="C11" s="182" t="s">
        <v>629</v>
      </c>
      <c r="D11" s="167" t="s">
        <v>126</v>
      </c>
      <c r="E11" s="168">
        <v>1</v>
      </c>
      <c r="F11" s="201"/>
      <c r="G11" s="170">
        <f>ROUND(E11*F11,2)</f>
        <v>0</v>
      </c>
      <c r="H11" s="201"/>
      <c r="I11" s="170">
        <f>ROUND(E11*H11,2)</f>
        <v>0</v>
      </c>
      <c r="J11" s="201"/>
      <c r="K11" s="170">
        <f>ROUND(E11*J11,2)</f>
        <v>0</v>
      </c>
      <c r="L11" s="170">
        <v>21</v>
      </c>
      <c r="M11" s="170">
        <f>G11*(1+L11/100)</f>
        <v>0</v>
      </c>
      <c r="N11" s="170">
        <v>0</v>
      </c>
      <c r="O11" s="170">
        <f>ROUND(E11*N11,2)</f>
        <v>0</v>
      </c>
      <c r="P11" s="170">
        <v>0</v>
      </c>
      <c r="Q11" s="170">
        <f>ROUND(E11*P11,2)</f>
        <v>0</v>
      </c>
      <c r="R11" s="170"/>
      <c r="S11" s="170" t="s">
        <v>630</v>
      </c>
      <c r="T11" s="171" t="s">
        <v>128</v>
      </c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207"/>
      <c r="B12" s="156"/>
      <c r="C12" s="197"/>
      <c r="D12" s="198"/>
      <c r="E12" s="199"/>
      <c r="F12" s="227"/>
      <c r="G12" s="157"/>
      <c r="H12" s="200"/>
      <c r="I12" s="157"/>
      <c r="J12" s="200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208" t="s">
        <v>122</v>
      </c>
      <c r="B13" s="160" t="s">
        <v>93</v>
      </c>
      <c r="C13" s="180" t="s">
        <v>631</v>
      </c>
      <c r="D13" s="161"/>
      <c r="E13" s="162"/>
      <c r="F13" s="163"/>
      <c r="G13" s="163">
        <f>SUMIF(AG14:AG16,"&lt;&gt;NOR",G14:G16)</f>
        <v>0</v>
      </c>
      <c r="H13" s="163"/>
      <c r="I13" s="163">
        <f>SUM(I14:I14)</f>
        <v>0</v>
      </c>
      <c r="J13" s="163"/>
      <c r="K13" s="163">
        <f>SUM(K14:K14)</f>
        <v>103304.49</v>
      </c>
      <c r="L13" s="163"/>
      <c r="M13" s="163">
        <f>SUM(M14:M14)</f>
        <v>0</v>
      </c>
      <c r="N13" s="163"/>
      <c r="O13" s="163">
        <f>SUM(O14:O14)</f>
        <v>0</v>
      </c>
      <c r="P13" s="163"/>
      <c r="Q13" s="163">
        <f>SUM(Q14:Q14)</f>
        <v>0</v>
      </c>
      <c r="R13" s="163"/>
      <c r="S13" s="163"/>
      <c r="T13" s="164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206">
        <v>1</v>
      </c>
      <c r="B14" s="202" t="s">
        <v>632</v>
      </c>
      <c r="C14" s="182" t="s">
        <v>633</v>
      </c>
      <c r="D14" s="167" t="s">
        <v>438</v>
      </c>
      <c r="E14" s="168">
        <v>1</v>
      </c>
      <c r="F14" s="169"/>
      <c r="G14" s="170">
        <f>ROUND(E14*F14,2)</f>
        <v>0</v>
      </c>
      <c r="H14" s="169">
        <v>0</v>
      </c>
      <c r="I14" s="170">
        <f>ROUND(E14*H14,2)</f>
        <v>0</v>
      </c>
      <c r="J14" s="169">
        <v>103304.49</v>
      </c>
      <c r="K14" s="170">
        <f>ROUND(E14*J14,2)</f>
        <v>103304.49</v>
      </c>
      <c r="L14" s="170">
        <v>21</v>
      </c>
      <c r="M14" s="170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0"/>
      <c r="S14" s="170" t="s">
        <v>630</v>
      </c>
      <c r="T14" s="171" t="s">
        <v>128</v>
      </c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206">
        <v>2</v>
      </c>
      <c r="B15" s="202" t="s">
        <v>634</v>
      </c>
      <c r="C15" s="182" t="s">
        <v>635</v>
      </c>
      <c r="D15" s="167" t="s">
        <v>438</v>
      </c>
      <c r="E15" s="168">
        <v>1</v>
      </c>
      <c r="F15" s="169"/>
      <c r="G15" s="170">
        <f>ROUND(E15*F15,2)</f>
        <v>0</v>
      </c>
      <c r="H15" s="169">
        <v>0</v>
      </c>
      <c r="I15" s="170">
        <f>ROUND(E15*H15,2)</f>
        <v>0</v>
      </c>
      <c r="J15" s="169">
        <v>120521.91</v>
      </c>
      <c r="K15" s="170">
        <f>ROUND(E15*J15,2)</f>
        <v>120521.91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/>
      <c r="S15" s="170" t="s">
        <v>281</v>
      </c>
      <c r="T15" s="171" t="s">
        <v>128</v>
      </c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x14ac:dyDescent="0.2">
      <c r="A16" s="206">
        <v>3</v>
      </c>
      <c r="B16" s="202" t="s">
        <v>636</v>
      </c>
      <c r="C16" s="182" t="s">
        <v>637</v>
      </c>
      <c r="D16" s="167" t="s">
        <v>438</v>
      </c>
      <c r="E16" s="168">
        <v>2</v>
      </c>
      <c r="F16" s="169"/>
      <c r="G16" s="170">
        <f>ROUND(E16*F16,2)</f>
        <v>0</v>
      </c>
      <c r="H16" s="169">
        <v>0</v>
      </c>
      <c r="I16" s="170">
        <f>ROUND(E16*H16,2)</f>
        <v>0</v>
      </c>
      <c r="J16" s="169">
        <v>35000</v>
      </c>
      <c r="K16" s="170">
        <f>ROUND(E16*J16,2)</f>
        <v>70000</v>
      </c>
      <c r="L16" s="170">
        <v>21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/>
      <c r="S16" s="170" t="s">
        <v>281</v>
      </c>
      <c r="T16" s="171" t="s">
        <v>128</v>
      </c>
      <c r="U16" s="3"/>
      <c r="V16" s="3"/>
      <c r="W16" s="3"/>
      <c r="X16" s="3"/>
      <c r="AE16">
        <v>15</v>
      </c>
      <c r="AF16">
        <v>21</v>
      </c>
      <c r="AG16" t="s">
        <v>109</v>
      </c>
    </row>
    <row r="17" spans="1:33" x14ac:dyDescent="0.2">
      <c r="A17" s="151"/>
      <c r="B17" s="152" t="s">
        <v>639</v>
      </c>
      <c r="C17" s="184"/>
      <c r="D17" s="153"/>
      <c r="E17" s="154"/>
      <c r="F17" s="154"/>
      <c r="G17" s="179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SUMIF(L7:L10,AE16,G7:G10)</f>
        <v>0</v>
      </c>
      <c r="AF17">
        <f>SUMIF(L7:L10,AF16,G7:G10)</f>
        <v>0</v>
      </c>
      <c r="AG17" t="s">
        <v>134</v>
      </c>
    </row>
    <row r="18" spans="1:33" x14ac:dyDescent="0.2">
      <c r="C18" s="185"/>
      <c r="D18" s="10"/>
      <c r="AG18" t="s">
        <v>135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</sheetData>
  <sheetProtection algorithmName="SHA-512" hashValue="w5TqzA8aKBmiwPYE3NU8u31y4R5txNvBl5wKfKWdGxBXe/7Jd6Id8TtuGUnU9XZovJEOKby+Tr/khHynxAbAMg==" saltValue="1t2VWZlQN8InTVTGcoKZN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41"/>
  <sheetViews>
    <sheetView workbookViewId="0">
      <pane ySplit="7" topLeftCell="A289" activePane="bottomLeft" state="frozen"/>
      <selection pane="bottomLeft" activeCell="F309" sqref="F30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33" ht="15.75" customHeight="1" x14ac:dyDescent="0.25">
      <c r="A1" s="287" t="s">
        <v>136</v>
      </c>
      <c r="B1" s="287"/>
      <c r="C1" s="287"/>
      <c r="D1" s="287"/>
      <c r="E1" s="287"/>
      <c r="F1" s="287"/>
      <c r="G1" s="287"/>
      <c r="AG1" t="s">
        <v>95</v>
      </c>
    </row>
    <row r="2" spans="1:33" ht="24.95" customHeight="1" x14ac:dyDescent="0.2">
      <c r="A2" s="140" t="s">
        <v>7</v>
      </c>
      <c r="B2" s="49" t="s">
        <v>43</v>
      </c>
      <c r="C2" s="288" t="s">
        <v>44</v>
      </c>
      <c r="D2" s="289"/>
      <c r="E2" s="289"/>
      <c r="F2" s="289"/>
      <c r="G2" s="290"/>
      <c r="AG2" t="s">
        <v>96</v>
      </c>
    </row>
    <row r="3" spans="1:33" ht="24.95" customHeight="1" x14ac:dyDescent="0.2">
      <c r="A3" s="140" t="s">
        <v>8</v>
      </c>
      <c r="B3" s="49" t="s">
        <v>57</v>
      </c>
      <c r="C3" s="288" t="s">
        <v>58</v>
      </c>
      <c r="D3" s="289"/>
      <c r="E3" s="289"/>
      <c r="F3" s="289"/>
      <c r="G3" s="290"/>
      <c r="AC3" s="122" t="s">
        <v>96</v>
      </c>
      <c r="AG3" t="s">
        <v>99</v>
      </c>
    </row>
    <row r="4" spans="1:33" ht="24.95" customHeight="1" x14ac:dyDescent="0.2">
      <c r="A4" s="141" t="s">
        <v>9</v>
      </c>
      <c r="B4" s="142" t="s">
        <v>55</v>
      </c>
      <c r="C4" s="291" t="s">
        <v>58</v>
      </c>
      <c r="D4" s="292"/>
      <c r="E4" s="292"/>
      <c r="F4" s="292"/>
      <c r="G4" s="293"/>
      <c r="AG4" t="s">
        <v>100</v>
      </c>
    </row>
    <row r="5" spans="1:33" x14ac:dyDescent="0.2">
      <c r="D5" s="10"/>
    </row>
    <row r="6" spans="1:33" ht="38.25" x14ac:dyDescent="0.2">
      <c r="A6" s="144" t="s">
        <v>101</v>
      </c>
      <c r="B6" s="146" t="s">
        <v>102</v>
      </c>
      <c r="C6" s="146" t="s">
        <v>103</v>
      </c>
      <c r="D6" s="145" t="s">
        <v>104</v>
      </c>
      <c r="E6" s="144" t="s">
        <v>105</v>
      </c>
      <c r="F6" s="143" t="s">
        <v>106</v>
      </c>
      <c r="G6" s="144" t="s">
        <v>29</v>
      </c>
      <c r="H6" s="147" t="s">
        <v>30</v>
      </c>
      <c r="I6" s="147" t="s">
        <v>107</v>
      </c>
      <c r="J6" s="147" t="s">
        <v>31</v>
      </c>
      <c r="K6" s="147" t="s">
        <v>108</v>
      </c>
      <c r="L6" s="147" t="s">
        <v>109</v>
      </c>
      <c r="M6" s="147" t="s">
        <v>110</v>
      </c>
      <c r="N6" s="147" t="s">
        <v>111</v>
      </c>
      <c r="O6" s="147" t="s">
        <v>112</v>
      </c>
      <c r="P6" s="147" t="s">
        <v>113</v>
      </c>
      <c r="Q6" s="147" t="s">
        <v>114</v>
      </c>
      <c r="R6" s="147" t="s">
        <v>115</v>
      </c>
      <c r="S6" s="147" t="s">
        <v>116</v>
      </c>
      <c r="T6" s="147" t="s">
        <v>117</v>
      </c>
      <c r="U6" s="147" t="s">
        <v>118</v>
      </c>
      <c r="V6" s="147" t="s">
        <v>119</v>
      </c>
      <c r="W6" s="147" t="s">
        <v>120</v>
      </c>
      <c r="X6" s="147" t="s">
        <v>121</v>
      </c>
    </row>
    <row r="7" spans="1:33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33" x14ac:dyDescent="0.2">
      <c r="A8" s="159" t="s">
        <v>122</v>
      </c>
      <c r="B8" s="160" t="s">
        <v>97</v>
      </c>
      <c r="C8" s="180" t="s">
        <v>682</v>
      </c>
      <c r="D8" s="161"/>
      <c r="E8" s="162"/>
      <c r="F8" s="163"/>
      <c r="G8" s="163">
        <f>SUMIF(AG9:AG21,"&lt;&gt;NOR",G9:G21)</f>
        <v>0</v>
      </c>
      <c r="H8" s="163"/>
      <c r="I8" s="163">
        <f>SUM(I9:I21)</f>
        <v>2518.3900000000003</v>
      </c>
      <c r="J8" s="163"/>
      <c r="K8" s="163">
        <f>SUM(K9:K21)</f>
        <v>3908.8</v>
      </c>
      <c r="L8" s="163"/>
      <c r="M8" s="163">
        <f>SUM(M9:M21)</f>
        <v>0</v>
      </c>
      <c r="N8" s="163"/>
      <c r="O8" s="163">
        <f>SUM(O9:O21)</f>
        <v>0.53</v>
      </c>
      <c r="P8" s="163"/>
      <c r="Q8" s="163">
        <f>SUM(Q9:Q21)</f>
        <v>0</v>
      </c>
      <c r="R8" s="163"/>
      <c r="S8" s="163"/>
      <c r="T8" s="164"/>
      <c r="U8" s="150"/>
      <c r="V8" s="150"/>
      <c r="W8" s="150"/>
      <c r="X8" s="150"/>
    </row>
    <row r="9" spans="1:33" x14ac:dyDescent="0.2">
      <c r="A9" s="165">
        <v>1</v>
      </c>
      <c r="B9" s="166" t="s">
        <v>683</v>
      </c>
      <c r="C9" s="182" t="s">
        <v>684</v>
      </c>
      <c r="D9" s="167" t="s">
        <v>413</v>
      </c>
      <c r="E9" s="168">
        <v>7.1552000000000004E-2</v>
      </c>
      <c r="F9" s="169"/>
      <c r="G9" s="170">
        <f>ROUND(E9*F9,2)</f>
        <v>0</v>
      </c>
      <c r="H9" s="169">
        <v>29036.43</v>
      </c>
      <c r="I9" s="170">
        <f>ROUND(E9*H9,2)</f>
        <v>2077.61</v>
      </c>
      <c r="J9" s="169">
        <v>8963.57</v>
      </c>
      <c r="K9" s="170">
        <f>ROUND(E9*J9,2)</f>
        <v>641.36</v>
      </c>
      <c r="L9" s="170">
        <v>21</v>
      </c>
      <c r="M9" s="170">
        <f>G9*(1+L9/100)</f>
        <v>0</v>
      </c>
      <c r="N9" s="170">
        <v>1.0900000000000001</v>
      </c>
      <c r="O9" s="170">
        <f>ROUND(E9*N9,2)</f>
        <v>0.08</v>
      </c>
      <c r="P9" s="170">
        <v>0</v>
      </c>
      <c r="Q9" s="170">
        <f>ROUND(E9*P9,2)</f>
        <v>0</v>
      </c>
      <c r="R9" s="170" t="s">
        <v>218</v>
      </c>
      <c r="S9" s="170" t="s">
        <v>127</v>
      </c>
      <c r="T9" s="171" t="s">
        <v>300</v>
      </c>
      <c r="U9" s="150"/>
      <c r="V9" s="150"/>
      <c r="W9" s="150"/>
      <c r="X9" s="150"/>
    </row>
    <row r="10" spans="1:33" x14ac:dyDescent="0.2">
      <c r="A10" s="224"/>
      <c r="B10" s="225"/>
      <c r="C10" s="296" t="s">
        <v>685</v>
      </c>
      <c r="D10" s="297"/>
      <c r="E10" s="297"/>
      <c r="F10" s="297"/>
      <c r="G10" s="297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150"/>
      <c r="V10" s="150"/>
      <c r="W10" s="150"/>
      <c r="X10" s="150"/>
    </row>
    <row r="11" spans="1:33" x14ac:dyDescent="0.2">
      <c r="A11" s="224"/>
      <c r="B11" s="225"/>
      <c r="C11" s="217" t="s">
        <v>715</v>
      </c>
      <c r="D11" s="218"/>
      <c r="E11" s="219">
        <v>4.9919999999999999E-2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150"/>
      <c r="V11" s="150"/>
      <c r="W11" s="150"/>
      <c r="X11" s="150"/>
    </row>
    <row r="12" spans="1:33" x14ac:dyDescent="0.2">
      <c r="A12" s="224"/>
      <c r="B12" s="225"/>
      <c r="C12" s="217" t="s">
        <v>714</v>
      </c>
      <c r="D12" s="218"/>
      <c r="E12" s="219">
        <v>2.1631999999999998E-2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150"/>
      <c r="V12" s="150"/>
      <c r="W12" s="150"/>
      <c r="X12" s="150"/>
    </row>
    <row r="13" spans="1:33" x14ac:dyDescent="0.2">
      <c r="A13" s="165">
        <v>2</v>
      </c>
      <c r="B13" s="166" t="s">
        <v>686</v>
      </c>
      <c r="C13" s="182" t="s">
        <v>687</v>
      </c>
      <c r="D13" s="167" t="s">
        <v>139</v>
      </c>
      <c r="E13" s="168">
        <v>0.86</v>
      </c>
      <c r="F13" s="169"/>
      <c r="G13" s="170">
        <f>ROUND(E13*F13,2)</f>
        <v>0</v>
      </c>
      <c r="H13" s="169">
        <v>512.53</v>
      </c>
      <c r="I13" s="170">
        <f>ROUND(E13*H13,2)</f>
        <v>440.78</v>
      </c>
      <c r="J13" s="169">
        <v>514.47</v>
      </c>
      <c r="K13" s="170">
        <f>ROUND(E13*J13,2)</f>
        <v>442.44</v>
      </c>
      <c r="L13" s="170">
        <v>21</v>
      </c>
      <c r="M13" s="170">
        <f>G13*(1+L13/100)</f>
        <v>0</v>
      </c>
      <c r="N13" s="170">
        <v>0.24104999999999999</v>
      </c>
      <c r="O13" s="170">
        <f>ROUND(E13*N13,2)</f>
        <v>0.21</v>
      </c>
      <c r="P13" s="170">
        <v>0</v>
      </c>
      <c r="Q13" s="170">
        <f>ROUND(E13*P13,2)</f>
        <v>0</v>
      </c>
      <c r="R13" s="170" t="s">
        <v>140</v>
      </c>
      <c r="S13" s="170" t="s">
        <v>127</v>
      </c>
      <c r="T13" s="171" t="s">
        <v>300</v>
      </c>
      <c r="U13" s="150"/>
      <c r="V13" s="150"/>
      <c r="W13" s="150"/>
      <c r="X13" s="150"/>
    </row>
    <row r="14" spans="1:33" x14ac:dyDescent="0.2">
      <c r="A14" s="224"/>
      <c r="B14" s="225"/>
      <c r="C14" s="296" t="s">
        <v>688</v>
      </c>
      <c r="D14" s="297"/>
      <c r="E14" s="297"/>
      <c r="F14" s="297"/>
      <c r="G14" s="297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150"/>
      <c r="V14" s="150"/>
      <c r="W14" s="150"/>
      <c r="X14" s="150"/>
    </row>
    <row r="15" spans="1:33" x14ac:dyDescent="0.2">
      <c r="A15" s="224"/>
      <c r="B15" s="225"/>
      <c r="C15" s="217" t="s">
        <v>689</v>
      </c>
      <c r="D15" s="218"/>
      <c r="E15" s="219">
        <v>0.6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150"/>
      <c r="V15" s="150"/>
      <c r="W15" s="150"/>
      <c r="X15" s="150"/>
    </row>
    <row r="16" spans="1:33" x14ac:dyDescent="0.2">
      <c r="A16" s="224"/>
      <c r="B16" s="225"/>
      <c r="C16" s="217" t="s">
        <v>690</v>
      </c>
      <c r="D16" s="218"/>
      <c r="E16" s="219">
        <v>0.26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150"/>
      <c r="V16" s="150"/>
      <c r="W16" s="150"/>
      <c r="X16" s="150"/>
    </row>
    <row r="17" spans="1:60" x14ac:dyDescent="0.2">
      <c r="A17" s="165">
        <v>3</v>
      </c>
      <c r="B17" s="166" t="s">
        <v>691</v>
      </c>
      <c r="C17" s="182" t="s">
        <v>692</v>
      </c>
      <c r="D17" s="167" t="s">
        <v>693</v>
      </c>
      <c r="E17" s="168">
        <v>0.40560000000000002</v>
      </c>
      <c r="F17" s="169"/>
      <c r="G17" s="170">
        <f>ROUND(E17*F17,2)</f>
        <v>0</v>
      </c>
      <c r="H17" s="169">
        <v>0</v>
      </c>
      <c r="I17" s="170">
        <f>ROUND(E17*H17,2)</f>
        <v>0</v>
      </c>
      <c r="J17" s="169">
        <v>6965</v>
      </c>
      <c r="K17" s="170">
        <f>ROUND(E17*J17,2)</f>
        <v>2825</v>
      </c>
      <c r="L17" s="170">
        <v>21</v>
      </c>
      <c r="M17" s="170">
        <f>G17*(1+L17/100)</f>
        <v>0</v>
      </c>
      <c r="N17" s="170">
        <v>0.58069999999999999</v>
      </c>
      <c r="O17" s="170">
        <f>ROUND(E17*N17,2)</f>
        <v>0.24</v>
      </c>
      <c r="P17" s="170">
        <v>0</v>
      </c>
      <c r="Q17" s="170">
        <f>ROUND(E17*P17,2)</f>
        <v>0</v>
      </c>
      <c r="R17" s="170"/>
      <c r="S17" s="170" t="s">
        <v>281</v>
      </c>
      <c r="T17" s="171" t="s">
        <v>300</v>
      </c>
      <c r="U17" s="150"/>
      <c r="V17" s="150"/>
      <c r="W17" s="150"/>
      <c r="X17" s="150"/>
    </row>
    <row r="18" spans="1:60" x14ac:dyDescent="0.2">
      <c r="A18" s="224"/>
      <c r="B18" s="225"/>
      <c r="C18" s="217" t="s">
        <v>716</v>
      </c>
      <c r="D18" s="218"/>
      <c r="E18" s="219">
        <v>0.72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150"/>
      <c r="V18" s="150"/>
      <c r="W18" s="150"/>
      <c r="X18" s="150"/>
    </row>
    <row r="19" spans="1:60" x14ac:dyDescent="0.2">
      <c r="A19" s="224"/>
      <c r="B19" s="225"/>
      <c r="C19" s="217" t="s">
        <v>717</v>
      </c>
      <c r="D19" s="218"/>
      <c r="E19" s="219">
        <v>0.3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150"/>
      <c r="V19" s="150"/>
      <c r="W19" s="150"/>
      <c r="X19" s="150"/>
    </row>
    <row r="20" spans="1:60" x14ac:dyDescent="0.2">
      <c r="A20" s="224"/>
      <c r="B20" s="225"/>
      <c r="C20" s="217" t="s">
        <v>694</v>
      </c>
      <c r="D20" s="218"/>
      <c r="E20" s="219">
        <v>-0.40960000000000002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150"/>
      <c r="V20" s="150"/>
      <c r="W20" s="150"/>
      <c r="X20" s="150"/>
    </row>
    <row r="21" spans="1:60" x14ac:dyDescent="0.2">
      <c r="A21" s="224"/>
      <c r="B21" s="225"/>
      <c r="C21" s="217" t="s">
        <v>695</v>
      </c>
      <c r="D21" s="218"/>
      <c r="E21" s="219">
        <v>-0.20480000000000001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150"/>
      <c r="V21" s="150"/>
      <c r="W21" s="150"/>
      <c r="X21" s="150"/>
    </row>
    <row r="22" spans="1:60" x14ac:dyDescent="0.2">
      <c r="A22" s="159" t="s">
        <v>122</v>
      </c>
      <c r="B22" s="160" t="s">
        <v>696</v>
      </c>
      <c r="C22" s="180" t="s">
        <v>697</v>
      </c>
      <c r="D22" s="161"/>
      <c r="E22" s="162"/>
      <c r="F22" s="163"/>
      <c r="G22" s="163">
        <f>SUMIF(AG23:AG24,"&lt;&gt;NOR",G23:G24)</f>
        <v>0</v>
      </c>
      <c r="H22" s="163"/>
      <c r="I22" s="163">
        <f>SUM(I23:I24)</f>
        <v>813.78</v>
      </c>
      <c r="J22" s="163"/>
      <c r="K22" s="163">
        <f>SUM(K23:K24)</f>
        <v>1616.22</v>
      </c>
      <c r="L22" s="163"/>
      <c r="M22" s="163">
        <f>SUM(M23:M24)</f>
        <v>0</v>
      </c>
      <c r="N22" s="163"/>
      <c r="O22" s="163">
        <f>SUM(O23:O24)</f>
        <v>0.38</v>
      </c>
      <c r="P22" s="163"/>
      <c r="Q22" s="163">
        <f>SUM(Q23:Q24)</f>
        <v>0</v>
      </c>
      <c r="R22" s="163"/>
      <c r="S22" s="163"/>
      <c r="T22" s="164"/>
      <c r="U22" s="150"/>
      <c r="V22" s="150"/>
      <c r="W22" s="150"/>
      <c r="X22" s="150"/>
    </row>
    <row r="23" spans="1:60" x14ac:dyDescent="0.2">
      <c r="A23" s="165">
        <v>4</v>
      </c>
      <c r="B23" s="166" t="s">
        <v>698</v>
      </c>
      <c r="C23" s="182" t="s">
        <v>699</v>
      </c>
      <c r="D23" s="167" t="s">
        <v>334</v>
      </c>
      <c r="E23" s="168">
        <v>18</v>
      </c>
      <c r="F23" s="169"/>
      <c r="G23" s="170">
        <f>ROUND(E23*F23,2)</f>
        <v>0</v>
      </c>
      <c r="H23" s="169">
        <v>45.21</v>
      </c>
      <c r="I23" s="170">
        <f>ROUND(E23*H23,2)</f>
        <v>813.78</v>
      </c>
      <c r="J23" s="169">
        <v>89.79</v>
      </c>
      <c r="K23" s="170">
        <f>ROUND(E23*J23,2)</f>
        <v>1616.22</v>
      </c>
      <c r="L23" s="170">
        <v>21</v>
      </c>
      <c r="M23" s="170">
        <f>G23*(1+L23/100)</f>
        <v>0</v>
      </c>
      <c r="N23" s="170">
        <v>2.094E-2</v>
      </c>
      <c r="O23" s="170">
        <f>ROUND(E23*N23,2)</f>
        <v>0.38</v>
      </c>
      <c r="P23" s="170">
        <v>0</v>
      </c>
      <c r="Q23" s="170">
        <f>ROUND(E23*P23,2)</f>
        <v>0</v>
      </c>
      <c r="R23" s="170" t="s">
        <v>218</v>
      </c>
      <c r="S23" s="170" t="s">
        <v>127</v>
      </c>
      <c r="T23" s="171" t="s">
        <v>300</v>
      </c>
      <c r="U23" s="150"/>
      <c r="V23" s="150"/>
      <c r="W23" s="150"/>
      <c r="X23" s="150"/>
    </row>
    <row r="24" spans="1:60" x14ac:dyDescent="0.2">
      <c r="A24" s="224"/>
      <c r="B24" s="225"/>
      <c r="C24" s="217" t="s">
        <v>718</v>
      </c>
      <c r="D24" s="218"/>
      <c r="E24" s="219">
        <v>18</v>
      </c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150"/>
      <c r="V24" s="150"/>
      <c r="W24" s="150"/>
      <c r="X24" s="150"/>
    </row>
    <row r="25" spans="1:60" x14ac:dyDescent="0.2">
      <c r="A25" s="159" t="s">
        <v>122</v>
      </c>
      <c r="B25" s="160" t="s">
        <v>63</v>
      </c>
      <c r="C25" s="180" t="s">
        <v>64</v>
      </c>
      <c r="D25" s="161"/>
      <c r="E25" s="162"/>
      <c r="F25" s="163"/>
      <c r="G25" s="163">
        <f>SUMIF(AG26:AG135,"&lt;&gt;NOR",G26:G135)</f>
        <v>0</v>
      </c>
      <c r="H25" s="163"/>
      <c r="I25" s="163">
        <f>SUM(I26:I135)</f>
        <v>70939.39</v>
      </c>
      <c r="J25" s="163"/>
      <c r="K25" s="163">
        <f>SUM(K26:K135)</f>
        <v>145389.56</v>
      </c>
      <c r="L25" s="163"/>
      <c r="M25" s="163">
        <f>SUM(M26:M135)</f>
        <v>0</v>
      </c>
      <c r="N25" s="163"/>
      <c r="O25" s="163">
        <f>SUM(O26:O135)</f>
        <v>3.53</v>
      </c>
      <c r="P25" s="163"/>
      <c r="Q25" s="163">
        <f>SUM(Q26:Q135)</f>
        <v>0</v>
      </c>
      <c r="R25" s="163"/>
      <c r="S25" s="163"/>
      <c r="T25" s="164"/>
      <c r="U25" s="158"/>
      <c r="V25" s="158">
        <f>SUM(V26:V135)</f>
        <v>332.76</v>
      </c>
      <c r="W25" s="158"/>
      <c r="X25" s="158"/>
      <c r="AG25" t="s">
        <v>123</v>
      </c>
    </row>
    <row r="26" spans="1:60" outlineLevel="1" x14ac:dyDescent="0.2">
      <c r="A26" s="165">
        <v>5</v>
      </c>
      <c r="B26" s="166" t="s">
        <v>137</v>
      </c>
      <c r="C26" s="182" t="s">
        <v>138</v>
      </c>
      <c r="D26" s="167" t="s">
        <v>139</v>
      </c>
      <c r="E26" s="168">
        <v>505.76555000000002</v>
      </c>
      <c r="F26" s="169"/>
      <c r="G26" s="170">
        <f>ROUND(E26*F26,2)</f>
        <v>0</v>
      </c>
      <c r="H26" s="169">
        <v>13.38</v>
      </c>
      <c r="I26" s="170">
        <f>ROUND(E26*H26,2)</f>
        <v>6767.14</v>
      </c>
      <c r="J26" s="169">
        <v>33.619999999999997</v>
      </c>
      <c r="K26" s="170">
        <f>ROUND(E26*J26,2)</f>
        <v>17003.84</v>
      </c>
      <c r="L26" s="170">
        <v>21</v>
      </c>
      <c r="M26" s="170">
        <f>G26*(1+L26/100)</f>
        <v>0</v>
      </c>
      <c r="N26" s="170">
        <v>4.0000000000000003E-5</v>
      </c>
      <c r="O26" s="170">
        <f>ROUND(E26*N26,2)</f>
        <v>0.02</v>
      </c>
      <c r="P26" s="170">
        <v>0</v>
      </c>
      <c r="Q26" s="170">
        <f>ROUND(E26*P26,2)</f>
        <v>0</v>
      </c>
      <c r="R26" s="170" t="s">
        <v>140</v>
      </c>
      <c r="S26" s="170" t="s">
        <v>127</v>
      </c>
      <c r="T26" s="171" t="s">
        <v>141</v>
      </c>
      <c r="U26" s="157">
        <v>0.08</v>
      </c>
      <c r="V26" s="157">
        <f>ROUND(E26*U26,2)</f>
        <v>40.46</v>
      </c>
      <c r="W26" s="157"/>
      <c r="X26" s="157" t="s">
        <v>142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143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55"/>
      <c r="B27" s="156"/>
      <c r="C27" s="294" t="s">
        <v>144</v>
      </c>
      <c r="D27" s="295"/>
      <c r="E27" s="295"/>
      <c r="F27" s="295"/>
      <c r="G27" s="295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145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92" t="str">
        <f>C27</f>
        <v>které se zřizují před úpravami povrchu, a obalení osazených dveřních zárubní před znečištěním při úpravách povrchu nástřikem plastických maltovin včetně pozdějšího odkrytí,</v>
      </c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93" t="s">
        <v>146</v>
      </c>
      <c r="D28" s="186"/>
      <c r="E28" s="187">
        <v>0.9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147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93" t="s">
        <v>148</v>
      </c>
      <c r="D29" s="186"/>
      <c r="E29" s="187">
        <v>4.2119999999999997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147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93" t="s">
        <v>149</v>
      </c>
      <c r="D30" s="186"/>
      <c r="E30" s="187">
        <v>30.24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93" t="s">
        <v>150</v>
      </c>
      <c r="D31" s="186"/>
      <c r="E31" s="187">
        <v>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147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93" t="s">
        <v>151</v>
      </c>
      <c r="D32" s="186"/>
      <c r="E32" s="187">
        <v>4.1399999999999997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147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93" t="s">
        <v>152</v>
      </c>
      <c r="D33" s="186"/>
      <c r="E33" s="187">
        <v>7.1231999999999998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147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93" t="s">
        <v>153</v>
      </c>
      <c r="D34" s="186"/>
      <c r="E34" s="187">
        <v>13.2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93" t="s">
        <v>154</v>
      </c>
      <c r="D35" s="186"/>
      <c r="E35" s="187">
        <v>11.58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147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93" t="s">
        <v>155</v>
      </c>
      <c r="D36" s="186"/>
      <c r="E36" s="187">
        <v>8.16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147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93" t="s">
        <v>156</v>
      </c>
      <c r="D37" s="186"/>
      <c r="E37" s="187">
        <v>1.2509999999999999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147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3" t="s">
        <v>157</v>
      </c>
      <c r="D38" s="186"/>
      <c r="E38" s="187">
        <v>0.31792999999999999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147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93" t="s">
        <v>158</v>
      </c>
      <c r="D39" s="186"/>
      <c r="E39" s="187">
        <v>1.53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147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93" t="s">
        <v>157</v>
      </c>
      <c r="D40" s="186"/>
      <c r="E40" s="187">
        <v>0.31792999999999999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147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93" t="s">
        <v>159</v>
      </c>
      <c r="D41" s="186"/>
      <c r="E41" s="187">
        <v>9.7200000000000006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147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93" t="s">
        <v>160</v>
      </c>
      <c r="D42" s="186"/>
      <c r="E42" s="187">
        <v>8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147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93" t="s">
        <v>161</v>
      </c>
      <c r="D43" s="186"/>
      <c r="E43" s="187">
        <v>24.739000000000001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147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93" t="s">
        <v>162</v>
      </c>
      <c r="D44" s="186"/>
      <c r="E44" s="187">
        <v>7.2965799999999996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147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93" t="s">
        <v>163</v>
      </c>
      <c r="D45" s="186"/>
      <c r="E45" s="187">
        <v>10.404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147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93" t="s">
        <v>164</v>
      </c>
      <c r="D46" s="186"/>
      <c r="E46" s="187">
        <v>66.924000000000007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147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93" t="s">
        <v>165</v>
      </c>
      <c r="D47" s="186"/>
      <c r="E47" s="187">
        <v>23.76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147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93" t="s">
        <v>166</v>
      </c>
      <c r="D48" s="186"/>
      <c r="E48" s="187">
        <v>108.96599999999999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147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93" t="s">
        <v>167</v>
      </c>
      <c r="D49" s="186"/>
      <c r="E49" s="187">
        <v>4.9400000000000004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147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3" t="s">
        <v>168</v>
      </c>
      <c r="D50" s="186"/>
      <c r="E50" s="187">
        <v>54.372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147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93" t="s">
        <v>169</v>
      </c>
      <c r="D51" s="186"/>
      <c r="E51" s="187">
        <v>2.2000000000000002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147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93" t="s">
        <v>170</v>
      </c>
      <c r="D52" s="186"/>
      <c r="E52" s="187">
        <v>25.74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147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93" t="s">
        <v>171</v>
      </c>
      <c r="D53" s="186"/>
      <c r="E53" s="187">
        <v>10.14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147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93" t="s">
        <v>172</v>
      </c>
      <c r="D54" s="186"/>
      <c r="E54" s="187">
        <v>21.66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147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93" t="s">
        <v>173</v>
      </c>
      <c r="D55" s="186"/>
      <c r="E55" s="187">
        <v>6.0229999999999997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147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93" t="s">
        <v>174</v>
      </c>
      <c r="D56" s="186"/>
      <c r="E56" s="187">
        <v>14.525600000000001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147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93" t="s">
        <v>175</v>
      </c>
      <c r="D57" s="186"/>
      <c r="E57" s="187">
        <v>5.6381800000000002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147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93" t="s">
        <v>176</v>
      </c>
      <c r="D58" s="186"/>
      <c r="E58" s="187">
        <v>3.2486999999999999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147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93" t="s">
        <v>177</v>
      </c>
      <c r="D59" s="186"/>
      <c r="E59" s="187">
        <v>0.55581999999999998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147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93" t="s">
        <v>178</v>
      </c>
      <c r="D60" s="186"/>
      <c r="E60" s="187">
        <v>4.0575000000000001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147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93" t="s">
        <v>179</v>
      </c>
      <c r="D61" s="186"/>
      <c r="E61" s="187">
        <v>0.88312999999999997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147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5">
        <v>6</v>
      </c>
      <c r="B62" s="166" t="s">
        <v>180</v>
      </c>
      <c r="C62" s="182" t="s">
        <v>181</v>
      </c>
      <c r="D62" s="167" t="s">
        <v>182</v>
      </c>
      <c r="E62" s="168">
        <v>1075.68848</v>
      </c>
      <c r="F62" s="169"/>
      <c r="G62" s="170">
        <f>ROUND(E62*F62,2)</f>
        <v>0</v>
      </c>
      <c r="H62" s="169">
        <v>48.58</v>
      </c>
      <c r="I62" s="170">
        <f>ROUND(E62*H62,2)</f>
        <v>52256.95</v>
      </c>
      <c r="J62" s="169">
        <v>21.52</v>
      </c>
      <c r="K62" s="170">
        <f>ROUND(E62*J62,2)</f>
        <v>23148.82</v>
      </c>
      <c r="L62" s="170">
        <v>21</v>
      </c>
      <c r="M62" s="170">
        <f>G62*(1+L62/100)</f>
        <v>0</v>
      </c>
      <c r="N62" s="170">
        <v>2.3000000000000001E-4</v>
      </c>
      <c r="O62" s="170">
        <f>ROUND(E62*N62,2)</f>
        <v>0.25</v>
      </c>
      <c r="P62" s="170">
        <v>0</v>
      </c>
      <c r="Q62" s="170">
        <f>ROUND(E62*P62,2)</f>
        <v>0</v>
      </c>
      <c r="R62" s="170" t="s">
        <v>140</v>
      </c>
      <c r="S62" s="170" t="s">
        <v>127</v>
      </c>
      <c r="T62" s="171" t="s">
        <v>141</v>
      </c>
      <c r="U62" s="157">
        <v>0.05</v>
      </c>
      <c r="V62" s="157">
        <f>ROUND(E62*U62,2)</f>
        <v>53.78</v>
      </c>
      <c r="W62" s="157"/>
      <c r="X62" s="157" t="s">
        <v>142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143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94" t="s">
        <v>183</v>
      </c>
      <c r="D63" s="295"/>
      <c r="E63" s="295"/>
      <c r="F63" s="295"/>
      <c r="G63" s="29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145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93" t="s">
        <v>184</v>
      </c>
      <c r="D64" s="186"/>
      <c r="E64" s="187">
        <v>2.9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147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93" t="s">
        <v>185</v>
      </c>
      <c r="D65" s="186"/>
      <c r="E65" s="187">
        <v>11.94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147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93" t="s">
        <v>186</v>
      </c>
      <c r="D66" s="186"/>
      <c r="E66" s="187">
        <v>67.2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147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93" t="s">
        <v>187</v>
      </c>
      <c r="D67" s="186"/>
      <c r="E67" s="187">
        <v>23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147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93" t="s">
        <v>188</v>
      </c>
      <c r="D68" s="186"/>
      <c r="E68" s="187">
        <v>5.9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147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93" t="s">
        <v>189</v>
      </c>
      <c r="D69" s="186"/>
      <c r="E69" s="187">
        <v>33.24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147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93" t="s">
        <v>190</v>
      </c>
      <c r="D70" s="186"/>
      <c r="E70" s="187">
        <v>34.4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147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93" t="s">
        <v>191</v>
      </c>
      <c r="D71" s="186"/>
      <c r="E71" s="187">
        <v>25.3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147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93" t="s">
        <v>192</v>
      </c>
      <c r="D72" s="186"/>
      <c r="E72" s="187">
        <v>18.399999999999999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147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93" t="s">
        <v>193</v>
      </c>
      <c r="D73" s="186"/>
      <c r="E73" s="187">
        <v>2.78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147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3" t="s">
        <v>194</v>
      </c>
      <c r="D74" s="186"/>
      <c r="E74" s="187">
        <v>1.413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147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93" t="s">
        <v>195</v>
      </c>
      <c r="D75" s="186"/>
      <c r="E75" s="187">
        <v>3.4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147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93" t="s">
        <v>194</v>
      </c>
      <c r="D76" s="186"/>
      <c r="E76" s="187">
        <v>1.413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147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93" t="s">
        <v>196</v>
      </c>
      <c r="D77" s="186"/>
      <c r="E77" s="187">
        <v>19.8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147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93" t="s">
        <v>197</v>
      </c>
      <c r="D78" s="186"/>
      <c r="E78" s="187">
        <v>20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147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93" t="s">
        <v>198</v>
      </c>
      <c r="D79" s="186"/>
      <c r="E79" s="187">
        <v>38.06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147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93" t="s">
        <v>199</v>
      </c>
      <c r="D80" s="186"/>
      <c r="E80" s="187">
        <v>22.451000000000001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147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93" t="s">
        <v>200</v>
      </c>
      <c r="D81" s="186"/>
      <c r="E81" s="187">
        <v>26.52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147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93" t="s">
        <v>201</v>
      </c>
      <c r="D82" s="186"/>
      <c r="E82" s="187">
        <v>136.76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147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93" t="s">
        <v>202</v>
      </c>
      <c r="D83" s="186"/>
      <c r="E83" s="187">
        <v>59.52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147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93" t="s">
        <v>203</v>
      </c>
      <c r="D84" s="186"/>
      <c r="E84" s="187">
        <v>227.48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147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193" t="s">
        <v>204</v>
      </c>
      <c r="D85" s="186"/>
      <c r="E85" s="187">
        <v>14.2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147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3" t="s">
        <v>205</v>
      </c>
      <c r="D86" s="186"/>
      <c r="E86" s="187">
        <v>106.4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147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93" t="s">
        <v>206</v>
      </c>
      <c r="D87" s="186"/>
      <c r="E87" s="187">
        <v>10.6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147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193" t="s">
        <v>207</v>
      </c>
      <c r="D88" s="186"/>
      <c r="E88" s="187">
        <v>52.6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147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93" t="s">
        <v>208</v>
      </c>
      <c r="D89" s="186"/>
      <c r="E89" s="187">
        <v>20.8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147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93" t="s">
        <v>209</v>
      </c>
      <c r="D90" s="186"/>
      <c r="E90" s="187">
        <v>49.4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147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93" t="s">
        <v>210</v>
      </c>
      <c r="D91" s="186"/>
      <c r="E91" s="187">
        <v>8.24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147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93" t="s">
        <v>211</v>
      </c>
      <c r="D92" s="186"/>
      <c r="E92" s="187">
        <v>5.46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147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93" t="s">
        <v>212</v>
      </c>
      <c r="D93" s="186"/>
      <c r="E93" s="187">
        <v>1.8683000000000001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147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3" t="s">
        <v>213</v>
      </c>
      <c r="D94" s="186"/>
      <c r="E94" s="187">
        <v>5.41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147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93" t="s">
        <v>214</v>
      </c>
      <c r="D95" s="186"/>
      <c r="E95" s="187">
        <v>2.355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147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93" t="s">
        <v>215</v>
      </c>
      <c r="D96" s="186"/>
      <c r="E96" s="187">
        <v>10.84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147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93" t="s">
        <v>175</v>
      </c>
      <c r="D97" s="186"/>
      <c r="E97" s="187">
        <v>5.6381800000000002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147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65">
        <v>7</v>
      </c>
      <c r="B98" s="166" t="s">
        <v>700</v>
      </c>
      <c r="C98" s="182" t="s">
        <v>701</v>
      </c>
      <c r="D98" s="167" t="s">
        <v>334</v>
      </c>
      <c r="E98" s="168">
        <v>3</v>
      </c>
      <c r="F98" s="169"/>
      <c r="G98" s="170">
        <f>ROUND(E98*F98,2)</f>
        <v>0</v>
      </c>
      <c r="H98" s="169">
        <v>159.93</v>
      </c>
      <c r="I98" s="170">
        <f>ROUND(E98*H98,2)</f>
        <v>479.79</v>
      </c>
      <c r="J98" s="169">
        <v>419.07</v>
      </c>
      <c r="K98" s="170">
        <f>ROUND(E98*J98,2)</f>
        <v>1257.21</v>
      </c>
      <c r="L98" s="170">
        <v>21</v>
      </c>
      <c r="M98" s="170">
        <f>G98*(1+L98/100)</f>
        <v>0</v>
      </c>
      <c r="N98" s="170">
        <v>3.5619999999999999E-2</v>
      </c>
      <c r="O98" s="170">
        <f>ROUND(E98*N98,2)</f>
        <v>0.11</v>
      </c>
      <c r="P98" s="170">
        <v>0</v>
      </c>
      <c r="Q98" s="170">
        <f>ROUND(E98*P98,2)</f>
        <v>0</v>
      </c>
      <c r="R98" s="170" t="s">
        <v>218</v>
      </c>
      <c r="S98" s="170" t="s">
        <v>127</v>
      </c>
      <c r="T98" s="171" t="s">
        <v>300</v>
      </c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12.75" customHeight="1" outlineLevel="1" x14ac:dyDescent="0.2">
      <c r="A99" s="224"/>
      <c r="B99" s="225"/>
      <c r="C99" s="296" t="s">
        <v>702</v>
      </c>
      <c r="D99" s="296"/>
      <c r="E99" s="296"/>
      <c r="F99" s="296"/>
      <c r="G99" s="29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224"/>
      <c r="B100" s="225"/>
      <c r="C100" s="217" t="s">
        <v>703</v>
      </c>
      <c r="D100" s="218"/>
      <c r="E100" s="219">
        <v>3</v>
      </c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5">
        <v>8</v>
      </c>
      <c r="B101" s="166" t="s">
        <v>216</v>
      </c>
      <c r="C101" s="182" t="s">
        <v>217</v>
      </c>
      <c r="D101" s="167" t="s">
        <v>182</v>
      </c>
      <c r="E101" s="168">
        <v>1325.0884799999999</v>
      </c>
      <c r="F101" s="169"/>
      <c r="G101" s="170">
        <f>ROUND(E101*F101,2)</f>
        <v>0</v>
      </c>
      <c r="H101" s="169">
        <v>8.6300000000000008</v>
      </c>
      <c r="I101" s="170">
        <f>ROUND(E101*H101,2)</f>
        <v>11435.51</v>
      </c>
      <c r="J101" s="169">
        <v>78.47</v>
      </c>
      <c r="K101" s="170">
        <f>ROUND(E101*J101,2)</f>
        <v>103979.69</v>
      </c>
      <c r="L101" s="170">
        <v>21</v>
      </c>
      <c r="M101" s="170">
        <f>G101*(1+L101/100)</f>
        <v>0</v>
      </c>
      <c r="N101" s="170">
        <v>2.3800000000000002E-3</v>
      </c>
      <c r="O101" s="170">
        <f>ROUND(E101*N101,2)</f>
        <v>3.15</v>
      </c>
      <c r="P101" s="170">
        <v>0</v>
      </c>
      <c r="Q101" s="170">
        <f>ROUND(E101*P101,2)</f>
        <v>0</v>
      </c>
      <c r="R101" s="170" t="s">
        <v>218</v>
      </c>
      <c r="S101" s="170" t="s">
        <v>127</v>
      </c>
      <c r="T101" s="171" t="s">
        <v>141</v>
      </c>
      <c r="U101" s="157">
        <v>0.18</v>
      </c>
      <c r="V101" s="157">
        <f>ROUND(E101*U101,2)</f>
        <v>238.52</v>
      </c>
      <c r="W101" s="157"/>
      <c r="X101" s="157" t="s">
        <v>142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143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3" t="s">
        <v>219</v>
      </c>
      <c r="D102" s="186"/>
      <c r="E102" s="187">
        <v>3.8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93" t="s">
        <v>220</v>
      </c>
      <c r="D103" s="186"/>
      <c r="E103" s="187">
        <v>14.28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93" t="s">
        <v>221</v>
      </c>
      <c r="D104" s="186"/>
      <c r="E104" s="187">
        <v>84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93" t="s">
        <v>222</v>
      </c>
      <c r="D105" s="186"/>
      <c r="E105" s="187">
        <v>28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147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93" t="s">
        <v>223</v>
      </c>
      <c r="D106" s="186"/>
      <c r="E106" s="187">
        <v>8.1999999999999993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93" t="s">
        <v>224</v>
      </c>
      <c r="D107" s="186"/>
      <c r="E107" s="187">
        <v>39.6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147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93" t="s">
        <v>225</v>
      </c>
      <c r="D108" s="186"/>
      <c r="E108" s="187">
        <v>42.4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93" t="s">
        <v>226</v>
      </c>
      <c r="D109" s="186"/>
      <c r="E109" s="187">
        <v>31.3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147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93" t="s">
        <v>227</v>
      </c>
      <c r="D110" s="186"/>
      <c r="E110" s="187">
        <v>23.2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93" t="s">
        <v>228</v>
      </c>
      <c r="D111" s="186"/>
      <c r="E111" s="187">
        <v>3.68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3" t="s">
        <v>194</v>
      </c>
      <c r="D112" s="186"/>
      <c r="E112" s="187">
        <v>1.413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93" t="s">
        <v>229</v>
      </c>
      <c r="D113" s="186"/>
      <c r="E113" s="187">
        <v>4.3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93" t="s">
        <v>194</v>
      </c>
      <c r="D114" s="186"/>
      <c r="E114" s="187">
        <v>1.413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147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93" t="s">
        <v>230</v>
      </c>
      <c r="D115" s="186"/>
      <c r="E115" s="187">
        <v>25.2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147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93" t="s">
        <v>231</v>
      </c>
      <c r="D116" s="186"/>
      <c r="E116" s="187">
        <v>24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147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93" t="s">
        <v>232</v>
      </c>
      <c r="D117" s="186"/>
      <c r="E117" s="187">
        <v>52.36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147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93" t="s">
        <v>199</v>
      </c>
      <c r="D118" s="186"/>
      <c r="E118" s="187">
        <v>22.451000000000001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93" t="s">
        <v>233</v>
      </c>
      <c r="D119" s="186"/>
      <c r="E119" s="187">
        <v>32.64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147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93" t="s">
        <v>234</v>
      </c>
      <c r="D120" s="186"/>
      <c r="E120" s="187">
        <v>170.56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93" t="s">
        <v>235</v>
      </c>
      <c r="D121" s="186"/>
      <c r="E121" s="187">
        <v>71.52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147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3" t="s">
        <v>236</v>
      </c>
      <c r="D122" s="186"/>
      <c r="E122" s="187">
        <v>283.36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93" t="s">
        <v>237</v>
      </c>
      <c r="D123" s="186"/>
      <c r="E123" s="187">
        <v>18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147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93" t="s">
        <v>238</v>
      </c>
      <c r="D124" s="186"/>
      <c r="E124" s="187">
        <v>134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147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93" t="s">
        <v>239</v>
      </c>
      <c r="D125" s="186"/>
      <c r="E125" s="187">
        <v>13.2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147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93" t="s">
        <v>240</v>
      </c>
      <c r="D126" s="186"/>
      <c r="E126" s="187">
        <v>65.599999999999994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93" t="s">
        <v>241</v>
      </c>
      <c r="D127" s="186"/>
      <c r="E127" s="187">
        <v>26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93" t="s">
        <v>242</v>
      </c>
      <c r="D128" s="186"/>
      <c r="E128" s="187">
        <v>60.8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93" t="s">
        <v>210</v>
      </c>
      <c r="D129" s="186"/>
      <c r="E129" s="187">
        <v>8.24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147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3" t="s">
        <v>211</v>
      </c>
      <c r="D130" s="186"/>
      <c r="E130" s="187">
        <v>5.46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93" t="s">
        <v>212</v>
      </c>
      <c r="D131" s="186"/>
      <c r="E131" s="187">
        <v>1.8683000000000001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93" t="s">
        <v>213</v>
      </c>
      <c r="D132" s="186"/>
      <c r="E132" s="187">
        <v>5.41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5"/>
      <c r="B133" s="156"/>
      <c r="C133" s="193" t="s">
        <v>214</v>
      </c>
      <c r="D133" s="186"/>
      <c r="E133" s="187">
        <v>2.355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147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93" t="s">
        <v>215</v>
      </c>
      <c r="D134" s="186"/>
      <c r="E134" s="187">
        <v>10.84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147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93" t="s">
        <v>175</v>
      </c>
      <c r="D135" s="186"/>
      <c r="E135" s="187">
        <v>5.6381800000000002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147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x14ac:dyDescent="0.2">
      <c r="A136" s="159" t="s">
        <v>122</v>
      </c>
      <c r="B136" s="160" t="s">
        <v>65</v>
      </c>
      <c r="C136" s="180" t="s">
        <v>66</v>
      </c>
      <c r="D136" s="161"/>
      <c r="E136" s="162"/>
      <c r="F136" s="163"/>
      <c r="G136" s="163">
        <f>SUMIF(AG137:AG210,"&lt;&gt;NOR",G137:G210)</f>
        <v>0</v>
      </c>
      <c r="H136" s="163"/>
      <c r="I136" s="163">
        <f>SUM(I137:I206)</f>
        <v>84638.6</v>
      </c>
      <c r="J136" s="163"/>
      <c r="K136" s="163">
        <f>SUM(K137:K206)</f>
        <v>128361.21</v>
      </c>
      <c r="L136" s="163"/>
      <c r="M136" s="163">
        <f>SUM(M137:M206)</f>
        <v>0</v>
      </c>
      <c r="N136" s="163"/>
      <c r="O136" s="163">
        <f>SUM(O137:O206)</f>
        <v>4.3</v>
      </c>
      <c r="P136" s="163"/>
      <c r="Q136" s="163">
        <f>SUM(Q137:Q206)</f>
        <v>0</v>
      </c>
      <c r="R136" s="163"/>
      <c r="S136" s="163"/>
      <c r="T136" s="164"/>
      <c r="U136" s="158"/>
      <c r="V136" s="158">
        <f>SUM(V137:V206)</f>
        <v>292.64</v>
      </c>
      <c r="W136" s="158"/>
      <c r="X136" s="158"/>
      <c r="AG136" t="s">
        <v>123</v>
      </c>
    </row>
    <row r="137" spans="1:60" outlineLevel="1" x14ac:dyDescent="0.2">
      <c r="A137" s="165">
        <v>9</v>
      </c>
      <c r="B137" s="166" t="s">
        <v>243</v>
      </c>
      <c r="C137" s="182" t="s">
        <v>244</v>
      </c>
      <c r="D137" s="167" t="s">
        <v>182</v>
      </c>
      <c r="E137" s="168">
        <v>1059.2103</v>
      </c>
      <c r="F137" s="169"/>
      <c r="G137" s="170">
        <f>ROUND(E137*F137,2)</f>
        <v>0</v>
      </c>
      <c r="H137" s="169">
        <v>3.64</v>
      </c>
      <c r="I137" s="170">
        <f>ROUND(E137*H137,2)</f>
        <v>3855.53</v>
      </c>
      <c r="J137" s="169">
        <v>78.260000000000005</v>
      </c>
      <c r="K137" s="170">
        <f>ROUND(E137*J137,2)</f>
        <v>82893.8</v>
      </c>
      <c r="L137" s="170">
        <v>21</v>
      </c>
      <c r="M137" s="170">
        <f>G137*(1+L137/100)</f>
        <v>0</v>
      </c>
      <c r="N137" s="170">
        <v>3.7100000000000002E-3</v>
      </c>
      <c r="O137" s="170">
        <f>ROUND(E137*N137,2)</f>
        <v>3.93</v>
      </c>
      <c r="P137" s="170">
        <v>0</v>
      </c>
      <c r="Q137" s="170">
        <f>ROUND(E137*P137,2)</f>
        <v>0</v>
      </c>
      <c r="R137" s="170" t="s">
        <v>218</v>
      </c>
      <c r="S137" s="170" t="s">
        <v>127</v>
      </c>
      <c r="T137" s="171" t="s">
        <v>141</v>
      </c>
      <c r="U137" s="157">
        <v>0.18</v>
      </c>
      <c r="V137" s="157">
        <f>ROUND(E137*U137,2)</f>
        <v>190.66</v>
      </c>
      <c r="W137" s="157"/>
      <c r="X137" s="157" t="s">
        <v>142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143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3" t="s">
        <v>184</v>
      </c>
      <c r="D138" s="186"/>
      <c r="E138" s="187">
        <v>2.9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147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93" t="s">
        <v>185</v>
      </c>
      <c r="D139" s="186"/>
      <c r="E139" s="187">
        <v>11.94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147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93" t="s">
        <v>186</v>
      </c>
      <c r="D140" s="186"/>
      <c r="E140" s="187">
        <v>67.2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147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93" t="s">
        <v>187</v>
      </c>
      <c r="D141" s="186"/>
      <c r="E141" s="187">
        <v>23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147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93" t="s">
        <v>188</v>
      </c>
      <c r="D142" s="186"/>
      <c r="E142" s="187">
        <v>5.9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147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93" t="s">
        <v>189</v>
      </c>
      <c r="D143" s="186"/>
      <c r="E143" s="187">
        <v>33.24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93" t="s">
        <v>190</v>
      </c>
      <c r="D144" s="186"/>
      <c r="E144" s="187">
        <v>34.4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147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93" t="s">
        <v>191</v>
      </c>
      <c r="D145" s="186"/>
      <c r="E145" s="187">
        <v>25.3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147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93" t="s">
        <v>192</v>
      </c>
      <c r="D146" s="186"/>
      <c r="E146" s="187">
        <v>18.399999999999999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147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93" t="s">
        <v>193</v>
      </c>
      <c r="D147" s="186"/>
      <c r="E147" s="187">
        <v>2.78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93" t="s">
        <v>194</v>
      </c>
      <c r="D148" s="186"/>
      <c r="E148" s="187">
        <v>1.413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147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93" t="s">
        <v>195</v>
      </c>
      <c r="D149" s="186"/>
      <c r="E149" s="187">
        <v>3.4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93" t="s">
        <v>194</v>
      </c>
      <c r="D150" s="186"/>
      <c r="E150" s="187">
        <v>1.413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93" t="s">
        <v>196</v>
      </c>
      <c r="D151" s="186"/>
      <c r="E151" s="187">
        <v>19.8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147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193" t="s">
        <v>197</v>
      </c>
      <c r="D152" s="186"/>
      <c r="E152" s="187">
        <v>20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147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193" t="s">
        <v>198</v>
      </c>
      <c r="D153" s="186"/>
      <c r="E153" s="187">
        <v>38.06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147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93" t="s">
        <v>199</v>
      </c>
      <c r="D154" s="186"/>
      <c r="E154" s="187">
        <v>22.451000000000001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93" t="s">
        <v>200</v>
      </c>
      <c r="D155" s="186"/>
      <c r="E155" s="187">
        <v>26.52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147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93" t="s">
        <v>201</v>
      </c>
      <c r="D156" s="186"/>
      <c r="E156" s="187">
        <v>136.76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147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93" t="s">
        <v>202</v>
      </c>
      <c r="D157" s="186"/>
      <c r="E157" s="187">
        <v>59.52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93" t="s">
        <v>203</v>
      </c>
      <c r="D158" s="186"/>
      <c r="E158" s="187">
        <v>227.48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147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193" t="s">
        <v>204</v>
      </c>
      <c r="D159" s="186"/>
      <c r="E159" s="187">
        <v>14.2</v>
      </c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147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93" t="s">
        <v>205</v>
      </c>
      <c r="D160" s="186"/>
      <c r="E160" s="187">
        <v>106.4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147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93" t="s">
        <v>206</v>
      </c>
      <c r="D161" s="186"/>
      <c r="E161" s="187">
        <v>10.6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147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93" t="s">
        <v>207</v>
      </c>
      <c r="D162" s="186"/>
      <c r="E162" s="187">
        <v>52.6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147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93" t="s">
        <v>208</v>
      </c>
      <c r="D163" s="186"/>
      <c r="E163" s="187">
        <v>20.8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147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93" t="s">
        <v>209</v>
      </c>
      <c r="D164" s="186"/>
      <c r="E164" s="187">
        <v>49.4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147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93" t="s">
        <v>210</v>
      </c>
      <c r="D165" s="186"/>
      <c r="E165" s="187">
        <v>8.24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93" t="s">
        <v>211</v>
      </c>
      <c r="D166" s="186"/>
      <c r="E166" s="187">
        <v>5.46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147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93" t="s">
        <v>212</v>
      </c>
      <c r="D167" s="186"/>
      <c r="E167" s="187">
        <v>1.8683000000000001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147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193" t="s">
        <v>213</v>
      </c>
      <c r="D168" s="186"/>
      <c r="E168" s="187">
        <v>5.41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147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93" t="s">
        <v>214</v>
      </c>
      <c r="D169" s="186"/>
      <c r="E169" s="187">
        <v>2.355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147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65">
        <v>10</v>
      </c>
      <c r="B170" s="166" t="s">
        <v>245</v>
      </c>
      <c r="C170" s="182" t="s">
        <v>246</v>
      </c>
      <c r="D170" s="167" t="s">
        <v>182</v>
      </c>
      <c r="E170" s="168">
        <v>1059.2103</v>
      </c>
      <c r="F170" s="169"/>
      <c r="G170" s="170">
        <f>ROUND(E170*F170,2)</f>
        <v>0</v>
      </c>
      <c r="H170" s="169">
        <v>48.58</v>
      </c>
      <c r="I170" s="170">
        <f>ROUND(E170*H170,2)</f>
        <v>51456.44</v>
      </c>
      <c r="J170" s="169">
        <v>21.52</v>
      </c>
      <c r="K170" s="170">
        <f>ROUND(E170*J170,2)</f>
        <v>22794.21</v>
      </c>
      <c r="L170" s="170">
        <v>21</v>
      </c>
      <c r="M170" s="170">
        <f>G170*(1+L170/100)</f>
        <v>0</v>
      </c>
      <c r="N170" s="170">
        <v>2.3000000000000001E-4</v>
      </c>
      <c r="O170" s="170">
        <f>ROUND(E170*N170,2)</f>
        <v>0.24</v>
      </c>
      <c r="P170" s="170">
        <v>0</v>
      </c>
      <c r="Q170" s="170">
        <f>ROUND(E170*P170,2)</f>
        <v>0</v>
      </c>
      <c r="R170" s="170" t="s">
        <v>140</v>
      </c>
      <c r="S170" s="170" t="s">
        <v>127</v>
      </c>
      <c r="T170" s="171" t="s">
        <v>141</v>
      </c>
      <c r="U170" s="157">
        <v>0.05</v>
      </c>
      <c r="V170" s="157">
        <f>ROUND(E170*U170,2)</f>
        <v>52.96</v>
      </c>
      <c r="W170" s="157"/>
      <c r="X170" s="157" t="s">
        <v>142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143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294" t="s">
        <v>183</v>
      </c>
      <c r="D171" s="295"/>
      <c r="E171" s="295"/>
      <c r="F171" s="295"/>
      <c r="G171" s="295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145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93" t="s">
        <v>184</v>
      </c>
      <c r="D172" s="186"/>
      <c r="E172" s="187">
        <v>2.9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147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93" t="s">
        <v>185</v>
      </c>
      <c r="D173" s="186"/>
      <c r="E173" s="187">
        <v>11.94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5"/>
      <c r="B174" s="156"/>
      <c r="C174" s="193" t="s">
        <v>186</v>
      </c>
      <c r="D174" s="186"/>
      <c r="E174" s="187">
        <v>67.2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147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93" t="s">
        <v>187</v>
      </c>
      <c r="D175" s="186"/>
      <c r="E175" s="187">
        <v>23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147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93" t="s">
        <v>188</v>
      </c>
      <c r="D176" s="186"/>
      <c r="E176" s="187">
        <v>5.9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93" t="s">
        <v>189</v>
      </c>
      <c r="D177" s="186"/>
      <c r="E177" s="187">
        <v>33.24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93" t="s">
        <v>190</v>
      </c>
      <c r="D178" s="186"/>
      <c r="E178" s="187">
        <v>34.4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147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93" t="s">
        <v>191</v>
      </c>
      <c r="D179" s="186"/>
      <c r="E179" s="187">
        <v>25.3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147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93" t="s">
        <v>192</v>
      </c>
      <c r="D180" s="186"/>
      <c r="E180" s="187">
        <v>18.399999999999999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147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93" t="s">
        <v>193</v>
      </c>
      <c r="D181" s="186"/>
      <c r="E181" s="187">
        <v>2.78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147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93" t="s">
        <v>194</v>
      </c>
      <c r="D182" s="186"/>
      <c r="E182" s="187">
        <v>1.413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147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93" t="s">
        <v>195</v>
      </c>
      <c r="D183" s="186"/>
      <c r="E183" s="187">
        <v>3.4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147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93" t="s">
        <v>194</v>
      </c>
      <c r="D184" s="186"/>
      <c r="E184" s="187">
        <v>1.413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147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55"/>
      <c r="B185" s="156"/>
      <c r="C185" s="193" t="s">
        <v>196</v>
      </c>
      <c r="D185" s="186"/>
      <c r="E185" s="187">
        <v>19.8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147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93" t="s">
        <v>197</v>
      </c>
      <c r="D186" s="186"/>
      <c r="E186" s="187">
        <v>20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147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193" t="s">
        <v>198</v>
      </c>
      <c r="D187" s="186"/>
      <c r="E187" s="187">
        <v>38.06</v>
      </c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147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93" t="s">
        <v>199</v>
      </c>
      <c r="D188" s="186"/>
      <c r="E188" s="187">
        <v>22.451000000000001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147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5"/>
      <c r="B189" s="156"/>
      <c r="C189" s="193" t="s">
        <v>200</v>
      </c>
      <c r="D189" s="186"/>
      <c r="E189" s="187">
        <v>26.52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147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93" t="s">
        <v>201</v>
      </c>
      <c r="D190" s="186"/>
      <c r="E190" s="187">
        <v>136.76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147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3" t="s">
        <v>202</v>
      </c>
      <c r="D191" s="186"/>
      <c r="E191" s="187">
        <v>59.52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147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93" t="s">
        <v>203</v>
      </c>
      <c r="D192" s="186"/>
      <c r="E192" s="187">
        <v>227.48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147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93" t="s">
        <v>204</v>
      </c>
      <c r="D193" s="186"/>
      <c r="E193" s="187">
        <v>14.2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147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93" t="s">
        <v>205</v>
      </c>
      <c r="D194" s="186"/>
      <c r="E194" s="187">
        <v>106.4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147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93" t="s">
        <v>206</v>
      </c>
      <c r="D195" s="186"/>
      <c r="E195" s="187">
        <v>10.6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147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5"/>
      <c r="B196" s="156"/>
      <c r="C196" s="193" t="s">
        <v>207</v>
      </c>
      <c r="D196" s="186"/>
      <c r="E196" s="187">
        <v>52.6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147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3" t="s">
        <v>208</v>
      </c>
      <c r="D197" s="186"/>
      <c r="E197" s="187">
        <v>20.8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147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93" t="s">
        <v>209</v>
      </c>
      <c r="D198" s="186"/>
      <c r="E198" s="187">
        <v>49.4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147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3" t="s">
        <v>210</v>
      </c>
      <c r="D199" s="186"/>
      <c r="E199" s="187">
        <v>8.24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147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93" t="s">
        <v>211</v>
      </c>
      <c r="D200" s="186"/>
      <c r="E200" s="187">
        <v>5.46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147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3" t="s">
        <v>212</v>
      </c>
      <c r="D201" s="186"/>
      <c r="E201" s="187">
        <v>1.8683000000000001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193" t="s">
        <v>213</v>
      </c>
      <c r="D202" s="186"/>
      <c r="E202" s="187">
        <v>5.41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147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3" t="s">
        <v>214</v>
      </c>
      <c r="D203" s="186"/>
      <c r="E203" s="187">
        <v>2.355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65">
        <v>11</v>
      </c>
      <c r="B204" s="166" t="s">
        <v>247</v>
      </c>
      <c r="C204" s="182" t="s">
        <v>248</v>
      </c>
      <c r="D204" s="167" t="s">
        <v>139</v>
      </c>
      <c r="E204" s="168">
        <v>213.11405999999999</v>
      </c>
      <c r="F204" s="169"/>
      <c r="G204" s="170">
        <f>ROUND(E204*F204,2)</f>
        <v>0</v>
      </c>
      <c r="H204" s="169">
        <v>137.61000000000001</v>
      </c>
      <c r="I204" s="170">
        <f>ROUND(E204*H204,2)</f>
        <v>29326.63</v>
      </c>
      <c r="J204" s="169">
        <v>106.39</v>
      </c>
      <c r="K204" s="170">
        <f>ROUND(E204*J204,2)</f>
        <v>22673.200000000001</v>
      </c>
      <c r="L204" s="170">
        <v>21</v>
      </c>
      <c r="M204" s="170">
        <f>G204*(1+L204/100)</f>
        <v>0</v>
      </c>
      <c r="N204" s="170">
        <v>6.3000000000000003E-4</v>
      </c>
      <c r="O204" s="170">
        <f>ROUND(E204*N204,2)</f>
        <v>0.13</v>
      </c>
      <c r="P204" s="170">
        <v>0</v>
      </c>
      <c r="Q204" s="170">
        <f>ROUND(E204*P204,2)</f>
        <v>0</v>
      </c>
      <c r="R204" s="170" t="s">
        <v>140</v>
      </c>
      <c r="S204" s="170" t="s">
        <v>127</v>
      </c>
      <c r="T204" s="171" t="s">
        <v>141</v>
      </c>
      <c r="U204" s="157">
        <v>0.23</v>
      </c>
      <c r="V204" s="157">
        <f>ROUND(E204*U204,2)</f>
        <v>49.02</v>
      </c>
      <c r="W204" s="157"/>
      <c r="X204" s="157" t="s">
        <v>142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143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5"/>
      <c r="B205" s="156"/>
      <c r="C205" s="294" t="s">
        <v>249</v>
      </c>
      <c r="D205" s="295"/>
      <c r="E205" s="295"/>
      <c r="F205" s="295"/>
      <c r="G205" s="295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145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93" t="s">
        <v>250</v>
      </c>
      <c r="D206" s="186"/>
      <c r="E206" s="187">
        <v>211.84206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147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217" t="s">
        <v>704</v>
      </c>
      <c r="D207" s="218"/>
      <c r="E207" s="219">
        <v>1.44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217" t="s">
        <v>705</v>
      </c>
      <c r="D208" s="218"/>
      <c r="E208" s="219">
        <v>0.6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17" t="s">
        <v>706</v>
      </c>
      <c r="D209" s="218"/>
      <c r="E209" s="219">
        <v>-0.76800000000000002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65">
        <v>12</v>
      </c>
      <c r="B210" s="166" t="s">
        <v>707</v>
      </c>
      <c r="C210" s="182" t="s">
        <v>708</v>
      </c>
      <c r="D210" s="167" t="s">
        <v>139</v>
      </c>
      <c r="E210" s="168">
        <v>1.272</v>
      </c>
      <c r="F210" s="169"/>
      <c r="G210" s="170">
        <f>ROUND(E210*F210,2)</f>
        <v>0</v>
      </c>
      <c r="H210" s="169">
        <v>156.24</v>
      </c>
      <c r="I210" s="170">
        <f>ROUND(E210*H210,2)</f>
        <v>198.74</v>
      </c>
      <c r="J210" s="169">
        <v>383.76</v>
      </c>
      <c r="K210" s="170">
        <f>ROUND(E210*J210,2)</f>
        <v>488.14</v>
      </c>
      <c r="L210" s="170">
        <v>21</v>
      </c>
      <c r="M210" s="170">
        <f>G210*(1+L210/100)</f>
        <v>0</v>
      </c>
      <c r="N210" s="170">
        <v>3.5749999999999997E-2</v>
      </c>
      <c r="O210" s="170">
        <f>ROUND(E210*N210,2)</f>
        <v>0.05</v>
      </c>
      <c r="P210" s="170">
        <v>0</v>
      </c>
      <c r="Q210" s="170">
        <f>ROUND(E210*P210,2)</f>
        <v>0</v>
      </c>
      <c r="R210" s="170" t="s">
        <v>140</v>
      </c>
      <c r="S210" s="170" t="s">
        <v>127</v>
      </c>
      <c r="T210" s="171" t="s">
        <v>300</v>
      </c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224"/>
      <c r="B211" s="225"/>
      <c r="C211" s="296" t="s">
        <v>709</v>
      </c>
      <c r="D211" s="296"/>
      <c r="E211" s="296"/>
      <c r="F211" s="296"/>
      <c r="G211" s="29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224"/>
      <c r="B212" s="225"/>
      <c r="C212" s="217" t="s">
        <v>704</v>
      </c>
      <c r="D212" s="218"/>
      <c r="E212" s="219">
        <v>1.44</v>
      </c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224"/>
      <c r="B213" s="225"/>
      <c r="C213" s="217" t="s">
        <v>705</v>
      </c>
      <c r="D213" s="218"/>
      <c r="E213" s="219">
        <v>0.6</v>
      </c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224"/>
      <c r="B214" s="225"/>
      <c r="C214" s="217" t="s">
        <v>706</v>
      </c>
      <c r="D214" s="218"/>
      <c r="E214" s="219">
        <v>-0.76800000000000002</v>
      </c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x14ac:dyDescent="0.2">
      <c r="A215" s="159" t="s">
        <v>122</v>
      </c>
      <c r="B215" s="160" t="s">
        <v>67</v>
      </c>
      <c r="C215" s="180" t="s">
        <v>68</v>
      </c>
      <c r="D215" s="161"/>
      <c r="E215" s="162"/>
      <c r="F215" s="163"/>
      <c r="G215" s="163">
        <f>SUMIF(AG216:AG242,"&lt;&gt;NOR",G216:G242)</f>
        <v>0</v>
      </c>
      <c r="H215" s="163"/>
      <c r="I215" s="163">
        <f>SUM(I216:I242)</f>
        <v>26094.79</v>
      </c>
      <c r="J215" s="163"/>
      <c r="K215" s="163">
        <f>SUM(K216:K242)</f>
        <v>19922.12</v>
      </c>
      <c r="L215" s="163"/>
      <c r="M215" s="163">
        <f>SUM(M216:M242)</f>
        <v>0</v>
      </c>
      <c r="N215" s="163"/>
      <c r="O215" s="163">
        <f>SUM(O216:O242)</f>
        <v>3.71</v>
      </c>
      <c r="P215" s="163"/>
      <c r="Q215" s="163">
        <f>SUM(Q216:Q242)</f>
        <v>0</v>
      </c>
      <c r="R215" s="163"/>
      <c r="S215" s="163"/>
      <c r="T215" s="164"/>
      <c r="U215" s="158"/>
      <c r="V215" s="158">
        <f>SUM(V216:V242)</f>
        <v>42.33</v>
      </c>
      <c r="W215" s="158"/>
      <c r="X215" s="158"/>
      <c r="AG215" t="s">
        <v>123</v>
      </c>
    </row>
    <row r="216" spans="1:60" outlineLevel="1" x14ac:dyDescent="0.2">
      <c r="A216" s="165">
        <v>13</v>
      </c>
      <c r="B216" s="166" t="s">
        <v>251</v>
      </c>
      <c r="C216" s="182" t="s">
        <v>252</v>
      </c>
      <c r="D216" s="167" t="s">
        <v>139</v>
      </c>
      <c r="E216" s="168">
        <v>60.469000000000001</v>
      </c>
      <c r="F216" s="169"/>
      <c r="G216" s="170">
        <f>ROUND(E216*F216,2)</f>
        <v>0</v>
      </c>
      <c r="H216" s="169">
        <v>431.54</v>
      </c>
      <c r="I216" s="170">
        <f>ROUND(E216*H216,2)</f>
        <v>26094.79</v>
      </c>
      <c r="J216" s="169">
        <v>329.46</v>
      </c>
      <c r="K216" s="170">
        <f>ROUND(E216*J216,2)</f>
        <v>19922.12</v>
      </c>
      <c r="L216" s="170">
        <v>21</v>
      </c>
      <c r="M216" s="170">
        <f>G216*(1+L216/100)</f>
        <v>0</v>
      </c>
      <c r="N216" s="170">
        <v>6.1420000000000002E-2</v>
      </c>
      <c r="O216" s="170">
        <f>ROUND(E216*N216,2)</f>
        <v>3.71</v>
      </c>
      <c r="P216" s="170">
        <v>0</v>
      </c>
      <c r="Q216" s="170">
        <f>ROUND(E216*P216,2)</f>
        <v>0</v>
      </c>
      <c r="R216" s="170" t="s">
        <v>140</v>
      </c>
      <c r="S216" s="170" t="s">
        <v>127</v>
      </c>
      <c r="T216" s="171" t="s">
        <v>141</v>
      </c>
      <c r="U216" s="157">
        <v>0.7</v>
      </c>
      <c r="V216" s="157">
        <f>ROUND(E216*U216,2)</f>
        <v>42.33</v>
      </c>
      <c r="W216" s="157"/>
      <c r="X216" s="157" t="s">
        <v>142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143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93" t="s">
        <v>253</v>
      </c>
      <c r="D217" s="186"/>
      <c r="E217" s="18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147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5"/>
      <c r="B218" s="156"/>
      <c r="C218" s="193" t="s">
        <v>254</v>
      </c>
      <c r="D218" s="186"/>
      <c r="E218" s="187">
        <v>1.68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147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93" t="s">
        <v>255</v>
      </c>
      <c r="D219" s="186"/>
      <c r="E219" s="187">
        <v>0.8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147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93" t="s">
        <v>256</v>
      </c>
      <c r="D220" s="186"/>
      <c r="E220" s="187">
        <v>1.272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147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193" t="s">
        <v>257</v>
      </c>
      <c r="D221" s="186"/>
      <c r="E221" s="187">
        <v>1.2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147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93" t="s">
        <v>258</v>
      </c>
      <c r="D222" s="186"/>
      <c r="E222" s="187">
        <v>1.2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93" t="s">
        <v>259</v>
      </c>
      <c r="D223" s="186"/>
      <c r="E223" s="187">
        <v>0.96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147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93" t="s">
        <v>260</v>
      </c>
      <c r="D224" s="186"/>
      <c r="E224" s="187">
        <v>0.18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5"/>
      <c r="B225" s="156"/>
      <c r="C225" s="193" t="s">
        <v>261</v>
      </c>
      <c r="D225" s="186"/>
      <c r="E225" s="187">
        <v>0.18</v>
      </c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147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5"/>
      <c r="B226" s="156"/>
      <c r="C226" s="193" t="s">
        <v>262</v>
      </c>
      <c r="D226" s="186"/>
      <c r="E226" s="187">
        <v>1.08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147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93" t="s">
        <v>263</v>
      </c>
      <c r="D227" s="186"/>
      <c r="E227" s="187">
        <v>0.6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147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5"/>
      <c r="B228" s="156"/>
      <c r="C228" s="193" t="s">
        <v>264</v>
      </c>
      <c r="D228" s="186"/>
      <c r="E228" s="187">
        <v>1.224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147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193" t="s">
        <v>265</v>
      </c>
      <c r="D229" s="186"/>
      <c r="E229" s="187">
        <v>6.76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147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193" t="s">
        <v>266</v>
      </c>
      <c r="D230" s="186"/>
      <c r="E230" s="187">
        <v>2.4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147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93" t="s">
        <v>267</v>
      </c>
      <c r="D231" s="186"/>
      <c r="E231" s="187">
        <v>11.176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147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5"/>
      <c r="B232" s="156"/>
      <c r="C232" s="193" t="s">
        <v>268</v>
      </c>
      <c r="D232" s="186"/>
      <c r="E232" s="187">
        <v>0.76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147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5"/>
      <c r="B233" s="156"/>
      <c r="C233" s="193" t="s">
        <v>269</v>
      </c>
      <c r="D233" s="186"/>
      <c r="E233" s="187">
        <v>5.52</v>
      </c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147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93" t="s">
        <v>270</v>
      </c>
      <c r="D234" s="186"/>
      <c r="E234" s="187">
        <v>1.04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147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5"/>
      <c r="B235" s="156"/>
      <c r="C235" s="193" t="s">
        <v>271</v>
      </c>
      <c r="D235" s="186"/>
      <c r="E235" s="187">
        <v>0.315</v>
      </c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147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55"/>
      <c r="B236" s="156"/>
      <c r="C236" s="193" t="s">
        <v>272</v>
      </c>
      <c r="D236" s="186"/>
      <c r="E236" s="187">
        <v>0.70199999999999996</v>
      </c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147</v>
      </c>
      <c r="AH236" s="148">
        <v>0</v>
      </c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5"/>
      <c r="B237" s="156"/>
      <c r="C237" s="193" t="s">
        <v>273</v>
      </c>
      <c r="D237" s="186"/>
      <c r="E237" s="187">
        <v>4.2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147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93" t="s">
        <v>274</v>
      </c>
      <c r="D238" s="186"/>
      <c r="E238" s="187">
        <v>0.3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147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93" t="s">
        <v>275</v>
      </c>
      <c r="D239" s="186"/>
      <c r="E239" s="187">
        <v>1.1499999999999999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147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93" t="s">
        <v>276</v>
      </c>
      <c r="D240" s="186"/>
      <c r="E240" s="187">
        <v>7.15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147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5"/>
      <c r="B241" s="156"/>
      <c r="C241" s="193" t="s">
        <v>277</v>
      </c>
      <c r="D241" s="186"/>
      <c r="E241" s="187">
        <v>5.2</v>
      </c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147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5"/>
      <c r="B242" s="156"/>
      <c r="C242" s="193" t="s">
        <v>278</v>
      </c>
      <c r="D242" s="186"/>
      <c r="E242" s="187">
        <v>3.42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147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x14ac:dyDescent="0.2">
      <c r="A243" s="159" t="s">
        <v>122</v>
      </c>
      <c r="B243" s="160" t="s">
        <v>69</v>
      </c>
      <c r="C243" s="180" t="s">
        <v>70</v>
      </c>
      <c r="D243" s="161"/>
      <c r="E243" s="162"/>
      <c r="F243" s="163"/>
      <c r="G243" s="163">
        <f>SUMIF(AG244:AG269,"&lt;&gt;NOR",G244:G269)</f>
        <v>0</v>
      </c>
      <c r="H243" s="163"/>
      <c r="I243" s="163">
        <f>SUM(I244:I269)</f>
        <v>13509</v>
      </c>
      <c r="J243" s="163"/>
      <c r="K243" s="163">
        <f>SUM(K244:K269)</f>
        <v>179746.02</v>
      </c>
      <c r="L243" s="163"/>
      <c r="M243" s="163">
        <f>SUM(M244:M269)</f>
        <v>0</v>
      </c>
      <c r="N243" s="163"/>
      <c r="O243" s="163">
        <f>SUM(O244:O269)</f>
        <v>1.6199999999999999</v>
      </c>
      <c r="P243" s="163"/>
      <c r="Q243" s="163">
        <f>SUM(Q244:Q269)</f>
        <v>0</v>
      </c>
      <c r="R243" s="163"/>
      <c r="S243" s="163"/>
      <c r="T243" s="164"/>
      <c r="U243" s="158"/>
      <c r="V243" s="158">
        <f>SUM(V244:V269)</f>
        <v>89.990000000000009</v>
      </c>
      <c r="W243" s="158"/>
      <c r="X243" s="158"/>
      <c r="AG243" t="s">
        <v>123</v>
      </c>
    </row>
    <row r="244" spans="1:60" ht="22.5" outlineLevel="1" x14ac:dyDescent="0.2">
      <c r="A244" s="165">
        <v>14</v>
      </c>
      <c r="B244" s="166" t="s">
        <v>279</v>
      </c>
      <c r="C244" s="182" t="s">
        <v>280</v>
      </c>
      <c r="D244" s="167" t="s">
        <v>182</v>
      </c>
      <c r="E244" s="168">
        <v>171</v>
      </c>
      <c r="F244" s="169"/>
      <c r="G244" s="170">
        <f>ROUND(E244*F244,2)</f>
        <v>0</v>
      </c>
      <c r="H244" s="169">
        <v>79</v>
      </c>
      <c r="I244" s="170">
        <f>ROUND(E244*H244,2)</f>
        <v>13509</v>
      </c>
      <c r="J244" s="169">
        <v>971</v>
      </c>
      <c r="K244" s="170">
        <f>ROUND(E244*J244,2)</f>
        <v>166041</v>
      </c>
      <c r="L244" s="170">
        <v>21</v>
      </c>
      <c r="M244" s="170">
        <f>G244*(1+L244/100)</f>
        <v>0</v>
      </c>
      <c r="N244" s="170">
        <v>6.6499999999999997E-3</v>
      </c>
      <c r="O244" s="170">
        <f>ROUND(E244*N244,2)</f>
        <v>1.1399999999999999</v>
      </c>
      <c r="P244" s="170">
        <v>0</v>
      </c>
      <c r="Q244" s="170">
        <f>ROUND(E244*P244,2)</f>
        <v>0</v>
      </c>
      <c r="R244" s="170"/>
      <c r="S244" s="170" t="s">
        <v>281</v>
      </c>
      <c r="T244" s="171" t="s">
        <v>128</v>
      </c>
      <c r="U244" s="157">
        <v>0.36</v>
      </c>
      <c r="V244" s="157">
        <f>ROUND(E244*U244,2)</f>
        <v>61.56</v>
      </c>
      <c r="W244" s="157"/>
      <c r="X244" s="157" t="s">
        <v>142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143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5"/>
      <c r="B245" s="156"/>
      <c r="C245" s="193" t="s">
        <v>282</v>
      </c>
      <c r="D245" s="186"/>
      <c r="E245" s="187">
        <v>7.2</v>
      </c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147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5"/>
      <c r="B246" s="156"/>
      <c r="C246" s="193" t="s">
        <v>283</v>
      </c>
      <c r="D246" s="186"/>
      <c r="E246" s="187">
        <v>4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147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5"/>
      <c r="B247" s="156"/>
      <c r="C247" s="193" t="s">
        <v>284</v>
      </c>
      <c r="D247" s="186"/>
      <c r="E247" s="187">
        <v>1.59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147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93" t="s">
        <v>285</v>
      </c>
      <c r="D248" s="186"/>
      <c r="E248" s="187">
        <v>1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147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5"/>
      <c r="B249" s="156"/>
      <c r="C249" s="193" t="s">
        <v>286</v>
      </c>
      <c r="D249" s="186"/>
      <c r="E249" s="187">
        <v>6</v>
      </c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8"/>
      <c r="Z249" s="148"/>
      <c r="AA249" s="148"/>
      <c r="AB249" s="148"/>
      <c r="AC249" s="148"/>
      <c r="AD249" s="148"/>
      <c r="AE249" s="148"/>
      <c r="AF249" s="148"/>
      <c r="AG249" s="148" t="s">
        <v>147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5"/>
      <c r="B250" s="156"/>
      <c r="C250" s="193" t="s">
        <v>287</v>
      </c>
      <c r="D250" s="186"/>
      <c r="E250" s="187">
        <v>4.8</v>
      </c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48"/>
      <c r="Z250" s="148"/>
      <c r="AA250" s="148"/>
      <c r="AB250" s="148"/>
      <c r="AC250" s="148"/>
      <c r="AD250" s="148"/>
      <c r="AE250" s="148"/>
      <c r="AF250" s="148"/>
      <c r="AG250" s="148" t="s">
        <v>147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193" t="s">
        <v>288</v>
      </c>
      <c r="D251" s="186"/>
      <c r="E251" s="187">
        <v>0.9</v>
      </c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147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5"/>
      <c r="B252" s="156"/>
      <c r="C252" s="193" t="s">
        <v>289</v>
      </c>
      <c r="D252" s="186"/>
      <c r="E252" s="187">
        <v>0.9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48"/>
      <c r="Z252" s="148"/>
      <c r="AA252" s="148"/>
      <c r="AB252" s="148"/>
      <c r="AC252" s="148"/>
      <c r="AD252" s="148"/>
      <c r="AE252" s="148"/>
      <c r="AF252" s="148"/>
      <c r="AG252" s="148" t="s">
        <v>147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193" t="s">
        <v>290</v>
      </c>
      <c r="D253" s="186"/>
      <c r="E253" s="187">
        <v>5.4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147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93" t="s">
        <v>291</v>
      </c>
      <c r="D254" s="186"/>
      <c r="E254" s="187">
        <v>6.12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147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5"/>
      <c r="B255" s="156"/>
      <c r="C255" s="193" t="s">
        <v>292</v>
      </c>
      <c r="D255" s="186"/>
      <c r="E255" s="187">
        <v>33.799999999999997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8"/>
      <c r="Z255" s="148"/>
      <c r="AA255" s="148"/>
      <c r="AB255" s="148"/>
      <c r="AC255" s="148"/>
      <c r="AD255" s="148"/>
      <c r="AE255" s="148"/>
      <c r="AF255" s="148"/>
      <c r="AG255" s="148" t="s">
        <v>147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193" t="s">
        <v>293</v>
      </c>
      <c r="D256" s="186"/>
      <c r="E256" s="187">
        <v>12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147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5"/>
      <c r="B257" s="156"/>
      <c r="C257" s="193" t="s">
        <v>294</v>
      </c>
      <c r="D257" s="186"/>
      <c r="E257" s="187">
        <v>52.07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8"/>
      <c r="Z257" s="148"/>
      <c r="AA257" s="148"/>
      <c r="AB257" s="148"/>
      <c r="AC257" s="148"/>
      <c r="AD257" s="148"/>
      <c r="AE257" s="148"/>
      <c r="AF257" s="148"/>
      <c r="AG257" s="148" t="s">
        <v>147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193" t="s">
        <v>295</v>
      </c>
      <c r="D258" s="186"/>
      <c r="E258" s="187">
        <v>3.8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147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5"/>
      <c r="B259" s="156"/>
      <c r="C259" s="193" t="s">
        <v>296</v>
      </c>
      <c r="D259" s="186"/>
      <c r="E259" s="187">
        <v>26.22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48"/>
      <c r="Z259" s="148"/>
      <c r="AA259" s="148"/>
      <c r="AB259" s="148"/>
      <c r="AC259" s="148"/>
      <c r="AD259" s="148"/>
      <c r="AE259" s="148"/>
      <c r="AF259" s="148"/>
      <c r="AG259" s="148" t="s">
        <v>147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193" t="s">
        <v>297</v>
      </c>
      <c r="D260" s="186"/>
      <c r="E260" s="187">
        <v>5.2</v>
      </c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147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22.5" outlineLevel="1" x14ac:dyDescent="0.2">
      <c r="A261" s="165">
        <v>15</v>
      </c>
      <c r="B261" s="166" t="s">
        <v>298</v>
      </c>
      <c r="C261" s="182" t="s">
        <v>299</v>
      </c>
      <c r="D261" s="167" t="s">
        <v>182</v>
      </c>
      <c r="E261" s="168">
        <v>53.64</v>
      </c>
      <c r="F261" s="169"/>
      <c r="G261" s="170">
        <f>ROUND(E261*F261,2)</f>
        <v>0</v>
      </c>
      <c r="H261" s="169">
        <v>0</v>
      </c>
      <c r="I261" s="170">
        <f>ROUND(E261*H261,2)</f>
        <v>0</v>
      </c>
      <c r="J261" s="169">
        <v>255.5</v>
      </c>
      <c r="K261" s="170">
        <f>ROUND(E261*J261,2)</f>
        <v>13705.02</v>
      </c>
      <c r="L261" s="170">
        <v>21</v>
      </c>
      <c r="M261" s="170">
        <f>G261*(1+L261/100)</f>
        <v>0</v>
      </c>
      <c r="N261" s="170">
        <v>8.8699999999999994E-3</v>
      </c>
      <c r="O261" s="170">
        <f>ROUND(E261*N261,2)</f>
        <v>0.48</v>
      </c>
      <c r="P261" s="170">
        <v>0</v>
      </c>
      <c r="Q261" s="170">
        <f>ROUND(E261*P261,2)</f>
        <v>0</v>
      </c>
      <c r="R261" s="170"/>
      <c r="S261" s="170" t="s">
        <v>281</v>
      </c>
      <c r="T261" s="171" t="s">
        <v>300</v>
      </c>
      <c r="U261" s="157">
        <v>0.53</v>
      </c>
      <c r="V261" s="157">
        <f>ROUND(E261*U261,2)</f>
        <v>28.43</v>
      </c>
      <c r="W261" s="157"/>
      <c r="X261" s="157" t="s">
        <v>142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143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193" t="s">
        <v>301</v>
      </c>
      <c r="D262" s="186"/>
      <c r="E262" s="187">
        <v>0.9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147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5"/>
      <c r="B263" s="156"/>
      <c r="C263" s="193" t="s">
        <v>302</v>
      </c>
      <c r="D263" s="186"/>
      <c r="E263" s="187">
        <v>2.34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147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193" t="s">
        <v>303</v>
      </c>
      <c r="D264" s="186"/>
      <c r="E264" s="187">
        <v>8.4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147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93" t="s">
        <v>304</v>
      </c>
      <c r="D265" s="186"/>
      <c r="E265" s="187">
        <v>1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93" t="s">
        <v>305</v>
      </c>
      <c r="D266" s="186"/>
      <c r="E266" s="187">
        <v>2.2999999999999998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147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5"/>
      <c r="B267" s="156"/>
      <c r="C267" s="193" t="s">
        <v>306</v>
      </c>
      <c r="D267" s="186"/>
      <c r="E267" s="187">
        <v>14.3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8"/>
      <c r="Z267" s="148"/>
      <c r="AA267" s="148"/>
      <c r="AB267" s="148"/>
      <c r="AC267" s="148"/>
      <c r="AD267" s="148"/>
      <c r="AE267" s="148"/>
      <c r="AF267" s="148"/>
      <c r="AG267" s="148" t="s">
        <v>147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193" t="s">
        <v>307</v>
      </c>
      <c r="D268" s="186"/>
      <c r="E268" s="187">
        <v>13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147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5"/>
      <c r="B269" s="156"/>
      <c r="C269" s="193" t="s">
        <v>308</v>
      </c>
      <c r="D269" s="186"/>
      <c r="E269" s="187">
        <v>11.4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8"/>
      <c r="Z269" s="148"/>
      <c r="AA269" s="148"/>
      <c r="AB269" s="148"/>
      <c r="AC269" s="148"/>
      <c r="AD269" s="148"/>
      <c r="AE269" s="148"/>
      <c r="AF269" s="148"/>
      <c r="AG269" s="148" t="s">
        <v>147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x14ac:dyDescent="0.2">
      <c r="A270" s="159" t="s">
        <v>122</v>
      </c>
      <c r="B270" s="160" t="s">
        <v>71</v>
      </c>
      <c r="C270" s="180" t="s">
        <v>72</v>
      </c>
      <c r="D270" s="161"/>
      <c r="E270" s="162"/>
      <c r="F270" s="163"/>
      <c r="G270" s="163">
        <f>SUMIF(AG271:AG385,"&lt;&gt;NOR",G271:G385)</f>
        <v>0</v>
      </c>
      <c r="H270" s="163"/>
      <c r="I270" s="163">
        <f>SUM(I271:I385)</f>
        <v>36754.249999999993</v>
      </c>
      <c r="J270" s="163"/>
      <c r="K270" s="163">
        <f>SUM(K271:K385)</f>
        <v>386559.41</v>
      </c>
      <c r="L270" s="163"/>
      <c r="M270" s="163">
        <f>SUM(M271:M385)</f>
        <v>0</v>
      </c>
      <c r="N270" s="163"/>
      <c r="O270" s="163">
        <f>SUM(O271:O385)</f>
        <v>1.3900000000000001</v>
      </c>
      <c r="P270" s="163"/>
      <c r="Q270" s="163">
        <f>SUM(Q271:Q385)</f>
        <v>27.35</v>
      </c>
      <c r="R270" s="163"/>
      <c r="S270" s="163"/>
      <c r="T270" s="164"/>
      <c r="U270" s="158"/>
      <c r="V270" s="158">
        <f>SUM(V271:V385)</f>
        <v>987.92000000000007</v>
      </c>
      <c r="W270" s="158"/>
      <c r="X270" s="158"/>
      <c r="AG270" t="s">
        <v>123</v>
      </c>
    </row>
    <row r="271" spans="1:60" outlineLevel="1" x14ac:dyDescent="0.2">
      <c r="A271" s="165">
        <v>16</v>
      </c>
      <c r="B271" s="166" t="s">
        <v>309</v>
      </c>
      <c r="C271" s="182" t="s">
        <v>310</v>
      </c>
      <c r="D271" s="167" t="s">
        <v>139</v>
      </c>
      <c r="E271" s="168">
        <v>532.4</v>
      </c>
      <c r="F271" s="169"/>
      <c r="G271" s="170">
        <f>ROUND(E271*F271,2)</f>
        <v>0</v>
      </c>
      <c r="H271" s="169">
        <v>35.76</v>
      </c>
      <c r="I271" s="170">
        <f>ROUND(E271*H271,2)</f>
        <v>19038.62</v>
      </c>
      <c r="J271" s="169">
        <v>73.239999999999995</v>
      </c>
      <c r="K271" s="170">
        <f>ROUND(E271*J271,2)</f>
        <v>38992.980000000003</v>
      </c>
      <c r="L271" s="170">
        <v>21</v>
      </c>
      <c r="M271" s="170">
        <f>G271*(1+L271/100)</f>
        <v>0</v>
      </c>
      <c r="N271" s="170">
        <v>1.2099999999999999E-3</v>
      </c>
      <c r="O271" s="170">
        <f>ROUND(E271*N271,2)</f>
        <v>0.64</v>
      </c>
      <c r="P271" s="170">
        <v>0</v>
      </c>
      <c r="Q271" s="170">
        <f>ROUND(E271*P271,2)</f>
        <v>0</v>
      </c>
      <c r="R271" s="170" t="s">
        <v>311</v>
      </c>
      <c r="S271" s="170" t="s">
        <v>127</v>
      </c>
      <c r="T271" s="171" t="s">
        <v>141</v>
      </c>
      <c r="U271" s="157">
        <v>0.18</v>
      </c>
      <c r="V271" s="157">
        <f>ROUND(E271*U271,2)</f>
        <v>95.83</v>
      </c>
      <c r="W271" s="157"/>
      <c r="X271" s="157" t="s">
        <v>142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143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193" t="s">
        <v>312</v>
      </c>
      <c r="D272" s="186"/>
      <c r="E272" s="187">
        <v>2.4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147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5"/>
      <c r="B273" s="156"/>
      <c r="C273" s="193" t="s">
        <v>313</v>
      </c>
      <c r="D273" s="186"/>
      <c r="E273" s="187">
        <v>7.2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8"/>
      <c r="Z273" s="148"/>
      <c r="AA273" s="148"/>
      <c r="AB273" s="148"/>
      <c r="AC273" s="148"/>
      <c r="AD273" s="148"/>
      <c r="AE273" s="148"/>
      <c r="AF273" s="148"/>
      <c r="AG273" s="148" t="s">
        <v>147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193" t="s">
        <v>314</v>
      </c>
      <c r="D274" s="186"/>
      <c r="E274" s="187">
        <v>33.6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147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55"/>
      <c r="B275" s="156"/>
      <c r="C275" s="193" t="s">
        <v>315</v>
      </c>
      <c r="D275" s="186"/>
      <c r="E275" s="187">
        <v>12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8"/>
      <c r="Z275" s="148"/>
      <c r="AA275" s="148"/>
      <c r="AB275" s="148"/>
      <c r="AC275" s="148"/>
      <c r="AD275" s="148"/>
      <c r="AE275" s="148"/>
      <c r="AF275" s="148"/>
      <c r="AG275" s="148" t="s">
        <v>147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193" t="s">
        <v>316</v>
      </c>
      <c r="D276" s="186"/>
      <c r="E276" s="187">
        <v>3.6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147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5"/>
      <c r="B277" s="156"/>
      <c r="C277" s="193" t="s">
        <v>317</v>
      </c>
      <c r="D277" s="186"/>
      <c r="E277" s="187">
        <v>28.8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147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5"/>
      <c r="B278" s="156"/>
      <c r="C278" s="193" t="s">
        <v>318</v>
      </c>
      <c r="D278" s="186"/>
      <c r="E278" s="187">
        <v>19.2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147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5"/>
      <c r="B279" s="156"/>
      <c r="C279" s="193" t="s">
        <v>315</v>
      </c>
      <c r="D279" s="186"/>
      <c r="E279" s="187">
        <v>12</v>
      </c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147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93" t="s">
        <v>319</v>
      </c>
      <c r="D280" s="186"/>
      <c r="E280" s="187">
        <v>9.6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147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55"/>
      <c r="B281" s="156"/>
      <c r="C281" s="193" t="s">
        <v>312</v>
      </c>
      <c r="D281" s="186"/>
      <c r="E281" s="187">
        <v>2.4</v>
      </c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48"/>
      <c r="Z281" s="148"/>
      <c r="AA281" s="148"/>
      <c r="AB281" s="148"/>
      <c r="AC281" s="148"/>
      <c r="AD281" s="148"/>
      <c r="AE281" s="148"/>
      <c r="AF281" s="148"/>
      <c r="AG281" s="148" t="s">
        <v>147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93" t="s">
        <v>312</v>
      </c>
      <c r="D282" s="186"/>
      <c r="E282" s="187">
        <v>2.4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147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5"/>
      <c r="B283" s="156"/>
      <c r="C283" s="193" t="s">
        <v>319</v>
      </c>
      <c r="D283" s="186"/>
      <c r="E283" s="187">
        <v>9.6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147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55"/>
      <c r="B284" s="156"/>
      <c r="C284" s="193" t="s">
        <v>319</v>
      </c>
      <c r="D284" s="186"/>
      <c r="E284" s="187">
        <v>9.6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8"/>
      <c r="Z284" s="148"/>
      <c r="AA284" s="148"/>
      <c r="AB284" s="148"/>
      <c r="AC284" s="148"/>
      <c r="AD284" s="148"/>
      <c r="AE284" s="148"/>
      <c r="AF284" s="148"/>
      <c r="AG284" s="148" t="s">
        <v>147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5"/>
      <c r="B285" s="156"/>
      <c r="C285" s="193" t="s">
        <v>320</v>
      </c>
      <c r="D285" s="186"/>
      <c r="E285" s="187">
        <v>26.4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147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193" t="s">
        <v>321</v>
      </c>
      <c r="D286" s="186"/>
      <c r="E286" s="187">
        <v>14.4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147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93" t="s">
        <v>322</v>
      </c>
      <c r="D287" s="186"/>
      <c r="E287" s="187">
        <v>62.4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147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93" t="s">
        <v>317</v>
      </c>
      <c r="D288" s="186"/>
      <c r="E288" s="187">
        <v>28.8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147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5"/>
      <c r="B289" s="156"/>
      <c r="C289" s="193" t="s">
        <v>323</v>
      </c>
      <c r="D289" s="186"/>
      <c r="E289" s="187">
        <v>105.6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147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193" t="s">
        <v>319</v>
      </c>
      <c r="D290" s="186"/>
      <c r="E290" s="187">
        <v>9.6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147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93" t="s">
        <v>324</v>
      </c>
      <c r="D291" s="186"/>
      <c r="E291" s="187">
        <v>48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147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93" t="s">
        <v>319</v>
      </c>
      <c r="D292" s="186"/>
      <c r="E292" s="187">
        <v>9.6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147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5"/>
      <c r="B293" s="156"/>
      <c r="C293" s="193" t="s">
        <v>325</v>
      </c>
      <c r="D293" s="186"/>
      <c r="E293" s="187">
        <v>24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147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193" t="s">
        <v>326</v>
      </c>
      <c r="D294" s="186"/>
      <c r="E294" s="187">
        <v>10.4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147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93" t="s">
        <v>325</v>
      </c>
      <c r="D295" s="186"/>
      <c r="E295" s="187">
        <v>24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147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93" t="s">
        <v>327</v>
      </c>
      <c r="D296" s="186"/>
      <c r="E296" s="187">
        <v>7.2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147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5"/>
      <c r="B297" s="156"/>
      <c r="C297" s="193" t="s">
        <v>328</v>
      </c>
      <c r="D297" s="186"/>
      <c r="E297" s="187">
        <v>4.8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147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93" t="s">
        <v>328</v>
      </c>
      <c r="D298" s="186"/>
      <c r="E298" s="187">
        <v>4.8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147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ht="45.75" customHeight="1" outlineLevel="1" x14ac:dyDescent="0.2">
      <c r="A299" s="165">
        <v>17</v>
      </c>
      <c r="B299" s="166" t="s">
        <v>329</v>
      </c>
      <c r="C299" s="182" t="s">
        <v>330</v>
      </c>
      <c r="D299" s="167" t="s">
        <v>139</v>
      </c>
      <c r="E299" s="168">
        <v>2023.0622000000001</v>
      </c>
      <c r="F299" s="169"/>
      <c r="G299" s="170">
        <f>ROUND(E299*F299,2)</f>
        <v>0</v>
      </c>
      <c r="H299" s="169">
        <v>1.43</v>
      </c>
      <c r="I299" s="170">
        <f>ROUND(E299*H299,2)</f>
        <v>2892.98</v>
      </c>
      <c r="J299" s="169">
        <v>119.07</v>
      </c>
      <c r="K299" s="170">
        <f>ROUND(E299*J299,2)</f>
        <v>240886.02</v>
      </c>
      <c r="L299" s="170">
        <v>21</v>
      </c>
      <c r="M299" s="170">
        <f>G299*(1+L299/100)</f>
        <v>0</v>
      </c>
      <c r="N299" s="170">
        <v>4.0000000000000003E-5</v>
      </c>
      <c r="O299" s="170">
        <f>ROUND(E299*N299,2)</f>
        <v>0.08</v>
      </c>
      <c r="P299" s="170">
        <v>0</v>
      </c>
      <c r="Q299" s="170">
        <f>ROUND(E299*P299,2)</f>
        <v>0</v>
      </c>
      <c r="R299" s="170" t="s">
        <v>140</v>
      </c>
      <c r="S299" s="170" t="s">
        <v>127</v>
      </c>
      <c r="T299" s="171" t="s">
        <v>141</v>
      </c>
      <c r="U299" s="157">
        <v>0.31</v>
      </c>
      <c r="V299" s="157">
        <f>ROUND(E299*U299,2)</f>
        <v>627.15</v>
      </c>
      <c r="W299" s="157"/>
      <c r="X299" s="157" t="s">
        <v>142</v>
      </c>
      <c r="Y299" s="148"/>
      <c r="Z299" s="148"/>
      <c r="AA299" s="148"/>
      <c r="AB299" s="148"/>
      <c r="AC299" s="148"/>
      <c r="AD299" s="148"/>
      <c r="AE299" s="148"/>
      <c r="AF299" s="148"/>
      <c r="AG299" s="148" t="s">
        <v>143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5"/>
      <c r="B300" s="156"/>
      <c r="C300" s="193" t="s">
        <v>331</v>
      </c>
      <c r="D300" s="186"/>
      <c r="E300" s="187">
        <v>2023.0622000000001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147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45" outlineLevel="1" x14ac:dyDescent="0.2">
      <c r="A301" s="203" t="s">
        <v>720</v>
      </c>
      <c r="B301" s="202" t="s">
        <v>721</v>
      </c>
      <c r="C301" s="182" t="s">
        <v>722</v>
      </c>
      <c r="D301" s="167" t="s">
        <v>139</v>
      </c>
      <c r="E301" s="168">
        <v>18</v>
      </c>
      <c r="F301" s="169">
        <v>0</v>
      </c>
      <c r="G301" s="170">
        <f>ROUND(E301*F301,2)</f>
        <v>0</v>
      </c>
      <c r="H301" s="169">
        <v>230.64000000000001</v>
      </c>
      <c r="I301" s="170">
        <f>ROUND(E301*H301,2)</f>
        <v>4151.5200000000004</v>
      </c>
      <c r="J301" s="169">
        <v>352.36</v>
      </c>
      <c r="K301" s="170">
        <f>ROUND(E301*J301,2)</f>
        <v>6342.48</v>
      </c>
      <c r="L301" s="170">
        <v>21</v>
      </c>
      <c r="M301" s="170">
        <f>G301*(1+L301/100)</f>
        <v>0</v>
      </c>
      <c r="N301" s="170">
        <v>1.1990000000000001E-2</v>
      </c>
      <c r="O301" s="170">
        <f>ROUND(E301*N301,2)</f>
        <v>0.22</v>
      </c>
      <c r="P301" s="170">
        <v>0</v>
      </c>
      <c r="Q301" s="170">
        <f>ROUND(E301*P301,2)</f>
        <v>0</v>
      </c>
      <c r="R301" s="170" t="s">
        <v>140</v>
      </c>
      <c r="S301" s="170" t="s">
        <v>141</v>
      </c>
      <c r="T301" s="171" t="s">
        <v>141</v>
      </c>
      <c r="U301" s="157"/>
      <c r="V301" s="157"/>
      <c r="W301" s="157"/>
      <c r="X301" s="157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224"/>
      <c r="B302" s="225"/>
      <c r="C302" s="217" t="s">
        <v>723</v>
      </c>
      <c r="D302" s="218"/>
      <c r="E302" s="219">
        <v>18</v>
      </c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157"/>
      <c r="V302" s="157"/>
      <c r="W302" s="157"/>
      <c r="X302" s="157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65">
        <v>18</v>
      </c>
      <c r="B303" s="166" t="s">
        <v>332</v>
      </c>
      <c r="C303" s="182" t="s">
        <v>333</v>
      </c>
      <c r="D303" s="167" t="s">
        <v>334</v>
      </c>
      <c r="E303" s="168">
        <v>687</v>
      </c>
      <c r="F303" s="169"/>
      <c r="G303" s="170">
        <f>ROUND(E303*F303,2)</f>
        <v>0</v>
      </c>
      <c r="H303" s="169">
        <v>0</v>
      </c>
      <c r="I303" s="170">
        <f>ROUND(E303*H303,2)</f>
        <v>0</v>
      </c>
      <c r="J303" s="169">
        <v>10.1</v>
      </c>
      <c r="K303" s="170">
        <f>ROUND(E303*J303,2)</f>
        <v>6938.7</v>
      </c>
      <c r="L303" s="170">
        <v>21</v>
      </c>
      <c r="M303" s="170">
        <f>G303*(1+L303/100)</f>
        <v>0</v>
      </c>
      <c r="N303" s="170">
        <v>0</v>
      </c>
      <c r="O303" s="170">
        <f>ROUND(E303*N303,2)</f>
        <v>0</v>
      </c>
      <c r="P303" s="170">
        <v>0</v>
      </c>
      <c r="Q303" s="170">
        <f>ROUND(E303*P303,2)</f>
        <v>0</v>
      </c>
      <c r="R303" s="170" t="s">
        <v>335</v>
      </c>
      <c r="S303" s="170" t="s">
        <v>127</v>
      </c>
      <c r="T303" s="171" t="s">
        <v>141</v>
      </c>
      <c r="U303" s="157">
        <v>0.03</v>
      </c>
      <c r="V303" s="157">
        <f>ROUND(E303*U303,2)</f>
        <v>20.61</v>
      </c>
      <c r="W303" s="157"/>
      <c r="X303" s="157" t="s">
        <v>142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143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5"/>
      <c r="B304" s="156"/>
      <c r="C304" s="294" t="s">
        <v>336</v>
      </c>
      <c r="D304" s="295"/>
      <c r="E304" s="295"/>
      <c r="F304" s="295"/>
      <c r="G304" s="295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145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5"/>
      <c r="B305" s="156"/>
      <c r="C305" s="193" t="s">
        <v>337</v>
      </c>
      <c r="D305" s="186"/>
      <c r="E305" s="187">
        <v>2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147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5"/>
      <c r="B306" s="156"/>
      <c r="C306" s="193" t="s">
        <v>338</v>
      </c>
      <c r="D306" s="186"/>
      <c r="E306" s="187">
        <v>12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147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93" t="s">
        <v>339</v>
      </c>
      <c r="D307" s="186"/>
      <c r="E307" s="187">
        <v>28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147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5"/>
      <c r="B308" s="156"/>
      <c r="C308" s="193" t="s">
        <v>340</v>
      </c>
      <c r="D308" s="186"/>
      <c r="E308" s="187">
        <v>10</v>
      </c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147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93" t="s">
        <v>337</v>
      </c>
      <c r="D309" s="186"/>
      <c r="E309" s="187">
        <v>2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147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5"/>
      <c r="B310" s="156"/>
      <c r="C310" s="193" t="s">
        <v>341</v>
      </c>
      <c r="D310" s="186"/>
      <c r="E310" s="187">
        <v>12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147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93" t="s">
        <v>342</v>
      </c>
      <c r="D311" s="186"/>
      <c r="E311" s="187">
        <v>32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147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5"/>
      <c r="B312" s="156"/>
      <c r="C312" s="193" t="s">
        <v>340</v>
      </c>
      <c r="D312" s="186"/>
      <c r="E312" s="187">
        <v>10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147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93" t="s">
        <v>343</v>
      </c>
      <c r="D313" s="186"/>
      <c r="E313" s="187">
        <v>8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147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5"/>
      <c r="B314" s="156"/>
      <c r="C314" s="193" t="s">
        <v>337</v>
      </c>
      <c r="D314" s="186"/>
      <c r="E314" s="187">
        <v>2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147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93" t="s">
        <v>337</v>
      </c>
      <c r="D315" s="186"/>
      <c r="E315" s="187">
        <v>2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147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">
      <c r="A316" s="155"/>
      <c r="B316" s="156"/>
      <c r="C316" s="193" t="s">
        <v>343</v>
      </c>
      <c r="D316" s="186"/>
      <c r="E316" s="187">
        <v>8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147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93" t="s">
        <v>343</v>
      </c>
      <c r="D317" s="186"/>
      <c r="E317" s="187">
        <v>8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147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5"/>
      <c r="B318" s="156"/>
      <c r="C318" s="193" t="s">
        <v>344</v>
      </c>
      <c r="D318" s="186"/>
      <c r="E318" s="187">
        <v>3</v>
      </c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147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93" t="s">
        <v>345</v>
      </c>
      <c r="D319" s="186"/>
      <c r="E319" s="187">
        <v>24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147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5"/>
      <c r="B320" s="156"/>
      <c r="C320" s="193" t="s">
        <v>346</v>
      </c>
      <c r="D320" s="186"/>
      <c r="E320" s="187">
        <v>104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147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93" t="s">
        <v>347</v>
      </c>
      <c r="D321" s="186"/>
      <c r="E321" s="187">
        <v>48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147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5"/>
      <c r="B322" s="156"/>
      <c r="C322" s="193" t="s">
        <v>348</v>
      </c>
      <c r="D322" s="186"/>
      <c r="E322" s="187">
        <v>176</v>
      </c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147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93" t="s">
        <v>349</v>
      </c>
      <c r="D323" s="186"/>
      <c r="E323" s="187">
        <v>16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147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5"/>
      <c r="B324" s="156"/>
      <c r="C324" s="193" t="s">
        <v>350</v>
      </c>
      <c r="D324" s="186"/>
      <c r="E324" s="187">
        <v>80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147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5"/>
      <c r="B325" s="156"/>
      <c r="C325" s="193" t="s">
        <v>351</v>
      </c>
      <c r="D325" s="186"/>
      <c r="E325" s="187">
        <v>4</v>
      </c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147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55"/>
      <c r="B326" s="156"/>
      <c r="C326" s="193" t="s">
        <v>352</v>
      </c>
      <c r="D326" s="186"/>
      <c r="E326" s="187">
        <v>40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147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55"/>
      <c r="B327" s="156"/>
      <c r="C327" s="193" t="s">
        <v>349</v>
      </c>
      <c r="D327" s="186"/>
      <c r="E327" s="187">
        <v>16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147</v>
      </c>
      <c r="AH327" s="148">
        <v>0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5"/>
      <c r="B328" s="156"/>
      <c r="C328" s="193" t="s">
        <v>352</v>
      </c>
      <c r="D328" s="186"/>
      <c r="E328" s="187">
        <v>40</v>
      </c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147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65">
        <v>19</v>
      </c>
      <c r="B329" s="166" t="s">
        <v>353</v>
      </c>
      <c r="C329" s="182" t="s">
        <v>354</v>
      </c>
      <c r="D329" s="167" t="s">
        <v>334</v>
      </c>
      <c r="E329" s="168">
        <v>7</v>
      </c>
      <c r="F329" s="169"/>
      <c r="G329" s="170">
        <f>ROUND(E329*F329,2)</f>
        <v>0</v>
      </c>
      <c r="H329" s="169">
        <v>0</v>
      </c>
      <c r="I329" s="170">
        <f>ROUND(E329*H329,2)</f>
        <v>0</v>
      </c>
      <c r="J329" s="169">
        <v>30.3</v>
      </c>
      <c r="K329" s="170">
        <f>ROUND(E329*J329,2)</f>
        <v>212.1</v>
      </c>
      <c r="L329" s="170">
        <v>21</v>
      </c>
      <c r="M329" s="170">
        <f>G329*(1+L329/100)</f>
        <v>0</v>
      </c>
      <c r="N329" s="170">
        <v>0</v>
      </c>
      <c r="O329" s="170">
        <f>ROUND(E329*N329,2)</f>
        <v>0</v>
      </c>
      <c r="P329" s="170">
        <v>0</v>
      </c>
      <c r="Q329" s="170">
        <f>ROUND(E329*P329,2)</f>
        <v>0</v>
      </c>
      <c r="R329" s="170" t="s">
        <v>335</v>
      </c>
      <c r="S329" s="170" t="s">
        <v>127</v>
      </c>
      <c r="T329" s="171" t="s">
        <v>141</v>
      </c>
      <c r="U329" s="157">
        <v>0.09</v>
      </c>
      <c r="V329" s="157">
        <f>ROUND(E329*U329,2)</f>
        <v>0.63</v>
      </c>
      <c r="W329" s="157"/>
      <c r="X329" s="157" t="s">
        <v>142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143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294" t="s">
        <v>336</v>
      </c>
      <c r="D330" s="295"/>
      <c r="E330" s="295"/>
      <c r="F330" s="295"/>
      <c r="G330" s="295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145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65">
        <v>20</v>
      </c>
      <c r="B331" s="166" t="s">
        <v>355</v>
      </c>
      <c r="C331" s="182" t="s">
        <v>356</v>
      </c>
      <c r="D331" s="167" t="s">
        <v>139</v>
      </c>
      <c r="E331" s="168">
        <v>10.2232</v>
      </c>
      <c r="F331" s="169"/>
      <c r="G331" s="170">
        <f>ROUND(E331*F331,2)</f>
        <v>0</v>
      </c>
      <c r="H331" s="169">
        <v>50.42</v>
      </c>
      <c r="I331" s="170">
        <f>ROUND(E331*H331,2)</f>
        <v>515.45000000000005</v>
      </c>
      <c r="J331" s="169">
        <v>201.08</v>
      </c>
      <c r="K331" s="170">
        <f>ROUND(E331*J331,2)</f>
        <v>2055.6799999999998</v>
      </c>
      <c r="L331" s="170">
        <v>21</v>
      </c>
      <c r="M331" s="170">
        <f>G331*(1+L331/100)</f>
        <v>0</v>
      </c>
      <c r="N331" s="170">
        <v>2.1900000000000001E-3</v>
      </c>
      <c r="O331" s="170">
        <f>ROUND(E331*N331,2)</f>
        <v>0.02</v>
      </c>
      <c r="P331" s="170">
        <v>4.1000000000000002E-2</v>
      </c>
      <c r="Q331" s="170">
        <f>ROUND(E331*P331,2)</f>
        <v>0.42</v>
      </c>
      <c r="R331" s="170" t="s">
        <v>335</v>
      </c>
      <c r="S331" s="170" t="s">
        <v>127</v>
      </c>
      <c r="T331" s="171" t="s">
        <v>141</v>
      </c>
      <c r="U331" s="157">
        <v>0.52</v>
      </c>
      <c r="V331" s="157">
        <f>ROUND(E331*U331,2)</f>
        <v>5.32</v>
      </c>
      <c r="W331" s="157"/>
      <c r="X331" s="157" t="s">
        <v>142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143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294" t="s">
        <v>357</v>
      </c>
      <c r="D332" s="295"/>
      <c r="E332" s="295"/>
      <c r="F332" s="295"/>
      <c r="G332" s="295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145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5"/>
      <c r="B333" s="156"/>
      <c r="C333" s="193" t="s">
        <v>358</v>
      </c>
      <c r="D333" s="186"/>
      <c r="E333" s="187">
        <v>0.9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8"/>
      <c r="Z333" s="148"/>
      <c r="AA333" s="148"/>
      <c r="AB333" s="148"/>
      <c r="AC333" s="148"/>
      <c r="AD333" s="148"/>
      <c r="AE333" s="148"/>
      <c r="AF333" s="148"/>
      <c r="AG333" s="148" t="s">
        <v>147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93" t="s">
        <v>359</v>
      </c>
      <c r="D334" s="186"/>
      <c r="E334" s="187">
        <v>7.1231999999999998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147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5"/>
      <c r="B335" s="156"/>
      <c r="C335" s="193" t="s">
        <v>360</v>
      </c>
      <c r="D335" s="186"/>
      <c r="E335" s="187">
        <v>2.2000000000000002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48"/>
      <c r="Z335" s="148"/>
      <c r="AA335" s="148"/>
      <c r="AB335" s="148"/>
      <c r="AC335" s="148"/>
      <c r="AD335" s="148"/>
      <c r="AE335" s="148"/>
      <c r="AF335" s="148"/>
      <c r="AG335" s="148" t="s">
        <v>147</v>
      </c>
      <c r="AH335" s="148">
        <v>0</v>
      </c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65">
        <v>21</v>
      </c>
      <c r="B336" s="166" t="s">
        <v>361</v>
      </c>
      <c r="C336" s="182" t="s">
        <v>362</v>
      </c>
      <c r="D336" s="167" t="s">
        <v>139</v>
      </c>
      <c r="E336" s="168">
        <v>20.41685</v>
      </c>
      <c r="F336" s="169"/>
      <c r="G336" s="170">
        <f>ROUND(E336*F336,2)</f>
        <v>0</v>
      </c>
      <c r="H336" s="169">
        <v>23</v>
      </c>
      <c r="I336" s="170">
        <f>ROUND(E336*H336,2)</f>
        <v>469.59</v>
      </c>
      <c r="J336" s="169">
        <v>126.5</v>
      </c>
      <c r="K336" s="170">
        <f>ROUND(E336*J336,2)</f>
        <v>2582.73</v>
      </c>
      <c r="L336" s="170">
        <v>21</v>
      </c>
      <c r="M336" s="170">
        <f>G336*(1+L336/100)</f>
        <v>0</v>
      </c>
      <c r="N336" s="170">
        <v>1E-3</v>
      </c>
      <c r="O336" s="170">
        <f>ROUND(E336*N336,2)</f>
        <v>0.02</v>
      </c>
      <c r="P336" s="170">
        <v>3.1E-2</v>
      </c>
      <c r="Q336" s="170">
        <f>ROUND(E336*P336,2)</f>
        <v>0.63</v>
      </c>
      <c r="R336" s="170" t="s">
        <v>335</v>
      </c>
      <c r="S336" s="170" t="s">
        <v>127</v>
      </c>
      <c r="T336" s="171" t="s">
        <v>141</v>
      </c>
      <c r="U336" s="157">
        <v>0.33</v>
      </c>
      <c r="V336" s="157">
        <f>ROUND(E336*U336,2)</f>
        <v>6.74</v>
      </c>
      <c r="W336" s="157"/>
      <c r="X336" s="157" t="s">
        <v>142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143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94" t="s">
        <v>357</v>
      </c>
      <c r="D337" s="295"/>
      <c r="E337" s="295"/>
      <c r="F337" s="295"/>
      <c r="G337" s="295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145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93" t="s">
        <v>363</v>
      </c>
      <c r="D338" s="186"/>
      <c r="E338" s="187">
        <v>9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147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5"/>
      <c r="B339" s="156"/>
      <c r="C339" s="193" t="s">
        <v>364</v>
      </c>
      <c r="D339" s="186"/>
      <c r="E339" s="187">
        <v>1.2509999999999999</v>
      </c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147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5"/>
      <c r="B340" s="156"/>
      <c r="C340" s="193" t="s">
        <v>157</v>
      </c>
      <c r="D340" s="186"/>
      <c r="E340" s="187">
        <v>0.31792999999999999</v>
      </c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147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55"/>
      <c r="B341" s="156"/>
      <c r="C341" s="193" t="s">
        <v>365</v>
      </c>
      <c r="D341" s="186"/>
      <c r="E341" s="187">
        <v>1.53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147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193" t="s">
        <v>366</v>
      </c>
      <c r="D342" s="186"/>
      <c r="E342" s="187">
        <v>0.31792999999999999</v>
      </c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147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">
      <c r="A343" s="155"/>
      <c r="B343" s="156"/>
      <c r="C343" s="193" t="s">
        <v>367</v>
      </c>
      <c r="D343" s="186"/>
      <c r="E343" s="187">
        <v>8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147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">
      <c r="A344" s="165">
        <v>22</v>
      </c>
      <c r="B344" s="166" t="s">
        <v>368</v>
      </c>
      <c r="C344" s="182" t="s">
        <v>369</v>
      </c>
      <c r="D344" s="167" t="s">
        <v>139</v>
      </c>
      <c r="E344" s="168">
        <v>91.735579999999999</v>
      </c>
      <c r="F344" s="169"/>
      <c r="G344" s="170">
        <f>ROUND(E344*F344,2)</f>
        <v>0</v>
      </c>
      <c r="H344" s="169">
        <v>21.15</v>
      </c>
      <c r="I344" s="170">
        <f>ROUND(E344*H344,2)</f>
        <v>1940.21</v>
      </c>
      <c r="J344" s="169">
        <v>100.85</v>
      </c>
      <c r="K344" s="170">
        <f>ROUND(E344*J344,2)</f>
        <v>9251.5300000000007</v>
      </c>
      <c r="L344" s="170">
        <v>21</v>
      </c>
      <c r="M344" s="170">
        <f>G344*(1+L344/100)</f>
        <v>0</v>
      </c>
      <c r="N344" s="170">
        <v>9.2000000000000003E-4</v>
      </c>
      <c r="O344" s="170">
        <f>ROUND(E344*N344,2)</f>
        <v>0.08</v>
      </c>
      <c r="P344" s="170">
        <v>2.7E-2</v>
      </c>
      <c r="Q344" s="170">
        <f>ROUND(E344*P344,2)</f>
        <v>2.48</v>
      </c>
      <c r="R344" s="170" t="s">
        <v>335</v>
      </c>
      <c r="S344" s="170" t="s">
        <v>127</v>
      </c>
      <c r="T344" s="171" t="s">
        <v>141</v>
      </c>
      <c r="U344" s="157">
        <v>0.26</v>
      </c>
      <c r="V344" s="157">
        <f>ROUND(E344*U344,2)</f>
        <v>23.85</v>
      </c>
      <c r="W344" s="157"/>
      <c r="X344" s="157" t="s">
        <v>142</v>
      </c>
      <c r="Y344" s="148"/>
      <c r="Z344" s="148"/>
      <c r="AA344" s="148"/>
      <c r="AB344" s="148"/>
      <c r="AC344" s="148"/>
      <c r="AD344" s="148"/>
      <c r="AE344" s="148"/>
      <c r="AF344" s="148"/>
      <c r="AG344" s="148" t="s">
        <v>143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5"/>
      <c r="B345" s="156"/>
      <c r="C345" s="294" t="s">
        <v>357</v>
      </c>
      <c r="D345" s="295"/>
      <c r="E345" s="295"/>
      <c r="F345" s="295"/>
      <c r="G345" s="295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145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5"/>
      <c r="B346" s="156"/>
      <c r="C346" s="193" t="s">
        <v>370</v>
      </c>
      <c r="D346" s="186"/>
      <c r="E346" s="187">
        <v>30.24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147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">
      <c r="A347" s="155"/>
      <c r="B347" s="156"/>
      <c r="C347" s="193" t="s">
        <v>371</v>
      </c>
      <c r="D347" s="186"/>
      <c r="E347" s="187">
        <v>11.58</v>
      </c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48"/>
      <c r="Z347" s="148"/>
      <c r="AA347" s="148"/>
      <c r="AB347" s="148"/>
      <c r="AC347" s="148"/>
      <c r="AD347" s="148"/>
      <c r="AE347" s="148"/>
      <c r="AF347" s="148"/>
      <c r="AG347" s="148" t="s">
        <v>147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55"/>
      <c r="B348" s="156"/>
      <c r="C348" s="193" t="s">
        <v>372</v>
      </c>
      <c r="D348" s="186"/>
      <c r="E348" s="187">
        <v>8.16</v>
      </c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147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5"/>
      <c r="B349" s="156"/>
      <c r="C349" s="193" t="s">
        <v>373</v>
      </c>
      <c r="D349" s="186"/>
      <c r="E349" s="187">
        <v>9.7200000000000006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147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5"/>
      <c r="B350" s="156"/>
      <c r="C350" s="193" t="s">
        <v>374</v>
      </c>
      <c r="D350" s="186"/>
      <c r="E350" s="187">
        <v>24.739000000000001</v>
      </c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147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55"/>
      <c r="B351" s="156"/>
      <c r="C351" s="193" t="s">
        <v>162</v>
      </c>
      <c r="D351" s="186"/>
      <c r="E351" s="187">
        <v>7.2965799999999996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147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65">
        <v>23</v>
      </c>
      <c r="B352" s="166" t="s">
        <v>375</v>
      </c>
      <c r="C352" s="182" t="s">
        <v>376</v>
      </c>
      <c r="D352" s="167" t="s">
        <v>139</v>
      </c>
      <c r="E352" s="168">
        <v>4.1399999999999997</v>
      </c>
      <c r="F352" s="169"/>
      <c r="G352" s="170">
        <f>ROUND(E352*F352,2)</f>
        <v>0</v>
      </c>
      <c r="H352" s="169">
        <v>18.89</v>
      </c>
      <c r="I352" s="170">
        <f>ROUND(E352*H352,2)</f>
        <v>78.2</v>
      </c>
      <c r="J352" s="169">
        <v>83.11</v>
      </c>
      <c r="K352" s="170">
        <f>ROUND(E352*J352,2)</f>
        <v>344.08</v>
      </c>
      <c r="L352" s="170">
        <v>21</v>
      </c>
      <c r="M352" s="170">
        <f>G352*(1+L352/100)</f>
        <v>0</v>
      </c>
      <c r="N352" s="170">
        <v>8.1999999999999998E-4</v>
      </c>
      <c r="O352" s="170">
        <f>ROUND(E352*N352,2)</f>
        <v>0</v>
      </c>
      <c r="P352" s="170">
        <v>2.3E-2</v>
      </c>
      <c r="Q352" s="170">
        <f>ROUND(E352*P352,2)</f>
        <v>0.1</v>
      </c>
      <c r="R352" s="170" t="s">
        <v>335</v>
      </c>
      <c r="S352" s="170" t="s">
        <v>127</v>
      </c>
      <c r="T352" s="171" t="s">
        <v>141</v>
      </c>
      <c r="U352" s="157">
        <v>0.22</v>
      </c>
      <c r="V352" s="157">
        <f>ROUND(E352*U352,2)</f>
        <v>0.91</v>
      </c>
      <c r="W352" s="157"/>
      <c r="X352" s="157" t="s">
        <v>142</v>
      </c>
      <c r="Y352" s="148"/>
      <c r="Z352" s="148"/>
      <c r="AA352" s="148"/>
      <c r="AB352" s="148"/>
      <c r="AC352" s="148"/>
      <c r="AD352" s="148"/>
      <c r="AE352" s="148"/>
      <c r="AF352" s="148"/>
      <c r="AG352" s="148" t="s">
        <v>143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5"/>
      <c r="B353" s="156"/>
      <c r="C353" s="294" t="s">
        <v>357</v>
      </c>
      <c r="D353" s="295"/>
      <c r="E353" s="295"/>
      <c r="F353" s="295"/>
      <c r="G353" s="295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145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5"/>
      <c r="B354" s="156"/>
      <c r="C354" s="193" t="s">
        <v>377</v>
      </c>
      <c r="D354" s="186"/>
      <c r="E354" s="187">
        <v>4.1399999999999997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147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65">
        <v>24</v>
      </c>
      <c r="B355" s="166" t="s">
        <v>378</v>
      </c>
      <c r="C355" s="182" t="s">
        <v>379</v>
      </c>
      <c r="D355" s="167" t="s">
        <v>139</v>
      </c>
      <c r="E355" s="168">
        <v>56.515999999999998</v>
      </c>
      <c r="F355" s="169"/>
      <c r="G355" s="170">
        <f>ROUND(E355*F355,2)</f>
        <v>0</v>
      </c>
      <c r="H355" s="169">
        <v>23</v>
      </c>
      <c r="I355" s="170">
        <f>ROUND(E355*H355,2)</f>
        <v>1299.8699999999999</v>
      </c>
      <c r="J355" s="169">
        <v>231</v>
      </c>
      <c r="K355" s="170">
        <f>ROUND(E355*J355,2)</f>
        <v>13055.2</v>
      </c>
      <c r="L355" s="170">
        <v>21</v>
      </c>
      <c r="M355" s="170">
        <f>G355*(1+L355/100)</f>
        <v>0</v>
      </c>
      <c r="N355" s="170">
        <v>1E-3</v>
      </c>
      <c r="O355" s="170">
        <f>ROUND(E355*N355,2)</f>
        <v>0.06</v>
      </c>
      <c r="P355" s="170">
        <v>6.2E-2</v>
      </c>
      <c r="Q355" s="170">
        <f>ROUND(E355*P355,2)</f>
        <v>3.5</v>
      </c>
      <c r="R355" s="170" t="s">
        <v>335</v>
      </c>
      <c r="S355" s="170" t="s">
        <v>127</v>
      </c>
      <c r="T355" s="171" t="s">
        <v>141</v>
      </c>
      <c r="U355" s="157">
        <v>0.61</v>
      </c>
      <c r="V355" s="157">
        <f>ROUND(E355*U355,2)</f>
        <v>34.47</v>
      </c>
      <c r="W355" s="157"/>
      <c r="X355" s="157" t="s">
        <v>142</v>
      </c>
      <c r="Y355" s="148"/>
      <c r="Z355" s="148"/>
      <c r="AA355" s="148"/>
      <c r="AB355" s="148"/>
      <c r="AC355" s="148"/>
      <c r="AD355" s="148"/>
      <c r="AE355" s="148"/>
      <c r="AF355" s="148"/>
      <c r="AG355" s="148" t="s">
        <v>143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5"/>
      <c r="B356" s="156"/>
      <c r="C356" s="294" t="s">
        <v>357</v>
      </c>
      <c r="D356" s="295"/>
      <c r="E356" s="295"/>
      <c r="F356" s="295"/>
      <c r="G356" s="295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145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55"/>
      <c r="B357" s="156"/>
      <c r="C357" s="193" t="s">
        <v>380</v>
      </c>
      <c r="D357" s="186"/>
      <c r="E357" s="187">
        <v>4.2119999999999997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8"/>
      <c r="Z357" s="148"/>
      <c r="AA357" s="148"/>
      <c r="AB357" s="148"/>
      <c r="AC357" s="148"/>
      <c r="AD357" s="148"/>
      <c r="AE357" s="148"/>
      <c r="AF357" s="148"/>
      <c r="AG357" s="148" t="s">
        <v>147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5"/>
      <c r="B358" s="156"/>
      <c r="C358" s="193" t="s">
        <v>381</v>
      </c>
      <c r="D358" s="186"/>
      <c r="E358" s="187">
        <v>13.2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147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5"/>
      <c r="B359" s="156"/>
      <c r="C359" s="193" t="s">
        <v>382</v>
      </c>
      <c r="D359" s="186"/>
      <c r="E359" s="187">
        <v>10.404</v>
      </c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147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1" x14ac:dyDescent="0.2">
      <c r="A360" s="155"/>
      <c r="B360" s="156"/>
      <c r="C360" s="193" t="s">
        <v>383</v>
      </c>
      <c r="D360" s="186"/>
      <c r="E360" s="187">
        <v>23.76</v>
      </c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147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5"/>
      <c r="B361" s="156"/>
      <c r="C361" s="193" t="s">
        <v>384</v>
      </c>
      <c r="D361" s="186"/>
      <c r="E361" s="187">
        <v>4.9400000000000004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147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65">
        <v>25</v>
      </c>
      <c r="B362" s="166" t="s">
        <v>385</v>
      </c>
      <c r="C362" s="182" t="s">
        <v>386</v>
      </c>
      <c r="D362" s="167" t="s">
        <v>139</v>
      </c>
      <c r="E362" s="168">
        <v>287.80200000000002</v>
      </c>
      <c r="F362" s="169"/>
      <c r="G362" s="170">
        <f>ROUND(E362*F362,2)</f>
        <v>0</v>
      </c>
      <c r="H362" s="169">
        <v>21.15</v>
      </c>
      <c r="I362" s="170">
        <f>ROUND(E362*H362,2)</f>
        <v>6087.01</v>
      </c>
      <c r="J362" s="169">
        <v>175.85</v>
      </c>
      <c r="K362" s="170">
        <f>ROUND(E362*J362,2)</f>
        <v>50609.98</v>
      </c>
      <c r="L362" s="170">
        <v>21</v>
      </c>
      <c r="M362" s="170">
        <f>G362*(1+L362/100)</f>
        <v>0</v>
      </c>
      <c r="N362" s="170">
        <v>9.2000000000000003E-4</v>
      </c>
      <c r="O362" s="170">
        <f>ROUND(E362*N362,2)</f>
        <v>0.26</v>
      </c>
      <c r="P362" s="170">
        <v>5.3999999999999999E-2</v>
      </c>
      <c r="Q362" s="170">
        <f>ROUND(E362*P362,2)</f>
        <v>15.54</v>
      </c>
      <c r="R362" s="170" t="s">
        <v>335</v>
      </c>
      <c r="S362" s="170" t="s">
        <v>127</v>
      </c>
      <c r="T362" s="171" t="s">
        <v>141</v>
      </c>
      <c r="U362" s="157">
        <v>0.46500000000000002</v>
      </c>
      <c r="V362" s="157">
        <f>ROUND(E362*U362,2)</f>
        <v>133.83000000000001</v>
      </c>
      <c r="W362" s="157"/>
      <c r="X362" s="157" t="s">
        <v>142</v>
      </c>
      <c r="Y362" s="148"/>
      <c r="Z362" s="148"/>
      <c r="AA362" s="148"/>
      <c r="AB362" s="148"/>
      <c r="AC362" s="148"/>
      <c r="AD362" s="148"/>
      <c r="AE362" s="148"/>
      <c r="AF362" s="148"/>
      <c r="AG362" s="148" t="s">
        <v>143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5"/>
      <c r="B363" s="156"/>
      <c r="C363" s="294" t="s">
        <v>357</v>
      </c>
      <c r="D363" s="295"/>
      <c r="E363" s="295"/>
      <c r="F363" s="295"/>
      <c r="G363" s="295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145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5"/>
      <c r="B364" s="156"/>
      <c r="C364" s="193" t="s">
        <v>387</v>
      </c>
      <c r="D364" s="186"/>
      <c r="E364" s="187">
        <v>66.924000000000007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147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55"/>
      <c r="B365" s="156"/>
      <c r="C365" s="193" t="s">
        <v>388</v>
      </c>
      <c r="D365" s="186"/>
      <c r="E365" s="187">
        <v>108.96599999999999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147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1" x14ac:dyDescent="0.2">
      <c r="A366" s="155"/>
      <c r="B366" s="156"/>
      <c r="C366" s="193" t="s">
        <v>389</v>
      </c>
      <c r="D366" s="186"/>
      <c r="E366" s="187">
        <v>54.372</v>
      </c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147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5"/>
      <c r="B367" s="156"/>
      <c r="C367" s="193" t="s">
        <v>390</v>
      </c>
      <c r="D367" s="186"/>
      <c r="E367" s="187">
        <v>25.74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147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5"/>
      <c r="B368" s="156"/>
      <c r="C368" s="193" t="s">
        <v>391</v>
      </c>
      <c r="D368" s="186"/>
      <c r="E368" s="187">
        <v>10.14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147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55"/>
      <c r="B369" s="156"/>
      <c r="C369" s="193" t="s">
        <v>392</v>
      </c>
      <c r="D369" s="186"/>
      <c r="E369" s="187">
        <v>21.66</v>
      </c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8"/>
      <c r="Z369" s="148"/>
      <c r="AA369" s="148"/>
      <c r="AB369" s="148"/>
      <c r="AC369" s="148"/>
      <c r="AD369" s="148"/>
      <c r="AE369" s="148"/>
      <c r="AF369" s="148"/>
      <c r="AG369" s="148" t="s">
        <v>147</v>
      </c>
      <c r="AH369" s="148">
        <v>0</v>
      </c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ht="22.5" outlineLevel="1" x14ac:dyDescent="0.2">
      <c r="A370" s="165">
        <v>26</v>
      </c>
      <c r="B370" s="166" t="s">
        <v>393</v>
      </c>
      <c r="C370" s="182" t="s">
        <v>394</v>
      </c>
      <c r="D370" s="167" t="s">
        <v>139</v>
      </c>
      <c r="E370" s="168">
        <v>3.8045200000000001</v>
      </c>
      <c r="F370" s="169"/>
      <c r="G370" s="170">
        <f>ROUND(E370*F370,2)</f>
        <v>0</v>
      </c>
      <c r="H370" s="169">
        <v>11.3</v>
      </c>
      <c r="I370" s="170">
        <f>ROUND(E370*H370,2)</f>
        <v>42.99</v>
      </c>
      <c r="J370" s="169">
        <v>73.5</v>
      </c>
      <c r="K370" s="170">
        <f>ROUND(E370*J370,2)</f>
        <v>279.63</v>
      </c>
      <c r="L370" s="170">
        <v>21</v>
      </c>
      <c r="M370" s="170">
        <f>G370*(1+L370/100)</f>
        <v>0</v>
      </c>
      <c r="N370" s="170">
        <v>4.8999999999999998E-4</v>
      </c>
      <c r="O370" s="170">
        <f>ROUND(E370*N370,2)</f>
        <v>0</v>
      </c>
      <c r="P370" s="170">
        <v>1.7000000000000001E-2</v>
      </c>
      <c r="Q370" s="170">
        <f>ROUND(E370*P370,2)</f>
        <v>0.06</v>
      </c>
      <c r="R370" s="170" t="s">
        <v>335</v>
      </c>
      <c r="S370" s="170" t="s">
        <v>127</v>
      </c>
      <c r="T370" s="171" t="s">
        <v>141</v>
      </c>
      <c r="U370" s="157">
        <v>0.21</v>
      </c>
      <c r="V370" s="157">
        <f>ROUND(E370*U370,2)</f>
        <v>0.8</v>
      </c>
      <c r="W370" s="157"/>
      <c r="X370" s="157" t="s">
        <v>142</v>
      </c>
      <c r="Y370" s="148"/>
      <c r="Z370" s="148"/>
      <c r="AA370" s="148"/>
      <c r="AB370" s="148"/>
      <c r="AC370" s="148"/>
      <c r="AD370" s="148"/>
      <c r="AE370" s="148"/>
      <c r="AF370" s="148"/>
      <c r="AG370" s="148" t="s">
        <v>143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5"/>
      <c r="B371" s="156"/>
      <c r="C371" s="294" t="s">
        <v>357</v>
      </c>
      <c r="D371" s="295"/>
      <c r="E371" s="295"/>
      <c r="F371" s="295"/>
      <c r="G371" s="295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145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5"/>
      <c r="B372" s="156"/>
      <c r="C372" s="193" t="s">
        <v>395</v>
      </c>
      <c r="D372" s="186"/>
      <c r="E372" s="187">
        <v>3.2486999999999999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147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">
      <c r="A373" s="155"/>
      <c r="B373" s="156"/>
      <c r="C373" s="193" t="s">
        <v>396</v>
      </c>
      <c r="D373" s="186"/>
      <c r="E373" s="187">
        <v>0.55581999999999998</v>
      </c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147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ht="22.5" outlineLevel="1" x14ac:dyDescent="0.2">
      <c r="A374" s="165">
        <v>27</v>
      </c>
      <c r="B374" s="166" t="s">
        <v>397</v>
      </c>
      <c r="C374" s="182" t="s">
        <v>398</v>
      </c>
      <c r="D374" s="167" t="s">
        <v>139</v>
      </c>
      <c r="E374" s="168">
        <v>21.04552</v>
      </c>
      <c r="F374" s="169"/>
      <c r="G374" s="170">
        <f>ROUND(E374*F374,2)</f>
        <v>0</v>
      </c>
      <c r="H374" s="169">
        <v>11.3</v>
      </c>
      <c r="I374" s="170">
        <f>ROUND(E374*H374,2)</f>
        <v>237.81</v>
      </c>
      <c r="J374" s="169">
        <v>63.8</v>
      </c>
      <c r="K374" s="170">
        <f>ROUND(E374*J374,2)</f>
        <v>1342.7</v>
      </c>
      <c r="L374" s="170">
        <v>21</v>
      </c>
      <c r="M374" s="170">
        <f>G374*(1+L374/100)</f>
        <v>0</v>
      </c>
      <c r="N374" s="170">
        <v>4.8999999999999998E-4</v>
      </c>
      <c r="O374" s="170">
        <f>ROUND(E374*N374,2)</f>
        <v>0.01</v>
      </c>
      <c r="P374" s="170">
        <v>1.4999999999999999E-2</v>
      </c>
      <c r="Q374" s="170">
        <f>ROUND(E374*P374,2)</f>
        <v>0.32</v>
      </c>
      <c r="R374" s="170" t="s">
        <v>335</v>
      </c>
      <c r="S374" s="170" t="s">
        <v>127</v>
      </c>
      <c r="T374" s="171" t="s">
        <v>141</v>
      </c>
      <c r="U374" s="157">
        <v>0.18</v>
      </c>
      <c r="V374" s="157">
        <f>ROUND(E374*U374,2)</f>
        <v>3.79</v>
      </c>
      <c r="W374" s="157"/>
      <c r="X374" s="157" t="s">
        <v>142</v>
      </c>
      <c r="Y374" s="148"/>
      <c r="Z374" s="148"/>
      <c r="AA374" s="148"/>
      <c r="AB374" s="148"/>
      <c r="AC374" s="148"/>
      <c r="AD374" s="148"/>
      <c r="AE374" s="148"/>
      <c r="AF374" s="148"/>
      <c r="AG374" s="148" t="s">
        <v>143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5"/>
      <c r="B375" s="156"/>
      <c r="C375" s="294" t="s">
        <v>357</v>
      </c>
      <c r="D375" s="295"/>
      <c r="E375" s="295"/>
      <c r="F375" s="295"/>
      <c r="G375" s="295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145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55"/>
      <c r="B376" s="156"/>
      <c r="C376" s="193" t="s">
        <v>399</v>
      </c>
      <c r="D376" s="186"/>
      <c r="E376" s="187">
        <v>6.0229999999999997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8"/>
      <c r="Z376" s="148"/>
      <c r="AA376" s="148"/>
      <c r="AB376" s="148"/>
      <c r="AC376" s="148"/>
      <c r="AD376" s="148"/>
      <c r="AE376" s="148"/>
      <c r="AF376" s="148"/>
      <c r="AG376" s="148" t="s">
        <v>147</v>
      </c>
      <c r="AH376" s="148">
        <v>0</v>
      </c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5"/>
      <c r="B377" s="156"/>
      <c r="C377" s="193" t="s">
        <v>400</v>
      </c>
      <c r="D377" s="186"/>
      <c r="E377" s="187">
        <v>7.2628000000000004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147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">
      <c r="A378" s="155"/>
      <c r="B378" s="156"/>
      <c r="C378" s="193" t="s">
        <v>401</v>
      </c>
      <c r="D378" s="186"/>
      <c r="E378" s="187">
        <v>2.8190900000000001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8"/>
      <c r="Z378" s="148"/>
      <c r="AA378" s="148"/>
      <c r="AB378" s="148"/>
      <c r="AC378" s="148"/>
      <c r="AD378" s="148"/>
      <c r="AE378" s="148"/>
      <c r="AF378" s="148"/>
      <c r="AG378" s="148" t="s">
        <v>147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55"/>
      <c r="B379" s="156"/>
      <c r="C379" s="193" t="s">
        <v>402</v>
      </c>
      <c r="D379" s="186"/>
      <c r="E379" s="187">
        <v>4.0575000000000001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147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">
      <c r="A380" s="155"/>
      <c r="B380" s="156"/>
      <c r="C380" s="193" t="s">
        <v>403</v>
      </c>
      <c r="D380" s="186"/>
      <c r="E380" s="187">
        <v>0.88312999999999997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8"/>
      <c r="Z380" s="148"/>
      <c r="AA380" s="148"/>
      <c r="AB380" s="148"/>
      <c r="AC380" s="148"/>
      <c r="AD380" s="148"/>
      <c r="AE380" s="148"/>
      <c r="AF380" s="148"/>
      <c r="AG380" s="148" t="s">
        <v>147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">
      <c r="A381" s="165">
        <v>28</v>
      </c>
      <c r="B381" s="166" t="s">
        <v>404</v>
      </c>
      <c r="C381" s="182" t="s">
        <v>405</v>
      </c>
      <c r="D381" s="167" t="s">
        <v>182</v>
      </c>
      <c r="E381" s="168">
        <v>224.64</v>
      </c>
      <c r="F381" s="169"/>
      <c r="G381" s="170">
        <f>ROUND(E381*F381,2)</f>
        <v>0</v>
      </c>
      <c r="H381" s="169">
        <v>0</v>
      </c>
      <c r="I381" s="170">
        <f>ROUND(E381*H381,2)</f>
        <v>0</v>
      </c>
      <c r="J381" s="169">
        <v>45.5</v>
      </c>
      <c r="K381" s="170">
        <f>ROUND(E381*J381,2)</f>
        <v>10221.120000000001</v>
      </c>
      <c r="L381" s="170">
        <v>21</v>
      </c>
      <c r="M381" s="170">
        <f>G381*(1+L381/100)</f>
        <v>0</v>
      </c>
      <c r="N381" s="170">
        <v>0</v>
      </c>
      <c r="O381" s="170">
        <f>ROUND(E381*N381,2)</f>
        <v>0</v>
      </c>
      <c r="P381" s="170">
        <v>1.507E-2</v>
      </c>
      <c r="Q381" s="170">
        <f>ROUND(E381*P381,2)</f>
        <v>3.39</v>
      </c>
      <c r="R381" s="170" t="s">
        <v>335</v>
      </c>
      <c r="S381" s="170" t="s">
        <v>127</v>
      </c>
      <c r="T381" s="171" t="s">
        <v>141</v>
      </c>
      <c r="U381" s="157">
        <v>0.11</v>
      </c>
      <c r="V381" s="157">
        <f>ROUND(E381*U381,2)</f>
        <v>24.71</v>
      </c>
      <c r="W381" s="157"/>
      <c r="X381" s="157" t="s">
        <v>142</v>
      </c>
      <c r="Y381" s="148"/>
      <c r="Z381" s="148"/>
      <c r="AA381" s="148"/>
      <c r="AB381" s="148"/>
      <c r="AC381" s="148"/>
      <c r="AD381" s="148"/>
      <c r="AE381" s="148"/>
      <c r="AF381" s="148"/>
      <c r="AG381" s="148" t="s">
        <v>143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">
      <c r="A382" s="155"/>
      <c r="B382" s="156"/>
      <c r="C382" s="193" t="s">
        <v>406</v>
      </c>
      <c r="D382" s="186"/>
      <c r="E382" s="187">
        <v>224.64</v>
      </c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147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ht="22.5" outlineLevel="1" x14ac:dyDescent="0.2">
      <c r="A383" s="165">
        <v>29</v>
      </c>
      <c r="B383" s="166" t="s">
        <v>407</v>
      </c>
      <c r="C383" s="182" t="s">
        <v>408</v>
      </c>
      <c r="D383" s="167" t="s">
        <v>139</v>
      </c>
      <c r="E383" s="168">
        <v>13.455</v>
      </c>
      <c r="F383" s="169"/>
      <c r="G383" s="170">
        <f>ROUND(E383*F383,2)</f>
        <v>0</v>
      </c>
      <c r="H383" s="169">
        <v>0</v>
      </c>
      <c r="I383" s="170">
        <f>ROUND(E383*H383,2)</f>
        <v>0</v>
      </c>
      <c r="J383" s="169">
        <v>256</v>
      </c>
      <c r="K383" s="170">
        <f>ROUND(E383*J383,2)</f>
        <v>3444.48</v>
      </c>
      <c r="L383" s="170">
        <v>21</v>
      </c>
      <c r="M383" s="170">
        <f>G383*(1+L383/100)</f>
        <v>0</v>
      </c>
      <c r="N383" s="170">
        <v>0</v>
      </c>
      <c r="O383" s="170">
        <f>ROUND(E383*N383,2)</f>
        <v>0</v>
      </c>
      <c r="P383" s="170">
        <v>6.8000000000000005E-2</v>
      </c>
      <c r="Q383" s="170">
        <f>ROUND(E383*P383,2)</f>
        <v>0.91</v>
      </c>
      <c r="R383" s="170" t="s">
        <v>335</v>
      </c>
      <c r="S383" s="170" t="s">
        <v>127</v>
      </c>
      <c r="T383" s="171" t="s">
        <v>141</v>
      </c>
      <c r="U383" s="157">
        <v>0.69</v>
      </c>
      <c r="V383" s="157">
        <f>ROUND(E383*U383,2)</f>
        <v>9.2799999999999994</v>
      </c>
      <c r="W383" s="157"/>
      <c r="X383" s="157" t="s">
        <v>142</v>
      </c>
      <c r="Y383" s="148"/>
      <c r="Z383" s="148"/>
      <c r="AA383" s="148"/>
      <c r="AB383" s="148"/>
      <c r="AC383" s="148"/>
      <c r="AD383" s="148"/>
      <c r="AE383" s="148"/>
      <c r="AF383" s="148"/>
      <c r="AG383" s="148" t="s">
        <v>143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">
      <c r="A384" s="155"/>
      <c r="B384" s="156"/>
      <c r="C384" s="294" t="s">
        <v>409</v>
      </c>
      <c r="D384" s="295"/>
      <c r="E384" s="295"/>
      <c r="F384" s="295"/>
      <c r="G384" s="295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8"/>
      <c r="Z384" s="148"/>
      <c r="AA384" s="148"/>
      <c r="AB384" s="148"/>
      <c r="AC384" s="148"/>
      <c r="AD384" s="148"/>
      <c r="AE384" s="148"/>
      <c r="AF384" s="148"/>
      <c r="AG384" s="148" t="s">
        <v>145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1" x14ac:dyDescent="0.2">
      <c r="A385" s="155"/>
      <c r="B385" s="156"/>
      <c r="C385" s="193" t="s">
        <v>410</v>
      </c>
      <c r="D385" s="186"/>
      <c r="E385" s="187">
        <v>13.455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48"/>
      <c r="Z385" s="148"/>
      <c r="AA385" s="148"/>
      <c r="AB385" s="148"/>
      <c r="AC385" s="148"/>
      <c r="AD385" s="148"/>
      <c r="AE385" s="148"/>
      <c r="AF385" s="148"/>
      <c r="AG385" s="148" t="s">
        <v>147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x14ac:dyDescent="0.2">
      <c r="A386" s="159" t="s">
        <v>122</v>
      </c>
      <c r="B386" s="160" t="s">
        <v>73</v>
      </c>
      <c r="C386" s="180" t="s">
        <v>74</v>
      </c>
      <c r="D386" s="161"/>
      <c r="E386" s="162"/>
      <c r="F386" s="163"/>
      <c r="G386" s="163">
        <f>SUMIF(AG387:AG391,"&lt;&gt;NOR",G387:G391)</f>
        <v>0</v>
      </c>
      <c r="H386" s="163"/>
      <c r="I386" s="163">
        <f>SUM(I387:I391)</f>
        <v>0</v>
      </c>
      <c r="J386" s="163"/>
      <c r="K386" s="163">
        <f>SUM(K387:K391)</f>
        <v>36094.68</v>
      </c>
      <c r="L386" s="163"/>
      <c r="M386" s="163">
        <f>SUM(M387:M391)</f>
        <v>0</v>
      </c>
      <c r="N386" s="163"/>
      <c r="O386" s="163">
        <f>SUM(O387:O391)</f>
        <v>0</v>
      </c>
      <c r="P386" s="163"/>
      <c r="Q386" s="163">
        <f>SUM(Q387:Q391)</f>
        <v>0</v>
      </c>
      <c r="R386" s="163"/>
      <c r="S386" s="163"/>
      <c r="T386" s="164"/>
      <c r="U386" s="158"/>
      <c r="V386" s="158">
        <f>SUM(V387:V391)</f>
        <v>87.45</v>
      </c>
      <c r="W386" s="158"/>
      <c r="X386" s="158"/>
      <c r="AG386" t="s">
        <v>123</v>
      </c>
    </row>
    <row r="387" spans="1:60" ht="33.75" outlineLevel="1" x14ac:dyDescent="0.2">
      <c r="A387" s="165">
        <v>30</v>
      </c>
      <c r="B387" s="166" t="s">
        <v>411</v>
      </c>
      <c r="C387" s="182" t="s">
        <v>412</v>
      </c>
      <c r="D387" s="167" t="s">
        <v>413</v>
      </c>
      <c r="E387" s="168">
        <v>15.900740000000001</v>
      </c>
      <c r="F387" s="169"/>
      <c r="G387" s="170">
        <f>ROUND(E387*F387,2)</f>
        <v>0</v>
      </c>
      <c r="H387" s="169">
        <v>0</v>
      </c>
      <c r="I387" s="170">
        <f>ROUND(E387*H387,2)</f>
        <v>0</v>
      </c>
      <c r="J387" s="169">
        <v>2270</v>
      </c>
      <c r="K387" s="170">
        <f>ROUND(E387*J387,2)</f>
        <v>36094.68</v>
      </c>
      <c r="L387" s="170">
        <v>21</v>
      </c>
      <c r="M387" s="170">
        <f>G387*(1+L387/100)</f>
        <v>0</v>
      </c>
      <c r="N387" s="170">
        <v>0</v>
      </c>
      <c r="O387" s="170">
        <f>ROUND(E387*N387,2)</f>
        <v>0</v>
      </c>
      <c r="P387" s="170">
        <v>0</v>
      </c>
      <c r="Q387" s="170">
        <f>ROUND(E387*P387,2)</f>
        <v>0</v>
      </c>
      <c r="R387" s="170" t="s">
        <v>218</v>
      </c>
      <c r="S387" s="170" t="s">
        <v>127</v>
      </c>
      <c r="T387" s="171" t="s">
        <v>141</v>
      </c>
      <c r="U387" s="157">
        <v>5.5</v>
      </c>
      <c r="V387" s="157">
        <f>ROUND(E387*U387,2)</f>
        <v>87.45</v>
      </c>
      <c r="W387" s="157"/>
      <c r="X387" s="157" t="s">
        <v>414</v>
      </c>
      <c r="Y387" s="148"/>
      <c r="Z387" s="148"/>
      <c r="AA387" s="148"/>
      <c r="AB387" s="148"/>
      <c r="AC387" s="148"/>
      <c r="AD387" s="148"/>
      <c r="AE387" s="148"/>
      <c r="AF387" s="148"/>
      <c r="AG387" s="148" t="s">
        <v>415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">
      <c r="A388" s="155"/>
      <c r="B388" s="156"/>
      <c r="C388" s="294" t="s">
        <v>416</v>
      </c>
      <c r="D388" s="295"/>
      <c r="E388" s="295"/>
      <c r="F388" s="295"/>
      <c r="G388" s="295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8"/>
      <c r="Z388" s="148"/>
      <c r="AA388" s="148"/>
      <c r="AB388" s="148"/>
      <c r="AC388" s="148"/>
      <c r="AD388" s="148"/>
      <c r="AE388" s="148"/>
      <c r="AF388" s="148"/>
      <c r="AG388" s="148" t="s">
        <v>145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">
      <c r="A389" s="155"/>
      <c r="B389" s="156"/>
      <c r="C389" s="193" t="s">
        <v>417</v>
      </c>
      <c r="D389" s="186"/>
      <c r="E389" s="18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8"/>
      <c r="Z389" s="148"/>
      <c r="AA389" s="148"/>
      <c r="AB389" s="148"/>
      <c r="AC389" s="148"/>
      <c r="AD389" s="148"/>
      <c r="AE389" s="148"/>
      <c r="AF389" s="148"/>
      <c r="AG389" s="148" t="s">
        <v>147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55"/>
      <c r="B390" s="156"/>
      <c r="C390" s="217" t="s">
        <v>710</v>
      </c>
      <c r="D390" s="186"/>
      <c r="E390" s="18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48"/>
      <c r="Z390" s="148"/>
      <c r="AA390" s="148"/>
      <c r="AB390" s="148"/>
      <c r="AC390" s="148"/>
      <c r="AD390" s="148"/>
      <c r="AE390" s="148"/>
      <c r="AF390" s="148"/>
      <c r="AG390" s="148" t="s">
        <v>147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1" x14ac:dyDescent="0.2">
      <c r="A391" s="155"/>
      <c r="B391" s="156"/>
      <c r="C391" s="217" t="s">
        <v>711</v>
      </c>
      <c r="D391" s="186"/>
      <c r="E391" s="187">
        <v>14.24424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8"/>
      <c r="Z391" s="148"/>
      <c r="AA391" s="148"/>
      <c r="AB391" s="148"/>
      <c r="AC391" s="148"/>
      <c r="AD391" s="148"/>
      <c r="AE391" s="148"/>
      <c r="AF391" s="148"/>
      <c r="AG391" s="148" t="s">
        <v>147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x14ac:dyDescent="0.2">
      <c r="A392" s="159" t="s">
        <v>122</v>
      </c>
      <c r="B392" s="160" t="s">
        <v>75</v>
      </c>
      <c r="C392" s="180" t="s">
        <v>76</v>
      </c>
      <c r="D392" s="161"/>
      <c r="E392" s="162"/>
      <c r="F392" s="163"/>
      <c r="G392" s="163">
        <f>SUMIF(AG393:AG471,"&lt;&gt;NOR",G393:G471)</f>
        <v>0</v>
      </c>
      <c r="H392" s="163"/>
      <c r="I392" s="163">
        <f>SUM(I393:I471)</f>
        <v>8827820.7300000004</v>
      </c>
      <c r="J392" s="163"/>
      <c r="K392" s="163">
        <f>SUM(K393:K471)</f>
        <v>544266.02</v>
      </c>
      <c r="L392" s="163"/>
      <c r="M392" s="163">
        <f>SUM(M393:M471)</f>
        <v>0</v>
      </c>
      <c r="N392" s="163"/>
      <c r="O392" s="163">
        <f>SUM(O393:O471)</f>
        <v>23.05</v>
      </c>
      <c r="P392" s="163"/>
      <c r="Q392" s="163">
        <f>SUM(Q393:Q471)</f>
        <v>0</v>
      </c>
      <c r="R392" s="163"/>
      <c r="S392" s="163"/>
      <c r="T392" s="164"/>
      <c r="U392" s="158"/>
      <c r="V392" s="158">
        <f>SUM(V393:V471)</f>
        <v>1105.82</v>
      </c>
      <c r="W392" s="158"/>
      <c r="X392" s="158"/>
      <c r="AG392" t="s">
        <v>123</v>
      </c>
    </row>
    <row r="393" spans="1:60" outlineLevel="1" x14ac:dyDescent="0.2">
      <c r="A393" s="165">
        <v>31</v>
      </c>
      <c r="B393" s="166" t="s">
        <v>418</v>
      </c>
      <c r="C393" s="182" t="s">
        <v>640</v>
      </c>
      <c r="D393" s="167" t="s">
        <v>182</v>
      </c>
      <c r="E393" s="168">
        <v>2204.4369999999999</v>
      </c>
      <c r="F393" s="169"/>
      <c r="G393" s="170">
        <f>ROUND(E393*F393,2)</f>
        <v>0</v>
      </c>
      <c r="H393" s="169">
        <v>16.350000000000001</v>
      </c>
      <c r="I393" s="170">
        <f>ROUND(E393*H393,2)</f>
        <v>36042.54</v>
      </c>
      <c r="J393" s="169">
        <v>231.65</v>
      </c>
      <c r="K393" s="170">
        <f>ROUND(E393*J393,2)</f>
        <v>510657.83</v>
      </c>
      <c r="L393" s="170">
        <v>21</v>
      </c>
      <c r="M393" s="170">
        <f>G393*(1+L393/100)</f>
        <v>0</v>
      </c>
      <c r="N393" s="170">
        <v>2.0000000000000002E-5</v>
      </c>
      <c r="O393" s="170">
        <f>ROUND(E393*N393,2)</f>
        <v>0.04</v>
      </c>
      <c r="P393" s="170">
        <v>0</v>
      </c>
      <c r="Q393" s="170">
        <f>ROUND(E393*P393,2)</f>
        <v>0</v>
      </c>
      <c r="R393" s="170" t="s">
        <v>419</v>
      </c>
      <c r="S393" s="170" t="s">
        <v>127</v>
      </c>
      <c r="T393" s="171" t="s">
        <v>141</v>
      </c>
      <c r="U393" s="157">
        <v>0.47</v>
      </c>
      <c r="V393" s="157">
        <f>ROUND(E393*U393,2)</f>
        <v>1036.0899999999999</v>
      </c>
      <c r="W393" s="157"/>
      <c r="X393" s="157" t="s">
        <v>142</v>
      </c>
      <c r="Y393" s="148"/>
      <c r="Z393" s="148"/>
      <c r="AA393" s="148"/>
      <c r="AB393" s="148"/>
      <c r="AC393" s="148"/>
      <c r="AD393" s="148"/>
      <c r="AE393" s="148"/>
      <c r="AF393" s="148"/>
      <c r="AG393" s="148" t="s">
        <v>143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1" x14ac:dyDescent="0.2">
      <c r="A394" s="155"/>
      <c r="B394" s="156"/>
      <c r="C394" s="193" t="s">
        <v>219</v>
      </c>
      <c r="D394" s="186"/>
      <c r="E394" s="187">
        <v>3.8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8"/>
      <c r="Z394" s="148"/>
      <c r="AA394" s="148"/>
      <c r="AB394" s="148"/>
      <c r="AC394" s="148"/>
      <c r="AD394" s="148"/>
      <c r="AE394" s="148"/>
      <c r="AF394" s="148"/>
      <c r="AG394" s="148" t="s">
        <v>147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1" x14ac:dyDescent="0.2">
      <c r="A395" s="155"/>
      <c r="B395" s="156"/>
      <c r="C395" s="193" t="s">
        <v>420</v>
      </c>
      <c r="D395" s="186"/>
      <c r="E395" s="187">
        <v>28.56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8"/>
      <c r="Z395" s="148"/>
      <c r="AA395" s="148"/>
      <c r="AB395" s="148"/>
      <c r="AC395" s="148"/>
      <c r="AD395" s="148"/>
      <c r="AE395" s="148"/>
      <c r="AF395" s="148"/>
      <c r="AG395" s="148" t="s">
        <v>147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1" x14ac:dyDescent="0.2">
      <c r="A396" s="155"/>
      <c r="B396" s="156"/>
      <c r="C396" s="193" t="s">
        <v>221</v>
      </c>
      <c r="D396" s="186"/>
      <c r="E396" s="187">
        <v>84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48"/>
      <c r="Z396" s="148"/>
      <c r="AA396" s="148"/>
      <c r="AB396" s="148"/>
      <c r="AC396" s="148"/>
      <c r="AD396" s="148"/>
      <c r="AE396" s="148"/>
      <c r="AF396" s="148"/>
      <c r="AG396" s="148" t="s">
        <v>147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">
      <c r="A397" s="155"/>
      <c r="B397" s="156"/>
      <c r="C397" s="193" t="s">
        <v>222</v>
      </c>
      <c r="D397" s="186"/>
      <c r="E397" s="187">
        <v>28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8"/>
      <c r="Z397" s="148"/>
      <c r="AA397" s="148"/>
      <c r="AB397" s="148"/>
      <c r="AC397" s="148"/>
      <c r="AD397" s="148"/>
      <c r="AE397" s="148"/>
      <c r="AF397" s="148"/>
      <c r="AG397" s="148" t="s">
        <v>147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">
      <c r="A398" s="155"/>
      <c r="B398" s="156"/>
      <c r="C398" s="193" t="s">
        <v>223</v>
      </c>
      <c r="D398" s="186"/>
      <c r="E398" s="187">
        <v>8.1999999999999993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8"/>
      <c r="Z398" s="148"/>
      <c r="AA398" s="148"/>
      <c r="AB398" s="148"/>
      <c r="AC398" s="148"/>
      <c r="AD398" s="148"/>
      <c r="AE398" s="148"/>
      <c r="AF398" s="148"/>
      <c r="AG398" s="148" t="s">
        <v>147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">
      <c r="A399" s="155"/>
      <c r="B399" s="156"/>
      <c r="C399" s="193" t="s">
        <v>224</v>
      </c>
      <c r="D399" s="186"/>
      <c r="E399" s="187">
        <v>39.6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8"/>
      <c r="Z399" s="148"/>
      <c r="AA399" s="148"/>
      <c r="AB399" s="148"/>
      <c r="AC399" s="148"/>
      <c r="AD399" s="148"/>
      <c r="AE399" s="148"/>
      <c r="AF399" s="148"/>
      <c r="AG399" s="148" t="s">
        <v>147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1" x14ac:dyDescent="0.2">
      <c r="A400" s="155"/>
      <c r="B400" s="156"/>
      <c r="C400" s="193" t="s">
        <v>421</v>
      </c>
      <c r="D400" s="186"/>
      <c r="E400" s="187">
        <v>84.8</v>
      </c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8"/>
      <c r="Z400" s="148"/>
      <c r="AA400" s="148"/>
      <c r="AB400" s="148"/>
      <c r="AC400" s="148"/>
      <c r="AD400" s="148"/>
      <c r="AE400" s="148"/>
      <c r="AF400" s="148"/>
      <c r="AG400" s="148" t="s">
        <v>147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">
      <c r="A401" s="155"/>
      <c r="B401" s="156"/>
      <c r="C401" s="193" t="s">
        <v>226</v>
      </c>
      <c r="D401" s="186"/>
      <c r="E401" s="187">
        <v>31.3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48"/>
      <c r="Z401" s="148"/>
      <c r="AA401" s="148"/>
      <c r="AB401" s="148"/>
      <c r="AC401" s="148"/>
      <c r="AD401" s="148"/>
      <c r="AE401" s="148"/>
      <c r="AF401" s="148"/>
      <c r="AG401" s="148" t="s">
        <v>147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1" x14ac:dyDescent="0.2">
      <c r="A402" s="155"/>
      <c r="B402" s="156"/>
      <c r="C402" s="193" t="s">
        <v>227</v>
      </c>
      <c r="D402" s="186"/>
      <c r="E402" s="187">
        <v>23.2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8"/>
      <c r="Z402" s="148"/>
      <c r="AA402" s="148"/>
      <c r="AB402" s="148"/>
      <c r="AC402" s="148"/>
      <c r="AD402" s="148"/>
      <c r="AE402" s="148"/>
      <c r="AF402" s="148"/>
      <c r="AG402" s="148" t="s">
        <v>147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1" x14ac:dyDescent="0.2">
      <c r="A403" s="155"/>
      <c r="B403" s="156"/>
      <c r="C403" s="193" t="s">
        <v>228</v>
      </c>
      <c r="D403" s="186"/>
      <c r="E403" s="187">
        <v>3.68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8"/>
      <c r="Z403" s="148"/>
      <c r="AA403" s="148"/>
      <c r="AB403" s="148"/>
      <c r="AC403" s="148"/>
      <c r="AD403" s="148"/>
      <c r="AE403" s="148"/>
      <c r="AF403" s="148"/>
      <c r="AG403" s="148" t="s">
        <v>147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1" x14ac:dyDescent="0.2">
      <c r="A404" s="155"/>
      <c r="B404" s="156"/>
      <c r="C404" s="193" t="s">
        <v>194</v>
      </c>
      <c r="D404" s="186"/>
      <c r="E404" s="187">
        <v>1.413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8"/>
      <c r="Z404" s="148"/>
      <c r="AA404" s="148"/>
      <c r="AB404" s="148"/>
      <c r="AC404" s="148"/>
      <c r="AD404" s="148"/>
      <c r="AE404" s="148"/>
      <c r="AF404" s="148"/>
      <c r="AG404" s="148" t="s">
        <v>147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1" x14ac:dyDescent="0.2">
      <c r="A405" s="155"/>
      <c r="B405" s="156"/>
      <c r="C405" s="193" t="s">
        <v>229</v>
      </c>
      <c r="D405" s="186"/>
      <c r="E405" s="187">
        <v>4.3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8"/>
      <c r="Z405" s="148"/>
      <c r="AA405" s="148"/>
      <c r="AB405" s="148"/>
      <c r="AC405" s="148"/>
      <c r="AD405" s="148"/>
      <c r="AE405" s="148"/>
      <c r="AF405" s="148"/>
      <c r="AG405" s="148" t="s">
        <v>147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1" x14ac:dyDescent="0.2">
      <c r="A406" s="155"/>
      <c r="B406" s="156"/>
      <c r="C406" s="193" t="s">
        <v>194</v>
      </c>
      <c r="D406" s="186"/>
      <c r="E406" s="187">
        <v>1.413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48"/>
      <c r="Z406" s="148"/>
      <c r="AA406" s="148"/>
      <c r="AB406" s="148"/>
      <c r="AC406" s="148"/>
      <c r="AD406" s="148"/>
      <c r="AE406" s="148"/>
      <c r="AF406" s="148"/>
      <c r="AG406" s="148" t="s">
        <v>147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55"/>
      <c r="B407" s="156"/>
      <c r="C407" s="193" t="s">
        <v>230</v>
      </c>
      <c r="D407" s="186"/>
      <c r="E407" s="187">
        <v>25.2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8"/>
      <c r="Z407" s="148"/>
      <c r="AA407" s="148"/>
      <c r="AB407" s="148"/>
      <c r="AC407" s="148"/>
      <c r="AD407" s="148"/>
      <c r="AE407" s="148"/>
      <c r="AF407" s="148"/>
      <c r="AG407" s="148" t="s">
        <v>147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1" x14ac:dyDescent="0.2">
      <c r="A408" s="155"/>
      <c r="B408" s="156"/>
      <c r="C408" s="193" t="s">
        <v>231</v>
      </c>
      <c r="D408" s="186"/>
      <c r="E408" s="187">
        <v>24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8"/>
      <c r="Z408" s="148"/>
      <c r="AA408" s="148"/>
      <c r="AB408" s="148"/>
      <c r="AC408" s="148"/>
      <c r="AD408" s="148"/>
      <c r="AE408" s="148"/>
      <c r="AF408" s="148"/>
      <c r="AG408" s="148" t="s">
        <v>147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1" x14ac:dyDescent="0.2">
      <c r="A409" s="155"/>
      <c r="B409" s="156"/>
      <c r="C409" s="193" t="s">
        <v>232</v>
      </c>
      <c r="D409" s="186"/>
      <c r="E409" s="187">
        <v>52.36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8"/>
      <c r="Z409" s="148"/>
      <c r="AA409" s="148"/>
      <c r="AB409" s="148"/>
      <c r="AC409" s="148"/>
      <c r="AD409" s="148"/>
      <c r="AE409" s="148"/>
      <c r="AF409" s="148"/>
      <c r="AG409" s="148" t="s">
        <v>147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1" x14ac:dyDescent="0.2">
      <c r="A410" s="155"/>
      <c r="B410" s="156"/>
      <c r="C410" s="193" t="s">
        <v>199</v>
      </c>
      <c r="D410" s="186"/>
      <c r="E410" s="187">
        <v>22.451000000000001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8"/>
      <c r="Z410" s="148"/>
      <c r="AA410" s="148"/>
      <c r="AB410" s="148"/>
      <c r="AC410" s="148"/>
      <c r="AD410" s="148"/>
      <c r="AE410" s="148"/>
      <c r="AF410" s="148"/>
      <c r="AG410" s="148" t="s">
        <v>147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1" x14ac:dyDescent="0.2">
      <c r="A411" s="155"/>
      <c r="B411" s="156"/>
      <c r="C411" s="193" t="s">
        <v>422</v>
      </c>
      <c r="D411" s="186"/>
      <c r="E411" s="187">
        <v>65.28</v>
      </c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48"/>
      <c r="Z411" s="148"/>
      <c r="AA411" s="148"/>
      <c r="AB411" s="148"/>
      <c r="AC411" s="148"/>
      <c r="AD411" s="148"/>
      <c r="AE411" s="148"/>
      <c r="AF411" s="148"/>
      <c r="AG411" s="148" t="s">
        <v>147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55"/>
      <c r="B412" s="156"/>
      <c r="C412" s="193" t="s">
        <v>423</v>
      </c>
      <c r="D412" s="186"/>
      <c r="E412" s="187">
        <v>341.12</v>
      </c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48"/>
      <c r="Z412" s="148"/>
      <c r="AA412" s="148"/>
      <c r="AB412" s="148"/>
      <c r="AC412" s="148"/>
      <c r="AD412" s="148"/>
      <c r="AE412" s="148"/>
      <c r="AF412" s="148"/>
      <c r="AG412" s="148" t="s">
        <v>147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1" x14ac:dyDescent="0.2">
      <c r="A413" s="155"/>
      <c r="B413" s="156"/>
      <c r="C413" s="193" t="s">
        <v>424</v>
      </c>
      <c r="D413" s="186"/>
      <c r="E413" s="187">
        <v>143.04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48"/>
      <c r="Z413" s="148"/>
      <c r="AA413" s="148"/>
      <c r="AB413" s="148"/>
      <c r="AC413" s="148"/>
      <c r="AD413" s="148"/>
      <c r="AE413" s="148"/>
      <c r="AF413" s="148"/>
      <c r="AG413" s="148" t="s">
        <v>147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1" x14ac:dyDescent="0.2">
      <c r="A414" s="155"/>
      <c r="B414" s="156"/>
      <c r="C414" s="193" t="s">
        <v>425</v>
      </c>
      <c r="D414" s="186"/>
      <c r="E414" s="187">
        <v>566.72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48"/>
      <c r="Z414" s="148"/>
      <c r="AA414" s="148"/>
      <c r="AB414" s="148"/>
      <c r="AC414" s="148"/>
      <c r="AD414" s="148"/>
      <c r="AE414" s="148"/>
      <c r="AF414" s="148"/>
      <c r="AG414" s="148" t="s">
        <v>147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1" x14ac:dyDescent="0.2">
      <c r="A415" s="155"/>
      <c r="B415" s="156"/>
      <c r="C415" s="193" t="s">
        <v>426</v>
      </c>
      <c r="D415" s="186"/>
      <c r="E415" s="187">
        <v>36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48"/>
      <c r="Z415" s="148"/>
      <c r="AA415" s="148"/>
      <c r="AB415" s="148"/>
      <c r="AC415" s="148"/>
      <c r="AD415" s="148"/>
      <c r="AE415" s="148"/>
      <c r="AF415" s="148"/>
      <c r="AG415" s="148" t="s">
        <v>147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1" x14ac:dyDescent="0.2">
      <c r="A416" s="155"/>
      <c r="B416" s="156"/>
      <c r="C416" s="193" t="s">
        <v>427</v>
      </c>
      <c r="D416" s="186"/>
      <c r="E416" s="187">
        <v>268</v>
      </c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48"/>
      <c r="Z416" s="148"/>
      <c r="AA416" s="148"/>
      <c r="AB416" s="148"/>
      <c r="AC416" s="148"/>
      <c r="AD416" s="148"/>
      <c r="AE416" s="148"/>
      <c r="AF416" s="148"/>
      <c r="AG416" s="148" t="s">
        <v>147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1" x14ac:dyDescent="0.2">
      <c r="A417" s="155"/>
      <c r="B417" s="156"/>
      <c r="C417" s="193" t="s">
        <v>239</v>
      </c>
      <c r="D417" s="186"/>
      <c r="E417" s="187">
        <v>13.2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48"/>
      <c r="Z417" s="148"/>
      <c r="AA417" s="148"/>
      <c r="AB417" s="148"/>
      <c r="AC417" s="148"/>
      <c r="AD417" s="148"/>
      <c r="AE417" s="148"/>
      <c r="AF417" s="148"/>
      <c r="AG417" s="148" t="s">
        <v>147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1" x14ac:dyDescent="0.2">
      <c r="A418" s="155"/>
      <c r="B418" s="156"/>
      <c r="C418" s="193" t="s">
        <v>428</v>
      </c>
      <c r="D418" s="186"/>
      <c r="E418" s="187">
        <v>131.19999999999999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48"/>
      <c r="Z418" s="148"/>
      <c r="AA418" s="148"/>
      <c r="AB418" s="148"/>
      <c r="AC418" s="148"/>
      <c r="AD418" s="148"/>
      <c r="AE418" s="148"/>
      <c r="AF418" s="148"/>
      <c r="AG418" s="148" t="s">
        <v>147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1" x14ac:dyDescent="0.2">
      <c r="A419" s="155"/>
      <c r="B419" s="156"/>
      <c r="C419" s="193" t="s">
        <v>429</v>
      </c>
      <c r="D419" s="186"/>
      <c r="E419" s="187">
        <v>52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48"/>
      <c r="Z419" s="148"/>
      <c r="AA419" s="148"/>
      <c r="AB419" s="148"/>
      <c r="AC419" s="148"/>
      <c r="AD419" s="148"/>
      <c r="AE419" s="148"/>
      <c r="AF419" s="148"/>
      <c r="AG419" s="148" t="s">
        <v>147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1" x14ac:dyDescent="0.2">
      <c r="A420" s="155"/>
      <c r="B420" s="156"/>
      <c r="C420" s="193" t="s">
        <v>430</v>
      </c>
      <c r="D420" s="186"/>
      <c r="E420" s="187">
        <v>121.6</v>
      </c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48"/>
      <c r="Z420" s="148"/>
      <c r="AA420" s="148"/>
      <c r="AB420" s="148"/>
      <c r="AC420" s="148"/>
      <c r="AD420" s="148"/>
      <c r="AE420" s="148"/>
      <c r="AF420" s="148"/>
      <c r="AG420" s="148" t="s">
        <v>147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1" x14ac:dyDescent="0.2">
      <c r="A421" s="165">
        <v>32</v>
      </c>
      <c r="B421" s="166" t="s">
        <v>431</v>
      </c>
      <c r="C421" s="182" t="s">
        <v>641</v>
      </c>
      <c r="D421" s="167" t="s">
        <v>182</v>
      </c>
      <c r="E421" s="168">
        <v>27.923300000000001</v>
      </c>
      <c r="F421" s="169"/>
      <c r="G421" s="170">
        <f>ROUND(E421*F421,2)</f>
        <v>0</v>
      </c>
      <c r="H421" s="169">
        <v>23.18</v>
      </c>
      <c r="I421" s="170">
        <f>ROUND(E421*H421,2)</f>
        <v>647.26</v>
      </c>
      <c r="J421" s="169">
        <v>374.32</v>
      </c>
      <c r="K421" s="170">
        <f>ROUND(E421*J421,2)</f>
        <v>10452.25</v>
      </c>
      <c r="L421" s="170">
        <v>21</v>
      </c>
      <c r="M421" s="170">
        <f>G421*(1+L421/100)</f>
        <v>0</v>
      </c>
      <c r="N421" s="170">
        <v>2.0000000000000002E-5</v>
      </c>
      <c r="O421" s="170">
        <f>ROUND(E421*N421,2)</f>
        <v>0</v>
      </c>
      <c r="P421" s="170">
        <v>0</v>
      </c>
      <c r="Q421" s="170">
        <f>ROUND(E421*P421,2)</f>
        <v>0</v>
      </c>
      <c r="R421" s="170" t="s">
        <v>419</v>
      </c>
      <c r="S421" s="170" t="s">
        <v>127</v>
      </c>
      <c r="T421" s="171" t="s">
        <v>141</v>
      </c>
      <c r="U421" s="157">
        <v>0.75700000000000001</v>
      </c>
      <c r="V421" s="157">
        <f>ROUND(E421*U421,2)</f>
        <v>21.14</v>
      </c>
      <c r="W421" s="157"/>
      <c r="X421" s="157" t="s">
        <v>142</v>
      </c>
      <c r="Y421" s="148"/>
      <c r="Z421" s="148"/>
      <c r="AA421" s="148"/>
      <c r="AB421" s="148"/>
      <c r="AC421" s="148"/>
      <c r="AD421" s="148"/>
      <c r="AE421" s="148"/>
      <c r="AF421" s="148"/>
      <c r="AG421" s="148" t="s">
        <v>143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1" x14ac:dyDescent="0.2">
      <c r="A422" s="155"/>
      <c r="B422" s="156"/>
      <c r="C422" s="193" t="s">
        <v>432</v>
      </c>
      <c r="D422" s="186"/>
      <c r="E422" s="187">
        <v>10.14</v>
      </c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48"/>
      <c r="Z422" s="148"/>
      <c r="AA422" s="148"/>
      <c r="AB422" s="148"/>
      <c r="AC422" s="148"/>
      <c r="AD422" s="148"/>
      <c r="AE422" s="148"/>
      <c r="AF422" s="148"/>
      <c r="AG422" s="148" t="s">
        <v>147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1" x14ac:dyDescent="0.2">
      <c r="A423" s="155"/>
      <c r="B423" s="156"/>
      <c r="C423" s="193" t="s">
        <v>433</v>
      </c>
      <c r="D423" s="186"/>
      <c r="E423" s="187">
        <v>6.65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48"/>
      <c r="Z423" s="148"/>
      <c r="AA423" s="148"/>
      <c r="AB423" s="148"/>
      <c r="AC423" s="148"/>
      <c r="AD423" s="148"/>
      <c r="AE423" s="148"/>
      <c r="AF423" s="148"/>
      <c r="AG423" s="148" t="s">
        <v>147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1" x14ac:dyDescent="0.2">
      <c r="A424" s="155"/>
      <c r="B424" s="156"/>
      <c r="C424" s="193" t="s">
        <v>212</v>
      </c>
      <c r="D424" s="186"/>
      <c r="E424" s="187">
        <v>1.8683000000000001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48"/>
      <c r="Z424" s="148"/>
      <c r="AA424" s="148"/>
      <c r="AB424" s="148"/>
      <c r="AC424" s="148"/>
      <c r="AD424" s="148"/>
      <c r="AE424" s="148"/>
      <c r="AF424" s="148"/>
      <c r="AG424" s="148" t="s">
        <v>147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1" x14ac:dyDescent="0.2">
      <c r="A425" s="155"/>
      <c r="B425" s="156"/>
      <c r="C425" s="193" t="s">
        <v>434</v>
      </c>
      <c r="D425" s="186"/>
      <c r="E425" s="187">
        <v>6.91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48"/>
      <c r="Z425" s="148"/>
      <c r="AA425" s="148"/>
      <c r="AB425" s="148"/>
      <c r="AC425" s="148"/>
      <c r="AD425" s="148"/>
      <c r="AE425" s="148"/>
      <c r="AF425" s="148"/>
      <c r="AG425" s="148" t="s">
        <v>147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1" x14ac:dyDescent="0.2">
      <c r="A426" s="155"/>
      <c r="B426" s="156"/>
      <c r="C426" s="193" t="s">
        <v>214</v>
      </c>
      <c r="D426" s="186"/>
      <c r="E426" s="187">
        <v>2.355</v>
      </c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48"/>
      <c r="Z426" s="148"/>
      <c r="AA426" s="148"/>
      <c r="AB426" s="148"/>
      <c r="AC426" s="148"/>
      <c r="AD426" s="148"/>
      <c r="AE426" s="148"/>
      <c r="AF426" s="148"/>
      <c r="AG426" s="148" t="s">
        <v>147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1" x14ac:dyDescent="0.2">
      <c r="A427" s="165">
        <v>33</v>
      </c>
      <c r="B427" s="166" t="s">
        <v>435</v>
      </c>
      <c r="C427" s="182" t="s">
        <v>642</v>
      </c>
      <c r="D427" s="167" t="s">
        <v>182</v>
      </c>
      <c r="E427" s="168">
        <v>8.1</v>
      </c>
      <c r="F427" s="169"/>
      <c r="G427" s="170">
        <f>ROUND(E427*F427,2)</f>
        <v>0</v>
      </c>
      <c r="H427" s="169">
        <v>22.46</v>
      </c>
      <c r="I427" s="170">
        <f>ROUND(E427*H427,2)</f>
        <v>181.93</v>
      </c>
      <c r="J427" s="169">
        <v>263.04000000000002</v>
      </c>
      <c r="K427" s="170">
        <f>ROUND(E427*J427,2)</f>
        <v>2130.62</v>
      </c>
      <c r="L427" s="170">
        <v>21</v>
      </c>
      <c r="M427" s="170">
        <f>G427*(1+L427/100)</f>
        <v>0</v>
      </c>
      <c r="N427" s="170">
        <v>2.9999999999999997E-4</v>
      </c>
      <c r="O427" s="170">
        <f>ROUND(E427*N427,2)</f>
        <v>0</v>
      </c>
      <c r="P427" s="170">
        <v>0</v>
      </c>
      <c r="Q427" s="170">
        <f>ROUND(E427*P427,2)</f>
        <v>0</v>
      </c>
      <c r="R427" s="170" t="s">
        <v>419</v>
      </c>
      <c r="S427" s="170" t="s">
        <v>127</v>
      </c>
      <c r="T427" s="171" t="s">
        <v>141</v>
      </c>
      <c r="U427" s="157">
        <v>0.53200000000000003</v>
      </c>
      <c r="V427" s="157">
        <f>ROUND(E427*U427,2)</f>
        <v>4.3099999999999996</v>
      </c>
      <c r="W427" s="157"/>
      <c r="X427" s="157" t="s">
        <v>142</v>
      </c>
      <c r="Y427" s="148"/>
      <c r="Z427" s="148"/>
      <c r="AA427" s="148"/>
      <c r="AB427" s="148"/>
      <c r="AC427" s="148"/>
      <c r="AD427" s="148"/>
      <c r="AE427" s="148"/>
      <c r="AF427" s="148"/>
      <c r="AG427" s="148" t="s">
        <v>143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1" x14ac:dyDescent="0.2">
      <c r="A428" s="155"/>
      <c r="B428" s="156"/>
      <c r="C428" s="193" t="s">
        <v>436</v>
      </c>
      <c r="D428" s="186"/>
      <c r="E428" s="187">
        <v>8.1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48"/>
      <c r="Z428" s="148"/>
      <c r="AA428" s="148"/>
      <c r="AB428" s="148"/>
      <c r="AC428" s="148"/>
      <c r="AD428" s="148"/>
      <c r="AE428" s="148"/>
      <c r="AF428" s="148"/>
      <c r="AG428" s="148" t="s">
        <v>147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ht="33.75" outlineLevel="1" x14ac:dyDescent="0.2">
      <c r="A429" s="172">
        <v>34</v>
      </c>
      <c r="B429" s="173" t="s">
        <v>437</v>
      </c>
      <c r="C429" s="182" t="s">
        <v>643</v>
      </c>
      <c r="D429" s="174" t="s">
        <v>438</v>
      </c>
      <c r="E429" s="175">
        <v>1</v>
      </c>
      <c r="F429" s="176"/>
      <c r="G429" s="177">
        <f t="shared" ref="G429:G466" si="0">ROUND(E429*F429,2)</f>
        <v>0</v>
      </c>
      <c r="H429" s="176">
        <v>9315</v>
      </c>
      <c r="I429" s="177">
        <f t="shared" ref="I429:I466" si="1">ROUND(E429*H429,2)</f>
        <v>9315</v>
      </c>
      <c r="J429" s="176">
        <v>0</v>
      </c>
      <c r="K429" s="177">
        <f t="shared" ref="K429:K466" si="2">ROUND(E429*J429,2)</f>
        <v>0</v>
      </c>
      <c r="L429" s="177">
        <v>21</v>
      </c>
      <c r="M429" s="177">
        <f t="shared" ref="M429:M466" si="3">G429*(1+L429/100)</f>
        <v>0</v>
      </c>
      <c r="N429" s="177">
        <v>2.3E-2</v>
      </c>
      <c r="O429" s="177">
        <f t="shared" ref="O429:O466" si="4">ROUND(E429*N429,2)</f>
        <v>0.02</v>
      </c>
      <c r="P429" s="177">
        <v>0</v>
      </c>
      <c r="Q429" s="177">
        <f t="shared" ref="Q429:Q466" si="5">ROUND(E429*P429,2)</f>
        <v>0</v>
      </c>
      <c r="R429" s="177"/>
      <c r="S429" s="177" t="s">
        <v>281</v>
      </c>
      <c r="T429" s="178" t="s">
        <v>128</v>
      </c>
      <c r="U429" s="157">
        <v>0</v>
      </c>
      <c r="V429" s="157">
        <f t="shared" ref="V429:V466" si="6">ROUND(E429*U429,2)</f>
        <v>0</v>
      </c>
      <c r="W429" s="157"/>
      <c r="X429" s="157" t="s">
        <v>439</v>
      </c>
      <c r="Y429" s="148"/>
      <c r="Z429" s="148"/>
      <c r="AA429" s="148"/>
      <c r="AB429" s="148"/>
      <c r="AC429" s="148"/>
      <c r="AD429" s="148"/>
      <c r="AE429" s="148"/>
      <c r="AF429" s="148"/>
      <c r="AG429" s="148" t="s">
        <v>440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1" x14ac:dyDescent="0.2">
      <c r="A430" s="172"/>
      <c r="B430" s="173"/>
      <c r="C430" s="298" t="s">
        <v>644</v>
      </c>
      <c r="D430" s="299"/>
      <c r="E430" s="299"/>
      <c r="F430" s="299"/>
      <c r="G430" s="299"/>
      <c r="H430" s="176"/>
      <c r="I430" s="177"/>
      <c r="J430" s="176"/>
      <c r="K430" s="177"/>
      <c r="L430" s="177"/>
      <c r="M430" s="177"/>
      <c r="N430" s="177"/>
      <c r="O430" s="177"/>
      <c r="P430" s="177"/>
      <c r="Q430" s="177"/>
      <c r="R430" s="177"/>
      <c r="S430" s="177"/>
      <c r="T430" s="178"/>
      <c r="U430" s="157"/>
      <c r="V430" s="157"/>
      <c r="W430" s="157"/>
      <c r="X430" s="157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ht="33.75" outlineLevel="1" x14ac:dyDescent="0.2">
      <c r="A431" s="172">
        <v>35</v>
      </c>
      <c r="B431" s="166" t="s">
        <v>456</v>
      </c>
      <c r="C431" s="182" t="s">
        <v>645</v>
      </c>
      <c r="D431" s="167" t="s">
        <v>438</v>
      </c>
      <c r="E431" s="168">
        <v>3</v>
      </c>
      <c r="F431" s="169"/>
      <c r="G431" s="170">
        <f t="shared" ref="G431:G465" si="7">ROUND(E431*F431,2)</f>
        <v>0</v>
      </c>
      <c r="H431" s="176">
        <v>21114</v>
      </c>
      <c r="I431" s="177">
        <f t="shared" si="1"/>
        <v>63342</v>
      </c>
      <c r="J431" s="176">
        <v>0</v>
      </c>
      <c r="K431" s="177">
        <f t="shared" si="2"/>
        <v>0</v>
      </c>
      <c r="L431" s="177">
        <v>21</v>
      </c>
      <c r="M431" s="177">
        <f t="shared" si="3"/>
        <v>0</v>
      </c>
      <c r="N431" s="177">
        <v>5.3999999999999999E-2</v>
      </c>
      <c r="O431" s="177">
        <f t="shared" si="4"/>
        <v>0.16</v>
      </c>
      <c r="P431" s="177">
        <v>0</v>
      </c>
      <c r="Q431" s="177">
        <f t="shared" si="5"/>
        <v>0</v>
      </c>
      <c r="R431" s="177"/>
      <c r="S431" s="177" t="s">
        <v>281</v>
      </c>
      <c r="T431" s="178" t="s">
        <v>128</v>
      </c>
      <c r="U431" s="157">
        <v>0</v>
      </c>
      <c r="V431" s="157">
        <f t="shared" si="6"/>
        <v>0</v>
      </c>
      <c r="W431" s="157"/>
      <c r="X431" s="157" t="s">
        <v>439</v>
      </c>
      <c r="Y431" s="148"/>
      <c r="Z431" s="148"/>
      <c r="AA431" s="148"/>
      <c r="AB431" s="148"/>
      <c r="AC431" s="148"/>
      <c r="AD431" s="148"/>
      <c r="AE431" s="148"/>
      <c r="AF431" s="148"/>
      <c r="AG431" s="148" t="s">
        <v>440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ht="33.75" outlineLevel="1" x14ac:dyDescent="0.2">
      <c r="A432" s="172">
        <v>36</v>
      </c>
      <c r="B432" s="166" t="s">
        <v>441</v>
      </c>
      <c r="C432" s="182" t="s">
        <v>646</v>
      </c>
      <c r="D432" s="167" t="s">
        <v>438</v>
      </c>
      <c r="E432" s="168">
        <v>5</v>
      </c>
      <c r="F432" s="169"/>
      <c r="G432" s="170">
        <f t="shared" si="7"/>
        <v>0</v>
      </c>
      <c r="H432" s="176">
        <v>14000</v>
      </c>
      <c r="I432" s="177">
        <f t="shared" si="1"/>
        <v>70000</v>
      </c>
      <c r="J432" s="176">
        <v>0</v>
      </c>
      <c r="K432" s="177">
        <f t="shared" si="2"/>
        <v>0</v>
      </c>
      <c r="L432" s="177">
        <v>21</v>
      </c>
      <c r="M432" s="177">
        <f t="shared" si="3"/>
        <v>0</v>
      </c>
      <c r="N432" s="177">
        <v>3.5999999999999997E-2</v>
      </c>
      <c r="O432" s="177">
        <f t="shared" si="4"/>
        <v>0.18</v>
      </c>
      <c r="P432" s="177">
        <v>0</v>
      </c>
      <c r="Q432" s="177">
        <f t="shared" si="5"/>
        <v>0</v>
      </c>
      <c r="R432" s="177"/>
      <c r="S432" s="177" t="s">
        <v>281</v>
      </c>
      <c r="T432" s="178" t="s">
        <v>128</v>
      </c>
      <c r="U432" s="157">
        <v>0</v>
      </c>
      <c r="V432" s="157">
        <f t="shared" si="6"/>
        <v>0</v>
      </c>
      <c r="W432" s="157"/>
      <c r="X432" s="157" t="s">
        <v>439</v>
      </c>
      <c r="Y432" s="148"/>
      <c r="Z432" s="148"/>
      <c r="AA432" s="148"/>
      <c r="AB432" s="148"/>
      <c r="AC432" s="148"/>
      <c r="AD432" s="148"/>
      <c r="AE432" s="148"/>
      <c r="AF432" s="148"/>
      <c r="AG432" s="148" t="s">
        <v>440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ht="33.75" outlineLevel="1" x14ac:dyDescent="0.2">
      <c r="A433" s="172">
        <v>37</v>
      </c>
      <c r="B433" s="166" t="s">
        <v>442</v>
      </c>
      <c r="C433" s="182" t="s">
        <v>647</v>
      </c>
      <c r="D433" s="167" t="s">
        <v>438</v>
      </c>
      <c r="E433" s="168">
        <v>2</v>
      </c>
      <c r="F433" s="169"/>
      <c r="G433" s="170">
        <f t="shared" si="7"/>
        <v>0</v>
      </c>
      <c r="H433" s="176">
        <v>17595</v>
      </c>
      <c r="I433" s="177">
        <f t="shared" si="1"/>
        <v>35190</v>
      </c>
      <c r="J433" s="176">
        <v>0</v>
      </c>
      <c r="K433" s="177">
        <f t="shared" si="2"/>
        <v>0</v>
      </c>
      <c r="L433" s="177">
        <v>21</v>
      </c>
      <c r="M433" s="177">
        <f t="shared" si="3"/>
        <v>0</v>
      </c>
      <c r="N433" s="177">
        <v>4.8000000000000001E-2</v>
      </c>
      <c r="O433" s="177">
        <f t="shared" si="4"/>
        <v>0.1</v>
      </c>
      <c r="P433" s="177">
        <v>0</v>
      </c>
      <c r="Q433" s="177">
        <f t="shared" si="5"/>
        <v>0</v>
      </c>
      <c r="R433" s="177"/>
      <c r="S433" s="177" t="s">
        <v>281</v>
      </c>
      <c r="T433" s="178" t="s">
        <v>128</v>
      </c>
      <c r="U433" s="157">
        <v>0</v>
      </c>
      <c r="V433" s="157">
        <f t="shared" si="6"/>
        <v>0</v>
      </c>
      <c r="W433" s="157"/>
      <c r="X433" s="157" t="s">
        <v>439</v>
      </c>
      <c r="Y433" s="148"/>
      <c r="Z433" s="148"/>
      <c r="AA433" s="148"/>
      <c r="AB433" s="148"/>
      <c r="AC433" s="148"/>
      <c r="AD433" s="148"/>
      <c r="AE433" s="148"/>
      <c r="AF433" s="148"/>
      <c r="AG433" s="148" t="s">
        <v>440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ht="33.75" outlineLevel="1" x14ac:dyDescent="0.2">
      <c r="A434" s="172">
        <v>38</v>
      </c>
      <c r="B434" s="166" t="s">
        <v>648</v>
      </c>
      <c r="C434" s="182" t="s">
        <v>649</v>
      </c>
      <c r="D434" s="167" t="s">
        <v>438</v>
      </c>
      <c r="E434" s="168">
        <v>2</v>
      </c>
      <c r="F434" s="169"/>
      <c r="G434" s="170">
        <f t="shared" si="7"/>
        <v>0</v>
      </c>
      <c r="H434" s="176">
        <v>12000</v>
      </c>
      <c r="I434" s="177">
        <f t="shared" si="1"/>
        <v>24000</v>
      </c>
      <c r="J434" s="176">
        <v>0</v>
      </c>
      <c r="K434" s="177">
        <f t="shared" si="2"/>
        <v>0</v>
      </c>
      <c r="L434" s="177">
        <v>21</v>
      </c>
      <c r="M434" s="177">
        <f t="shared" si="3"/>
        <v>0</v>
      </c>
      <c r="N434" s="177">
        <v>3.2000000000000001E-2</v>
      </c>
      <c r="O434" s="177">
        <f t="shared" si="4"/>
        <v>0.06</v>
      </c>
      <c r="P434" s="177">
        <v>0</v>
      </c>
      <c r="Q434" s="177">
        <f t="shared" si="5"/>
        <v>0</v>
      </c>
      <c r="R434" s="177"/>
      <c r="S434" s="177" t="s">
        <v>281</v>
      </c>
      <c r="T434" s="178" t="s">
        <v>128</v>
      </c>
      <c r="U434" s="157">
        <v>0</v>
      </c>
      <c r="V434" s="157">
        <f t="shared" si="6"/>
        <v>0</v>
      </c>
      <c r="W434" s="157"/>
      <c r="X434" s="157" t="s">
        <v>439</v>
      </c>
      <c r="Y434" s="148"/>
      <c r="Z434" s="148"/>
      <c r="AA434" s="148"/>
      <c r="AB434" s="148"/>
      <c r="AC434" s="148"/>
      <c r="AD434" s="148"/>
      <c r="AE434" s="148"/>
      <c r="AF434" s="148"/>
      <c r="AG434" s="148" t="s">
        <v>440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ht="33.75" outlineLevel="1" x14ac:dyDescent="0.2">
      <c r="A435" s="172">
        <v>39</v>
      </c>
      <c r="B435" s="166" t="s">
        <v>650</v>
      </c>
      <c r="C435" s="182" t="s">
        <v>651</v>
      </c>
      <c r="D435" s="167" t="s">
        <v>438</v>
      </c>
      <c r="E435" s="168">
        <v>5</v>
      </c>
      <c r="F435" s="169"/>
      <c r="G435" s="170">
        <f t="shared" si="7"/>
        <v>0</v>
      </c>
      <c r="H435" s="176">
        <v>38088</v>
      </c>
      <c r="I435" s="177">
        <f t="shared" si="1"/>
        <v>190440</v>
      </c>
      <c r="J435" s="176">
        <v>0</v>
      </c>
      <c r="K435" s="177">
        <f t="shared" si="2"/>
        <v>0</v>
      </c>
      <c r="L435" s="177">
        <v>21</v>
      </c>
      <c r="M435" s="177">
        <f t="shared" si="3"/>
        <v>0</v>
      </c>
      <c r="N435" s="177">
        <v>0.104</v>
      </c>
      <c r="O435" s="177">
        <f t="shared" si="4"/>
        <v>0.52</v>
      </c>
      <c r="P435" s="177">
        <v>0</v>
      </c>
      <c r="Q435" s="177">
        <f t="shared" si="5"/>
        <v>0</v>
      </c>
      <c r="R435" s="177"/>
      <c r="S435" s="177" t="s">
        <v>281</v>
      </c>
      <c r="T435" s="178" t="s">
        <v>128</v>
      </c>
      <c r="U435" s="157">
        <v>0</v>
      </c>
      <c r="V435" s="157">
        <f t="shared" si="6"/>
        <v>0</v>
      </c>
      <c r="W435" s="157"/>
      <c r="X435" s="157" t="s">
        <v>439</v>
      </c>
      <c r="Y435" s="148"/>
      <c r="Z435" s="148"/>
      <c r="AA435" s="148"/>
      <c r="AB435" s="148"/>
      <c r="AC435" s="148"/>
      <c r="AD435" s="148"/>
      <c r="AE435" s="148"/>
      <c r="AF435" s="148"/>
      <c r="AG435" s="148" t="s">
        <v>440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ht="33.75" outlineLevel="1" x14ac:dyDescent="0.2">
      <c r="A436" s="172">
        <v>40</v>
      </c>
      <c r="B436" s="166" t="s">
        <v>648</v>
      </c>
      <c r="C436" s="182" t="s">
        <v>652</v>
      </c>
      <c r="D436" s="167" t="s">
        <v>438</v>
      </c>
      <c r="E436" s="168">
        <v>2</v>
      </c>
      <c r="F436" s="169"/>
      <c r="G436" s="170">
        <f t="shared" si="7"/>
        <v>0</v>
      </c>
      <c r="H436" s="176">
        <v>6826</v>
      </c>
      <c r="I436" s="177">
        <f t="shared" si="1"/>
        <v>13652</v>
      </c>
      <c r="J436" s="176">
        <v>0</v>
      </c>
      <c r="K436" s="177">
        <f t="shared" si="2"/>
        <v>0</v>
      </c>
      <c r="L436" s="177">
        <v>21</v>
      </c>
      <c r="M436" s="177">
        <f t="shared" si="3"/>
        <v>0</v>
      </c>
      <c r="N436" s="177">
        <v>1.4999999999999999E-2</v>
      </c>
      <c r="O436" s="177">
        <f t="shared" si="4"/>
        <v>0.03</v>
      </c>
      <c r="P436" s="177">
        <v>0</v>
      </c>
      <c r="Q436" s="177">
        <f t="shared" si="5"/>
        <v>0</v>
      </c>
      <c r="R436" s="177"/>
      <c r="S436" s="177" t="s">
        <v>281</v>
      </c>
      <c r="T436" s="178" t="s">
        <v>128</v>
      </c>
      <c r="U436" s="157">
        <v>0</v>
      </c>
      <c r="V436" s="157">
        <f t="shared" si="6"/>
        <v>0</v>
      </c>
      <c r="W436" s="157"/>
      <c r="X436" s="157" t="s">
        <v>439</v>
      </c>
      <c r="Y436" s="148"/>
      <c r="Z436" s="148"/>
      <c r="AA436" s="148"/>
      <c r="AB436" s="148"/>
      <c r="AC436" s="148"/>
      <c r="AD436" s="148"/>
      <c r="AE436" s="148"/>
      <c r="AF436" s="148"/>
      <c r="AG436" s="148" t="s">
        <v>440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ht="33.75" outlineLevel="1" x14ac:dyDescent="0.2">
      <c r="A437" s="172">
        <v>41</v>
      </c>
      <c r="B437" s="166" t="s">
        <v>443</v>
      </c>
      <c r="C437" s="182" t="s">
        <v>653</v>
      </c>
      <c r="D437" s="167" t="s">
        <v>438</v>
      </c>
      <c r="E437" s="168">
        <v>4</v>
      </c>
      <c r="F437" s="169"/>
      <c r="G437" s="170">
        <f t="shared" si="7"/>
        <v>0</v>
      </c>
      <c r="H437" s="176">
        <v>22639</v>
      </c>
      <c r="I437" s="177">
        <f t="shared" si="1"/>
        <v>90556</v>
      </c>
      <c r="J437" s="176">
        <v>0</v>
      </c>
      <c r="K437" s="177">
        <f t="shared" si="2"/>
        <v>0</v>
      </c>
      <c r="L437" s="177">
        <v>21</v>
      </c>
      <c r="M437" s="177">
        <f t="shared" si="3"/>
        <v>0</v>
      </c>
      <c r="N437" s="177">
        <v>5.8000000000000003E-2</v>
      </c>
      <c r="O437" s="177">
        <f t="shared" si="4"/>
        <v>0.23</v>
      </c>
      <c r="P437" s="177">
        <v>0</v>
      </c>
      <c r="Q437" s="177">
        <f t="shared" si="5"/>
        <v>0</v>
      </c>
      <c r="R437" s="177"/>
      <c r="S437" s="177" t="s">
        <v>281</v>
      </c>
      <c r="T437" s="178" t="s">
        <v>128</v>
      </c>
      <c r="U437" s="157">
        <v>0</v>
      </c>
      <c r="V437" s="157">
        <f t="shared" si="6"/>
        <v>0</v>
      </c>
      <c r="W437" s="157"/>
      <c r="X437" s="157" t="s">
        <v>439</v>
      </c>
      <c r="Y437" s="148"/>
      <c r="Z437" s="148"/>
      <c r="AA437" s="148"/>
      <c r="AB437" s="148"/>
      <c r="AC437" s="148"/>
      <c r="AD437" s="148"/>
      <c r="AE437" s="148"/>
      <c r="AF437" s="148"/>
      <c r="AG437" s="148" t="s">
        <v>440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ht="33.75" outlineLevel="1" x14ac:dyDescent="0.2">
      <c r="A438" s="172">
        <v>42</v>
      </c>
      <c r="B438" s="166" t="s">
        <v>444</v>
      </c>
      <c r="C438" s="182" t="s">
        <v>654</v>
      </c>
      <c r="D438" s="167" t="s">
        <v>438</v>
      </c>
      <c r="E438" s="168">
        <v>1</v>
      </c>
      <c r="F438" s="169"/>
      <c r="G438" s="170">
        <f t="shared" si="7"/>
        <v>0</v>
      </c>
      <c r="H438" s="176">
        <v>19941</v>
      </c>
      <c r="I438" s="177">
        <f t="shared" si="1"/>
        <v>19941</v>
      </c>
      <c r="J438" s="176">
        <v>0</v>
      </c>
      <c r="K438" s="177">
        <f t="shared" si="2"/>
        <v>0</v>
      </c>
      <c r="L438" s="177">
        <v>21</v>
      </c>
      <c r="M438" s="177">
        <f t="shared" si="3"/>
        <v>0</v>
      </c>
      <c r="N438" s="177">
        <v>5.0999999999999997E-2</v>
      </c>
      <c r="O438" s="177">
        <f t="shared" si="4"/>
        <v>0.05</v>
      </c>
      <c r="P438" s="177">
        <v>0</v>
      </c>
      <c r="Q438" s="177">
        <f t="shared" si="5"/>
        <v>0</v>
      </c>
      <c r="R438" s="177"/>
      <c r="S438" s="177" t="s">
        <v>281</v>
      </c>
      <c r="T438" s="178" t="s">
        <v>128</v>
      </c>
      <c r="U438" s="157">
        <v>0</v>
      </c>
      <c r="V438" s="157">
        <f t="shared" si="6"/>
        <v>0</v>
      </c>
      <c r="W438" s="157"/>
      <c r="X438" s="157" t="s">
        <v>439</v>
      </c>
      <c r="Y438" s="148"/>
      <c r="Z438" s="148"/>
      <c r="AA438" s="148"/>
      <c r="AB438" s="148"/>
      <c r="AC438" s="148"/>
      <c r="AD438" s="148"/>
      <c r="AE438" s="148"/>
      <c r="AF438" s="148"/>
      <c r="AG438" s="148" t="s">
        <v>440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ht="33.75" outlineLevel="1" x14ac:dyDescent="0.2">
      <c r="A439" s="172">
        <v>43</v>
      </c>
      <c r="B439" s="166" t="s">
        <v>445</v>
      </c>
      <c r="C439" s="182" t="s">
        <v>655</v>
      </c>
      <c r="D439" s="167" t="s">
        <v>438</v>
      </c>
      <c r="E439" s="168">
        <v>1</v>
      </c>
      <c r="F439" s="169"/>
      <c r="G439" s="170">
        <f t="shared" si="7"/>
        <v>0</v>
      </c>
      <c r="H439" s="176">
        <v>19044</v>
      </c>
      <c r="I439" s="177">
        <f t="shared" si="1"/>
        <v>19044</v>
      </c>
      <c r="J439" s="176">
        <v>0</v>
      </c>
      <c r="K439" s="177">
        <f t="shared" si="2"/>
        <v>0</v>
      </c>
      <c r="L439" s="177">
        <v>21</v>
      </c>
      <c r="M439" s="177">
        <f t="shared" si="3"/>
        <v>0</v>
      </c>
      <c r="N439" s="177">
        <v>4.1000000000000002E-2</v>
      </c>
      <c r="O439" s="177">
        <f t="shared" si="4"/>
        <v>0.04</v>
      </c>
      <c r="P439" s="177">
        <v>0</v>
      </c>
      <c r="Q439" s="177">
        <f t="shared" si="5"/>
        <v>0</v>
      </c>
      <c r="R439" s="177"/>
      <c r="S439" s="177" t="s">
        <v>281</v>
      </c>
      <c r="T439" s="178" t="s">
        <v>128</v>
      </c>
      <c r="U439" s="157">
        <v>0</v>
      </c>
      <c r="V439" s="157">
        <f t="shared" si="6"/>
        <v>0</v>
      </c>
      <c r="W439" s="157"/>
      <c r="X439" s="157" t="s">
        <v>439</v>
      </c>
      <c r="Y439" s="148"/>
      <c r="Z439" s="148"/>
      <c r="AA439" s="148"/>
      <c r="AB439" s="148"/>
      <c r="AC439" s="148"/>
      <c r="AD439" s="148"/>
      <c r="AE439" s="148"/>
      <c r="AF439" s="148"/>
      <c r="AG439" s="148" t="s">
        <v>440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ht="33.75" outlineLevel="1" x14ac:dyDescent="0.2">
      <c r="A440" s="172">
        <v>44</v>
      </c>
      <c r="B440" s="166" t="s">
        <v>446</v>
      </c>
      <c r="C440" s="182" t="s">
        <v>656</v>
      </c>
      <c r="D440" s="167" t="s">
        <v>438</v>
      </c>
      <c r="E440" s="168">
        <v>12</v>
      </c>
      <c r="F440" s="169"/>
      <c r="G440" s="170">
        <f t="shared" si="7"/>
        <v>0</v>
      </c>
      <c r="H440" s="176">
        <v>22253</v>
      </c>
      <c r="I440" s="177">
        <f t="shared" si="1"/>
        <v>267036</v>
      </c>
      <c r="J440" s="176">
        <v>0</v>
      </c>
      <c r="K440" s="177">
        <f t="shared" si="2"/>
        <v>0</v>
      </c>
      <c r="L440" s="177">
        <v>21</v>
      </c>
      <c r="M440" s="177">
        <f t="shared" si="3"/>
        <v>0</v>
      </c>
      <c r="N440" s="177">
        <v>4.8000000000000001E-2</v>
      </c>
      <c r="O440" s="177">
        <f t="shared" si="4"/>
        <v>0.57999999999999996</v>
      </c>
      <c r="P440" s="177">
        <v>0</v>
      </c>
      <c r="Q440" s="177">
        <f t="shared" si="5"/>
        <v>0</v>
      </c>
      <c r="R440" s="177"/>
      <c r="S440" s="177" t="s">
        <v>281</v>
      </c>
      <c r="T440" s="178" t="s">
        <v>128</v>
      </c>
      <c r="U440" s="157">
        <v>0</v>
      </c>
      <c r="V440" s="157">
        <f t="shared" si="6"/>
        <v>0</v>
      </c>
      <c r="W440" s="157"/>
      <c r="X440" s="157" t="s">
        <v>439</v>
      </c>
      <c r="Y440" s="148"/>
      <c r="Z440" s="148"/>
      <c r="AA440" s="148"/>
      <c r="AB440" s="148"/>
      <c r="AC440" s="148"/>
      <c r="AD440" s="148"/>
      <c r="AE440" s="148"/>
      <c r="AF440" s="148"/>
      <c r="AG440" s="148" t="s">
        <v>440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ht="33.75" outlineLevel="1" x14ac:dyDescent="0.2">
      <c r="A441" s="172">
        <v>45</v>
      </c>
      <c r="B441" s="166" t="s">
        <v>447</v>
      </c>
      <c r="C441" s="182" t="s">
        <v>657</v>
      </c>
      <c r="D441" s="167" t="s">
        <v>438</v>
      </c>
      <c r="E441" s="168">
        <v>2</v>
      </c>
      <c r="F441" s="169"/>
      <c r="G441" s="170">
        <f t="shared" si="7"/>
        <v>0</v>
      </c>
      <c r="H441" s="176">
        <v>23753</v>
      </c>
      <c r="I441" s="177">
        <f t="shared" si="1"/>
        <v>47506</v>
      </c>
      <c r="J441" s="176">
        <v>0</v>
      </c>
      <c r="K441" s="177">
        <f t="shared" si="2"/>
        <v>0</v>
      </c>
      <c r="L441" s="177">
        <v>21</v>
      </c>
      <c r="M441" s="177">
        <f t="shared" si="3"/>
        <v>0</v>
      </c>
      <c r="N441" s="177">
        <v>6.0999999999999999E-2</v>
      </c>
      <c r="O441" s="177">
        <f t="shared" si="4"/>
        <v>0.12</v>
      </c>
      <c r="P441" s="177">
        <v>0</v>
      </c>
      <c r="Q441" s="177">
        <f t="shared" si="5"/>
        <v>0</v>
      </c>
      <c r="R441" s="177"/>
      <c r="S441" s="177" t="s">
        <v>281</v>
      </c>
      <c r="T441" s="178" t="s">
        <v>128</v>
      </c>
      <c r="U441" s="157">
        <v>0</v>
      </c>
      <c r="V441" s="157">
        <f t="shared" si="6"/>
        <v>0</v>
      </c>
      <c r="W441" s="157"/>
      <c r="X441" s="157" t="s">
        <v>439</v>
      </c>
      <c r="Y441" s="148"/>
      <c r="Z441" s="148"/>
      <c r="AA441" s="148"/>
      <c r="AB441" s="148"/>
      <c r="AC441" s="148"/>
      <c r="AD441" s="148"/>
      <c r="AE441" s="148"/>
      <c r="AF441" s="148"/>
      <c r="AG441" s="148" t="s">
        <v>440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ht="33.75" outlineLevel="1" x14ac:dyDescent="0.2">
      <c r="A442" s="172">
        <v>45</v>
      </c>
      <c r="B442" s="166" t="s">
        <v>658</v>
      </c>
      <c r="C442" s="182" t="s">
        <v>659</v>
      </c>
      <c r="D442" s="167" t="s">
        <v>438</v>
      </c>
      <c r="E442" s="168">
        <v>3</v>
      </c>
      <c r="F442" s="169"/>
      <c r="G442" s="170">
        <f t="shared" si="7"/>
        <v>0</v>
      </c>
      <c r="H442" s="176">
        <v>16100</v>
      </c>
      <c r="I442" s="177">
        <f t="shared" si="1"/>
        <v>48300</v>
      </c>
      <c r="J442" s="176">
        <v>0</v>
      </c>
      <c r="K442" s="177">
        <f t="shared" si="2"/>
        <v>0</v>
      </c>
      <c r="L442" s="177">
        <v>21</v>
      </c>
      <c r="M442" s="177">
        <f t="shared" si="3"/>
        <v>0</v>
      </c>
      <c r="N442" s="177">
        <v>0.05</v>
      </c>
      <c r="O442" s="177">
        <f t="shared" si="4"/>
        <v>0.15</v>
      </c>
      <c r="P442" s="177">
        <v>0</v>
      </c>
      <c r="Q442" s="177">
        <f t="shared" si="5"/>
        <v>0</v>
      </c>
      <c r="R442" s="177"/>
      <c r="S442" s="177" t="s">
        <v>281</v>
      </c>
      <c r="T442" s="178" t="s">
        <v>128</v>
      </c>
      <c r="U442" s="157">
        <v>0</v>
      </c>
      <c r="V442" s="157">
        <f t="shared" si="6"/>
        <v>0</v>
      </c>
      <c r="W442" s="157"/>
      <c r="X442" s="157" t="s">
        <v>439</v>
      </c>
      <c r="Y442" s="148"/>
      <c r="Z442" s="148"/>
      <c r="AA442" s="148"/>
      <c r="AB442" s="148"/>
      <c r="AC442" s="148"/>
      <c r="AD442" s="148"/>
      <c r="AE442" s="148"/>
      <c r="AF442" s="148"/>
      <c r="AG442" s="148" t="s">
        <v>440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ht="33.75" outlineLevel="1" x14ac:dyDescent="0.2">
      <c r="A443" s="172">
        <v>46</v>
      </c>
      <c r="B443" s="166" t="s">
        <v>448</v>
      </c>
      <c r="C443" s="182" t="s">
        <v>660</v>
      </c>
      <c r="D443" s="167" t="s">
        <v>438</v>
      </c>
      <c r="E443" s="168">
        <v>4</v>
      </c>
      <c r="F443" s="169"/>
      <c r="G443" s="170">
        <f t="shared" si="7"/>
        <v>0</v>
      </c>
      <c r="H443" s="176">
        <v>35581</v>
      </c>
      <c r="I443" s="177">
        <f t="shared" si="1"/>
        <v>142324</v>
      </c>
      <c r="J443" s="176">
        <v>0</v>
      </c>
      <c r="K443" s="177">
        <f t="shared" si="2"/>
        <v>0</v>
      </c>
      <c r="L443" s="177">
        <v>21</v>
      </c>
      <c r="M443" s="177">
        <f t="shared" si="3"/>
        <v>0</v>
      </c>
      <c r="N443" s="177">
        <v>7.6999999999999999E-2</v>
      </c>
      <c r="O443" s="177">
        <f t="shared" si="4"/>
        <v>0.31</v>
      </c>
      <c r="P443" s="177">
        <v>0</v>
      </c>
      <c r="Q443" s="177">
        <f t="shared" si="5"/>
        <v>0</v>
      </c>
      <c r="R443" s="177"/>
      <c r="S443" s="177" t="s">
        <v>281</v>
      </c>
      <c r="T443" s="178" t="s">
        <v>128</v>
      </c>
      <c r="U443" s="157">
        <v>0</v>
      </c>
      <c r="V443" s="157">
        <f t="shared" si="6"/>
        <v>0</v>
      </c>
      <c r="W443" s="157"/>
      <c r="X443" s="157" t="s">
        <v>439</v>
      </c>
      <c r="Y443" s="148"/>
      <c r="Z443" s="148"/>
      <c r="AA443" s="148"/>
      <c r="AB443" s="148"/>
      <c r="AC443" s="148"/>
      <c r="AD443" s="148"/>
      <c r="AE443" s="148"/>
      <c r="AF443" s="148"/>
      <c r="AG443" s="148" t="s">
        <v>440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ht="33.75" outlineLevel="1" x14ac:dyDescent="0.2">
      <c r="A444" s="172">
        <v>47</v>
      </c>
      <c r="B444" s="166" t="s">
        <v>449</v>
      </c>
      <c r="C444" s="182" t="s">
        <v>661</v>
      </c>
      <c r="D444" s="167" t="s">
        <v>438</v>
      </c>
      <c r="E444" s="168">
        <v>1</v>
      </c>
      <c r="F444" s="169"/>
      <c r="G444" s="170">
        <f t="shared" si="7"/>
        <v>0</v>
      </c>
      <c r="H444" s="176">
        <v>36800</v>
      </c>
      <c r="I444" s="177">
        <f t="shared" si="1"/>
        <v>36800</v>
      </c>
      <c r="J444" s="176">
        <v>0</v>
      </c>
      <c r="K444" s="177">
        <f t="shared" si="2"/>
        <v>0</v>
      </c>
      <c r="L444" s="177">
        <v>21</v>
      </c>
      <c r="M444" s="177">
        <f t="shared" si="3"/>
        <v>0</v>
      </c>
      <c r="N444" s="177">
        <v>0.08</v>
      </c>
      <c r="O444" s="177">
        <f t="shared" si="4"/>
        <v>0.08</v>
      </c>
      <c r="P444" s="177">
        <v>0</v>
      </c>
      <c r="Q444" s="177">
        <f t="shared" si="5"/>
        <v>0</v>
      </c>
      <c r="R444" s="177"/>
      <c r="S444" s="177" t="s">
        <v>281</v>
      </c>
      <c r="T444" s="178" t="s">
        <v>128</v>
      </c>
      <c r="U444" s="157">
        <v>0</v>
      </c>
      <c r="V444" s="157">
        <f t="shared" si="6"/>
        <v>0</v>
      </c>
      <c r="W444" s="157"/>
      <c r="X444" s="157" t="s">
        <v>439</v>
      </c>
      <c r="Y444" s="148"/>
      <c r="Z444" s="148"/>
      <c r="AA444" s="148"/>
      <c r="AB444" s="148"/>
      <c r="AC444" s="148"/>
      <c r="AD444" s="148"/>
      <c r="AE444" s="148"/>
      <c r="AF444" s="148"/>
      <c r="AG444" s="148" t="s">
        <v>440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ht="33.75" outlineLevel="1" x14ac:dyDescent="0.2">
      <c r="A445" s="172">
        <v>48</v>
      </c>
      <c r="B445" s="166" t="s">
        <v>450</v>
      </c>
      <c r="C445" s="182" t="s">
        <v>662</v>
      </c>
      <c r="D445" s="167" t="s">
        <v>438</v>
      </c>
      <c r="E445" s="168">
        <v>1</v>
      </c>
      <c r="F445" s="169"/>
      <c r="G445" s="170">
        <f t="shared" si="7"/>
        <v>0</v>
      </c>
      <c r="H445" s="176">
        <v>6325</v>
      </c>
      <c r="I445" s="177">
        <f t="shared" si="1"/>
        <v>6325</v>
      </c>
      <c r="J445" s="176">
        <v>0</v>
      </c>
      <c r="K445" s="177">
        <f t="shared" si="2"/>
        <v>0</v>
      </c>
      <c r="L445" s="177">
        <v>21</v>
      </c>
      <c r="M445" s="177">
        <f t="shared" si="3"/>
        <v>0</v>
      </c>
      <c r="N445" s="177">
        <v>1.4E-2</v>
      </c>
      <c r="O445" s="177">
        <f t="shared" si="4"/>
        <v>0.01</v>
      </c>
      <c r="P445" s="177">
        <v>0</v>
      </c>
      <c r="Q445" s="177">
        <f t="shared" si="5"/>
        <v>0</v>
      </c>
      <c r="R445" s="177"/>
      <c r="S445" s="177" t="s">
        <v>281</v>
      </c>
      <c r="T445" s="178" t="s">
        <v>128</v>
      </c>
      <c r="U445" s="157">
        <v>0</v>
      </c>
      <c r="V445" s="157">
        <f t="shared" si="6"/>
        <v>0</v>
      </c>
      <c r="W445" s="157"/>
      <c r="X445" s="157" t="s">
        <v>439</v>
      </c>
      <c r="Y445" s="148"/>
      <c r="Z445" s="148"/>
      <c r="AA445" s="148"/>
      <c r="AB445" s="148"/>
      <c r="AC445" s="148"/>
      <c r="AD445" s="148"/>
      <c r="AE445" s="148"/>
      <c r="AF445" s="148"/>
      <c r="AG445" s="148" t="s">
        <v>440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ht="33.75" outlineLevel="1" x14ac:dyDescent="0.2">
      <c r="A446" s="172">
        <v>49</v>
      </c>
      <c r="B446" s="166" t="s">
        <v>451</v>
      </c>
      <c r="C446" s="182" t="s">
        <v>663</v>
      </c>
      <c r="D446" s="167" t="s">
        <v>438</v>
      </c>
      <c r="E446" s="168">
        <v>2</v>
      </c>
      <c r="F446" s="169"/>
      <c r="G446" s="170">
        <f t="shared" si="7"/>
        <v>0</v>
      </c>
      <c r="H446" s="176">
        <v>22604</v>
      </c>
      <c r="I446" s="177">
        <f t="shared" si="1"/>
        <v>45208</v>
      </c>
      <c r="J446" s="176">
        <v>0</v>
      </c>
      <c r="K446" s="177">
        <f t="shared" si="2"/>
        <v>0</v>
      </c>
      <c r="L446" s="177">
        <v>21</v>
      </c>
      <c r="M446" s="177">
        <f t="shared" si="3"/>
        <v>0</v>
      </c>
      <c r="N446" s="177">
        <v>6.3E-2</v>
      </c>
      <c r="O446" s="177">
        <f t="shared" si="4"/>
        <v>0.13</v>
      </c>
      <c r="P446" s="177">
        <v>0</v>
      </c>
      <c r="Q446" s="177">
        <f t="shared" si="5"/>
        <v>0</v>
      </c>
      <c r="R446" s="177"/>
      <c r="S446" s="177" t="s">
        <v>281</v>
      </c>
      <c r="T446" s="178" t="s">
        <v>128</v>
      </c>
      <c r="U446" s="157">
        <v>0</v>
      </c>
      <c r="V446" s="157">
        <f t="shared" si="6"/>
        <v>0</v>
      </c>
      <c r="W446" s="157"/>
      <c r="X446" s="157" t="s">
        <v>439</v>
      </c>
      <c r="Y446" s="148"/>
      <c r="Z446" s="148"/>
      <c r="AA446" s="148"/>
      <c r="AB446" s="148"/>
      <c r="AC446" s="148"/>
      <c r="AD446" s="148"/>
      <c r="AE446" s="148"/>
      <c r="AF446" s="148"/>
      <c r="AG446" s="148" t="s">
        <v>440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ht="33.75" outlineLevel="1" x14ac:dyDescent="0.2">
      <c r="A447" s="172">
        <v>50</v>
      </c>
      <c r="B447" s="166" t="s">
        <v>452</v>
      </c>
      <c r="C447" s="182" t="s">
        <v>664</v>
      </c>
      <c r="D447" s="167" t="s">
        <v>438</v>
      </c>
      <c r="E447" s="168">
        <v>4</v>
      </c>
      <c r="F447" s="169"/>
      <c r="G447" s="170">
        <f t="shared" si="7"/>
        <v>0</v>
      </c>
      <c r="H447" s="176">
        <v>26565</v>
      </c>
      <c r="I447" s="177">
        <f t="shared" si="1"/>
        <v>106260</v>
      </c>
      <c r="J447" s="176">
        <v>0</v>
      </c>
      <c r="K447" s="177">
        <f t="shared" si="2"/>
        <v>0</v>
      </c>
      <c r="L447" s="177">
        <v>21</v>
      </c>
      <c r="M447" s="177">
        <f t="shared" si="3"/>
        <v>0</v>
      </c>
      <c r="N447" s="177">
        <v>6.6000000000000003E-2</v>
      </c>
      <c r="O447" s="177">
        <f t="shared" si="4"/>
        <v>0.26</v>
      </c>
      <c r="P447" s="177">
        <v>0</v>
      </c>
      <c r="Q447" s="177">
        <f t="shared" si="5"/>
        <v>0</v>
      </c>
      <c r="R447" s="177"/>
      <c r="S447" s="177" t="s">
        <v>281</v>
      </c>
      <c r="T447" s="178" t="s">
        <v>128</v>
      </c>
      <c r="U447" s="157">
        <v>0</v>
      </c>
      <c r="V447" s="157">
        <f t="shared" si="6"/>
        <v>0</v>
      </c>
      <c r="W447" s="157"/>
      <c r="X447" s="157" t="s">
        <v>439</v>
      </c>
      <c r="Y447" s="148"/>
      <c r="Z447" s="148"/>
      <c r="AA447" s="148"/>
      <c r="AB447" s="148"/>
      <c r="AC447" s="148"/>
      <c r="AD447" s="148"/>
      <c r="AE447" s="148"/>
      <c r="AF447" s="148"/>
      <c r="AG447" s="148" t="s">
        <v>440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ht="33.75" outlineLevel="1" x14ac:dyDescent="0.2">
      <c r="A448" s="172">
        <v>51</v>
      </c>
      <c r="B448" s="166" t="s">
        <v>453</v>
      </c>
      <c r="C448" s="182" t="s">
        <v>665</v>
      </c>
      <c r="D448" s="167" t="s">
        <v>438</v>
      </c>
      <c r="E448" s="168">
        <v>7</v>
      </c>
      <c r="F448" s="169"/>
      <c r="G448" s="170">
        <f t="shared" si="7"/>
        <v>0</v>
      </c>
      <c r="H448" s="176">
        <v>27917</v>
      </c>
      <c r="I448" s="177">
        <f t="shared" si="1"/>
        <v>195419</v>
      </c>
      <c r="J448" s="176">
        <v>0</v>
      </c>
      <c r="K448" s="177">
        <f t="shared" si="2"/>
        <v>0</v>
      </c>
      <c r="L448" s="177">
        <v>21</v>
      </c>
      <c r="M448" s="177">
        <f t="shared" si="3"/>
        <v>0</v>
      </c>
      <c r="N448" s="177">
        <v>6.9000000000000006E-2</v>
      </c>
      <c r="O448" s="177">
        <f t="shared" si="4"/>
        <v>0.48</v>
      </c>
      <c r="P448" s="177">
        <v>0</v>
      </c>
      <c r="Q448" s="177">
        <f t="shared" si="5"/>
        <v>0</v>
      </c>
      <c r="R448" s="177"/>
      <c r="S448" s="177" t="s">
        <v>281</v>
      </c>
      <c r="T448" s="178" t="s">
        <v>128</v>
      </c>
      <c r="U448" s="157">
        <v>0</v>
      </c>
      <c r="V448" s="157">
        <f t="shared" si="6"/>
        <v>0</v>
      </c>
      <c r="W448" s="157"/>
      <c r="X448" s="157" t="s">
        <v>439</v>
      </c>
      <c r="Y448" s="148"/>
      <c r="Z448" s="148"/>
      <c r="AA448" s="148"/>
      <c r="AB448" s="148"/>
      <c r="AC448" s="148"/>
      <c r="AD448" s="148"/>
      <c r="AE448" s="148"/>
      <c r="AF448" s="148"/>
      <c r="AG448" s="148" t="s">
        <v>440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ht="33.75" outlineLevel="1" x14ac:dyDescent="0.2">
      <c r="A449" s="172">
        <v>52</v>
      </c>
      <c r="B449" s="166" t="s">
        <v>454</v>
      </c>
      <c r="C449" s="182" t="s">
        <v>666</v>
      </c>
      <c r="D449" s="167" t="s">
        <v>438</v>
      </c>
      <c r="E449" s="168">
        <v>4</v>
      </c>
      <c r="F449" s="169"/>
      <c r="G449" s="170">
        <f t="shared" si="7"/>
        <v>0</v>
      </c>
      <c r="H449" s="176">
        <v>41441</v>
      </c>
      <c r="I449" s="177">
        <f t="shared" si="1"/>
        <v>165764</v>
      </c>
      <c r="J449" s="176">
        <v>0</v>
      </c>
      <c r="K449" s="177">
        <f t="shared" si="2"/>
        <v>0</v>
      </c>
      <c r="L449" s="177">
        <v>21</v>
      </c>
      <c r="M449" s="177">
        <f t="shared" si="3"/>
        <v>0</v>
      </c>
      <c r="N449" s="177">
        <v>0.10299999999999999</v>
      </c>
      <c r="O449" s="177">
        <f t="shared" si="4"/>
        <v>0.41</v>
      </c>
      <c r="P449" s="177">
        <v>0</v>
      </c>
      <c r="Q449" s="177">
        <f t="shared" si="5"/>
        <v>0</v>
      </c>
      <c r="R449" s="177"/>
      <c r="S449" s="177" t="s">
        <v>281</v>
      </c>
      <c r="T449" s="178" t="s">
        <v>128</v>
      </c>
      <c r="U449" s="157">
        <v>0</v>
      </c>
      <c r="V449" s="157">
        <f t="shared" si="6"/>
        <v>0</v>
      </c>
      <c r="W449" s="157"/>
      <c r="X449" s="157" t="s">
        <v>439</v>
      </c>
      <c r="Y449" s="148"/>
      <c r="Z449" s="148"/>
      <c r="AA449" s="148"/>
      <c r="AB449" s="148"/>
      <c r="AC449" s="148"/>
      <c r="AD449" s="148"/>
      <c r="AE449" s="148"/>
      <c r="AF449" s="148"/>
      <c r="AG449" s="148" t="s">
        <v>440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ht="33.75" outlineLevel="1" x14ac:dyDescent="0.2">
      <c r="A450" s="172">
        <v>53</v>
      </c>
      <c r="B450" s="166" t="s">
        <v>455</v>
      </c>
      <c r="C450" s="182" t="s">
        <v>667</v>
      </c>
      <c r="D450" s="167" t="s">
        <v>438</v>
      </c>
      <c r="E450" s="168">
        <v>4</v>
      </c>
      <c r="F450" s="169"/>
      <c r="G450" s="170">
        <f t="shared" si="7"/>
        <v>0</v>
      </c>
      <c r="H450" s="176">
        <v>31878</v>
      </c>
      <c r="I450" s="177">
        <f t="shared" si="1"/>
        <v>127512</v>
      </c>
      <c r="J450" s="176">
        <v>0</v>
      </c>
      <c r="K450" s="177">
        <f t="shared" si="2"/>
        <v>0</v>
      </c>
      <c r="L450" s="177">
        <v>21</v>
      </c>
      <c r="M450" s="177">
        <f t="shared" si="3"/>
        <v>0</v>
      </c>
      <c r="N450" s="177">
        <v>7.9000000000000001E-2</v>
      </c>
      <c r="O450" s="177">
        <f t="shared" si="4"/>
        <v>0.32</v>
      </c>
      <c r="P450" s="177">
        <v>0</v>
      </c>
      <c r="Q450" s="177">
        <f t="shared" si="5"/>
        <v>0</v>
      </c>
      <c r="R450" s="177"/>
      <c r="S450" s="177" t="s">
        <v>281</v>
      </c>
      <c r="T450" s="178" t="s">
        <v>128</v>
      </c>
      <c r="U450" s="157">
        <v>0</v>
      </c>
      <c r="V450" s="157">
        <f t="shared" si="6"/>
        <v>0</v>
      </c>
      <c r="W450" s="157"/>
      <c r="X450" s="157" t="s">
        <v>439</v>
      </c>
      <c r="Y450" s="148"/>
      <c r="Z450" s="148"/>
      <c r="AA450" s="148"/>
      <c r="AB450" s="148"/>
      <c r="AC450" s="148"/>
      <c r="AD450" s="148"/>
      <c r="AE450" s="148"/>
      <c r="AF450" s="148"/>
      <c r="AG450" s="148" t="s">
        <v>440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ht="33.75" outlineLevel="1" x14ac:dyDescent="0.2">
      <c r="A451" s="172">
        <v>54</v>
      </c>
      <c r="B451" s="166" t="s">
        <v>457</v>
      </c>
      <c r="C451" s="182" t="s">
        <v>668</v>
      </c>
      <c r="D451" s="167" t="s">
        <v>438</v>
      </c>
      <c r="E451" s="168">
        <v>8</v>
      </c>
      <c r="F451" s="169"/>
      <c r="G451" s="170">
        <f t="shared" si="7"/>
        <v>0</v>
      </c>
      <c r="H451" s="176">
        <v>39872</v>
      </c>
      <c r="I451" s="177">
        <f t="shared" si="1"/>
        <v>318976</v>
      </c>
      <c r="J451" s="176">
        <v>0</v>
      </c>
      <c r="K451" s="177">
        <f t="shared" si="2"/>
        <v>0</v>
      </c>
      <c r="L451" s="177">
        <v>21</v>
      </c>
      <c r="M451" s="177">
        <f t="shared" si="3"/>
        <v>0</v>
      </c>
      <c r="N451" s="177">
        <v>9.9000000000000005E-2</v>
      </c>
      <c r="O451" s="177">
        <f t="shared" si="4"/>
        <v>0.79</v>
      </c>
      <c r="P451" s="177">
        <v>0</v>
      </c>
      <c r="Q451" s="177">
        <f t="shared" si="5"/>
        <v>0</v>
      </c>
      <c r="R451" s="177"/>
      <c r="S451" s="177" t="s">
        <v>281</v>
      </c>
      <c r="T451" s="178" t="s">
        <v>128</v>
      </c>
      <c r="U451" s="157">
        <v>0</v>
      </c>
      <c r="V451" s="157">
        <f t="shared" si="6"/>
        <v>0</v>
      </c>
      <c r="W451" s="157"/>
      <c r="X451" s="157" t="s">
        <v>439</v>
      </c>
      <c r="Y451" s="148"/>
      <c r="Z451" s="148"/>
      <c r="AA451" s="148"/>
      <c r="AB451" s="148"/>
      <c r="AC451" s="148"/>
      <c r="AD451" s="148"/>
      <c r="AE451" s="148"/>
      <c r="AF451" s="148"/>
      <c r="AG451" s="148" t="s">
        <v>440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ht="33.75" outlineLevel="1" x14ac:dyDescent="0.2">
      <c r="A452" s="172">
        <v>55</v>
      </c>
      <c r="B452" s="166" t="s">
        <v>458</v>
      </c>
      <c r="C452" s="182" t="s">
        <v>669</v>
      </c>
      <c r="D452" s="167" t="s">
        <v>438</v>
      </c>
      <c r="E452" s="168">
        <v>6</v>
      </c>
      <c r="F452" s="169"/>
      <c r="G452" s="170">
        <f t="shared" si="7"/>
        <v>0</v>
      </c>
      <c r="H452" s="176">
        <v>21304</v>
      </c>
      <c r="I452" s="177">
        <f t="shared" si="1"/>
        <v>127824</v>
      </c>
      <c r="J452" s="176">
        <v>0</v>
      </c>
      <c r="K452" s="177">
        <f t="shared" si="2"/>
        <v>0</v>
      </c>
      <c r="L452" s="177">
        <v>21</v>
      </c>
      <c r="M452" s="177">
        <f t="shared" si="3"/>
        <v>0</v>
      </c>
      <c r="N452" s="177">
        <v>4.9000000000000002E-2</v>
      </c>
      <c r="O452" s="177">
        <f t="shared" si="4"/>
        <v>0.28999999999999998</v>
      </c>
      <c r="P452" s="177">
        <v>0</v>
      </c>
      <c r="Q452" s="177">
        <f t="shared" si="5"/>
        <v>0</v>
      </c>
      <c r="R452" s="177"/>
      <c r="S452" s="177" t="s">
        <v>281</v>
      </c>
      <c r="T452" s="178" t="s">
        <v>128</v>
      </c>
      <c r="U452" s="157">
        <v>0</v>
      </c>
      <c r="V452" s="157">
        <f t="shared" si="6"/>
        <v>0</v>
      </c>
      <c r="W452" s="157"/>
      <c r="X452" s="157" t="s">
        <v>439</v>
      </c>
      <c r="Y452" s="148"/>
      <c r="Z452" s="148"/>
      <c r="AA452" s="148"/>
      <c r="AB452" s="148"/>
      <c r="AC452" s="148"/>
      <c r="AD452" s="148"/>
      <c r="AE452" s="148"/>
      <c r="AF452" s="148"/>
      <c r="AG452" s="148" t="s">
        <v>440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ht="33.75" outlineLevel="1" x14ac:dyDescent="0.2">
      <c r="A453" s="172">
        <v>56</v>
      </c>
      <c r="B453" s="166" t="s">
        <v>459</v>
      </c>
      <c r="C453" s="182" t="s">
        <v>670</v>
      </c>
      <c r="D453" s="167" t="s">
        <v>438</v>
      </c>
      <c r="E453" s="168">
        <v>27</v>
      </c>
      <c r="F453" s="169"/>
      <c r="G453" s="170">
        <f t="shared" si="7"/>
        <v>0</v>
      </c>
      <c r="H453" s="176">
        <v>43769</v>
      </c>
      <c r="I453" s="177">
        <f t="shared" si="1"/>
        <v>1181763</v>
      </c>
      <c r="J453" s="176">
        <v>0</v>
      </c>
      <c r="K453" s="177">
        <f t="shared" si="2"/>
        <v>0</v>
      </c>
      <c r="L453" s="177">
        <v>21</v>
      </c>
      <c r="M453" s="177">
        <f t="shared" si="3"/>
        <v>0</v>
      </c>
      <c r="N453" s="177">
        <v>0.108</v>
      </c>
      <c r="O453" s="177">
        <f t="shared" si="4"/>
        <v>2.92</v>
      </c>
      <c r="P453" s="177">
        <v>0</v>
      </c>
      <c r="Q453" s="177">
        <f t="shared" si="5"/>
        <v>0</v>
      </c>
      <c r="R453" s="177"/>
      <c r="S453" s="177" t="s">
        <v>281</v>
      </c>
      <c r="T453" s="178" t="s">
        <v>128</v>
      </c>
      <c r="U453" s="157">
        <v>0</v>
      </c>
      <c r="V453" s="157">
        <f t="shared" si="6"/>
        <v>0</v>
      </c>
      <c r="W453" s="157"/>
      <c r="X453" s="157" t="s">
        <v>439</v>
      </c>
      <c r="Y453" s="148"/>
      <c r="Z453" s="148"/>
      <c r="AA453" s="148"/>
      <c r="AB453" s="148"/>
      <c r="AC453" s="148"/>
      <c r="AD453" s="148"/>
      <c r="AE453" s="148"/>
      <c r="AF453" s="148"/>
      <c r="AG453" s="148" t="s">
        <v>440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ht="33.75" outlineLevel="1" x14ac:dyDescent="0.2">
      <c r="A454" s="172">
        <v>57</v>
      </c>
      <c r="B454" s="166" t="s">
        <v>460</v>
      </c>
      <c r="C454" s="182" t="s">
        <v>671</v>
      </c>
      <c r="D454" s="167" t="s">
        <v>438</v>
      </c>
      <c r="E454" s="168">
        <v>26</v>
      </c>
      <c r="F454" s="169"/>
      <c r="G454" s="170">
        <f t="shared" si="7"/>
        <v>0</v>
      </c>
      <c r="H454" s="176">
        <v>41441</v>
      </c>
      <c r="I454" s="177">
        <f t="shared" si="1"/>
        <v>1077466</v>
      </c>
      <c r="J454" s="176">
        <v>0</v>
      </c>
      <c r="K454" s="177">
        <f t="shared" si="2"/>
        <v>0</v>
      </c>
      <c r="L454" s="177">
        <v>21</v>
      </c>
      <c r="M454" s="177">
        <f t="shared" si="3"/>
        <v>0</v>
      </c>
      <c r="N454" s="177">
        <v>0.10299999999999999</v>
      </c>
      <c r="O454" s="177">
        <f t="shared" si="4"/>
        <v>2.68</v>
      </c>
      <c r="P454" s="177">
        <v>0</v>
      </c>
      <c r="Q454" s="177">
        <f t="shared" si="5"/>
        <v>0</v>
      </c>
      <c r="R454" s="177"/>
      <c r="S454" s="177" t="s">
        <v>281</v>
      </c>
      <c r="T454" s="178" t="s">
        <v>128</v>
      </c>
      <c r="U454" s="157">
        <v>0</v>
      </c>
      <c r="V454" s="157">
        <f t="shared" si="6"/>
        <v>0</v>
      </c>
      <c r="W454" s="157"/>
      <c r="X454" s="157" t="s">
        <v>439</v>
      </c>
      <c r="Y454" s="148"/>
      <c r="Z454" s="148"/>
      <c r="AA454" s="148"/>
      <c r="AB454" s="148"/>
      <c r="AC454" s="148"/>
      <c r="AD454" s="148"/>
      <c r="AE454" s="148"/>
      <c r="AF454" s="148"/>
      <c r="AG454" s="148" t="s">
        <v>440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ht="33.75" outlineLevel="1" x14ac:dyDescent="0.2">
      <c r="A455" s="172">
        <v>58</v>
      </c>
      <c r="B455" s="166" t="s">
        <v>461</v>
      </c>
      <c r="C455" s="182" t="s">
        <v>672</v>
      </c>
      <c r="D455" s="167" t="s">
        <v>438</v>
      </c>
      <c r="E455" s="168">
        <v>33</v>
      </c>
      <c r="F455" s="169"/>
      <c r="G455" s="170">
        <f t="shared" si="7"/>
        <v>0</v>
      </c>
      <c r="H455" s="176">
        <v>40814</v>
      </c>
      <c r="I455" s="177">
        <f t="shared" si="1"/>
        <v>1346862</v>
      </c>
      <c r="J455" s="176">
        <v>0</v>
      </c>
      <c r="K455" s="177">
        <f t="shared" si="2"/>
        <v>0</v>
      </c>
      <c r="L455" s="177">
        <v>21</v>
      </c>
      <c r="M455" s="177">
        <f t="shared" si="3"/>
        <v>0</v>
      </c>
      <c r="N455" s="177">
        <v>0.10100000000000001</v>
      </c>
      <c r="O455" s="177">
        <f t="shared" si="4"/>
        <v>3.33</v>
      </c>
      <c r="P455" s="177">
        <v>0</v>
      </c>
      <c r="Q455" s="177">
        <f t="shared" si="5"/>
        <v>0</v>
      </c>
      <c r="R455" s="177"/>
      <c r="S455" s="177" t="s">
        <v>281</v>
      </c>
      <c r="T455" s="178" t="s">
        <v>128</v>
      </c>
      <c r="U455" s="157">
        <v>0</v>
      </c>
      <c r="V455" s="157">
        <f t="shared" si="6"/>
        <v>0</v>
      </c>
      <c r="W455" s="157"/>
      <c r="X455" s="157" t="s">
        <v>439</v>
      </c>
      <c r="Y455" s="148"/>
      <c r="Z455" s="148"/>
      <c r="AA455" s="148"/>
      <c r="AB455" s="148"/>
      <c r="AC455" s="148"/>
      <c r="AD455" s="148"/>
      <c r="AE455" s="148"/>
      <c r="AF455" s="148"/>
      <c r="AG455" s="148" t="s">
        <v>440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ht="33.75" outlineLevel="1" x14ac:dyDescent="0.2">
      <c r="A456" s="172">
        <v>59</v>
      </c>
      <c r="B456" s="166" t="s">
        <v>462</v>
      </c>
      <c r="C456" s="182" t="s">
        <v>673</v>
      </c>
      <c r="D456" s="167" t="s">
        <v>438</v>
      </c>
      <c r="E456" s="168">
        <v>4</v>
      </c>
      <c r="F456" s="169"/>
      <c r="G456" s="170">
        <f t="shared" si="7"/>
        <v>0</v>
      </c>
      <c r="H456" s="176">
        <v>34873</v>
      </c>
      <c r="I456" s="177">
        <f t="shared" si="1"/>
        <v>139492</v>
      </c>
      <c r="J456" s="176">
        <v>0</v>
      </c>
      <c r="K456" s="177">
        <f t="shared" si="2"/>
        <v>0</v>
      </c>
      <c r="L456" s="177">
        <v>21</v>
      </c>
      <c r="M456" s="177">
        <f t="shared" si="3"/>
        <v>0</v>
      </c>
      <c r="N456" s="177">
        <v>8.6999999999999994E-2</v>
      </c>
      <c r="O456" s="177">
        <f t="shared" si="4"/>
        <v>0.35</v>
      </c>
      <c r="P456" s="177">
        <v>0</v>
      </c>
      <c r="Q456" s="177">
        <f t="shared" si="5"/>
        <v>0</v>
      </c>
      <c r="R456" s="177"/>
      <c r="S456" s="177" t="s">
        <v>281</v>
      </c>
      <c r="T456" s="178" t="s">
        <v>128</v>
      </c>
      <c r="U456" s="157">
        <v>0</v>
      </c>
      <c r="V456" s="157">
        <f t="shared" si="6"/>
        <v>0</v>
      </c>
      <c r="W456" s="157"/>
      <c r="X456" s="157" t="s">
        <v>439</v>
      </c>
      <c r="Y456" s="148"/>
      <c r="Z456" s="148"/>
      <c r="AA456" s="148"/>
      <c r="AB456" s="148"/>
      <c r="AC456" s="148"/>
      <c r="AD456" s="148"/>
      <c r="AE456" s="148"/>
      <c r="AF456" s="148"/>
      <c r="AG456" s="148" t="s">
        <v>440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ht="33.75" outlineLevel="1" x14ac:dyDescent="0.2">
      <c r="A457" s="172">
        <v>60</v>
      </c>
      <c r="B457" s="166" t="s">
        <v>463</v>
      </c>
      <c r="C457" s="182" t="s">
        <v>674</v>
      </c>
      <c r="D457" s="167" t="s">
        <v>438</v>
      </c>
      <c r="E457" s="168">
        <v>12</v>
      </c>
      <c r="F457" s="169"/>
      <c r="G457" s="170">
        <f t="shared" si="7"/>
        <v>0</v>
      </c>
      <c r="H457" s="176">
        <v>124821</v>
      </c>
      <c r="I457" s="177">
        <f t="shared" si="1"/>
        <v>1497852</v>
      </c>
      <c r="J457" s="176">
        <v>0</v>
      </c>
      <c r="K457" s="177">
        <f t="shared" si="2"/>
        <v>0</v>
      </c>
      <c r="L457" s="177">
        <v>21</v>
      </c>
      <c r="M457" s="177">
        <f t="shared" si="3"/>
        <v>0</v>
      </c>
      <c r="N457" s="177">
        <v>0.4</v>
      </c>
      <c r="O457" s="177">
        <f t="shared" si="4"/>
        <v>4.8</v>
      </c>
      <c r="P457" s="177">
        <v>0</v>
      </c>
      <c r="Q457" s="177">
        <f t="shared" si="5"/>
        <v>0</v>
      </c>
      <c r="R457" s="177"/>
      <c r="S457" s="177" t="s">
        <v>281</v>
      </c>
      <c r="T457" s="178" t="s">
        <v>128</v>
      </c>
      <c r="U457" s="157">
        <v>0</v>
      </c>
      <c r="V457" s="157">
        <f t="shared" si="6"/>
        <v>0</v>
      </c>
      <c r="W457" s="157"/>
      <c r="X457" s="157" t="s">
        <v>439</v>
      </c>
      <c r="Y457" s="148"/>
      <c r="Z457" s="148"/>
      <c r="AA457" s="148"/>
      <c r="AB457" s="148"/>
      <c r="AC457" s="148"/>
      <c r="AD457" s="148"/>
      <c r="AE457" s="148"/>
      <c r="AF457" s="148"/>
      <c r="AG457" s="148" t="s">
        <v>440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ht="33.75" outlineLevel="1" x14ac:dyDescent="0.2">
      <c r="A458" s="172">
        <v>61</v>
      </c>
      <c r="B458" s="166" t="s">
        <v>463</v>
      </c>
      <c r="C458" s="182" t="s">
        <v>675</v>
      </c>
      <c r="D458" s="167" t="s">
        <v>438</v>
      </c>
      <c r="E458" s="168">
        <v>5</v>
      </c>
      <c r="F458" s="169"/>
      <c r="G458" s="170">
        <f t="shared" si="7"/>
        <v>0</v>
      </c>
      <c r="H458" s="176">
        <v>96968</v>
      </c>
      <c r="I458" s="177">
        <f t="shared" si="1"/>
        <v>484840</v>
      </c>
      <c r="J458" s="176">
        <v>0</v>
      </c>
      <c r="K458" s="177">
        <f t="shared" si="2"/>
        <v>0</v>
      </c>
      <c r="L458" s="177">
        <v>21</v>
      </c>
      <c r="M458" s="177">
        <f t="shared" si="3"/>
        <v>0</v>
      </c>
      <c r="N458" s="177">
        <v>0.27100000000000002</v>
      </c>
      <c r="O458" s="177">
        <f t="shared" si="4"/>
        <v>1.36</v>
      </c>
      <c r="P458" s="177">
        <v>0</v>
      </c>
      <c r="Q458" s="177">
        <f t="shared" si="5"/>
        <v>0</v>
      </c>
      <c r="R458" s="177"/>
      <c r="S458" s="177" t="s">
        <v>281</v>
      </c>
      <c r="T458" s="178" t="s">
        <v>128</v>
      </c>
      <c r="U458" s="157">
        <v>0</v>
      </c>
      <c r="V458" s="157">
        <f t="shared" si="6"/>
        <v>0</v>
      </c>
      <c r="W458" s="157"/>
      <c r="X458" s="157" t="s">
        <v>439</v>
      </c>
      <c r="Y458" s="148"/>
      <c r="Z458" s="148"/>
      <c r="AA458" s="148"/>
      <c r="AB458" s="148"/>
      <c r="AC458" s="148"/>
      <c r="AD458" s="148"/>
      <c r="AE458" s="148"/>
      <c r="AF458" s="148"/>
      <c r="AG458" s="148" t="s">
        <v>440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ht="33.75" outlineLevel="1" x14ac:dyDescent="0.2">
      <c r="A459" s="172">
        <v>62</v>
      </c>
      <c r="B459" s="166" t="s">
        <v>464</v>
      </c>
      <c r="C459" s="182" t="s">
        <v>676</v>
      </c>
      <c r="D459" s="167" t="s">
        <v>438</v>
      </c>
      <c r="E459" s="168">
        <v>10</v>
      </c>
      <c r="F459" s="169"/>
      <c r="G459" s="170">
        <f t="shared" si="7"/>
        <v>0</v>
      </c>
      <c r="H459" s="176">
        <v>71300</v>
      </c>
      <c r="I459" s="177">
        <f t="shared" si="1"/>
        <v>713000</v>
      </c>
      <c r="J459" s="176">
        <v>0</v>
      </c>
      <c r="K459" s="177">
        <f t="shared" si="2"/>
        <v>0</v>
      </c>
      <c r="L459" s="177">
        <v>21</v>
      </c>
      <c r="M459" s="177">
        <f t="shared" si="3"/>
        <v>0</v>
      </c>
      <c r="N459" s="177">
        <v>0.17799999999999999</v>
      </c>
      <c r="O459" s="177">
        <f t="shared" si="4"/>
        <v>1.78</v>
      </c>
      <c r="P459" s="177">
        <v>0</v>
      </c>
      <c r="Q459" s="177">
        <f t="shared" si="5"/>
        <v>0</v>
      </c>
      <c r="R459" s="177"/>
      <c r="S459" s="177" t="s">
        <v>281</v>
      </c>
      <c r="T459" s="178" t="s">
        <v>128</v>
      </c>
      <c r="U459" s="157">
        <v>0</v>
      </c>
      <c r="V459" s="157">
        <f t="shared" si="6"/>
        <v>0</v>
      </c>
      <c r="W459" s="157"/>
      <c r="X459" s="157" t="s">
        <v>439</v>
      </c>
      <c r="Y459" s="148"/>
      <c r="Z459" s="148"/>
      <c r="AA459" s="148"/>
      <c r="AB459" s="148"/>
      <c r="AC459" s="148"/>
      <c r="AD459" s="148"/>
      <c r="AE459" s="148"/>
      <c r="AF459" s="148"/>
      <c r="AG459" s="148" t="s">
        <v>440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ht="33.75" outlineLevel="1" x14ac:dyDescent="0.2">
      <c r="A460" s="172">
        <v>63</v>
      </c>
      <c r="B460" s="166" t="s">
        <v>465</v>
      </c>
      <c r="C460" s="182" t="s">
        <v>677</v>
      </c>
      <c r="D460" s="167" t="s">
        <v>438</v>
      </c>
      <c r="E460" s="168">
        <v>2</v>
      </c>
      <c r="F460" s="169"/>
      <c r="G460" s="170">
        <f t="shared" si="7"/>
        <v>0</v>
      </c>
      <c r="H460" s="176">
        <v>89470</v>
      </c>
      <c r="I460" s="177">
        <f t="shared" si="1"/>
        <v>178940</v>
      </c>
      <c r="J460" s="176">
        <v>0</v>
      </c>
      <c r="K460" s="177">
        <f t="shared" si="2"/>
        <v>0</v>
      </c>
      <c r="L460" s="177">
        <v>21</v>
      </c>
      <c r="M460" s="177">
        <f t="shared" si="3"/>
        <v>0</v>
      </c>
      <c r="N460" s="177">
        <v>0.23300000000000001</v>
      </c>
      <c r="O460" s="177">
        <f t="shared" si="4"/>
        <v>0.47</v>
      </c>
      <c r="P460" s="177">
        <v>0</v>
      </c>
      <c r="Q460" s="177">
        <f t="shared" si="5"/>
        <v>0</v>
      </c>
      <c r="R460" s="177"/>
      <c r="S460" s="177" t="s">
        <v>281</v>
      </c>
      <c r="T460" s="178" t="s">
        <v>128</v>
      </c>
      <c r="U460" s="157">
        <v>0</v>
      </c>
      <c r="V460" s="157">
        <f t="shared" si="6"/>
        <v>0</v>
      </c>
      <c r="W460" s="157"/>
      <c r="X460" s="157" t="s">
        <v>439</v>
      </c>
      <c r="Y460" s="148"/>
      <c r="Z460" s="148"/>
      <c r="AA460" s="148"/>
      <c r="AB460" s="148"/>
      <c r="AC460" s="148"/>
      <c r="AD460" s="148"/>
      <c r="AE460" s="148"/>
      <c r="AF460" s="148"/>
      <c r="AG460" s="148" t="s">
        <v>440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ht="33.75" outlineLevel="1" x14ac:dyDescent="0.2">
      <c r="A461" s="172">
        <v>64</v>
      </c>
      <c r="B461" s="166" t="s">
        <v>466</v>
      </c>
      <c r="C461" s="182" t="s">
        <v>678</v>
      </c>
      <c r="D461" s="167" t="s">
        <v>438</v>
      </c>
      <c r="E461" s="168">
        <v>10</v>
      </c>
      <c r="F461" s="169"/>
      <c r="G461" s="170">
        <f t="shared" si="7"/>
        <v>0</v>
      </c>
      <c r="H461" s="176"/>
      <c r="I461" s="177"/>
      <c r="J461" s="176"/>
      <c r="K461" s="177"/>
      <c r="L461" s="177"/>
      <c r="M461" s="177"/>
      <c r="N461" s="177"/>
      <c r="O461" s="177"/>
      <c r="P461" s="177"/>
      <c r="Q461" s="177"/>
      <c r="R461" s="177"/>
      <c r="S461" s="177"/>
      <c r="T461" s="178"/>
      <c r="U461" s="157"/>
      <c r="V461" s="157"/>
      <c r="W461" s="157"/>
      <c r="X461" s="157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ht="22.5" outlineLevel="1" x14ac:dyDescent="0.2">
      <c r="A462" s="172">
        <v>65</v>
      </c>
      <c r="B462" s="166" t="s">
        <v>467</v>
      </c>
      <c r="C462" s="209" t="s">
        <v>468</v>
      </c>
      <c r="D462" s="167" t="s">
        <v>438</v>
      </c>
      <c r="E462" s="168">
        <v>1</v>
      </c>
      <c r="F462" s="169"/>
      <c r="G462" s="170">
        <f t="shared" si="7"/>
        <v>0</v>
      </c>
      <c r="H462" s="176"/>
      <c r="I462" s="177"/>
      <c r="J462" s="176"/>
      <c r="K462" s="177"/>
      <c r="L462" s="177"/>
      <c r="M462" s="177"/>
      <c r="N462" s="177"/>
      <c r="O462" s="177"/>
      <c r="P462" s="177"/>
      <c r="Q462" s="177"/>
      <c r="R462" s="177"/>
      <c r="S462" s="177"/>
      <c r="T462" s="178"/>
      <c r="U462" s="157"/>
      <c r="V462" s="157"/>
      <c r="W462" s="157"/>
      <c r="X462" s="157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ht="22.5" outlineLevel="1" x14ac:dyDescent="0.2">
      <c r="A463" s="172">
        <v>66</v>
      </c>
      <c r="B463" s="166" t="s">
        <v>469</v>
      </c>
      <c r="C463" s="182" t="s">
        <v>470</v>
      </c>
      <c r="D463" s="167" t="s">
        <v>438</v>
      </c>
      <c r="E463" s="168">
        <v>1</v>
      </c>
      <c r="F463" s="169"/>
      <c r="G463" s="170">
        <f t="shared" si="7"/>
        <v>0</v>
      </c>
      <c r="H463" s="176"/>
      <c r="I463" s="177"/>
      <c r="J463" s="176"/>
      <c r="K463" s="177"/>
      <c r="L463" s="177"/>
      <c r="M463" s="177"/>
      <c r="N463" s="177"/>
      <c r="O463" s="177"/>
      <c r="P463" s="177"/>
      <c r="Q463" s="177"/>
      <c r="R463" s="177"/>
      <c r="S463" s="177"/>
      <c r="T463" s="178"/>
      <c r="U463" s="157"/>
      <c r="V463" s="157"/>
      <c r="W463" s="157"/>
      <c r="X463" s="157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ht="22.5" outlineLevel="1" x14ac:dyDescent="0.2">
      <c r="A464" s="172">
        <v>67</v>
      </c>
      <c r="B464" s="166" t="s">
        <v>471</v>
      </c>
      <c r="C464" s="209" t="s">
        <v>472</v>
      </c>
      <c r="D464" s="167" t="s">
        <v>438</v>
      </c>
      <c r="E464" s="168">
        <v>1</v>
      </c>
      <c r="F464" s="169"/>
      <c r="G464" s="170">
        <f t="shared" si="7"/>
        <v>0</v>
      </c>
      <c r="H464" s="176"/>
      <c r="I464" s="177"/>
      <c r="J464" s="176"/>
      <c r="K464" s="177"/>
      <c r="L464" s="177"/>
      <c r="M464" s="177"/>
      <c r="N464" s="177"/>
      <c r="O464" s="177"/>
      <c r="P464" s="177"/>
      <c r="Q464" s="177"/>
      <c r="R464" s="177"/>
      <c r="S464" s="177"/>
      <c r="T464" s="178"/>
      <c r="U464" s="157"/>
      <c r="V464" s="157"/>
      <c r="W464" s="157"/>
      <c r="X464" s="157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ht="22.5" outlineLevel="1" x14ac:dyDescent="0.2">
      <c r="A465" s="172">
        <v>67</v>
      </c>
      <c r="B465" s="166" t="s">
        <v>473</v>
      </c>
      <c r="C465" s="182" t="s">
        <v>474</v>
      </c>
      <c r="D465" s="167" t="s">
        <v>438</v>
      </c>
      <c r="E465" s="168">
        <v>1</v>
      </c>
      <c r="F465" s="169"/>
      <c r="G465" s="170">
        <f t="shared" si="7"/>
        <v>0</v>
      </c>
      <c r="H465" s="176"/>
      <c r="I465" s="177"/>
      <c r="J465" s="176"/>
      <c r="K465" s="177"/>
      <c r="L465" s="177"/>
      <c r="M465" s="177"/>
      <c r="N465" s="177"/>
      <c r="O465" s="177"/>
      <c r="P465" s="177"/>
      <c r="Q465" s="177"/>
      <c r="R465" s="177"/>
      <c r="S465" s="177"/>
      <c r="T465" s="178"/>
      <c r="U465" s="157"/>
      <c r="V465" s="157"/>
      <c r="W465" s="157"/>
      <c r="X465" s="157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1" x14ac:dyDescent="0.2">
      <c r="A466" s="165">
        <v>69</v>
      </c>
      <c r="B466" s="166" t="s">
        <v>475</v>
      </c>
      <c r="C466" s="182" t="s">
        <v>476</v>
      </c>
      <c r="D466" s="167" t="s">
        <v>413</v>
      </c>
      <c r="E466" s="168">
        <v>18.094080000000002</v>
      </c>
      <c r="F466" s="169"/>
      <c r="G466" s="170">
        <f t="shared" si="0"/>
        <v>0</v>
      </c>
      <c r="H466" s="169">
        <v>0</v>
      </c>
      <c r="I466" s="170">
        <f t="shared" si="1"/>
        <v>0</v>
      </c>
      <c r="J466" s="169">
        <v>1162</v>
      </c>
      <c r="K466" s="170">
        <f t="shared" si="2"/>
        <v>21025.32</v>
      </c>
      <c r="L466" s="170">
        <v>21</v>
      </c>
      <c r="M466" s="170">
        <f t="shared" si="3"/>
        <v>0</v>
      </c>
      <c r="N466" s="170">
        <v>0</v>
      </c>
      <c r="O466" s="170">
        <f t="shared" si="4"/>
        <v>0</v>
      </c>
      <c r="P466" s="170">
        <v>0</v>
      </c>
      <c r="Q466" s="170">
        <f t="shared" si="5"/>
        <v>0</v>
      </c>
      <c r="R466" s="170" t="s">
        <v>419</v>
      </c>
      <c r="S466" s="170" t="s">
        <v>127</v>
      </c>
      <c r="T466" s="171" t="s">
        <v>141</v>
      </c>
      <c r="U466" s="157">
        <v>2.4470000000000001</v>
      </c>
      <c r="V466" s="157">
        <f t="shared" si="6"/>
        <v>44.28</v>
      </c>
      <c r="W466" s="157"/>
      <c r="X466" s="157" t="s">
        <v>414</v>
      </c>
      <c r="Y466" s="148"/>
      <c r="Z466" s="148"/>
      <c r="AA466" s="148"/>
      <c r="AB466" s="148"/>
      <c r="AC466" s="148"/>
      <c r="AD466" s="148"/>
      <c r="AE466" s="148"/>
      <c r="AF466" s="148"/>
      <c r="AG466" s="148" t="s">
        <v>415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1" x14ac:dyDescent="0.2">
      <c r="A467" s="155"/>
      <c r="B467" s="156"/>
      <c r="C467" s="294" t="s">
        <v>477</v>
      </c>
      <c r="D467" s="295"/>
      <c r="E467" s="295"/>
      <c r="F467" s="295"/>
      <c r="G467" s="295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48"/>
      <c r="Z467" s="148"/>
      <c r="AA467" s="148"/>
      <c r="AB467" s="148"/>
      <c r="AC467" s="148"/>
      <c r="AD467" s="148"/>
      <c r="AE467" s="148"/>
      <c r="AF467" s="148"/>
      <c r="AG467" s="148" t="s">
        <v>145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1" x14ac:dyDescent="0.2">
      <c r="A468" s="155"/>
      <c r="B468" s="156"/>
      <c r="C468" s="193" t="s">
        <v>417</v>
      </c>
      <c r="D468" s="186"/>
      <c r="E468" s="18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48"/>
      <c r="Z468" s="148"/>
      <c r="AA468" s="148"/>
      <c r="AB468" s="148"/>
      <c r="AC468" s="148"/>
      <c r="AD468" s="148"/>
      <c r="AE468" s="148"/>
      <c r="AF468" s="148"/>
      <c r="AG468" s="148" t="s">
        <v>147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ht="22.5" outlineLevel="1" x14ac:dyDescent="0.2">
      <c r="A469" s="155"/>
      <c r="B469" s="156"/>
      <c r="C469" s="193" t="s">
        <v>679</v>
      </c>
      <c r="D469" s="186"/>
      <c r="E469" s="18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48"/>
      <c r="Z469" s="148"/>
      <c r="AA469" s="148"/>
      <c r="AB469" s="148"/>
      <c r="AC469" s="148"/>
      <c r="AD469" s="148"/>
      <c r="AE469" s="148"/>
      <c r="AF469" s="148"/>
      <c r="AG469" s="148" t="s">
        <v>147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1" x14ac:dyDescent="0.2">
      <c r="A470" s="155"/>
      <c r="B470" s="156"/>
      <c r="C470" s="193" t="s">
        <v>478</v>
      </c>
      <c r="D470" s="186"/>
      <c r="E470" s="18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48"/>
      <c r="Z470" s="148"/>
      <c r="AA470" s="148"/>
      <c r="AB470" s="148"/>
      <c r="AC470" s="148"/>
      <c r="AD470" s="148"/>
      <c r="AE470" s="148"/>
      <c r="AF470" s="148"/>
      <c r="AG470" s="148" t="s">
        <v>147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1" x14ac:dyDescent="0.2">
      <c r="A471" s="155"/>
      <c r="B471" s="156"/>
      <c r="C471" s="193" t="s">
        <v>479</v>
      </c>
      <c r="D471" s="186"/>
      <c r="E471" s="187">
        <v>18.094080000000002</v>
      </c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48"/>
      <c r="Z471" s="148"/>
      <c r="AA471" s="148"/>
      <c r="AB471" s="148"/>
      <c r="AC471" s="148"/>
      <c r="AD471" s="148"/>
      <c r="AE471" s="148"/>
      <c r="AF471" s="148"/>
      <c r="AG471" s="148" t="s">
        <v>147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x14ac:dyDescent="0.2">
      <c r="A472" s="159" t="s">
        <v>122</v>
      </c>
      <c r="B472" s="160" t="s">
        <v>77</v>
      </c>
      <c r="C472" s="180" t="s">
        <v>78</v>
      </c>
      <c r="D472" s="161"/>
      <c r="E472" s="162"/>
      <c r="F472" s="163"/>
      <c r="G472" s="163">
        <f>SUMIF(AG473:AG475,"&lt;&gt;NOR",G473:G475)</f>
        <v>0</v>
      </c>
      <c r="H472" s="163"/>
      <c r="I472" s="163">
        <f>SUM(I473:I474)</f>
        <v>0</v>
      </c>
      <c r="J472" s="163"/>
      <c r="K472" s="163">
        <f>SUM(K473:K474)</f>
        <v>7717.5</v>
      </c>
      <c r="L472" s="163"/>
      <c r="M472" s="163">
        <f>SUM(M473:M474)</f>
        <v>0</v>
      </c>
      <c r="N472" s="163"/>
      <c r="O472" s="163">
        <f>SUM(O473:O474)</f>
        <v>0</v>
      </c>
      <c r="P472" s="163"/>
      <c r="Q472" s="163">
        <f>SUM(Q473:Q474)</f>
        <v>0</v>
      </c>
      <c r="R472" s="163"/>
      <c r="S472" s="163"/>
      <c r="T472" s="164"/>
      <c r="U472" s="158"/>
      <c r="V472" s="158">
        <f>SUM(V473:V474)</f>
        <v>0</v>
      </c>
      <c r="W472" s="158"/>
      <c r="X472" s="158"/>
      <c r="AG472" t="s">
        <v>123</v>
      </c>
    </row>
    <row r="473" spans="1:60" outlineLevel="1" x14ac:dyDescent="0.2">
      <c r="A473" s="165">
        <v>70</v>
      </c>
      <c r="B473" s="166" t="s">
        <v>480</v>
      </c>
      <c r="C473" s="182" t="s">
        <v>481</v>
      </c>
      <c r="D473" s="167" t="s">
        <v>139</v>
      </c>
      <c r="E473" s="168">
        <v>22.05</v>
      </c>
      <c r="F473" s="169"/>
      <c r="G473" s="170">
        <f>ROUND(E473*F473,2)</f>
        <v>0</v>
      </c>
      <c r="H473" s="169">
        <v>0</v>
      </c>
      <c r="I473" s="170">
        <f>ROUND(E473*H473,2)</f>
        <v>0</v>
      </c>
      <c r="J473" s="169">
        <v>350</v>
      </c>
      <c r="K473" s="170">
        <f>ROUND(E473*J473,2)</f>
        <v>7717.5</v>
      </c>
      <c r="L473" s="170">
        <v>21</v>
      </c>
      <c r="M473" s="170">
        <f>G473*(1+L473/100)</f>
        <v>0</v>
      </c>
      <c r="N473" s="170">
        <v>0</v>
      </c>
      <c r="O473" s="170">
        <f>ROUND(E473*N473,2)</f>
        <v>0</v>
      </c>
      <c r="P473" s="170">
        <v>0</v>
      </c>
      <c r="Q473" s="170">
        <f>ROUND(E473*P473,2)</f>
        <v>0</v>
      </c>
      <c r="R473" s="170"/>
      <c r="S473" s="170" t="s">
        <v>281</v>
      </c>
      <c r="T473" s="171" t="s">
        <v>128</v>
      </c>
      <c r="U473" s="157">
        <v>0</v>
      </c>
      <c r="V473" s="157">
        <f>ROUND(E473*U473,2)</f>
        <v>0</v>
      </c>
      <c r="W473" s="157"/>
      <c r="X473" s="157" t="s">
        <v>482</v>
      </c>
      <c r="Y473" s="148"/>
      <c r="Z473" s="148"/>
      <c r="AA473" s="148"/>
      <c r="AB473" s="148"/>
      <c r="AC473" s="148"/>
      <c r="AD473" s="148"/>
      <c r="AE473" s="148"/>
      <c r="AF473" s="148"/>
      <c r="AG473" s="148" t="s">
        <v>483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1" x14ac:dyDescent="0.2">
      <c r="A474" s="155"/>
      <c r="B474" s="156"/>
      <c r="C474" s="193" t="s">
        <v>484</v>
      </c>
      <c r="D474" s="186"/>
      <c r="E474" s="187">
        <v>22.05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48"/>
      <c r="Z474" s="148"/>
      <c r="AA474" s="148"/>
      <c r="AB474" s="148"/>
      <c r="AC474" s="148"/>
      <c r="AD474" s="148"/>
      <c r="AE474" s="148"/>
      <c r="AF474" s="148"/>
      <c r="AG474" s="148" t="s">
        <v>147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1" x14ac:dyDescent="0.2">
      <c r="A475" s="203">
        <v>71</v>
      </c>
      <c r="B475" s="210" t="s">
        <v>680</v>
      </c>
      <c r="C475" s="211" t="s">
        <v>681</v>
      </c>
      <c r="D475" s="167" t="s">
        <v>438</v>
      </c>
      <c r="E475" s="168">
        <v>4</v>
      </c>
      <c r="F475" s="169"/>
      <c r="G475" s="170">
        <f>ROUND(E475*F475,2)</f>
        <v>0</v>
      </c>
      <c r="H475" s="169">
        <v>0</v>
      </c>
      <c r="I475" s="170">
        <f>ROUND(E475*H475,2)</f>
        <v>0</v>
      </c>
      <c r="J475" s="169">
        <v>350</v>
      </c>
      <c r="K475" s="170">
        <f>ROUND(E475*J475,2)</f>
        <v>1400</v>
      </c>
      <c r="L475" s="170">
        <v>21</v>
      </c>
      <c r="M475" s="170">
        <f>G475*(1+L475/100)</f>
        <v>0</v>
      </c>
      <c r="N475" s="170">
        <v>0</v>
      </c>
      <c r="O475" s="170">
        <f>ROUND(E475*N475,2)</f>
        <v>0</v>
      </c>
      <c r="P475" s="170">
        <v>0</v>
      </c>
      <c r="Q475" s="170">
        <f>ROUND(E475*P475,2)</f>
        <v>0</v>
      </c>
      <c r="R475" s="170"/>
      <c r="S475" s="170" t="s">
        <v>281</v>
      </c>
      <c r="T475" s="171" t="s">
        <v>128</v>
      </c>
      <c r="U475" s="157"/>
      <c r="V475" s="157"/>
      <c r="W475" s="157"/>
      <c r="X475" s="157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1" x14ac:dyDescent="0.2">
      <c r="A476" s="212"/>
      <c r="B476" s="213"/>
      <c r="C476" s="217">
        <v>4</v>
      </c>
      <c r="D476" s="218"/>
      <c r="E476" s="219">
        <v>4</v>
      </c>
      <c r="F476" s="214"/>
      <c r="G476" s="215"/>
      <c r="H476" s="214"/>
      <c r="I476" s="215"/>
      <c r="J476" s="214"/>
      <c r="K476" s="215"/>
      <c r="L476" s="215"/>
      <c r="M476" s="215"/>
      <c r="N476" s="215"/>
      <c r="O476" s="215"/>
      <c r="P476" s="215"/>
      <c r="Q476" s="215"/>
      <c r="R476" s="215"/>
      <c r="S476" s="215"/>
      <c r="T476" s="216"/>
      <c r="U476" s="157"/>
      <c r="V476" s="157"/>
      <c r="W476" s="157"/>
      <c r="X476" s="157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x14ac:dyDescent="0.2">
      <c r="A477" s="159" t="s">
        <v>122</v>
      </c>
      <c r="B477" s="160" t="s">
        <v>79</v>
      </c>
      <c r="C477" s="180" t="s">
        <v>80</v>
      </c>
      <c r="D477" s="161"/>
      <c r="E477" s="162"/>
      <c r="F477" s="163"/>
      <c r="G477" s="163">
        <f>SUMIF(AG478:AG489,"&lt;&gt;NOR",G478:G489)</f>
        <v>0</v>
      </c>
      <c r="H477" s="163"/>
      <c r="I477" s="163">
        <f>SUM(I478:I489)</f>
        <v>4502.9399999999996</v>
      </c>
      <c r="J477" s="163"/>
      <c r="K477" s="163">
        <f>SUM(K478:K489)</f>
        <v>45281.8</v>
      </c>
      <c r="L477" s="163"/>
      <c r="M477" s="163">
        <f>SUM(M478:M489)</f>
        <v>0</v>
      </c>
      <c r="N477" s="163"/>
      <c r="O477" s="163">
        <f>SUM(O478:O489)</f>
        <v>0.83</v>
      </c>
      <c r="P477" s="163"/>
      <c r="Q477" s="163">
        <f>SUM(Q478:Q489)</f>
        <v>0</v>
      </c>
      <c r="R477" s="163"/>
      <c r="S477" s="163"/>
      <c r="T477" s="164"/>
      <c r="U477" s="158"/>
      <c r="V477" s="158">
        <f>SUM(V478:V489)</f>
        <v>90.78</v>
      </c>
      <c r="W477" s="158"/>
      <c r="X477" s="158"/>
      <c r="AG477" t="s">
        <v>123</v>
      </c>
    </row>
    <row r="478" spans="1:60" outlineLevel="1" x14ac:dyDescent="0.2">
      <c r="A478" s="165">
        <v>72</v>
      </c>
      <c r="B478" s="166" t="s">
        <v>485</v>
      </c>
      <c r="C478" s="182" t="s">
        <v>486</v>
      </c>
      <c r="D478" s="167" t="s">
        <v>334</v>
      </c>
      <c r="E478" s="168">
        <v>598</v>
      </c>
      <c r="F478" s="169"/>
      <c r="G478" s="170">
        <f>ROUND(E478*F478,2)</f>
        <v>0</v>
      </c>
      <c r="H478" s="169">
        <v>7.53</v>
      </c>
      <c r="I478" s="170">
        <f>ROUND(E478*H478,2)</f>
        <v>4502.9399999999996</v>
      </c>
      <c r="J478" s="169">
        <v>74.87</v>
      </c>
      <c r="K478" s="170">
        <f>ROUND(E478*J478,2)</f>
        <v>44772.26</v>
      </c>
      <c r="L478" s="170">
        <v>21</v>
      </c>
      <c r="M478" s="170">
        <f>G478*(1+L478/100)</f>
        <v>0</v>
      </c>
      <c r="N478" s="170">
        <v>1.39E-3</v>
      </c>
      <c r="O478" s="170">
        <f>ROUND(E478*N478,2)</f>
        <v>0.83</v>
      </c>
      <c r="P478" s="170">
        <v>0</v>
      </c>
      <c r="Q478" s="170">
        <f>ROUND(E478*P478,2)</f>
        <v>0</v>
      </c>
      <c r="R478" s="170" t="s">
        <v>487</v>
      </c>
      <c r="S478" s="170" t="s">
        <v>127</v>
      </c>
      <c r="T478" s="171" t="s">
        <v>141</v>
      </c>
      <c r="U478" s="157">
        <v>0.15</v>
      </c>
      <c r="V478" s="157">
        <f>ROUND(E478*U478,2)</f>
        <v>89.7</v>
      </c>
      <c r="W478" s="157"/>
      <c r="X478" s="157" t="s">
        <v>142</v>
      </c>
      <c r="Y478" s="148"/>
      <c r="Z478" s="148"/>
      <c r="AA478" s="148"/>
      <c r="AB478" s="148"/>
      <c r="AC478" s="148"/>
      <c r="AD478" s="148"/>
      <c r="AE478" s="148"/>
      <c r="AF478" s="148"/>
      <c r="AG478" s="148" t="s">
        <v>143</v>
      </c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1" x14ac:dyDescent="0.2">
      <c r="A479" s="155"/>
      <c r="B479" s="156"/>
      <c r="C479" s="193" t="s">
        <v>488</v>
      </c>
      <c r="D479" s="186"/>
      <c r="E479" s="187">
        <v>24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48"/>
      <c r="Z479" s="148"/>
      <c r="AA479" s="148"/>
      <c r="AB479" s="148"/>
      <c r="AC479" s="148"/>
      <c r="AD479" s="148"/>
      <c r="AE479" s="148"/>
      <c r="AF479" s="148"/>
      <c r="AG479" s="148" t="s">
        <v>147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1" x14ac:dyDescent="0.2">
      <c r="A480" s="155"/>
      <c r="B480" s="156"/>
      <c r="C480" s="193" t="s">
        <v>489</v>
      </c>
      <c r="D480" s="186"/>
      <c r="E480" s="187">
        <v>140</v>
      </c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48"/>
      <c r="Z480" s="148"/>
      <c r="AA480" s="148"/>
      <c r="AB480" s="148"/>
      <c r="AC480" s="148"/>
      <c r="AD480" s="148"/>
      <c r="AE480" s="148"/>
      <c r="AF480" s="148"/>
      <c r="AG480" s="148" t="s">
        <v>147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1" x14ac:dyDescent="0.2">
      <c r="A481" s="155"/>
      <c r="B481" s="156"/>
      <c r="C481" s="193" t="s">
        <v>490</v>
      </c>
      <c r="D481" s="186"/>
      <c r="E481" s="187">
        <v>161</v>
      </c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48"/>
      <c r="Z481" s="148"/>
      <c r="AA481" s="148"/>
      <c r="AB481" s="148"/>
      <c r="AC481" s="148"/>
      <c r="AD481" s="148"/>
      <c r="AE481" s="148"/>
      <c r="AF481" s="148"/>
      <c r="AG481" s="148" t="s">
        <v>147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1" x14ac:dyDescent="0.2">
      <c r="A482" s="155"/>
      <c r="B482" s="156"/>
      <c r="C482" s="193" t="s">
        <v>491</v>
      </c>
      <c r="D482" s="186"/>
      <c r="E482" s="187">
        <v>92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48"/>
      <c r="Z482" s="148"/>
      <c r="AA482" s="148"/>
      <c r="AB482" s="148"/>
      <c r="AC482" s="148"/>
      <c r="AD482" s="148"/>
      <c r="AE482" s="148"/>
      <c r="AF482" s="148"/>
      <c r="AG482" s="148" t="s">
        <v>147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1" x14ac:dyDescent="0.2">
      <c r="A483" s="155"/>
      <c r="B483" s="156"/>
      <c r="C483" s="193" t="s">
        <v>492</v>
      </c>
      <c r="D483" s="186"/>
      <c r="E483" s="187">
        <v>75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48"/>
      <c r="Z483" s="148"/>
      <c r="AA483" s="148"/>
      <c r="AB483" s="148"/>
      <c r="AC483" s="148"/>
      <c r="AD483" s="148"/>
      <c r="AE483" s="148"/>
      <c r="AF483" s="148"/>
      <c r="AG483" s="148" t="s">
        <v>147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1" x14ac:dyDescent="0.2">
      <c r="A484" s="155"/>
      <c r="B484" s="156"/>
      <c r="C484" s="193" t="s">
        <v>493</v>
      </c>
      <c r="D484" s="186"/>
      <c r="E484" s="187">
        <v>26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48"/>
      <c r="Z484" s="148"/>
      <c r="AA484" s="148"/>
      <c r="AB484" s="148"/>
      <c r="AC484" s="148"/>
      <c r="AD484" s="148"/>
      <c r="AE484" s="148"/>
      <c r="AF484" s="148"/>
      <c r="AG484" s="148" t="s">
        <v>147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1" x14ac:dyDescent="0.2">
      <c r="A485" s="155"/>
      <c r="B485" s="156"/>
      <c r="C485" s="193" t="s">
        <v>494</v>
      </c>
      <c r="D485" s="186"/>
      <c r="E485" s="187">
        <v>80</v>
      </c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48"/>
      <c r="Z485" s="148"/>
      <c r="AA485" s="148"/>
      <c r="AB485" s="148"/>
      <c r="AC485" s="148"/>
      <c r="AD485" s="148"/>
      <c r="AE485" s="148"/>
      <c r="AF485" s="148"/>
      <c r="AG485" s="148" t="s">
        <v>147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1" x14ac:dyDescent="0.2">
      <c r="A486" s="165">
        <v>73</v>
      </c>
      <c r="B486" s="166" t="s">
        <v>495</v>
      </c>
      <c r="C486" s="182" t="s">
        <v>496</v>
      </c>
      <c r="D486" s="167" t="s">
        <v>413</v>
      </c>
      <c r="E486" s="168">
        <v>0.83121999999999996</v>
      </c>
      <c r="F486" s="169"/>
      <c r="G486" s="170">
        <f>ROUND(E486*F486,2)</f>
        <v>0</v>
      </c>
      <c r="H486" s="169">
        <v>0</v>
      </c>
      <c r="I486" s="170">
        <f>ROUND(E486*H486,2)</f>
        <v>0</v>
      </c>
      <c r="J486" s="169">
        <v>613</v>
      </c>
      <c r="K486" s="170">
        <f>ROUND(E486*J486,2)</f>
        <v>509.54</v>
      </c>
      <c r="L486" s="170">
        <v>21</v>
      </c>
      <c r="M486" s="170">
        <f>G486*(1+L486/100)</f>
        <v>0</v>
      </c>
      <c r="N486" s="170">
        <v>0</v>
      </c>
      <c r="O486" s="170">
        <f>ROUND(E486*N486,2)</f>
        <v>0</v>
      </c>
      <c r="P486" s="170">
        <v>0</v>
      </c>
      <c r="Q486" s="170">
        <f>ROUND(E486*P486,2)</f>
        <v>0</v>
      </c>
      <c r="R486" s="170" t="s">
        <v>487</v>
      </c>
      <c r="S486" s="170" t="s">
        <v>127</v>
      </c>
      <c r="T486" s="171" t="s">
        <v>141</v>
      </c>
      <c r="U486" s="157">
        <v>1.3049999999999999</v>
      </c>
      <c r="V486" s="157">
        <f>ROUND(E486*U486,2)</f>
        <v>1.08</v>
      </c>
      <c r="W486" s="157"/>
      <c r="X486" s="157" t="s">
        <v>414</v>
      </c>
      <c r="Y486" s="148"/>
      <c r="Z486" s="148"/>
      <c r="AA486" s="148"/>
      <c r="AB486" s="148"/>
      <c r="AC486" s="148"/>
      <c r="AD486" s="148"/>
      <c r="AE486" s="148"/>
      <c r="AF486" s="148"/>
      <c r="AG486" s="148" t="s">
        <v>415</v>
      </c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1" x14ac:dyDescent="0.2">
      <c r="A487" s="155"/>
      <c r="B487" s="156"/>
      <c r="C487" s="193" t="s">
        <v>417</v>
      </c>
      <c r="D487" s="186"/>
      <c r="E487" s="18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48"/>
      <c r="Z487" s="148"/>
      <c r="AA487" s="148"/>
      <c r="AB487" s="148"/>
      <c r="AC487" s="148"/>
      <c r="AD487" s="148"/>
      <c r="AE487" s="148"/>
      <c r="AF487" s="148"/>
      <c r="AG487" s="148" t="s">
        <v>147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1" x14ac:dyDescent="0.2">
      <c r="A488" s="155"/>
      <c r="B488" s="156"/>
      <c r="C488" s="193" t="s">
        <v>497</v>
      </c>
      <c r="D488" s="186"/>
      <c r="E488" s="18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48"/>
      <c r="Z488" s="148"/>
      <c r="AA488" s="148"/>
      <c r="AB488" s="148"/>
      <c r="AC488" s="148"/>
      <c r="AD488" s="148"/>
      <c r="AE488" s="148"/>
      <c r="AF488" s="148"/>
      <c r="AG488" s="148" t="s">
        <v>147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1" x14ac:dyDescent="0.2">
      <c r="A489" s="155"/>
      <c r="B489" s="156"/>
      <c r="C489" s="193" t="s">
        <v>498</v>
      </c>
      <c r="D489" s="186"/>
      <c r="E489" s="187">
        <v>0.83121999999999996</v>
      </c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48"/>
      <c r="Z489" s="148"/>
      <c r="AA489" s="148"/>
      <c r="AB489" s="148"/>
      <c r="AC489" s="148"/>
      <c r="AD489" s="148"/>
      <c r="AE489" s="148"/>
      <c r="AF489" s="148"/>
      <c r="AG489" s="148" t="s">
        <v>147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x14ac:dyDescent="0.2">
      <c r="A490" s="159" t="s">
        <v>122</v>
      </c>
      <c r="B490" s="160" t="s">
        <v>81</v>
      </c>
      <c r="C490" s="180" t="s">
        <v>82</v>
      </c>
      <c r="D490" s="161"/>
      <c r="E490" s="162"/>
      <c r="F490" s="163"/>
      <c r="G490" s="163">
        <f>SUMIF(AG491:AG535,"&lt;&gt;NOR",G491:G535)</f>
        <v>0</v>
      </c>
      <c r="H490" s="163"/>
      <c r="I490" s="163">
        <f>SUM(I491:I535)</f>
        <v>11614.43</v>
      </c>
      <c r="J490" s="163"/>
      <c r="K490" s="163">
        <f>SUM(K491:K535)</f>
        <v>22664.649999999998</v>
      </c>
      <c r="L490" s="163"/>
      <c r="M490" s="163">
        <f>SUM(M491:M535)</f>
        <v>0</v>
      </c>
      <c r="N490" s="163"/>
      <c r="O490" s="163">
        <f>SUM(O491:O535)</f>
        <v>0.05</v>
      </c>
      <c r="P490" s="163"/>
      <c r="Q490" s="163">
        <f>SUM(Q491:Q535)</f>
        <v>0</v>
      </c>
      <c r="R490" s="163"/>
      <c r="S490" s="163"/>
      <c r="T490" s="164"/>
      <c r="U490" s="158"/>
      <c r="V490" s="158">
        <f>SUM(V491:V535)</f>
        <v>49.940000000000005</v>
      </c>
      <c r="W490" s="158"/>
      <c r="X490" s="158"/>
      <c r="AG490" t="s">
        <v>123</v>
      </c>
    </row>
    <row r="491" spans="1:60" outlineLevel="1" x14ac:dyDescent="0.2">
      <c r="A491" s="165">
        <v>74</v>
      </c>
      <c r="B491" s="166" t="s">
        <v>499</v>
      </c>
      <c r="C491" s="182" t="s">
        <v>500</v>
      </c>
      <c r="D491" s="167" t="s">
        <v>139</v>
      </c>
      <c r="E491" s="168">
        <v>96.433250000000001</v>
      </c>
      <c r="F491" s="169"/>
      <c r="G491" s="170">
        <f>ROUND(E491*F491,2)</f>
        <v>0</v>
      </c>
      <c r="H491" s="169">
        <v>29.41</v>
      </c>
      <c r="I491" s="170">
        <f>ROUND(E491*H491,2)</f>
        <v>2836.1</v>
      </c>
      <c r="J491" s="169">
        <v>142.59</v>
      </c>
      <c r="K491" s="170">
        <f>ROUND(E491*J491,2)</f>
        <v>13750.42</v>
      </c>
      <c r="L491" s="170">
        <v>21</v>
      </c>
      <c r="M491" s="170">
        <f>G491*(1+L491/100)</f>
        <v>0</v>
      </c>
      <c r="N491" s="170">
        <v>2.5000000000000001E-4</v>
      </c>
      <c r="O491" s="170">
        <f>ROUND(E491*N491,2)</f>
        <v>0.02</v>
      </c>
      <c r="P491" s="170">
        <v>0</v>
      </c>
      <c r="Q491" s="170">
        <f>ROUND(E491*P491,2)</f>
        <v>0</v>
      </c>
      <c r="R491" s="170" t="s">
        <v>501</v>
      </c>
      <c r="S491" s="170" t="s">
        <v>127</v>
      </c>
      <c r="T491" s="171" t="s">
        <v>141</v>
      </c>
      <c r="U491" s="157">
        <v>0.31</v>
      </c>
      <c r="V491" s="157">
        <f>ROUND(E491*U491,2)</f>
        <v>29.89</v>
      </c>
      <c r="W491" s="157"/>
      <c r="X491" s="157" t="s">
        <v>142</v>
      </c>
      <c r="Y491" s="148"/>
      <c r="Z491" s="148"/>
      <c r="AA491" s="148"/>
      <c r="AB491" s="148"/>
      <c r="AC491" s="148"/>
      <c r="AD491" s="148"/>
      <c r="AE491" s="148"/>
      <c r="AF491" s="148"/>
      <c r="AG491" s="148" t="s">
        <v>143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1" x14ac:dyDescent="0.2">
      <c r="A492" s="155"/>
      <c r="B492" s="156"/>
      <c r="C492" s="294" t="s">
        <v>502</v>
      </c>
      <c r="D492" s="295"/>
      <c r="E492" s="295"/>
      <c r="F492" s="295"/>
      <c r="G492" s="295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48"/>
      <c r="Z492" s="148"/>
      <c r="AA492" s="148"/>
      <c r="AB492" s="148"/>
      <c r="AC492" s="148"/>
      <c r="AD492" s="148"/>
      <c r="AE492" s="148"/>
      <c r="AF492" s="148"/>
      <c r="AG492" s="148" t="s">
        <v>145</v>
      </c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1" x14ac:dyDescent="0.2">
      <c r="A493" s="155"/>
      <c r="B493" s="156"/>
      <c r="C493" s="193" t="s">
        <v>146</v>
      </c>
      <c r="D493" s="186"/>
      <c r="E493" s="187">
        <v>0.9</v>
      </c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48"/>
      <c r="Z493" s="148"/>
      <c r="AA493" s="148"/>
      <c r="AB493" s="148"/>
      <c r="AC493" s="148"/>
      <c r="AD493" s="148"/>
      <c r="AE493" s="148"/>
      <c r="AF493" s="148"/>
      <c r="AG493" s="148" t="s">
        <v>147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1" x14ac:dyDescent="0.2">
      <c r="A494" s="155"/>
      <c r="B494" s="156"/>
      <c r="C494" s="193" t="s">
        <v>148</v>
      </c>
      <c r="D494" s="186"/>
      <c r="E494" s="187">
        <v>4.2119999999999997</v>
      </c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48"/>
      <c r="Z494" s="148"/>
      <c r="AA494" s="148"/>
      <c r="AB494" s="148"/>
      <c r="AC494" s="148"/>
      <c r="AD494" s="148"/>
      <c r="AE494" s="148"/>
      <c r="AF494" s="148"/>
      <c r="AG494" s="148" t="s">
        <v>147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1" x14ac:dyDescent="0.2">
      <c r="A495" s="155"/>
      <c r="B495" s="156"/>
      <c r="C495" s="193" t="s">
        <v>149</v>
      </c>
      <c r="D495" s="186"/>
      <c r="E495" s="187">
        <v>30.24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48"/>
      <c r="Z495" s="148"/>
      <c r="AA495" s="148"/>
      <c r="AB495" s="148"/>
      <c r="AC495" s="148"/>
      <c r="AD495" s="148"/>
      <c r="AE495" s="148"/>
      <c r="AF495" s="148"/>
      <c r="AG495" s="148" t="s">
        <v>147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1" x14ac:dyDescent="0.2">
      <c r="A496" s="155"/>
      <c r="B496" s="156"/>
      <c r="C496" s="193" t="s">
        <v>150</v>
      </c>
      <c r="D496" s="186"/>
      <c r="E496" s="187">
        <v>9</v>
      </c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48"/>
      <c r="Z496" s="148"/>
      <c r="AA496" s="148"/>
      <c r="AB496" s="148"/>
      <c r="AC496" s="148"/>
      <c r="AD496" s="148"/>
      <c r="AE496" s="148"/>
      <c r="AF496" s="148"/>
      <c r="AG496" s="148" t="s">
        <v>147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1" x14ac:dyDescent="0.2">
      <c r="A497" s="155"/>
      <c r="B497" s="156"/>
      <c r="C497" s="193" t="s">
        <v>151</v>
      </c>
      <c r="D497" s="186"/>
      <c r="E497" s="187">
        <v>4.1399999999999997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48"/>
      <c r="Z497" s="148"/>
      <c r="AA497" s="148"/>
      <c r="AB497" s="148"/>
      <c r="AC497" s="148"/>
      <c r="AD497" s="148"/>
      <c r="AE497" s="148"/>
      <c r="AF497" s="148"/>
      <c r="AG497" s="148" t="s">
        <v>147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1" x14ac:dyDescent="0.2">
      <c r="A498" s="155"/>
      <c r="B498" s="156"/>
      <c r="C498" s="193" t="s">
        <v>503</v>
      </c>
      <c r="D498" s="186"/>
      <c r="E498" s="187">
        <v>2.3744000000000001</v>
      </c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48"/>
      <c r="Z498" s="148"/>
      <c r="AA498" s="148"/>
      <c r="AB498" s="148"/>
      <c r="AC498" s="148"/>
      <c r="AD498" s="148"/>
      <c r="AE498" s="148"/>
      <c r="AF498" s="148"/>
      <c r="AG498" s="148" t="s">
        <v>147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1" x14ac:dyDescent="0.2">
      <c r="A499" s="155"/>
      <c r="B499" s="156"/>
      <c r="C499" s="193" t="s">
        <v>504</v>
      </c>
      <c r="D499" s="186"/>
      <c r="E499" s="187">
        <v>3.3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48"/>
      <c r="Z499" s="148"/>
      <c r="AA499" s="148"/>
      <c r="AB499" s="148"/>
      <c r="AC499" s="148"/>
      <c r="AD499" s="148"/>
      <c r="AE499" s="148"/>
      <c r="AF499" s="148"/>
      <c r="AG499" s="148" t="s">
        <v>147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outlineLevel="1" x14ac:dyDescent="0.2">
      <c r="A500" s="155"/>
      <c r="B500" s="156"/>
      <c r="C500" s="193" t="s">
        <v>154</v>
      </c>
      <c r="D500" s="186"/>
      <c r="E500" s="187">
        <v>11.58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48"/>
      <c r="Z500" s="148"/>
      <c r="AA500" s="148"/>
      <c r="AB500" s="148"/>
      <c r="AC500" s="148"/>
      <c r="AD500" s="148"/>
      <c r="AE500" s="148"/>
      <c r="AF500" s="148"/>
      <c r="AG500" s="148" t="s">
        <v>147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1" x14ac:dyDescent="0.2">
      <c r="A501" s="155"/>
      <c r="B501" s="156"/>
      <c r="C501" s="193" t="s">
        <v>155</v>
      </c>
      <c r="D501" s="186"/>
      <c r="E501" s="187">
        <v>8.16</v>
      </c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48"/>
      <c r="Z501" s="148"/>
      <c r="AA501" s="148"/>
      <c r="AB501" s="148"/>
      <c r="AC501" s="148"/>
      <c r="AD501" s="148"/>
      <c r="AE501" s="148"/>
      <c r="AF501" s="148"/>
      <c r="AG501" s="148" t="s">
        <v>147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1" x14ac:dyDescent="0.2">
      <c r="A502" s="155"/>
      <c r="B502" s="156"/>
      <c r="C502" s="193" t="s">
        <v>505</v>
      </c>
      <c r="D502" s="186"/>
      <c r="E502" s="187">
        <v>2.641</v>
      </c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48"/>
      <c r="Z502" s="148"/>
      <c r="AA502" s="148"/>
      <c r="AB502" s="148"/>
      <c r="AC502" s="148"/>
      <c r="AD502" s="148"/>
      <c r="AE502" s="148"/>
      <c r="AF502" s="148"/>
      <c r="AG502" s="148" t="s">
        <v>147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1" x14ac:dyDescent="0.2">
      <c r="A503" s="155"/>
      <c r="B503" s="156"/>
      <c r="C503" s="193" t="s">
        <v>157</v>
      </c>
      <c r="D503" s="186"/>
      <c r="E503" s="187">
        <v>0.31792999999999999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48"/>
      <c r="Z503" s="148"/>
      <c r="AA503" s="148"/>
      <c r="AB503" s="148"/>
      <c r="AC503" s="148"/>
      <c r="AD503" s="148"/>
      <c r="AE503" s="148"/>
      <c r="AF503" s="148"/>
      <c r="AG503" s="148" t="s">
        <v>147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1" x14ac:dyDescent="0.2">
      <c r="A504" s="155"/>
      <c r="B504" s="156"/>
      <c r="C504" s="193" t="s">
        <v>158</v>
      </c>
      <c r="D504" s="186"/>
      <c r="E504" s="187">
        <v>1.53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48"/>
      <c r="Z504" s="148"/>
      <c r="AA504" s="148"/>
      <c r="AB504" s="148"/>
      <c r="AC504" s="148"/>
      <c r="AD504" s="148"/>
      <c r="AE504" s="148"/>
      <c r="AF504" s="148"/>
      <c r="AG504" s="148" t="s">
        <v>147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1" x14ac:dyDescent="0.2">
      <c r="A505" s="155"/>
      <c r="B505" s="156"/>
      <c r="C505" s="193" t="s">
        <v>157</v>
      </c>
      <c r="D505" s="186"/>
      <c r="E505" s="187">
        <v>0.31792999999999999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48"/>
      <c r="Z505" s="148"/>
      <c r="AA505" s="148"/>
      <c r="AB505" s="148"/>
      <c r="AC505" s="148"/>
      <c r="AD505" s="148"/>
      <c r="AE505" s="148"/>
      <c r="AF505" s="148"/>
      <c r="AG505" s="148" t="s">
        <v>147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1" x14ac:dyDescent="0.2">
      <c r="A506" s="155"/>
      <c r="B506" s="156"/>
      <c r="C506" s="193" t="s">
        <v>159</v>
      </c>
      <c r="D506" s="186"/>
      <c r="E506" s="187">
        <v>9.7200000000000006</v>
      </c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48"/>
      <c r="Z506" s="148"/>
      <c r="AA506" s="148"/>
      <c r="AB506" s="148"/>
      <c r="AC506" s="148"/>
      <c r="AD506" s="148"/>
      <c r="AE506" s="148"/>
      <c r="AF506" s="148"/>
      <c r="AG506" s="148" t="s">
        <v>147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1" x14ac:dyDescent="0.2">
      <c r="A507" s="155"/>
      <c r="B507" s="156"/>
      <c r="C507" s="193" t="s">
        <v>160</v>
      </c>
      <c r="D507" s="186"/>
      <c r="E507" s="187">
        <v>8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48"/>
      <c r="Z507" s="148"/>
      <c r="AA507" s="148"/>
      <c r="AB507" s="148"/>
      <c r="AC507" s="148"/>
      <c r="AD507" s="148"/>
      <c r="AE507" s="148"/>
      <c r="AF507" s="148"/>
      <c r="AG507" s="148" t="s">
        <v>147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ht="22.5" outlineLevel="1" x14ac:dyDescent="0.2">
      <c r="A508" s="165">
        <v>75</v>
      </c>
      <c r="B508" s="166" t="s">
        <v>506</v>
      </c>
      <c r="C508" s="182" t="s">
        <v>507</v>
      </c>
      <c r="D508" s="167" t="s">
        <v>139</v>
      </c>
      <c r="E508" s="168">
        <v>96.433250000000001</v>
      </c>
      <c r="F508" s="169"/>
      <c r="G508" s="170">
        <f>ROUND(E508*F508,2)</f>
        <v>0</v>
      </c>
      <c r="H508" s="169">
        <v>0</v>
      </c>
      <c r="I508" s="170">
        <f>ROUND(E508*H508,2)</f>
        <v>0</v>
      </c>
      <c r="J508" s="169">
        <v>30.7</v>
      </c>
      <c r="K508" s="170">
        <f>ROUND(E508*J508,2)</f>
        <v>2960.5</v>
      </c>
      <c r="L508" s="170">
        <v>21</v>
      </c>
      <c r="M508" s="170">
        <f>G508*(1+L508/100)</f>
        <v>0</v>
      </c>
      <c r="N508" s="170">
        <v>0</v>
      </c>
      <c r="O508" s="170">
        <f>ROUND(E508*N508,2)</f>
        <v>0</v>
      </c>
      <c r="P508" s="170">
        <v>0</v>
      </c>
      <c r="Q508" s="170">
        <f>ROUND(E508*P508,2)</f>
        <v>0</v>
      </c>
      <c r="R508" s="170" t="s">
        <v>501</v>
      </c>
      <c r="S508" s="170" t="s">
        <v>127</v>
      </c>
      <c r="T508" s="171" t="s">
        <v>141</v>
      </c>
      <c r="U508" s="157">
        <v>6.2E-2</v>
      </c>
      <c r="V508" s="157">
        <f>ROUND(E508*U508,2)</f>
        <v>5.98</v>
      </c>
      <c r="W508" s="157"/>
      <c r="X508" s="157" t="s">
        <v>142</v>
      </c>
      <c r="Y508" s="148"/>
      <c r="Z508" s="148"/>
      <c r="AA508" s="148"/>
      <c r="AB508" s="148"/>
      <c r="AC508" s="148"/>
      <c r="AD508" s="148"/>
      <c r="AE508" s="148"/>
      <c r="AF508" s="148"/>
      <c r="AG508" s="148" t="s">
        <v>143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1" x14ac:dyDescent="0.2">
      <c r="A509" s="155"/>
      <c r="B509" s="156"/>
      <c r="C509" s="294" t="s">
        <v>502</v>
      </c>
      <c r="D509" s="295"/>
      <c r="E509" s="295"/>
      <c r="F509" s="295"/>
      <c r="G509" s="295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48"/>
      <c r="Z509" s="148"/>
      <c r="AA509" s="148"/>
      <c r="AB509" s="148"/>
      <c r="AC509" s="148"/>
      <c r="AD509" s="148"/>
      <c r="AE509" s="148"/>
      <c r="AF509" s="148"/>
      <c r="AG509" s="148" t="s">
        <v>145</v>
      </c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1" x14ac:dyDescent="0.2">
      <c r="A510" s="165">
        <v>76</v>
      </c>
      <c r="B510" s="166" t="s">
        <v>508</v>
      </c>
      <c r="C510" s="182" t="s">
        <v>509</v>
      </c>
      <c r="D510" s="167" t="s">
        <v>139</v>
      </c>
      <c r="E510" s="168">
        <v>82.302000000000007</v>
      </c>
      <c r="F510" s="169"/>
      <c r="G510" s="170">
        <f>ROUND(E510*F510,2)</f>
        <v>0</v>
      </c>
      <c r="H510" s="169">
        <v>106.66</v>
      </c>
      <c r="I510" s="170">
        <f>ROUND(E510*H510,2)</f>
        <v>8778.33</v>
      </c>
      <c r="J510" s="169">
        <v>72.34</v>
      </c>
      <c r="K510" s="170">
        <f>ROUND(E510*J510,2)</f>
        <v>5953.73</v>
      </c>
      <c r="L510" s="170">
        <v>21</v>
      </c>
      <c r="M510" s="170">
        <f>G510*(1+L510/100)</f>
        <v>0</v>
      </c>
      <c r="N510" s="170">
        <v>4.0000000000000002E-4</v>
      </c>
      <c r="O510" s="170">
        <f>ROUND(E510*N510,2)</f>
        <v>0.03</v>
      </c>
      <c r="P510" s="170">
        <v>0</v>
      </c>
      <c r="Q510" s="170">
        <f>ROUND(E510*P510,2)</f>
        <v>0</v>
      </c>
      <c r="R510" s="170" t="s">
        <v>501</v>
      </c>
      <c r="S510" s="170" t="s">
        <v>127</v>
      </c>
      <c r="T510" s="171" t="s">
        <v>141</v>
      </c>
      <c r="U510" s="157">
        <v>0.17100000000000001</v>
      </c>
      <c r="V510" s="157">
        <f>ROUND(E510*U510,2)</f>
        <v>14.07</v>
      </c>
      <c r="W510" s="157"/>
      <c r="X510" s="157" t="s">
        <v>142</v>
      </c>
      <c r="Y510" s="148"/>
      <c r="Z510" s="148"/>
      <c r="AA510" s="148"/>
      <c r="AB510" s="148"/>
      <c r="AC510" s="148"/>
      <c r="AD510" s="148"/>
      <c r="AE510" s="148"/>
      <c r="AF510" s="148"/>
      <c r="AG510" s="148" t="s">
        <v>143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1" x14ac:dyDescent="0.2">
      <c r="A511" s="155"/>
      <c r="B511" s="156"/>
      <c r="C511" s="294"/>
      <c r="D511" s="295"/>
      <c r="E511" s="295"/>
      <c r="F511" s="295"/>
      <c r="G511" s="295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48"/>
      <c r="Z511" s="148"/>
      <c r="AA511" s="148"/>
      <c r="AB511" s="148"/>
      <c r="AC511" s="148"/>
      <c r="AD511" s="148"/>
      <c r="AE511" s="148"/>
      <c r="AF511" s="148"/>
      <c r="AG511" s="148" t="s">
        <v>145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1" x14ac:dyDescent="0.2">
      <c r="A512" s="155"/>
      <c r="B512" s="156"/>
      <c r="C512" s="193" t="s">
        <v>510</v>
      </c>
      <c r="D512" s="186"/>
      <c r="E512" s="187">
        <v>0.29699999999999999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48"/>
      <c r="Z512" s="148"/>
      <c r="AA512" s="148"/>
      <c r="AB512" s="148"/>
      <c r="AC512" s="148"/>
      <c r="AD512" s="148"/>
      <c r="AE512" s="148"/>
      <c r="AF512" s="148"/>
      <c r="AG512" s="148" t="s">
        <v>147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1" x14ac:dyDescent="0.2">
      <c r="A513" s="155"/>
      <c r="B513" s="156"/>
      <c r="C513" s="193" t="s">
        <v>511</v>
      </c>
      <c r="D513" s="186"/>
      <c r="E513" s="187">
        <v>0.7722</v>
      </c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48"/>
      <c r="Z513" s="148"/>
      <c r="AA513" s="148"/>
      <c r="AB513" s="148"/>
      <c r="AC513" s="148"/>
      <c r="AD513" s="148"/>
      <c r="AE513" s="148"/>
      <c r="AF513" s="148"/>
      <c r="AG513" s="148" t="s">
        <v>147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1" x14ac:dyDescent="0.2">
      <c r="A514" s="155"/>
      <c r="B514" s="156"/>
      <c r="C514" s="193" t="s">
        <v>512</v>
      </c>
      <c r="D514" s="186"/>
      <c r="E514" s="187">
        <v>5.5439999999999996</v>
      </c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48"/>
      <c r="Z514" s="148"/>
      <c r="AA514" s="148"/>
      <c r="AB514" s="148"/>
      <c r="AC514" s="148"/>
      <c r="AD514" s="148"/>
      <c r="AE514" s="148"/>
      <c r="AF514" s="148"/>
      <c r="AG514" s="148" t="s">
        <v>147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1" x14ac:dyDescent="0.2">
      <c r="A515" s="155"/>
      <c r="B515" s="156"/>
      <c r="C515" s="193" t="s">
        <v>513</v>
      </c>
      <c r="D515" s="186"/>
      <c r="E515" s="187">
        <v>1.65</v>
      </c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48"/>
      <c r="Z515" s="148"/>
      <c r="AA515" s="148"/>
      <c r="AB515" s="148"/>
      <c r="AC515" s="148"/>
      <c r="AD515" s="148"/>
      <c r="AE515" s="148"/>
      <c r="AF515" s="148"/>
      <c r="AG515" s="148" t="s">
        <v>147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1" x14ac:dyDescent="0.2">
      <c r="A516" s="155"/>
      <c r="B516" s="156"/>
      <c r="C516" s="193" t="s">
        <v>514</v>
      </c>
      <c r="D516" s="186"/>
      <c r="E516" s="187">
        <v>0.75900000000000001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48"/>
      <c r="Z516" s="148"/>
      <c r="AA516" s="148"/>
      <c r="AB516" s="148"/>
      <c r="AC516" s="148"/>
      <c r="AD516" s="148"/>
      <c r="AE516" s="148"/>
      <c r="AF516" s="148"/>
      <c r="AG516" s="148" t="s">
        <v>147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outlineLevel="1" x14ac:dyDescent="0.2">
      <c r="A517" s="155"/>
      <c r="B517" s="156"/>
      <c r="C517" s="193" t="s">
        <v>515</v>
      </c>
      <c r="D517" s="186"/>
      <c r="E517" s="187">
        <v>2.0988000000000002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48"/>
      <c r="Z517" s="148"/>
      <c r="AA517" s="148"/>
      <c r="AB517" s="148"/>
      <c r="AC517" s="148"/>
      <c r="AD517" s="148"/>
      <c r="AE517" s="148"/>
      <c r="AF517" s="148"/>
      <c r="AG517" s="148" t="s">
        <v>147</v>
      </c>
      <c r="AH517" s="148">
        <v>0</v>
      </c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1" x14ac:dyDescent="0.2">
      <c r="A518" s="155"/>
      <c r="B518" s="156"/>
      <c r="C518" s="193" t="s">
        <v>516</v>
      </c>
      <c r="D518" s="186"/>
      <c r="E518" s="187">
        <v>2.64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48"/>
      <c r="Z518" s="148"/>
      <c r="AA518" s="148"/>
      <c r="AB518" s="148"/>
      <c r="AC518" s="148"/>
      <c r="AD518" s="148"/>
      <c r="AE518" s="148"/>
      <c r="AF518" s="148"/>
      <c r="AG518" s="148" t="s">
        <v>147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1" x14ac:dyDescent="0.2">
      <c r="A519" s="155"/>
      <c r="B519" s="156"/>
      <c r="C519" s="193" t="s">
        <v>517</v>
      </c>
      <c r="D519" s="186"/>
      <c r="E519" s="187">
        <v>1.98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48"/>
      <c r="Z519" s="148"/>
      <c r="AA519" s="148"/>
      <c r="AB519" s="148"/>
      <c r="AC519" s="148"/>
      <c r="AD519" s="148"/>
      <c r="AE519" s="148"/>
      <c r="AF519" s="148"/>
      <c r="AG519" s="148" t="s">
        <v>147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1" x14ac:dyDescent="0.2">
      <c r="A520" s="155"/>
      <c r="B520" s="156"/>
      <c r="C520" s="193" t="s">
        <v>518</v>
      </c>
      <c r="D520" s="186"/>
      <c r="E520" s="187">
        <v>1.716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48"/>
      <c r="Z520" s="148"/>
      <c r="AA520" s="148"/>
      <c r="AB520" s="148"/>
      <c r="AC520" s="148"/>
      <c r="AD520" s="148"/>
      <c r="AE520" s="148"/>
      <c r="AF520" s="148"/>
      <c r="AG520" s="148" t="s">
        <v>147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1" x14ac:dyDescent="0.2">
      <c r="A521" s="155"/>
      <c r="B521" s="156"/>
      <c r="C521" s="193" t="s">
        <v>519</v>
      </c>
      <c r="D521" s="186"/>
      <c r="E521" s="187">
        <v>0.29699999999999999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48"/>
      <c r="Z521" s="148"/>
      <c r="AA521" s="148"/>
      <c r="AB521" s="148"/>
      <c r="AC521" s="148"/>
      <c r="AD521" s="148"/>
      <c r="AE521" s="148"/>
      <c r="AF521" s="148"/>
      <c r="AG521" s="148" t="s">
        <v>147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1" x14ac:dyDescent="0.2">
      <c r="A522" s="155"/>
      <c r="B522" s="156"/>
      <c r="C522" s="193" t="s">
        <v>519</v>
      </c>
      <c r="D522" s="186"/>
      <c r="E522" s="187">
        <v>0.29699999999999999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48"/>
      <c r="Z522" s="148"/>
      <c r="AA522" s="148"/>
      <c r="AB522" s="148"/>
      <c r="AC522" s="148"/>
      <c r="AD522" s="148"/>
      <c r="AE522" s="148"/>
      <c r="AF522" s="148"/>
      <c r="AG522" s="148" t="s">
        <v>147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1" x14ac:dyDescent="0.2">
      <c r="A523" s="155"/>
      <c r="B523" s="156"/>
      <c r="C523" s="193" t="s">
        <v>520</v>
      </c>
      <c r="D523" s="186"/>
      <c r="E523" s="187">
        <v>1.782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48"/>
      <c r="Z523" s="148"/>
      <c r="AA523" s="148"/>
      <c r="AB523" s="148"/>
      <c r="AC523" s="148"/>
      <c r="AD523" s="148"/>
      <c r="AE523" s="148"/>
      <c r="AF523" s="148"/>
      <c r="AG523" s="148" t="s">
        <v>147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1" x14ac:dyDescent="0.2">
      <c r="A524" s="155"/>
      <c r="B524" s="156"/>
      <c r="C524" s="193" t="s">
        <v>521</v>
      </c>
      <c r="D524" s="186"/>
      <c r="E524" s="187">
        <v>1.32</v>
      </c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48"/>
      <c r="Z524" s="148"/>
      <c r="AA524" s="148"/>
      <c r="AB524" s="148"/>
      <c r="AC524" s="148"/>
      <c r="AD524" s="148"/>
      <c r="AE524" s="148"/>
      <c r="AF524" s="148"/>
      <c r="AG524" s="148" t="s">
        <v>147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1" x14ac:dyDescent="0.2">
      <c r="A525" s="155"/>
      <c r="B525" s="156"/>
      <c r="C525" s="193" t="s">
        <v>522</v>
      </c>
      <c r="D525" s="186"/>
      <c r="E525" s="187">
        <v>4.7190000000000003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48"/>
      <c r="Z525" s="148"/>
      <c r="AA525" s="148"/>
      <c r="AB525" s="148"/>
      <c r="AC525" s="148"/>
      <c r="AD525" s="148"/>
      <c r="AE525" s="148"/>
      <c r="AF525" s="148"/>
      <c r="AG525" s="148" t="s">
        <v>147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1" x14ac:dyDescent="0.2">
      <c r="A526" s="155"/>
      <c r="B526" s="156"/>
      <c r="C526" s="193" t="s">
        <v>523</v>
      </c>
      <c r="D526" s="186"/>
      <c r="E526" s="187">
        <v>2.0196000000000001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48"/>
      <c r="Z526" s="148"/>
      <c r="AA526" s="148"/>
      <c r="AB526" s="148"/>
      <c r="AC526" s="148"/>
      <c r="AD526" s="148"/>
      <c r="AE526" s="148"/>
      <c r="AF526" s="148"/>
      <c r="AG526" s="148" t="s">
        <v>147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1" x14ac:dyDescent="0.2">
      <c r="A527" s="155"/>
      <c r="B527" s="156"/>
      <c r="C527" s="193" t="s">
        <v>524</v>
      </c>
      <c r="D527" s="186"/>
      <c r="E527" s="187">
        <v>11.154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48"/>
      <c r="Z527" s="148"/>
      <c r="AA527" s="148"/>
      <c r="AB527" s="148"/>
      <c r="AC527" s="148"/>
      <c r="AD527" s="148"/>
      <c r="AE527" s="148"/>
      <c r="AF527" s="148"/>
      <c r="AG527" s="148" t="s">
        <v>147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1" x14ac:dyDescent="0.2">
      <c r="A528" s="155"/>
      <c r="B528" s="156"/>
      <c r="C528" s="193" t="s">
        <v>525</v>
      </c>
      <c r="D528" s="186"/>
      <c r="E528" s="187">
        <v>3.96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48"/>
      <c r="Z528" s="148"/>
      <c r="AA528" s="148"/>
      <c r="AB528" s="148"/>
      <c r="AC528" s="148"/>
      <c r="AD528" s="148"/>
      <c r="AE528" s="148"/>
      <c r="AF528" s="148"/>
      <c r="AG528" s="148" t="s">
        <v>147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1" x14ac:dyDescent="0.2">
      <c r="A529" s="155"/>
      <c r="B529" s="156"/>
      <c r="C529" s="193" t="s">
        <v>526</v>
      </c>
      <c r="D529" s="186"/>
      <c r="E529" s="187">
        <v>18.4404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48"/>
      <c r="Z529" s="148"/>
      <c r="AA529" s="148"/>
      <c r="AB529" s="148"/>
      <c r="AC529" s="148"/>
      <c r="AD529" s="148"/>
      <c r="AE529" s="148"/>
      <c r="AF529" s="148"/>
      <c r="AG529" s="148" t="s">
        <v>147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1" x14ac:dyDescent="0.2">
      <c r="A530" s="155"/>
      <c r="B530" s="156"/>
      <c r="C530" s="193" t="s">
        <v>527</v>
      </c>
      <c r="D530" s="186"/>
      <c r="E530" s="187">
        <v>1.254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48"/>
      <c r="Z530" s="148"/>
      <c r="AA530" s="148"/>
      <c r="AB530" s="148"/>
      <c r="AC530" s="148"/>
      <c r="AD530" s="148"/>
      <c r="AE530" s="148"/>
      <c r="AF530" s="148"/>
      <c r="AG530" s="148" t="s">
        <v>147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1" x14ac:dyDescent="0.2">
      <c r="A531" s="155"/>
      <c r="B531" s="156"/>
      <c r="C531" s="193" t="s">
        <v>528</v>
      </c>
      <c r="D531" s="186"/>
      <c r="E531" s="187">
        <v>9.1080000000000005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48"/>
      <c r="Z531" s="148"/>
      <c r="AA531" s="148"/>
      <c r="AB531" s="148"/>
      <c r="AC531" s="148"/>
      <c r="AD531" s="148"/>
      <c r="AE531" s="148"/>
      <c r="AF531" s="148"/>
      <c r="AG531" s="148" t="s">
        <v>147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1" x14ac:dyDescent="0.2">
      <c r="A532" s="155"/>
      <c r="B532" s="156"/>
      <c r="C532" s="193" t="s">
        <v>529</v>
      </c>
      <c r="D532" s="186"/>
      <c r="E532" s="187">
        <v>0.72599999999999998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48"/>
      <c r="Z532" s="148"/>
      <c r="AA532" s="148"/>
      <c r="AB532" s="148"/>
      <c r="AC532" s="148"/>
      <c r="AD532" s="148"/>
      <c r="AE532" s="148"/>
      <c r="AF532" s="148"/>
      <c r="AG532" s="148" t="s">
        <v>147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1" x14ac:dyDescent="0.2">
      <c r="A533" s="155"/>
      <c r="B533" s="156"/>
      <c r="C533" s="193" t="s">
        <v>530</v>
      </c>
      <c r="D533" s="186"/>
      <c r="E533" s="187">
        <v>4.29</v>
      </c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48"/>
      <c r="Z533" s="148"/>
      <c r="AA533" s="148"/>
      <c r="AB533" s="148"/>
      <c r="AC533" s="148"/>
      <c r="AD533" s="148"/>
      <c r="AE533" s="148"/>
      <c r="AF533" s="148"/>
      <c r="AG533" s="148" t="s">
        <v>147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1" x14ac:dyDescent="0.2">
      <c r="A534" s="155"/>
      <c r="B534" s="156"/>
      <c r="C534" s="193" t="s">
        <v>518</v>
      </c>
      <c r="D534" s="186"/>
      <c r="E534" s="187">
        <v>1.716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48"/>
      <c r="Z534" s="148"/>
      <c r="AA534" s="148"/>
      <c r="AB534" s="148"/>
      <c r="AC534" s="148"/>
      <c r="AD534" s="148"/>
      <c r="AE534" s="148"/>
      <c r="AF534" s="148"/>
      <c r="AG534" s="148" t="s">
        <v>147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1" x14ac:dyDescent="0.2">
      <c r="A535" s="155"/>
      <c r="B535" s="156"/>
      <c r="C535" s="193" t="s">
        <v>531</v>
      </c>
      <c r="D535" s="186"/>
      <c r="E535" s="187">
        <v>3.762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48"/>
      <c r="Z535" s="148"/>
      <c r="AA535" s="148"/>
      <c r="AB535" s="148"/>
      <c r="AC535" s="148"/>
      <c r="AD535" s="148"/>
      <c r="AE535" s="148"/>
      <c r="AF535" s="148"/>
      <c r="AG535" s="148" t="s">
        <v>147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x14ac:dyDescent="0.2">
      <c r="A536" s="159" t="s">
        <v>122</v>
      </c>
      <c r="B536" s="160" t="s">
        <v>83</v>
      </c>
      <c r="C536" s="180" t="s">
        <v>84</v>
      </c>
      <c r="D536" s="161"/>
      <c r="E536" s="162"/>
      <c r="F536" s="163"/>
      <c r="G536" s="163">
        <f>SUMIF(AG537:AG576,"&lt;&gt;NOR",G537:G576)</f>
        <v>0</v>
      </c>
      <c r="H536" s="163"/>
      <c r="I536" s="163">
        <f>SUM(I537:I576)</f>
        <v>18503.54</v>
      </c>
      <c r="J536" s="163"/>
      <c r="K536" s="163">
        <f>SUM(K537:K576)</f>
        <v>70512.92</v>
      </c>
      <c r="L536" s="163"/>
      <c r="M536" s="163">
        <f>SUM(M537:M576)</f>
        <v>0</v>
      </c>
      <c r="N536" s="163"/>
      <c r="O536" s="163">
        <f>SUM(O537:O576)</f>
        <v>0</v>
      </c>
      <c r="P536" s="163"/>
      <c r="Q536" s="163">
        <f>SUM(Q537:Q576)</f>
        <v>0</v>
      </c>
      <c r="R536" s="163"/>
      <c r="S536" s="163"/>
      <c r="T536" s="164"/>
      <c r="U536" s="158"/>
      <c r="V536" s="158">
        <f>SUM(V537:V576)</f>
        <v>0</v>
      </c>
      <c r="W536" s="158"/>
      <c r="X536" s="158"/>
      <c r="AG536" t="s">
        <v>123</v>
      </c>
    </row>
    <row r="537" spans="1:60" outlineLevel="1" x14ac:dyDescent="0.2">
      <c r="A537" s="165">
        <v>77</v>
      </c>
      <c r="B537" s="166" t="s">
        <v>532</v>
      </c>
      <c r="C537" s="182" t="s">
        <v>533</v>
      </c>
      <c r="D537" s="167" t="s">
        <v>139</v>
      </c>
      <c r="E537" s="168">
        <v>1060.98278</v>
      </c>
      <c r="F537" s="169"/>
      <c r="G537" s="170">
        <f>ROUND(E537*F537,2)</f>
        <v>0</v>
      </c>
      <c r="H537" s="169">
        <v>17.440000000000001</v>
      </c>
      <c r="I537" s="170">
        <f>ROUND(E537*H537,2)</f>
        <v>18503.54</v>
      </c>
      <c r="J537" s="169">
        <v>66.459999999999994</v>
      </c>
      <c r="K537" s="170">
        <f>ROUND(E537*J537,2)</f>
        <v>70512.92</v>
      </c>
      <c r="L537" s="170">
        <v>21</v>
      </c>
      <c r="M537" s="170">
        <f>G537*(1+L537/100)</f>
        <v>0</v>
      </c>
      <c r="N537" s="170">
        <v>0</v>
      </c>
      <c r="O537" s="170">
        <f>ROUND(E537*N537,2)</f>
        <v>0</v>
      </c>
      <c r="P537" s="170">
        <v>0</v>
      </c>
      <c r="Q537" s="170">
        <f>ROUND(E537*P537,2)</f>
        <v>0</v>
      </c>
      <c r="R537" s="170" t="s">
        <v>534</v>
      </c>
      <c r="S537" s="170" t="s">
        <v>127</v>
      </c>
      <c r="T537" s="171" t="s">
        <v>141</v>
      </c>
      <c r="U537" s="157">
        <v>0</v>
      </c>
      <c r="V537" s="157">
        <f>ROUND(E537*U537,2)</f>
        <v>0</v>
      </c>
      <c r="W537" s="157"/>
      <c r="X537" s="157" t="s">
        <v>482</v>
      </c>
      <c r="Y537" s="148"/>
      <c r="Z537" s="148"/>
      <c r="AA537" s="148"/>
      <c r="AB537" s="148"/>
      <c r="AC537" s="148"/>
      <c r="AD537" s="148"/>
      <c r="AE537" s="148"/>
      <c r="AF537" s="148"/>
      <c r="AG537" s="148" t="s">
        <v>483</v>
      </c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1" x14ac:dyDescent="0.2">
      <c r="A538" s="155"/>
      <c r="B538" s="156"/>
      <c r="C538" s="194" t="s">
        <v>535</v>
      </c>
      <c r="D538" s="188"/>
      <c r="E538" s="189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48"/>
      <c r="Z538" s="148"/>
      <c r="AA538" s="148"/>
      <c r="AB538" s="148"/>
      <c r="AC538" s="148"/>
      <c r="AD538" s="148"/>
      <c r="AE538" s="148"/>
      <c r="AF538" s="148"/>
      <c r="AG538" s="148" t="s">
        <v>147</v>
      </c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1" x14ac:dyDescent="0.2">
      <c r="A539" s="155"/>
      <c r="B539" s="156"/>
      <c r="C539" s="195" t="s">
        <v>536</v>
      </c>
      <c r="D539" s="188"/>
      <c r="E539" s="189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48"/>
      <c r="Z539" s="148"/>
      <c r="AA539" s="148"/>
      <c r="AB539" s="148"/>
      <c r="AC539" s="148"/>
      <c r="AD539" s="148"/>
      <c r="AE539" s="148"/>
      <c r="AF539" s="148"/>
      <c r="AG539" s="148" t="s">
        <v>147</v>
      </c>
      <c r="AH539" s="148">
        <v>2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1" x14ac:dyDescent="0.2">
      <c r="A540" s="155"/>
      <c r="B540" s="156"/>
      <c r="C540" s="195" t="s">
        <v>537</v>
      </c>
      <c r="D540" s="188"/>
      <c r="E540" s="189">
        <v>3.8</v>
      </c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48"/>
      <c r="Z540" s="148"/>
      <c r="AA540" s="148"/>
      <c r="AB540" s="148"/>
      <c r="AC540" s="148"/>
      <c r="AD540" s="148"/>
      <c r="AE540" s="148"/>
      <c r="AF540" s="148"/>
      <c r="AG540" s="148" t="s">
        <v>147</v>
      </c>
      <c r="AH540" s="148">
        <v>2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1" x14ac:dyDescent="0.2">
      <c r="A541" s="155"/>
      <c r="B541" s="156"/>
      <c r="C541" s="195" t="s">
        <v>538</v>
      </c>
      <c r="D541" s="188"/>
      <c r="E541" s="189">
        <v>14.28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48"/>
      <c r="Z541" s="148"/>
      <c r="AA541" s="148"/>
      <c r="AB541" s="148"/>
      <c r="AC541" s="148"/>
      <c r="AD541" s="148"/>
      <c r="AE541" s="148"/>
      <c r="AF541" s="148"/>
      <c r="AG541" s="148" t="s">
        <v>147</v>
      </c>
      <c r="AH541" s="148">
        <v>2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1" x14ac:dyDescent="0.2">
      <c r="A542" s="155"/>
      <c r="B542" s="156"/>
      <c r="C542" s="195" t="s">
        <v>539</v>
      </c>
      <c r="D542" s="188"/>
      <c r="E542" s="189">
        <v>84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48"/>
      <c r="Z542" s="148"/>
      <c r="AA542" s="148"/>
      <c r="AB542" s="148"/>
      <c r="AC542" s="148"/>
      <c r="AD542" s="148"/>
      <c r="AE542" s="148"/>
      <c r="AF542" s="148"/>
      <c r="AG542" s="148" t="s">
        <v>147</v>
      </c>
      <c r="AH542" s="148">
        <v>2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1" x14ac:dyDescent="0.2">
      <c r="A543" s="155"/>
      <c r="B543" s="156"/>
      <c r="C543" s="195" t="s">
        <v>540</v>
      </c>
      <c r="D543" s="188"/>
      <c r="E543" s="189">
        <v>28</v>
      </c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48"/>
      <c r="Z543" s="148"/>
      <c r="AA543" s="148"/>
      <c r="AB543" s="148"/>
      <c r="AC543" s="148"/>
      <c r="AD543" s="148"/>
      <c r="AE543" s="148"/>
      <c r="AF543" s="148"/>
      <c r="AG543" s="148" t="s">
        <v>147</v>
      </c>
      <c r="AH543" s="148">
        <v>2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1" x14ac:dyDescent="0.2">
      <c r="A544" s="155"/>
      <c r="B544" s="156"/>
      <c r="C544" s="195" t="s">
        <v>541</v>
      </c>
      <c r="D544" s="188"/>
      <c r="E544" s="189">
        <v>8.1999999999999993</v>
      </c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48"/>
      <c r="Z544" s="148"/>
      <c r="AA544" s="148"/>
      <c r="AB544" s="148"/>
      <c r="AC544" s="148"/>
      <c r="AD544" s="148"/>
      <c r="AE544" s="148"/>
      <c r="AF544" s="148"/>
      <c r="AG544" s="148" t="s">
        <v>147</v>
      </c>
      <c r="AH544" s="148">
        <v>2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1" x14ac:dyDescent="0.2">
      <c r="A545" s="155"/>
      <c r="B545" s="156"/>
      <c r="C545" s="195" t="s">
        <v>542</v>
      </c>
      <c r="D545" s="188"/>
      <c r="E545" s="189">
        <v>39.6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48"/>
      <c r="Z545" s="148"/>
      <c r="AA545" s="148"/>
      <c r="AB545" s="148"/>
      <c r="AC545" s="148"/>
      <c r="AD545" s="148"/>
      <c r="AE545" s="148"/>
      <c r="AF545" s="148"/>
      <c r="AG545" s="148" t="s">
        <v>147</v>
      </c>
      <c r="AH545" s="148">
        <v>2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1" x14ac:dyDescent="0.2">
      <c r="A546" s="155"/>
      <c r="B546" s="156"/>
      <c r="C546" s="195" t="s">
        <v>543</v>
      </c>
      <c r="D546" s="188"/>
      <c r="E546" s="189">
        <v>42.4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48"/>
      <c r="Z546" s="148"/>
      <c r="AA546" s="148"/>
      <c r="AB546" s="148"/>
      <c r="AC546" s="148"/>
      <c r="AD546" s="148"/>
      <c r="AE546" s="148"/>
      <c r="AF546" s="148"/>
      <c r="AG546" s="148" t="s">
        <v>147</v>
      </c>
      <c r="AH546" s="148">
        <v>2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1" x14ac:dyDescent="0.2">
      <c r="A547" s="155"/>
      <c r="B547" s="156"/>
      <c r="C547" s="195" t="s">
        <v>544</v>
      </c>
      <c r="D547" s="188"/>
      <c r="E547" s="189">
        <v>31.3</v>
      </c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48"/>
      <c r="Z547" s="148"/>
      <c r="AA547" s="148"/>
      <c r="AB547" s="148"/>
      <c r="AC547" s="148"/>
      <c r="AD547" s="148"/>
      <c r="AE547" s="148"/>
      <c r="AF547" s="148"/>
      <c r="AG547" s="148" t="s">
        <v>147</v>
      </c>
      <c r="AH547" s="148">
        <v>2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1" x14ac:dyDescent="0.2">
      <c r="A548" s="155"/>
      <c r="B548" s="156"/>
      <c r="C548" s="195" t="s">
        <v>545</v>
      </c>
      <c r="D548" s="188"/>
      <c r="E548" s="189">
        <v>23.2</v>
      </c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48"/>
      <c r="Z548" s="148"/>
      <c r="AA548" s="148"/>
      <c r="AB548" s="148"/>
      <c r="AC548" s="148"/>
      <c r="AD548" s="148"/>
      <c r="AE548" s="148"/>
      <c r="AF548" s="148"/>
      <c r="AG548" s="148" t="s">
        <v>147</v>
      </c>
      <c r="AH548" s="148">
        <v>2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1" x14ac:dyDescent="0.2">
      <c r="A549" s="155"/>
      <c r="B549" s="156"/>
      <c r="C549" s="195" t="s">
        <v>546</v>
      </c>
      <c r="D549" s="188"/>
      <c r="E549" s="189">
        <v>3.68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48"/>
      <c r="Z549" s="148"/>
      <c r="AA549" s="148"/>
      <c r="AB549" s="148"/>
      <c r="AC549" s="148"/>
      <c r="AD549" s="148"/>
      <c r="AE549" s="148"/>
      <c r="AF549" s="148"/>
      <c r="AG549" s="148" t="s">
        <v>147</v>
      </c>
      <c r="AH549" s="148">
        <v>2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1" x14ac:dyDescent="0.2">
      <c r="A550" s="155"/>
      <c r="B550" s="156"/>
      <c r="C550" s="195" t="s">
        <v>547</v>
      </c>
      <c r="D550" s="188"/>
      <c r="E550" s="189">
        <v>1.413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48"/>
      <c r="Z550" s="148"/>
      <c r="AA550" s="148"/>
      <c r="AB550" s="148"/>
      <c r="AC550" s="148"/>
      <c r="AD550" s="148"/>
      <c r="AE550" s="148"/>
      <c r="AF550" s="148"/>
      <c r="AG550" s="148" t="s">
        <v>147</v>
      </c>
      <c r="AH550" s="148">
        <v>2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1" x14ac:dyDescent="0.2">
      <c r="A551" s="155"/>
      <c r="B551" s="156"/>
      <c r="C551" s="195" t="s">
        <v>548</v>
      </c>
      <c r="D551" s="188"/>
      <c r="E551" s="189">
        <v>4.3</v>
      </c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48"/>
      <c r="Z551" s="148"/>
      <c r="AA551" s="148"/>
      <c r="AB551" s="148"/>
      <c r="AC551" s="148"/>
      <c r="AD551" s="148"/>
      <c r="AE551" s="148"/>
      <c r="AF551" s="148"/>
      <c r="AG551" s="148" t="s">
        <v>147</v>
      </c>
      <c r="AH551" s="148">
        <v>2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1" x14ac:dyDescent="0.2">
      <c r="A552" s="155"/>
      <c r="B552" s="156"/>
      <c r="C552" s="195" t="s">
        <v>547</v>
      </c>
      <c r="D552" s="188"/>
      <c r="E552" s="189">
        <v>1.413</v>
      </c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48"/>
      <c r="Z552" s="148"/>
      <c r="AA552" s="148"/>
      <c r="AB552" s="148"/>
      <c r="AC552" s="148"/>
      <c r="AD552" s="148"/>
      <c r="AE552" s="148"/>
      <c r="AF552" s="148"/>
      <c r="AG552" s="148" t="s">
        <v>147</v>
      </c>
      <c r="AH552" s="148">
        <v>2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outlineLevel="1" x14ac:dyDescent="0.2">
      <c r="A553" s="155"/>
      <c r="B553" s="156"/>
      <c r="C553" s="195" t="s">
        <v>549</v>
      </c>
      <c r="D553" s="188"/>
      <c r="E553" s="189">
        <v>25.2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48"/>
      <c r="Z553" s="148"/>
      <c r="AA553" s="148"/>
      <c r="AB553" s="148"/>
      <c r="AC553" s="148"/>
      <c r="AD553" s="148"/>
      <c r="AE553" s="148"/>
      <c r="AF553" s="148"/>
      <c r="AG553" s="148" t="s">
        <v>147</v>
      </c>
      <c r="AH553" s="148">
        <v>2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1" x14ac:dyDescent="0.2">
      <c r="A554" s="155"/>
      <c r="B554" s="156"/>
      <c r="C554" s="195" t="s">
        <v>550</v>
      </c>
      <c r="D554" s="188"/>
      <c r="E554" s="189">
        <v>24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48"/>
      <c r="Z554" s="148"/>
      <c r="AA554" s="148"/>
      <c r="AB554" s="148"/>
      <c r="AC554" s="148"/>
      <c r="AD554" s="148"/>
      <c r="AE554" s="148"/>
      <c r="AF554" s="148"/>
      <c r="AG554" s="148" t="s">
        <v>147</v>
      </c>
      <c r="AH554" s="148">
        <v>2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1" x14ac:dyDescent="0.2">
      <c r="A555" s="155"/>
      <c r="B555" s="156"/>
      <c r="C555" s="195" t="s">
        <v>551</v>
      </c>
      <c r="D555" s="188"/>
      <c r="E555" s="189">
        <v>52.36</v>
      </c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48"/>
      <c r="Z555" s="148"/>
      <c r="AA555" s="148"/>
      <c r="AB555" s="148"/>
      <c r="AC555" s="148"/>
      <c r="AD555" s="148"/>
      <c r="AE555" s="148"/>
      <c r="AF555" s="148"/>
      <c r="AG555" s="148" t="s">
        <v>147</v>
      </c>
      <c r="AH555" s="148">
        <v>2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1" x14ac:dyDescent="0.2">
      <c r="A556" s="155"/>
      <c r="B556" s="156"/>
      <c r="C556" s="195" t="s">
        <v>552</v>
      </c>
      <c r="D556" s="188"/>
      <c r="E556" s="189">
        <v>22.451000000000001</v>
      </c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48"/>
      <c r="Z556" s="148"/>
      <c r="AA556" s="148"/>
      <c r="AB556" s="148"/>
      <c r="AC556" s="148"/>
      <c r="AD556" s="148"/>
      <c r="AE556" s="148"/>
      <c r="AF556" s="148"/>
      <c r="AG556" s="148" t="s">
        <v>147</v>
      </c>
      <c r="AH556" s="148">
        <v>2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1" x14ac:dyDescent="0.2">
      <c r="A557" s="155"/>
      <c r="B557" s="156"/>
      <c r="C557" s="195" t="s">
        <v>553</v>
      </c>
      <c r="D557" s="188"/>
      <c r="E557" s="189">
        <v>32.64</v>
      </c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48"/>
      <c r="Z557" s="148"/>
      <c r="AA557" s="148"/>
      <c r="AB557" s="148"/>
      <c r="AC557" s="148"/>
      <c r="AD557" s="148"/>
      <c r="AE557" s="148"/>
      <c r="AF557" s="148"/>
      <c r="AG557" s="148" t="s">
        <v>147</v>
      </c>
      <c r="AH557" s="148">
        <v>2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1" x14ac:dyDescent="0.2">
      <c r="A558" s="155"/>
      <c r="B558" s="156"/>
      <c r="C558" s="195" t="s">
        <v>554</v>
      </c>
      <c r="D558" s="188"/>
      <c r="E558" s="189">
        <v>170.56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48"/>
      <c r="Z558" s="148"/>
      <c r="AA558" s="148"/>
      <c r="AB558" s="148"/>
      <c r="AC558" s="148"/>
      <c r="AD558" s="148"/>
      <c r="AE558" s="148"/>
      <c r="AF558" s="148"/>
      <c r="AG558" s="148" t="s">
        <v>147</v>
      </c>
      <c r="AH558" s="148">
        <v>2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1" x14ac:dyDescent="0.2">
      <c r="A559" s="155"/>
      <c r="B559" s="156"/>
      <c r="C559" s="195" t="s">
        <v>555</v>
      </c>
      <c r="D559" s="188"/>
      <c r="E559" s="189">
        <v>71.52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48"/>
      <c r="Z559" s="148"/>
      <c r="AA559" s="148"/>
      <c r="AB559" s="148"/>
      <c r="AC559" s="148"/>
      <c r="AD559" s="148"/>
      <c r="AE559" s="148"/>
      <c r="AF559" s="148"/>
      <c r="AG559" s="148" t="s">
        <v>147</v>
      </c>
      <c r="AH559" s="148">
        <v>2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1" x14ac:dyDescent="0.2">
      <c r="A560" s="155"/>
      <c r="B560" s="156"/>
      <c r="C560" s="195" t="s">
        <v>556</v>
      </c>
      <c r="D560" s="188"/>
      <c r="E560" s="189">
        <v>283.36</v>
      </c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48"/>
      <c r="Z560" s="148"/>
      <c r="AA560" s="148"/>
      <c r="AB560" s="148"/>
      <c r="AC560" s="148"/>
      <c r="AD560" s="148"/>
      <c r="AE560" s="148"/>
      <c r="AF560" s="148"/>
      <c r="AG560" s="148" t="s">
        <v>147</v>
      </c>
      <c r="AH560" s="148">
        <v>2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1" x14ac:dyDescent="0.2">
      <c r="A561" s="155"/>
      <c r="B561" s="156"/>
      <c r="C561" s="195" t="s">
        <v>557</v>
      </c>
      <c r="D561" s="188"/>
      <c r="E561" s="189">
        <v>18</v>
      </c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48"/>
      <c r="Z561" s="148"/>
      <c r="AA561" s="148"/>
      <c r="AB561" s="148"/>
      <c r="AC561" s="148"/>
      <c r="AD561" s="148"/>
      <c r="AE561" s="148"/>
      <c r="AF561" s="148"/>
      <c r="AG561" s="148" t="s">
        <v>147</v>
      </c>
      <c r="AH561" s="148">
        <v>2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1" x14ac:dyDescent="0.2">
      <c r="A562" s="155"/>
      <c r="B562" s="156"/>
      <c r="C562" s="195" t="s">
        <v>558</v>
      </c>
      <c r="D562" s="188"/>
      <c r="E562" s="189">
        <v>134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48"/>
      <c r="Z562" s="148"/>
      <c r="AA562" s="148"/>
      <c r="AB562" s="148"/>
      <c r="AC562" s="148"/>
      <c r="AD562" s="148"/>
      <c r="AE562" s="148"/>
      <c r="AF562" s="148"/>
      <c r="AG562" s="148" t="s">
        <v>147</v>
      </c>
      <c r="AH562" s="148">
        <v>2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1" x14ac:dyDescent="0.2">
      <c r="A563" s="155"/>
      <c r="B563" s="156"/>
      <c r="C563" s="195" t="s">
        <v>559</v>
      </c>
      <c r="D563" s="188"/>
      <c r="E563" s="189">
        <v>13.2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48"/>
      <c r="Z563" s="148"/>
      <c r="AA563" s="148"/>
      <c r="AB563" s="148"/>
      <c r="AC563" s="148"/>
      <c r="AD563" s="148"/>
      <c r="AE563" s="148"/>
      <c r="AF563" s="148"/>
      <c r="AG563" s="148" t="s">
        <v>147</v>
      </c>
      <c r="AH563" s="148">
        <v>2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1" x14ac:dyDescent="0.2">
      <c r="A564" s="155"/>
      <c r="B564" s="156"/>
      <c r="C564" s="195" t="s">
        <v>560</v>
      </c>
      <c r="D564" s="188"/>
      <c r="E564" s="189">
        <v>65.599999999999994</v>
      </c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48"/>
      <c r="Z564" s="148"/>
      <c r="AA564" s="148"/>
      <c r="AB564" s="148"/>
      <c r="AC564" s="148"/>
      <c r="AD564" s="148"/>
      <c r="AE564" s="148"/>
      <c r="AF564" s="148"/>
      <c r="AG564" s="148" t="s">
        <v>147</v>
      </c>
      <c r="AH564" s="148">
        <v>2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1" x14ac:dyDescent="0.2">
      <c r="A565" s="155"/>
      <c r="B565" s="156"/>
      <c r="C565" s="195" t="s">
        <v>561</v>
      </c>
      <c r="D565" s="188"/>
      <c r="E565" s="189">
        <v>26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48"/>
      <c r="Z565" s="148"/>
      <c r="AA565" s="148"/>
      <c r="AB565" s="148"/>
      <c r="AC565" s="148"/>
      <c r="AD565" s="148"/>
      <c r="AE565" s="148"/>
      <c r="AF565" s="148"/>
      <c r="AG565" s="148" t="s">
        <v>147</v>
      </c>
      <c r="AH565" s="148">
        <v>2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outlineLevel="1" x14ac:dyDescent="0.2">
      <c r="A566" s="155"/>
      <c r="B566" s="156"/>
      <c r="C566" s="195" t="s">
        <v>562</v>
      </c>
      <c r="D566" s="188"/>
      <c r="E566" s="189">
        <v>60.8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48"/>
      <c r="Z566" s="148"/>
      <c r="AA566" s="148"/>
      <c r="AB566" s="148"/>
      <c r="AC566" s="148"/>
      <c r="AD566" s="148"/>
      <c r="AE566" s="148"/>
      <c r="AF566" s="148"/>
      <c r="AG566" s="148" t="s">
        <v>147</v>
      </c>
      <c r="AH566" s="148">
        <v>2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1" x14ac:dyDescent="0.2">
      <c r="A567" s="155"/>
      <c r="B567" s="156"/>
      <c r="C567" s="195" t="s">
        <v>563</v>
      </c>
      <c r="D567" s="188"/>
      <c r="E567" s="189">
        <v>8.24</v>
      </c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48"/>
      <c r="Z567" s="148"/>
      <c r="AA567" s="148"/>
      <c r="AB567" s="148"/>
      <c r="AC567" s="148"/>
      <c r="AD567" s="148"/>
      <c r="AE567" s="148"/>
      <c r="AF567" s="148"/>
      <c r="AG567" s="148" t="s">
        <v>147</v>
      </c>
      <c r="AH567" s="148">
        <v>2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1" x14ac:dyDescent="0.2">
      <c r="A568" s="155"/>
      <c r="B568" s="156"/>
      <c r="C568" s="195" t="s">
        <v>564</v>
      </c>
      <c r="D568" s="188"/>
      <c r="E568" s="189">
        <v>5.46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48"/>
      <c r="Z568" s="148"/>
      <c r="AA568" s="148"/>
      <c r="AB568" s="148"/>
      <c r="AC568" s="148"/>
      <c r="AD568" s="148"/>
      <c r="AE568" s="148"/>
      <c r="AF568" s="148"/>
      <c r="AG568" s="148" t="s">
        <v>147</v>
      </c>
      <c r="AH568" s="148">
        <v>2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outlineLevel="1" x14ac:dyDescent="0.2">
      <c r="A569" s="155"/>
      <c r="B569" s="156"/>
      <c r="C569" s="195" t="s">
        <v>565</v>
      </c>
      <c r="D569" s="188"/>
      <c r="E569" s="189">
        <v>1.8683000000000001</v>
      </c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48"/>
      <c r="Z569" s="148"/>
      <c r="AA569" s="148"/>
      <c r="AB569" s="148"/>
      <c r="AC569" s="148"/>
      <c r="AD569" s="148"/>
      <c r="AE569" s="148"/>
      <c r="AF569" s="148"/>
      <c r="AG569" s="148" t="s">
        <v>147</v>
      </c>
      <c r="AH569" s="148">
        <v>2</v>
      </c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1" x14ac:dyDescent="0.2">
      <c r="A570" s="155"/>
      <c r="B570" s="156"/>
      <c r="C570" s="195" t="s">
        <v>566</v>
      </c>
      <c r="D570" s="188"/>
      <c r="E570" s="189">
        <v>5.41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48"/>
      <c r="Z570" s="148"/>
      <c r="AA570" s="148"/>
      <c r="AB570" s="148"/>
      <c r="AC570" s="148"/>
      <c r="AD570" s="148"/>
      <c r="AE570" s="148"/>
      <c r="AF570" s="148"/>
      <c r="AG570" s="148" t="s">
        <v>147</v>
      </c>
      <c r="AH570" s="148">
        <v>2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1" x14ac:dyDescent="0.2">
      <c r="A571" s="155"/>
      <c r="B571" s="156"/>
      <c r="C571" s="195" t="s">
        <v>567</v>
      </c>
      <c r="D571" s="188"/>
      <c r="E571" s="189">
        <v>2.355</v>
      </c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48"/>
      <c r="Z571" s="148"/>
      <c r="AA571" s="148"/>
      <c r="AB571" s="148"/>
      <c r="AC571" s="148"/>
      <c r="AD571" s="148"/>
      <c r="AE571" s="148"/>
      <c r="AF571" s="148"/>
      <c r="AG571" s="148" t="s">
        <v>147</v>
      </c>
      <c r="AH571" s="148">
        <v>2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1" x14ac:dyDescent="0.2">
      <c r="A572" s="155"/>
      <c r="B572" s="156"/>
      <c r="C572" s="195" t="s">
        <v>568</v>
      </c>
      <c r="D572" s="188"/>
      <c r="E572" s="189">
        <v>10.84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48"/>
      <c r="Z572" s="148"/>
      <c r="AA572" s="148"/>
      <c r="AB572" s="148"/>
      <c r="AC572" s="148"/>
      <c r="AD572" s="148"/>
      <c r="AE572" s="148"/>
      <c r="AF572" s="148"/>
      <c r="AG572" s="148" t="s">
        <v>147</v>
      </c>
      <c r="AH572" s="148">
        <v>2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1" x14ac:dyDescent="0.2">
      <c r="A573" s="155"/>
      <c r="B573" s="156"/>
      <c r="C573" s="195" t="s">
        <v>569</v>
      </c>
      <c r="D573" s="188"/>
      <c r="E573" s="189">
        <v>5.6381800000000002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48"/>
      <c r="Z573" s="148"/>
      <c r="AA573" s="148"/>
      <c r="AB573" s="148"/>
      <c r="AC573" s="148"/>
      <c r="AD573" s="148"/>
      <c r="AE573" s="148"/>
      <c r="AF573" s="148"/>
      <c r="AG573" s="148" t="s">
        <v>147</v>
      </c>
      <c r="AH573" s="148">
        <v>2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1" x14ac:dyDescent="0.2">
      <c r="A574" s="155"/>
      <c r="B574" s="156"/>
      <c r="C574" s="196" t="s">
        <v>570</v>
      </c>
      <c r="D574" s="190"/>
      <c r="E574" s="191">
        <v>1325.0884799999999</v>
      </c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48"/>
      <c r="Z574" s="148"/>
      <c r="AA574" s="148"/>
      <c r="AB574" s="148"/>
      <c r="AC574" s="148"/>
      <c r="AD574" s="148"/>
      <c r="AE574" s="148"/>
      <c r="AF574" s="148"/>
      <c r="AG574" s="148" t="s">
        <v>147</v>
      </c>
      <c r="AH574" s="148">
        <v>3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1" x14ac:dyDescent="0.2">
      <c r="A575" s="155"/>
      <c r="B575" s="156"/>
      <c r="C575" s="194" t="s">
        <v>571</v>
      </c>
      <c r="D575" s="188"/>
      <c r="E575" s="189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48"/>
      <c r="Z575" s="148"/>
      <c r="AA575" s="148"/>
      <c r="AB575" s="148"/>
      <c r="AC575" s="148"/>
      <c r="AD575" s="148"/>
      <c r="AE575" s="148"/>
      <c r="AF575" s="148"/>
      <c r="AG575" s="148" t="s">
        <v>147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1" x14ac:dyDescent="0.2">
      <c r="A576" s="155"/>
      <c r="B576" s="156"/>
      <c r="C576" s="193" t="s">
        <v>572</v>
      </c>
      <c r="D576" s="186"/>
      <c r="E576" s="187">
        <v>1060.07078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48"/>
      <c r="Z576" s="148"/>
      <c r="AA576" s="148"/>
      <c r="AB576" s="148"/>
      <c r="AC576" s="148"/>
      <c r="AD576" s="148"/>
      <c r="AE576" s="148"/>
      <c r="AF576" s="148"/>
      <c r="AG576" s="148" t="s">
        <v>147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1" x14ac:dyDescent="0.2">
      <c r="A577" s="155"/>
      <c r="B577" s="156"/>
      <c r="C577" s="217" t="s">
        <v>712</v>
      </c>
      <c r="D577" s="218"/>
      <c r="E577" s="219">
        <v>1.44</v>
      </c>
      <c r="F577" s="226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1" x14ac:dyDescent="0.2">
      <c r="A578" s="155"/>
      <c r="B578" s="156"/>
      <c r="C578" s="217" t="s">
        <v>705</v>
      </c>
      <c r="D578" s="218"/>
      <c r="E578" s="219">
        <v>0.6</v>
      </c>
      <c r="F578" s="226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outlineLevel="1" x14ac:dyDescent="0.2">
      <c r="A579" s="155"/>
      <c r="B579" s="156"/>
      <c r="C579" s="217" t="s">
        <v>713</v>
      </c>
      <c r="D579" s="218"/>
      <c r="E579" s="219">
        <v>-1.1279999999999999</v>
      </c>
      <c r="F579" s="226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x14ac:dyDescent="0.2">
      <c r="A580" s="159" t="s">
        <v>122</v>
      </c>
      <c r="B580" s="160" t="s">
        <v>85</v>
      </c>
      <c r="C580" s="180" t="s">
        <v>86</v>
      </c>
      <c r="D580" s="161"/>
      <c r="E580" s="162"/>
      <c r="F580" s="163"/>
      <c r="G580" s="163">
        <f>SUMIF(AG581:AG601,"&lt;&gt;NOR",G581:G601)</f>
        <v>0</v>
      </c>
      <c r="H580" s="163"/>
      <c r="I580" s="163">
        <f>SUM(I581:I601)</f>
        <v>68947.47</v>
      </c>
      <c r="J580" s="163"/>
      <c r="K580" s="163">
        <f>SUM(K581:K601)</f>
        <v>284250.26</v>
      </c>
      <c r="L580" s="163"/>
      <c r="M580" s="163">
        <f>SUM(M581:M601)</f>
        <v>0</v>
      </c>
      <c r="N580" s="163"/>
      <c r="O580" s="163">
        <f>SUM(O581:O601)</f>
        <v>0.37999999999999995</v>
      </c>
      <c r="P580" s="163"/>
      <c r="Q580" s="163">
        <f>SUM(Q581:Q601)</f>
        <v>0</v>
      </c>
      <c r="R580" s="163"/>
      <c r="S580" s="163"/>
      <c r="T580" s="164"/>
      <c r="U580" s="158"/>
      <c r="V580" s="158">
        <f>SUM(V581:V601)</f>
        <v>20.019999999999996</v>
      </c>
      <c r="W580" s="158"/>
      <c r="X580" s="158"/>
      <c r="AG580" t="s">
        <v>123</v>
      </c>
    </row>
    <row r="581" spans="1:60" outlineLevel="1" x14ac:dyDescent="0.2">
      <c r="A581" s="172">
        <v>78</v>
      </c>
      <c r="B581" s="173" t="s">
        <v>573</v>
      </c>
      <c r="C581" s="181" t="s">
        <v>574</v>
      </c>
      <c r="D581" s="174" t="s">
        <v>438</v>
      </c>
      <c r="E581" s="175">
        <v>21</v>
      </c>
      <c r="F581" s="176"/>
      <c r="G581" s="177">
        <f>ROUND(E581*F581,2)</f>
        <v>0</v>
      </c>
      <c r="H581" s="176">
        <v>0</v>
      </c>
      <c r="I581" s="177">
        <f>ROUND(E581*H581,2)</f>
        <v>0</v>
      </c>
      <c r="J581" s="176">
        <v>7500</v>
      </c>
      <c r="K581" s="177">
        <f>ROUND(E581*J581,2)</f>
        <v>157500</v>
      </c>
      <c r="L581" s="177">
        <v>21</v>
      </c>
      <c r="M581" s="177">
        <f>G581*(1+L581/100)</f>
        <v>0</v>
      </c>
      <c r="N581" s="177">
        <v>6.0000000000000001E-3</v>
      </c>
      <c r="O581" s="177">
        <f>ROUND(E581*N581,2)</f>
        <v>0.13</v>
      </c>
      <c r="P581" s="177">
        <v>0</v>
      </c>
      <c r="Q581" s="177">
        <f>ROUND(E581*P581,2)</f>
        <v>0</v>
      </c>
      <c r="R581" s="177"/>
      <c r="S581" s="177" t="s">
        <v>281</v>
      </c>
      <c r="T581" s="178" t="s">
        <v>128</v>
      </c>
      <c r="U581" s="157">
        <v>0</v>
      </c>
      <c r="V581" s="157">
        <f>ROUND(E581*U581,2)</f>
        <v>0</v>
      </c>
      <c r="W581" s="157"/>
      <c r="X581" s="157" t="s">
        <v>142</v>
      </c>
      <c r="Y581" s="148"/>
      <c r="Z581" s="148"/>
      <c r="AA581" s="148"/>
      <c r="AB581" s="148"/>
      <c r="AC581" s="148"/>
      <c r="AD581" s="148"/>
      <c r="AE581" s="148"/>
      <c r="AF581" s="148"/>
      <c r="AG581" s="148" t="s">
        <v>143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1" x14ac:dyDescent="0.2">
      <c r="A582" s="172">
        <v>79</v>
      </c>
      <c r="B582" s="173" t="s">
        <v>575</v>
      </c>
      <c r="C582" s="181" t="s">
        <v>576</v>
      </c>
      <c r="D582" s="174" t="s">
        <v>438</v>
      </c>
      <c r="E582" s="175">
        <v>6</v>
      </c>
      <c r="F582" s="176"/>
      <c r="G582" s="177">
        <f>ROUND(E582*F582,2)</f>
        <v>0</v>
      </c>
      <c r="H582" s="176">
        <v>0</v>
      </c>
      <c r="I582" s="177">
        <f>ROUND(E582*H582,2)</f>
        <v>0</v>
      </c>
      <c r="J582" s="176">
        <v>7300</v>
      </c>
      <c r="K582" s="177">
        <f>ROUND(E582*J582,2)</f>
        <v>43800</v>
      </c>
      <c r="L582" s="177">
        <v>21</v>
      </c>
      <c r="M582" s="177">
        <f>G582*(1+L582/100)</f>
        <v>0</v>
      </c>
      <c r="N582" s="177">
        <v>5.0000000000000001E-3</v>
      </c>
      <c r="O582" s="177">
        <f>ROUND(E582*N582,2)</f>
        <v>0.03</v>
      </c>
      <c r="P582" s="177">
        <v>0</v>
      </c>
      <c r="Q582" s="177">
        <f>ROUND(E582*P582,2)</f>
        <v>0</v>
      </c>
      <c r="R582" s="177"/>
      <c r="S582" s="177" t="s">
        <v>281</v>
      </c>
      <c r="T582" s="178" t="s">
        <v>128</v>
      </c>
      <c r="U582" s="157">
        <v>0</v>
      </c>
      <c r="V582" s="157">
        <f>ROUND(E582*U582,2)</f>
        <v>0</v>
      </c>
      <c r="W582" s="157"/>
      <c r="X582" s="157" t="s">
        <v>142</v>
      </c>
      <c r="Y582" s="148"/>
      <c r="Z582" s="148"/>
      <c r="AA582" s="148"/>
      <c r="AB582" s="148"/>
      <c r="AC582" s="148"/>
      <c r="AD582" s="148"/>
      <c r="AE582" s="148"/>
      <c r="AF582" s="148"/>
      <c r="AG582" s="148" t="s">
        <v>143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1" x14ac:dyDescent="0.2">
      <c r="A583" s="165">
        <v>80</v>
      </c>
      <c r="B583" s="166" t="s">
        <v>577</v>
      </c>
      <c r="C583" s="182" t="s">
        <v>578</v>
      </c>
      <c r="D583" s="167" t="s">
        <v>139</v>
      </c>
      <c r="E583" s="168">
        <v>29.114999999999998</v>
      </c>
      <c r="F583" s="169"/>
      <c r="G583" s="170">
        <f>ROUND(E583*F583,2)</f>
        <v>0</v>
      </c>
      <c r="H583" s="169">
        <v>0</v>
      </c>
      <c r="I583" s="170">
        <f>ROUND(E583*H583,2)</f>
        <v>0</v>
      </c>
      <c r="J583" s="169">
        <v>850</v>
      </c>
      <c r="K583" s="170">
        <f>ROUND(E583*J583,2)</f>
        <v>24747.75</v>
      </c>
      <c r="L583" s="170">
        <v>21</v>
      </c>
      <c r="M583" s="170">
        <f>G583*(1+L583/100)</f>
        <v>0</v>
      </c>
      <c r="N583" s="170">
        <v>0</v>
      </c>
      <c r="O583" s="170">
        <f>ROUND(E583*N583,2)</f>
        <v>0</v>
      </c>
      <c r="P583" s="170">
        <v>0</v>
      </c>
      <c r="Q583" s="170">
        <f>ROUND(E583*P583,2)</f>
        <v>0</v>
      </c>
      <c r="R583" s="170"/>
      <c r="S583" s="170" t="s">
        <v>281</v>
      </c>
      <c r="T583" s="171" t="s">
        <v>128</v>
      </c>
      <c r="U583" s="157">
        <v>0</v>
      </c>
      <c r="V583" s="157">
        <f>ROUND(E583*U583,2)</f>
        <v>0</v>
      </c>
      <c r="W583" s="157"/>
      <c r="X583" s="157" t="s">
        <v>142</v>
      </c>
      <c r="Y583" s="148"/>
      <c r="Z583" s="148"/>
      <c r="AA583" s="148"/>
      <c r="AB583" s="148"/>
      <c r="AC583" s="148"/>
      <c r="AD583" s="148"/>
      <c r="AE583" s="148"/>
      <c r="AF583" s="148"/>
      <c r="AG583" s="148" t="s">
        <v>143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1" x14ac:dyDescent="0.2">
      <c r="A584" s="155"/>
      <c r="B584" s="156"/>
      <c r="C584" s="193" t="s">
        <v>579</v>
      </c>
      <c r="D584" s="186"/>
      <c r="E584" s="187">
        <v>3.6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48"/>
      <c r="Z584" s="148"/>
      <c r="AA584" s="148"/>
      <c r="AB584" s="148"/>
      <c r="AC584" s="148"/>
      <c r="AD584" s="148"/>
      <c r="AE584" s="148"/>
      <c r="AF584" s="148"/>
      <c r="AG584" s="148" t="s">
        <v>147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1" x14ac:dyDescent="0.2">
      <c r="A585" s="155"/>
      <c r="B585" s="156"/>
      <c r="C585" s="193" t="s">
        <v>580</v>
      </c>
      <c r="D585" s="186"/>
      <c r="E585" s="187">
        <v>4.1399999999999997</v>
      </c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48"/>
      <c r="Z585" s="148"/>
      <c r="AA585" s="148"/>
      <c r="AB585" s="148"/>
      <c r="AC585" s="148"/>
      <c r="AD585" s="148"/>
      <c r="AE585" s="148"/>
      <c r="AF585" s="148"/>
      <c r="AG585" s="148" t="s">
        <v>147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1" x14ac:dyDescent="0.2">
      <c r="A586" s="155"/>
      <c r="B586" s="156"/>
      <c r="C586" s="193" t="s">
        <v>581</v>
      </c>
      <c r="D586" s="186"/>
      <c r="E586" s="187">
        <v>21.375</v>
      </c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48"/>
      <c r="Z586" s="148"/>
      <c r="AA586" s="148"/>
      <c r="AB586" s="148"/>
      <c r="AC586" s="148"/>
      <c r="AD586" s="148"/>
      <c r="AE586" s="148"/>
      <c r="AF586" s="148"/>
      <c r="AG586" s="148" t="s">
        <v>147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1" x14ac:dyDescent="0.2">
      <c r="A587" s="165">
        <v>81</v>
      </c>
      <c r="B587" s="166" t="s">
        <v>582</v>
      </c>
      <c r="C587" s="182" t="s">
        <v>583</v>
      </c>
      <c r="D587" s="167" t="s">
        <v>139</v>
      </c>
      <c r="E587" s="168">
        <v>178.62039999999999</v>
      </c>
      <c r="F587" s="169"/>
      <c r="G587" s="170">
        <f>ROUND(E587*F587,2)</f>
        <v>0</v>
      </c>
      <c r="H587" s="169">
        <v>386</v>
      </c>
      <c r="I587" s="170">
        <f>ROUND(E587*H587,2)</f>
        <v>68947.47</v>
      </c>
      <c r="J587" s="169">
        <v>294</v>
      </c>
      <c r="K587" s="170">
        <f>ROUND(E587*J587,2)</f>
        <v>52514.400000000001</v>
      </c>
      <c r="L587" s="170">
        <v>21</v>
      </c>
      <c r="M587" s="170">
        <f>G587*(1+L587/100)</f>
        <v>0</v>
      </c>
      <c r="N587" s="170">
        <v>1E-3</v>
      </c>
      <c r="O587" s="170">
        <f>ROUND(E587*N587,2)</f>
        <v>0.18</v>
      </c>
      <c r="P587" s="170">
        <v>0</v>
      </c>
      <c r="Q587" s="170">
        <f>ROUND(E587*P587,2)</f>
        <v>0</v>
      </c>
      <c r="R587" s="170"/>
      <c r="S587" s="170" t="s">
        <v>281</v>
      </c>
      <c r="T587" s="171" t="s">
        <v>128</v>
      </c>
      <c r="U587" s="157">
        <v>0.09</v>
      </c>
      <c r="V587" s="157">
        <f>ROUND(E587*U587,2)</f>
        <v>16.079999999999998</v>
      </c>
      <c r="W587" s="157"/>
      <c r="X587" s="157" t="s">
        <v>142</v>
      </c>
      <c r="Y587" s="148"/>
      <c r="Z587" s="148"/>
      <c r="AA587" s="148"/>
      <c r="AB587" s="148"/>
      <c r="AC587" s="148"/>
      <c r="AD587" s="148"/>
      <c r="AE587" s="148"/>
      <c r="AF587" s="148"/>
      <c r="AG587" s="148" t="s">
        <v>143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1" x14ac:dyDescent="0.2">
      <c r="A588" s="155"/>
      <c r="B588" s="156"/>
      <c r="C588" s="193" t="s">
        <v>580</v>
      </c>
      <c r="D588" s="186"/>
      <c r="E588" s="187">
        <v>4.1399999999999997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48"/>
      <c r="Z588" s="148"/>
      <c r="AA588" s="148"/>
      <c r="AB588" s="148"/>
      <c r="AC588" s="148"/>
      <c r="AD588" s="148"/>
      <c r="AE588" s="148"/>
      <c r="AF588" s="148"/>
      <c r="AG588" s="148" t="s">
        <v>147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1" x14ac:dyDescent="0.2">
      <c r="A589" s="155"/>
      <c r="B589" s="156"/>
      <c r="C589" s="193" t="s">
        <v>584</v>
      </c>
      <c r="D589" s="186"/>
      <c r="E589" s="187">
        <v>51.653399999999998</v>
      </c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48"/>
      <c r="Z589" s="148"/>
      <c r="AA589" s="148"/>
      <c r="AB589" s="148"/>
      <c r="AC589" s="148"/>
      <c r="AD589" s="148"/>
      <c r="AE589" s="148"/>
      <c r="AF589" s="148"/>
      <c r="AG589" s="148" t="s">
        <v>147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1" x14ac:dyDescent="0.2">
      <c r="A590" s="155"/>
      <c r="B590" s="156"/>
      <c r="C590" s="193" t="s">
        <v>585</v>
      </c>
      <c r="D590" s="186"/>
      <c r="E590" s="187">
        <v>54.625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48"/>
      <c r="Z590" s="148"/>
      <c r="AA590" s="148"/>
      <c r="AB590" s="148"/>
      <c r="AC590" s="148"/>
      <c r="AD590" s="148"/>
      <c r="AE590" s="148"/>
      <c r="AF590" s="148"/>
      <c r="AG590" s="148" t="s">
        <v>147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1" x14ac:dyDescent="0.2">
      <c r="A591" s="155"/>
      <c r="B591" s="156"/>
      <c r="C591" s="193" t="s">
        <v>586</v>
      </c>
      <c r="D591" s="186"/>
      <c r="E591" s="187">
        <v>59.201999999999998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48"/>
      <c r="Z591" s="148"/>
      <c r="AA591" s="148"/>
      <c r="AB591" s="148"/>
      <c r="AC591" s="148"/>
      <c r="AD591" s="148"/>
      <c r="AE591" s="148"/>
      <c r="AF591" s="148"/>
      <c r="AG591" s="148" t="s">
        <v>147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1" x14ac:dyDescent="0.2">
      <c r="A592" s="155"/>
      <c r="B592" s="156"/>
      <c r="C592" s="193" t="s">
        <v>587</v>
      </c>
      <c r="D592" s="186"/>
      <c r="E592" s="187">
        <v>7.5</v>
      </c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48"/>
      <c r="Z592" s="148"/>
      <c r="AA592" s="148"/>
      <c r="AB592" s="148"/>
      <c r="AC592" s="148"/>
      <c r="AD592" s="148"/>
      <c r="AE592" s="148"/>
      <c r="AF592" s="148"/>
      <c r="AG592" s="148" t="s">
        <v>147</v>
      </c>
      <c r="AH592" s="148">
        <v>0</v>
      </c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1" x14ac:dyDescent="0.2">
      <c r="A593" s="155"/>
      <c r="B593" s="156"/>
      <c r="C593" s="193" t="s">
        <v>588</v>
      </c>
      <c r="D593" s="186"/>
      <c r="E593" s="187">
        <v>1.5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48"/>
      <c r="Z593" s="148"/>
      <c r="AA593" s="148"/>
      <c r="AB593" s="148"/>
      <c r="AC593" s="148"/>
      <c r="AD593" s="148"/>
      <c r="AE593" s="148"/>
      <c r="AF593" s="148"/>
      <c r="AG593" s="148" t="s">
        <v>147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1" x14ac:dyDescent="0.2">
      <c r="A594" s="165">
        <v>82</v>
      </c>
      <c r="B594" s="166" t="s">
        <v>589</v>
      </c>
      <c r="C594" s="182" t="s">
        <v>590</v>
      </c>
      <c r="D594" s="167" t="s">
        <v>139</v>
      </c>
      <c r="E594" s="168">
        <v>10.5</v>
      </c>
      <c r="F594" s="169"/>
      <c r="G594" s="170">
        <f>ROUND(E594*F594,2)</f>
        <v>0</v>
      </c>
      <c r="H594" s="169">
        <v>0</v>
      </c>
      <c r="I594" s="170">
        <f>ROUND(E594*H594,2)</f>
        <v>0</v>
      </c>
      <c r="J594" s="169">
        <v>507</v>
      </c>
      <c r="K594" s="170">
        <f>ROUND(E594*J594,2)</f>
        <v>5323.5</v>
      </c>
      <c r="L594" s="170">
        <v>21</v>
      </c>
      <c r="M594" s="170">
        <f>G594*(1+L594/100)</f>
        <v>0</v>
      </c>
      <c r="N594" s="170">
        <v>3.82E-3</v>
      </c>
      <c r="O594" s="170">
        <f>ROUND(E594*N594,2)</f>
        <v>0.04</v>
      </c>
      <c r="P594" s="170">
        <v>0</v>
      </c>
      <c r="Q594" s="170">
        <f>ROUND(E594*P594,2)</f>
        <v>0</v>
      </c>
      <c r="R594" s="170"/>
      <c r="S594" s="170" t="s">
        <v>281</v>
      </c>
      <c r="T594" s="171" t="s">
        <v>300</v>
      </c>
      <c r="U594" s="157">
        <v>0.3</v>
      </c>
      <c r="V594" s="157">
        <f>ROUND(E594*U594,2)</f>
        <v>3.15</v>
      </c>
      <c r="W594" s="157"/>
      <c r="X594" s="157" t="s">
        <v>142</v>
      </c>
      <c r="Y594" s="148"/>
      <c r="Z594" s="148"/>
      <c r="AA594" s="148"/>
      <c r="AB594" s="148"/>
      <c r="AC594" s="148"/>
      <c r="AD594" s="148"/>
      <c r="AE594" s="148"/>
      <c r="AF594" s="148"/>
      <c r="AG594" s="148" t="s">
        <v>143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1" x14ac:dyDescent="0.2">
      <c r="A595" s="155"/>
      <c r="B595" s="156"/>
      <c r="C595" s="193" t="s">
        <v>588</v>
      </c>
      <c r="D595" s="186"/>
      <c r="E595" s="187">
        <v>1.5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48"/>
      <c r="Z595" s="148"/>
      <c r="AA595" s="148"/>
      <c r="AB595" s="148"/>
      <c r="AC595" s="148"/>
      <c r="AD595" s="148"/>
      <c r="AE595" s="148"/>
      <c r="AF595" s="148"/>
      <c r="AG595" s="148" t="s">
        <v>147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1" x14ac:dyDescent="0.2">
      <c r="A596" s="155"/>
      <c r="B596" s="156"/>
      <c r="C596" s="193" t="s">
        <v>591</v>
      </c>
      <c r="D596" s="186"/>
      <c r="E596" s="187">
        <v>9</v>
      </c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48"/>
      <c r="Z596" s="148"/>
      <c r="AA596" s="148"/>
      <c r="AB596" s="148"/>
      <c r="AC596" s="148"/>
      <c r="AD596" s="148"/>
      <c r="AE596" s="148"/>
      <c r="AF596" s="148"/>
      <c r="AG596" s="148" t="s">
        <v>147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1" x14ac:dyDescent="0.2">
      <c r="A597" s="165">
        <v>83</v>
      </c>
      <c r="B597" s="166" t="s">
        <v>592</v>
      </c>
      <c r="C597" s="182" t="s">
        <v>593</v>
      </c>
      <c r="D597" s="167" t="s">
        <v>413</v>
      </c>
      <c r="E597" s="168">
        <v>0.37473000000000001</v>
      </c>
      <c r="F597" s="169"/>
      <c r="G597" s="170">
        <f>ROUND(E597*F597,2)</f>
        <v>0</v>
      </c>
      <c r="H597" s="169">
        <v>0</v>
      </c>
      <c r="I597" s="170">
        <f>ROUND(E597*H597,2)</f>
        <v>0</v>
      </c>
      <c r="J597" s="169">
        <v>973</v>
      </c>
      <c r="K597" s="170">
        <f>ROUND(E597*J597,2)</f>
        <v>364.61</v>
      </c>
      <c r="L597" s="170">
        <v>21</v>
      </c>
      <c r="M597" s="170">
        <f>G597*(1+L597/100)</f>
        <v>0</v>
      </c>
      <c r="N597" s="170">
        <v>0</v>
      </c>
      <c r="O597" s="170">
        <f>ROUND(E597*N597,2)</f>
        <v>0</v>
      </c>
      <c r="P597" s="170">
        <v>0</v>
      </c>
      <c r="Q597" s="170">
        <f>ROUND(E597*P597,2)</f>
        <v>0</v>
      </c>
      <c r="R597" s="170" t="s">
        <v>594</v>
      </c>
      <c r="S597" s="170" t="s">
        <v>127</v>
      </c>
      <c r="T597" s="171" t="s">
        <v>141</v>
      </c>
      <c r="U597" s="157">
        <v>2.1059999999999999</v>
      </c>
      <c r="V597" s="157">
        <f>ROUND(E597*U597,2)</f>
        <v>0.79</v>
      </c>
      <c r="W597" s="157"/>
      <c r="X597" s="157" t="s">
        <v>414</v>
      </c>
      <c r="Y597" s="148"/>
      <c r="Z597" s="148"/>
      <c r="AA597" s="148"/>
      <c r="AB597" s="148"/>
      <c r="AC597" s="148"/>
      <c r="AD597" s="148"/>
      <c r="AE597" s="148"/>
      <c r="AF597" s="148"/>
      <c r="AG597" s="148" t="s">
        <v>415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1" x14ac:dyDescent="0.2">
      <c r="A598" s="155"/>
      <c r="B598" s="156"/>
      <c r="C598" s="294" t="s">
        <v>477</v>
      </c>
      <c r="D598" s="295"/>
      <c r="E598" s="295"/>
      <c r="F598" s="295"/>
      <c r="G598" s="295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48"/>
      <c r="Z598" s="148"/>
      <c r="AA598" s="148"/>
      <c r="AB598" s="148"/>
      <c r="AC598" s="148"/>
      <c r="AD598" s="148"/>
      <c r="AE598" s="148"/>
      <c r="AF598" s="148"/>
      <c r="AG598" s="148" t="s">
        <v>145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1" x14ac:dyDescent="0.2">
      <c r="A599" s="155"/>
      <c r="B599" s="156"/>
      <c r="C599" s="193" t="s">
        <v>417</v>
      </c>
      <c r="D599" s="186"/>
      <c r="E599" s="18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48"/>
      <c r="Z599" s="148"/>
      <c r="AA599" s="148"/>
      <c r="AB599" s="148"/>
      <c r="AC599" s="148"/>
      <c r="AD599" s="148"/>
      <c r="AE599" s="148"/>
      <c r="AF599" s="148"/>
      <c r="AG599" s="148" t="s">
        <v>147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1" x14ac:dyDescent="0.2">
      <c r="A600" s="155"/>
      <c r="B600" s="156"/>
      <c r="C600" s="193" t="s">
        <v>595</v>
      </c>
      <c r="D600" s="186"/>
      <c r="E600" s="18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48"/>
      <c r="Z600" s="148"/>
      <c r="AA600" s="148"/>
      <c r="AB600" s="148"/>
      <c r="AC600" s="148"/>
      <c r="AD600" s="148"/>
      <c r="AE600" s="148"/>
      <c r="AF600" s="148"/>
      <c r="AG600" s="148" t="s">
        <v>147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1" x14ac:dyDescent="0.2">
      <c r="A601" s="155"/>
      <c r="B601" s="156"/>
      <c r="C601" s="193" t="s">
        <v>596</v>
      </c>
      <c r="D601" s="186"/>
      <c r="E601" s="187">
        <v>0.37473000000000001</v>
      </c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48"/>
      <c r="Z601" s="148"/>
      <c r="AA601" s="148"/>
      <c r="AB601" s="148"/>
      <c r="AC601" s="148"/>
      <c r="AD601" s="148"/>
      <c r="AE601" s="148"/>
      <c r="AF601" s="148"/>
      <c r="AG601" s="148" t="s">
        <v>147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x14ac:dyDescent="0.2">
      <c r="A602" s="159" t="s">
        <v>122</v>
      </c>
      <c r="B602" s="160" t="s">
        <v>87</v>
      </c>
      <c r="C602" s="180" t="s">
        <v>88</v>
      </c>
      <c r="D602" s="161"/>
      <c r="E602" s="162"/>
      <c r="F602" s="163"/>
      <c r="G602" s="163">
        <f>SUMIF(AG603:AG610,"&lt;&gt;NOR",G603:G610)</f>
        <v>0</v>
      </c>
      <c r="H602" s="163"/>
      <c r="I602" s="163">
        <f>SUM(I603:I610)</f>
        <v>207000</v>
      </c>
      <c r="J602" s="163"/>
      <c r="K602" s="163">
        <f>SUM(K603:K610)</f>
        <v>19835</v>
      </c>
      <c r="L602" s="163"/>
      <c r="M602" s="163">
        <f>SUM(M603:M610)</f>
        <v>0</v>
      </c>
      <c r="N602" s="163"/>
      <c r="O602" s="163">
        <f>SUM(O603:O610)</f>
        <v>0</v>
      </c>
      <c r="P602" s="163"/>
      <c r="Q602" s="163">
        <f>SUM(Q603:Q610)</f>
        <v>0</v>
      </c>
      <c r="R602" s="163"/>
      <c r="S602" s="163"/>
      <c r="T602" s="164"/>
      <c r="U602" s="158"/>
      <c r="V602" s="158">
        <f>SUM(V603:V610)</f>
        <v>41.49</v>
      </c>
      <c r="W602" s="158"/>
      <c r="X602" s="158"/>
      <c r="AG602" t="s">
        <v>123</v>
      </c>
    </row>
    <row r="603" spans="1:60" ht="22.5" outlineLevel="1" x14ac:dyDescent="0.2">
      <c r="A603" s="165">
        <v>84</v>
      </c>
      <c r="B603" s="166" t="s">
        <v>597</v>
      </c>
      <c r="C603" s="182" t="s">
        <v>598</v>
      </c>
      <c r="D603" s="167" t="s">
        <v>334</v>
      </c>
      <c r="E603" s="168">
        <v>6</v>
      </c>
      <c r="F603" s="169"/>
      <c r="G603" s="170">
        <f>ROUND(E603*F603,2)</f>
        <v>0</v>
      </c>
      <c r="H603" s="169">
        <v>0</v>
      </c>
      <c r="I603" s="170">
        <f>ROUND(E603*H603,2)</f>
        <v>0</v>
      </c>
      <c r="J603" s="169">
        <v>210.5</v>
      </c>
      <c r="K603" s="170">
        <f>ROUND(E603*J603,2)</f>
        <v>1263</v>
      </c>
      <c r="L603" s="170">
        <v>21</v>
      </c>
      <c r="M603" s="170">
        <f>G603*(1+L603/100)</f>
        <v>0</v>
      </c>
      <c r="N603" s="170">
        <v>0</v>
      </c>
      <c r="O603" s="170">
        <f>ROUND(E603*N603,2)</f>
        <v>0</v>
      </c>
      <c r="P603" s="170">
        <v>0</v>
      </c>
      <c r="Q603" s="170">
        <f>ROUND(E603*P603,2)</f>
        <v>0</v>
      </c>
      <c r="R603" s="170" t="s">
        <v>87</v>
      </c>
      <c r="S603" s="170" t="s">
        <v>127</v>
      </c>
      <c r="T603" s="171" t="s">
        <v>141</v>
      </c>
      <c r="U603" s="157">
        <v>0.44</v>
      </c>
      <c r="V603" s="157">
        <f>ROUND(E603*U603,2)</f>
        <v>2.64</v>
      </c>
      <c r="W603" s="157"/>
      <c r="X603" s="157" t="s">
        <v>142</v>
      </c>
      <c r="Y603" s="148"/>
      <c r="Z603" s="148"/>
      <c r="AA603" s="148"/>
      <c r="AB603" s="148"/>
      <c r="AC603" s="148"/>
      <c r="AD603" s="148"/>
      <c r="AE603" s="148"/>
      <c r="AF603" s="148"/>
      <c r="AG603" s="148" t="s">
        <v>143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1" x14ac:dyDescent="0.2">
      <c r="A604" s="155"/>
      <c r="B604" s="156"/>
      <c r="C604" s="193" t="s">
        <v>599</v>
      </c>
      <c r="D604" s="186"/>
      <c r="E604" s="187">
        <v>6</v>
      </c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48"/>
      <c r="Z604" s="148"/>
      <c r="AA604" s="148"/>
      <c r="AB604" s="148"/>
      <c r="AC604" s="148"/>
      <c r="AD604" s="148"/>
      <c r="AE604" s="148"/>
      <c r="AF604" s="148"/>
      <c r="AG604" s="148" t="s">
        <v>147</v>
      </c>
      <c r="AH604" s="148">
        <v>0</v>
      </c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ht="22.5" outlineLevel="1" x14ac:dyDescent="0.2">
      <c r="A605" s="172">
        <v>85</v>
      </c>
      <c r="B605" s="173" t="s">
        <v>600</v>
      </c>
      <c r="C605" s="181" t="s">
        <v>601</v>
      </c>
      <c r="D605" s="174" t="s">
        <v>334</v>
      </c>
      <c r="E605" s="175">
        <v>47</v>
      </c>
      <c r="F605" s="176"/>
      <c r="G605" s="177">
        <f t="shared" ref="G605:G610" si="8">ROUND(E605*F605,2)</f>
        <v>0</v>
      </c>
      <c r="H605" s="176">
        <v>0</v>
      </c>
      <c r="I605" s="177">
        <f t="shared" ref="I605:I610" si="9">ROUND(E605*H605,2)</f>
        <v>0</v>
      </c>
      <c r="J605" s="176">
        <v>244</v>
      </c>
      <c r="K605" s="177">
        <f t="shared" ref="K605:K610" si="10">ROUND(E605*J605,2)</f>
        <v>11468</v>
      </c>
      <c r="L605" s="177">
        <v>21</v>
      </c>
      <c r="M605" s="177">
        <f t="shared" ref="M605:M610" si="11">G605*(1+L605/100)</f>
        <v>0</v>
      </c>
      <c r="N605" s="177">
        <v>0</v>
      </c>
      <c r="O605" s="177">
        <f t="shared" ref="O605:O610" si="12">ROUND(E605*N605,2)</f>
        <v>0</v>
      </c>
      <c r="P605" s="177">
        <v>0</v>
      </c>
      <c r="Q605" s="177">
        <f t="shared" ref="Q605:Q610" si="13">ROUND(E605*P605,2)</f>
        <v>0</v>
      </c>
      <c r="R605" s="177" t="s">
        <v>87</v>
      </c>
      <c r="S605" s="177" t="s">
        <v>127</v>
      </c>
      <c r="T605" s="178" t="s">
        <v>141</v>
      </c>
      <c r="U605" s="157">
        <v>0.51</v>
      </c>
      <c r="V605" s="157">
        <f t="shared" ref="V605:V610" si="14">ROUND(E605*U605,2)</f>
        <v>23.97</v>
      </c>
      <c r="W605" s="157"/>
      <c r="X605" s="157" t="s">
        <v>142</v>
      </c>
      <c r="Y605" s="148"/>
      <c r="Z605" s="148"/>
      <c r="AA605" s="148"/>
      <c r="AB605" s="148"/>
      <c r="AC605" s="148"/>
      <c r="AD605" s="148"/>
      <c r="AE605" s="148"/>
      <c r="AF605" s="148"/>
      <c r="AG605" s="148" t="s">
        <v>143</v>
      </c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ht="22.5" outlineLevel="1" x14ac:dyDescent="0.2">
      <c r="A606" s="172">
        <v>86</v>
      </c>
      <c r="B606" s="173" t="s">
        <v>602</v>
      </c>
      <c r="C606" s="181" t="s">
        <v>603</v>
      </c>
      <c r="D606" s="174" t="s">
        <v>334</v>
      </c>
      <c r="E606" s="175">
        <v>16</v>
      </c>
      <c r="F606" s="176"/>
      <c r="G606" s="177">
        <f t="shared" si="8"/>
        <v>0</v>
      </c>
      <c r="H606" s="176">
        <v>0</v>
      </c>
      <c r="I606" s="177">
        <f t="shared" si="9"/>
        <v>0</v>
      </c>
      <c r="J606" s="176">
        <v>444</v>
      </c>
      <c r="K606" s="177">
        <f t="shared" si="10"/>
        <v>7104</v>
      </c>
      <c r="L606" s="177">
        <v>21</v>
      </c>
      <c r="M606" s="177">
        <f t="shared" si="11"/>
        <v>0</v>
      </c>
      <c r="N606" s="177">
        <v>0</v>
      </c>
      <c r="O606" s="177">
        <f t="shared" si="12"/>
        <v>0</v>
      </c>
      <c r="P606" s="177">
        <v>0</v>
      </c>
      <c r="Q606" s="177">
        <f t="shared" si="13"/>
        <v>0</v>
      </c>
      <c r="R606" s="177" t="s">
        <v>87</v>
      </c>
      <c r="S606" s="177" t="s">
        <v>127</v>
      </c>
      <c r="T606" s="178" t="s">
        <v>141</v>
      </c>
      <c r="U606" s="157">
        <v>0.93</v>
      </c>
      <c r="V606" s="157">
        <f t="shared" si="14"/>
        <v>14.88</v>
      </c>
      <c r="W606" s="157"/>
      <c r="X606" s="157" t="s">
        <v>142</v>
      </c>
      <c r="Y606" s="148"/>
      <c r="Z606" s="148"/>
      <c r="AA606" s="148"/>
      <c r="AB606" s="148"/>
      <c r="AC606" s="148"/>
      <c r="AD606" s="148"/>
      <c r="AE606" s="148"/>
      <c r="AF606" s="148"/>
      <c r="AG606" s="148" t="s">
        <v>143</v>
      </c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1" x14ac:dyDescent="0.2">
      <c r="A607" s="172">
        <v>87</v>
      </c>
      <c r="B607" s="173" t="s">
        <v>604</v>
      </c>
      <c r="C607" s="181" t="s">
        <v>605</v>
      </c>
      <c r="D607" s="174" t="s">
        <v>438</v>
      </c>
      <c r="E607" s="175">
        <v>47</v>
      </c>
      <c r="F607" s="176"/>
      <c r="G607" s="177">
        <f t="shared" si="8"/>
        <v>0</v>
      </c>
      <c r="H607" s="176">
        <v>3400</v>
      </c>
      <c r="I607" s="177">
        <f t="shared" si="9"/>
        <v>159800</v>
      </c>
      <c r="J607" s="176">
        <v>0</v>
      </c>
      <c r="K607" s="177">
        <f t="shared" si="10"/>
        <v>0</v>
      </c>
      <c r="L607" s="177">
        <v>21</v>
      </c>
      <c r="M607" s="177">
        <f t="shared" si="11"/>
        <v>0</v>
      </c>
      <c r="N607" s="177">
        <v>0</v>
      </c>
      <c r="O607" s="177">
        <f t="shared" si="12"/>
        <v>0</v>
      </c>
      <c r="P607" s="177">
        <v>0</v>
      </c>
      <c r="Q607" s="177">
        <f t="shared" si="13"/>
        <v>0</v>
      </c>
      <c r="R607" s="177"/>
      <c r="S607" s="177" t="s">
        <v>281</v>
      </c>
      <c r="T607" s="178" t="s">
        <v>128</v>
      </c>
      <c r="U607" s="157">
        <v>0</v>
      </c>
      <c r="V607" s="157">
        <f t="shared" si="14"/>
        <v>0</v>
      </c>
      <c r="W607" s="157"/>
      <c r="X607" s="157" t="s">
        <v>439</v>
      </c>
      <c r="Y607" s="148"/>
      <c r="Z607" s="148"/>
      <c r="AA607" s="148"/>
      <c r="AB607" s="148"/>
      <c r="AC607" s="148"/>
      <c r="AD607" s="148"/>
      <c r="AE607" s="148"/>
      <c r="AF607" s="148"/>
      <c r="AG607" s="148" t="s">
        <v>440</v>
      </c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1" x14ac:dyDescent="0.2">
      <c r="A608" s="172">
        <v>88</v>
      </c>
      <c r="B608" s="173" t="s">
        <v>606</v>
      </c>
      <c r="C608" s="181" t="s">
        <v>607</v>
      </c>
      <c r="D608" s="174" t="s">
        <v>438</v>
      </c>
      <c r="E608" s="175">
        <v>2</v>
      </c>
      <c r="F608" s="176"/>
      <c r="G608" s="177">
        <f t="shared" si="8"/>
        <v>0</v>
      </c>
      <c r="H608" s="176">
        <v>2800</v>
      </c>
      <c r="I608" s="177">
        <f t="shared" si="9"/>
        <v>5600</v>
      </c>
      <c r="J608" s="176">
        <v>0</v>
      </c>
      <c r="K608" s="177">
        <f t="shared" si="10"/>
        <v>0</v>
      </c>
      <c r="L608" s="177">
        <v>21</v>
      </c>
      <c r="M608" s="177">
        <f t="shared" si="11"/>
        <v>0</v>
      </c>
      <c r="N608" s="177">
        <v>0</v>
      </c>
      <c r="O608" s="177">
        <f t="shared" si="12"/>
        <v>0</v>
      </c>
      <c r="P608" s="177">
        <v>0</v>
      </c>
      <c r="Q608" s="177">
        <f t="shared" si="13"/>
        <v>0</v>
      </c>
      <c r="R608" s="177"/>
      <c r="S608" s="177" t="s">
        <v>281</v>
      </c>
      <c r="T608" s="178" t="s">
        <v>128</v>
      </c>
      <c r="U608" s="157">
        <v>0</v>
      </c>
      <c r="V608" s="157">
        <f t="shared" si="14"/>
        <v>0</v>
      </c>
      <c r="W608" s="157"/>
      <c r="X608" s="157" t="s">
        <v>439</v>
      </c>
      <c r="Y608" s="148"/>
      <c r="Z608" s="148"/>
      <c r="AA608" s="148"/>
      <c r="AB608" s="148"/>
      <c r="AC608" s="148"/>
      <c r="AD608" s="148"/>
      <c r="AE608" s="148"/>
      <c r="AF608" s="148"/>
      <c r="AG608" s="148" t="s">
        <v>440</v>
      </c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1" x14ac:dyDescent="0.2">
      <c r="A609" s="172">
        <v>89</v>
      </c>
      <c r="B609" s="173" t="s">
        <v>608</v>
      </c>
      <c r="C609" s="181" t="s">
        <v>609</v>
      </c>
      <c r="D609" s="174" t="s">
        <v>438</v>
      </c>
      <c r="E609" s="175">
        <v>4</v>
      </c>
      <c r="F609" s="176"/>
      <c r="G609" s="177">
        <f t="shared" si="8"/>
        <v>0</v>
      </c>
      <c r="H609" s="176">
        <v>2600</v>
      </c>
      <c r="I609" s="177">
        <f t="shared" si="9"/>
        <v>10400</v>
      </c>
      <c r="J609" s="176">
        <v>0</v>
      </c>
      <c r="K609" s="177">
        <f t="shared" si="10"/>
        <v>0</v>
      </c>
      <c r="L609" s="177">
        <v>21</v>
      </c>
      <c r="M609" s="177">
        <f t="shared" si="11"/>
        <v>0</v>
      </c>
      <c r="N609" s="177">
        <v>0</v>
      </c>
      <c r="O609" s="177">
        <f t="shared" si="12"/>
        <v>0</v>
      </c>
      <c r="P609" s="177">
        <v>0</v>
      </c>
      <c r="Q609" s="177">
        <f t="shared" si="13"/>
        <v>0</v>
      </c>
      <c r="R609" s="177"/>
      <c r="S609" s="177" t="s">
        <v>281</v>
      </c>
      <c r="T609" s="178" t="s">
        <v>128</v>
      </c>
      <c r="U609" s="157">
        <v>0</v>
      </c>
      <c r="V609" s="157">
        <f t="shared" si="14"/>
        <v>0</v>
      </c>
      <c r="W609" s="157"/>
      <c r="X609" s="157" t="s">
        <v>439</v>
      </c>
      <c r="Y609" s="148"/>
      <c r="Z609" s="148"/>
      <c r="AA609" s="148"/>
      <c r="AB609" s="148"/>
      <c r="AC609" s="148"/>
      <c r="AD609" s="148"/>
      <c r="AE609" s="148"/>
      <c r="AF609" s="148"/>
      <c r="AG609" s="148" t="s">
        <v>440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1" x14ac:dyDescent="0.2">
      <c r="A610" s="172">
        <v>90</v>
      </c>
      <c r="B610" s="173" t="s">
        <v>610</v>
      </c>
      <c r="C610" s="181" t="s">
        <v>611</v>
      </c>
      <c r="D610" s="174" t="s">
        <v>438</v>
      </c>
      <c r="E610" s="175">
        <v>16</v>
      </c>
      <c r="F610" s="176"/>
      <c r="G610" s="177">
        <f t="shared" si="8"/>
        <v>0</v>
      </c>
      <c r="H610" s="176">
        <v>1950</v>
      </c>
      <c r="I610" s="177">
        <f t="shared" si="9"/>
        <v>31200</v>
      </c>
      <c r="J610" s="176">
        <v>0</v>
      </c>
      <c r="K610" s="177">
        <f t="shared" si="10"/>
        <v>0</v>
      </c>
      <c r="L610" s="177">
        <v>21</v>
      </c>
      <c r="M610" s="177">
        <f t="shared" si="11"/>
        <v>0</v>
      </c>
      <c r="N610" s="177">
        <v>0</v>
      </c>
      <c r="O610" s="177">
        <f t="shared" si="12"/>
        <v>0</v>
      </c>
      <c r="P610" s="177">
        <v>0</v>
      </c>
      <c r="Q610" s="177">
        <f t="shared" si="13"/>
        <v>0</v>
      </c>
      <c r="R610" s="177"/>
      <c r="S610" s="177" t="s">
        <v>281</v>
      </c>
      <c r="T610" s="178" t="s">
        <v>128</v>
      </c>
      <c r="U610" s="157">
        <v>0</v>
      </c>
      <c r="V610" s="157">
        <f t="shared" si="14"/>
        <v>0</v>
      </c>
      <c r="W610" s="157"/>
      <c r="X610" s="157" t="s">
        <v>439</v>
      </c>
      <c r="Y610" s="148"/>
      <c r="Z610" s="148"/>
      <c r="AA610" s="148"/>
      <c r="AB610" s="148"/>
      <c r="AC610" s="148"/>
      <c r="AD610" s="148"/>
      <c r="AE610" s="148"/>
      <c r="AF610" s="148"/>
      <c r="AG610" s="148" t="s">
        <v>440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x14ac:dyDescent="0.2">
      <c r="A611" s="159" t="s">
        <v>122</v>
      </c>
      <c r="B611" s="160" t="s">
        <v>89</v>
      </c>
      <c r="C611" s="180" t="s">
        <v>90</v>
      </c>
      <c r="D611" s="161"/>
      <c r="E611" s="162"/>
      <c r="F611" s="163"/>
      <c r="G611" s="163">
        <f>SUMIF(AG612:AG631,"&lt;&gt;NOR",G612:G631)</f>
        <v>0</v>
      </c>
      <c r="H611" s="163"/>
      <c r="I611" s="163">
        <f>SUM(I612:I631)</f>
        <v>0</v>
      </c>
      <c r="J611" s="163"/>
      <c r="K611" s="163">
        <f>SUM(K612:K631)</f>
        <v>73579.92</v>
      </c>
      <c r="L611" s="163"/>
      <c r="M611" s="163">
        <f>SUM(M612:M631)</f>
        <v>0</v>
      </c>
      <c r="N611" s="163"/>
      <c r="O611" s="163">
        <f>SUM(O612:O631)</f>
        <v>0</v>
      </c>
      <c r="P611" s="163"/>
      <c r="Q611" s="163">
        <f>SUM(Q612:Q631)</f>
        <v>0</v>
      </c>
      <c r="R611" s="163"/>
      <c r="S611" s="163"/>
      <c r="T611" s="164"/>
      <c r="U611" s="158"/>
      <c r="V611" s="158">
        <f>SUM(V612:V631)</f>
        <v>86.72</v>
      </c>
      <c r="W611" s="158"/>
      <c r="X611" s="158"/>
      <c r="AG611" t="s">
        <v>123</v>
      </c>
    </row>
    <row r="612" spans="1:60" ht="22.5" outlineLevel="1" x14ac:dyDescent="0.2">
      <c r="A612" s="165">
        <v>91</v>
      </c>
      <c r="B612" s="166" t="s">
        <v>612</v>
      </c>
      <c r="C612" s="182" t="s">
        <v>613</v>
      </c>
      <c r="D612" s="167" t="s">
        <v>413</v>
      </c>
      <c r="E612" s="168">
        <v>27.350079999999998</v>
      </c>
      <c r="F612" s="169"/>
      <c r="G612" s="170">
        <f>ROUND(E612*F612,2)</f>
        <v>0</v>
      </c>
      <c r="H612" s="169">
        <v>0</v>
      </c>
      <c r="I612" s="170">
        <f>ROUND(E612*H612,2)</f>
        <v>0</v>
      </c>
      <c r="J612" s="169">
        <v>677</v>
      </c>
      <c r="K612" s="170">
        <f>ROUND(E612*J612,2)</f>
        <v>18516</v>
      </c>
      <c r="L612" s="170">
        <v>21</v>
      </c>
      <c r="M612" s="170">
        <f>G612*(1+L612/100)</f>
        <v>0</v>
      </c>
      <c r="N612" s="170">
        <v>0</v>
      </c>
      <c r="O612" s="170">
        <f>ROUND(E612*N612,2)</f>
        <v>0</v>
      </c>
      <c r="P612" s="170">
        <v>0</v>
      </c>
      <c r="Q612" s="170">
        <f>ROUND(E612*P612,2)</f>
        <v>0</v>
      </c>
      <c r="R612" s="170" t="s">
        <v>335</v>
      </c>
      <c r="S612" s="170" t="s">
        <v>127</v>
      </c>
      <c r="T612" s="171" t="s">
        <v>141</v>
      </c>
      <c r="U612" s="157">
        <v>2.0089999999999999</v>
      </c>
      <c r="V612" s="157">
        <f>ROUND(E612*U612,2)</f>
        <v>54.95</v>
      </c>
      <c r="W612" s="157"/>
      <c r="X612" s="157" t="s">
        <v>614</v>
      </c>
      <c r="Y612" s="148"/>
      <c r="Z612" s="148"/>
      <c r="AA612" s="148"/>
      <c r="AB612" s="148"/>
      <c r="AC612" s="148"/>
      <c r="AD612" s="148"/>
      <c r="AE612" s="148"/>
      <c r="AF612" s="148"/>
      <c r="AG612" s="148" t="s">
        <v>615</v>
      </c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1" x14ac:dyDescent="0.2">
      <c r="A613" s="155"/>
      <c r="B613" s="156"/>
      <c r="C613" s="193" t="s">
        <v>616</v>
      </c>
      <c r="D613" s="186"/>
      <c r="E613" s="18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48"/>
      <c r="Z613" s="148"/>
      <c r="AA613" s="148"/>
      <c r="AB613" s="148"/>
      <c r="AC613" s="148"/>
      <c r="AD613" s="148"/>
      <c r="AE613" s="148"/>
      <c r="AF613" s="148"/>
      <c r="AG613" s="148" t="s">
        <v>147</v>
      </c>
      <c r="AH613" s="148">
        <v>0</v>
      </c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1" x14ac:dyDescent="0.2">
      <c r="A614" s="155"/>
      <c r="B614" s="156"/>
      <c r="C614" s="193" t="s">
        <v>617</v>
      </c>
      <c r="D614" s="186"/>
      <c r="E614" s="18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48"/>
      <c r="Z614" s="148"/>
      <c r="AA614" s="148"/>
      <c r="AB614" s="148"/>
      <c r="AC614" s="148"/>
      <c r="AD614" s="148"/>
      <c r="AE614" s="148"/>
      <c r="AF614" s="148"/>
      <c r="AG614" s="148" t="s">
        <v>147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1" x14ac:dyDescent="0.2">
      <c r="A615" s="155"/>
      <c r="B615" s="156"/>
      <c r="C615" s="193" t="s">
        <v>618</v>
      </c>
      <c r="D615" s="186"/>
      <c r="E615" s="187">
        <v>27.350079999999998</v>
      </c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48"/>
      <c r="Z615" s="148"/>
      <c r="AA615" s="148"/>
      <c r="AB615" s="148"/>
      <c r="AC615" s="148"/>
      <c r="AD615" s="148"/>
      <c r="AE615" s="148"/>
      <c r="AF615" s="148"/>
      <c r="AG615" s="148" t="s">
        <v>147</v>
      </c>
      <c r="AH615" s="148">
        <v>0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1" x14ac:dyDescent="0.2">
      <c r="A616" s="165">
        <v>92</v>
      </c>
      <c r="B616" s="166" t="s">
        <v>619</v>
      </c>
      <c r="C616" s="182" t="s">
        <v>620</v>
      </c>
      <c r="D616" s="167" t="s">
        <v>413</v>
      </c>
      <c r="E616" s="168">
        <v>27.350079999999998</v>
      </c>
      <c r="F616" s="169"/>
      <c r="G616" s="170">
        <f>ROUND(E616*F616,2)</f>
        <v>0</v>
      </c>
      <c r="H616" s="169">
        <v>0</v>
      </c>
      <c r="I616" s="170">
        <f>ROUND(E616*H616,2)</f>
        <v>0</v>
      </c>
      <c r="J616" s="169">
        <v>317.5</v>
      </c>
      <c r="K616" s="170">
        <f>ROUND(E616*J616,2)</f>
        <v>8683.65</v>
      </c>
      <c r="L616" s="170">
        <v>21</v>
      </c>
      <c r="M616" s="170">
        <f>G616*(1+L616/100)</f>
        <v>0</v>
      </c>
      <c r="N616" s="170">
        <v>0</v>
      </c>
      <c r="O616" s="170">
        <f>ROUND(E616*N616,2)</f>
        <v>0</v>
      </c>
      <c r="P616" s="170">
        <v>0</v>
      </c>
      <c r="Q616" s="170">
        <f>ROUND(E616*P616,2)</f>
        <v>0</v>
      </c>
      <c r="R616" s="170" t="s">
        <v>335</v>
      </c>
      <c r="S616" s="170" t="s">
        <v>127</v>
      </c>
      <c r="T616" s="171" t="s">
        <v>141</v>
      </c>
      <c r="U616" s="157">
        <v>0.94199999999999995</v>
      </c>
      <c r="V616" s="157">
        <f>ROUND(E616*U616,2)</f>
        <v>25.76</v>
      </c>
      <c r="W616" s="157"/>
      <c r="X616" s="157" t="s">
        <v>614</v>
      </c>
      <c r="Y616" s="148"/>
      <c r="Z616" s="148"/>
      <c r="AA616" s="148"/>
      <c r="AB616" s="148"/>
      <c r="AC616" s="148"/>
      <c r="AD616" s="148"/>
      <c r="AE616" s="148"/>
      <c r="AF616" s="148"/>
      <c r="AG616" s="148" t="s">
        <v>615</v>
      </c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1" x14ac:dyDescent="0.2">
      <c r="A617" s="155"/>
      <c r="B617" s="156"/>
      <c r="C617" s="193" t="s">
        <v>616</v>
      </c>
      <c r="D617" s="186"/>
      <c r="E617" s="18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48"/>
      <c r="Z617" s="148"/>
      <c r="AA617" s="148"/>
      <c r="AB617" s="148"/>
      <c r="AC617" s="148"/>
      <c r="AD617" s="148"/>
      <c r="AE617" s="148"/>
      <c r="AF617" s="148"/>
      <c r="AG617" s="148" t="s">
        <v>147</v>
      </c>
      <c r="AH617" s="148">
        <v>0</v>
      </c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1" x14ac:dyDescent="0.2">
      <c r="A618" s="155"/>
      <c r="B618" s="156"/>
      <c r="C618" s="193" t="s">
        <v>617</v>
      </c>
      <c r="D618" s="186"/>
      <c r="E618" s="18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48"/>
      <c r="Z618" s="148"/>
      <c r="AA618" s="148"/>
      <c r="AB618" s="148"/>
      <c r="AC618" s="148"/>
      <c r="AD618" s="148"/>
      <c r="AE618" s="148"/>
      <c r="AF618" s="148"/>
      <c r="AG618" s="148" t="s">
        <v>147</v>
      </c>
      <c r="AH618" s="148">
        <v>0</v>
      </c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1" x14ac:dyDescent="0.2">
      <c r="A619" s="155"/>
      <c r="B619" s="156"/>
      <c r="C619" s="193" t="s">
        <v>618</v>
      </c>
      <c r="D619" s="186"/>
      <c r="E619" s="187">
        <v>27.350079999999998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48"/>
      <c r="Z619" s="148"/>
      <c r="AA619" s="148"/>
      <c r="AB619" s="148"/>
      <c r="AC619" s="148"/>
      <c r="AD619" s="148"/>
      <c r="AE619" s="148"/>
      <c r="AF619" s="148"/>
      <c r="AG619" s="148" t="s">
        <v>147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ht="22.5" outlineLevel="1" x14ac:dyDescent="0.2">
      <c r="A620" s="165">
        <v>93</v>
      </c>
      <c r="B620" s="166" t="s">
        <v>621</v>
      </c>
      <c r="C620" s="182" t="s">
        <v>622</v>
      </c>
      <c r="D620" s="167" t="s">
        <v>413</v>
      </c>
      <c r="E620" s="168">
        <v>54.700159999999997</v>
      </c>
      <c r="F620" s="169"/>
      <c r="G620" s="170">
        <f>ROUND(E620*F620,2)</f>
        <v>0</v>
      </c>
      <c r="H620" s="169">
        <v>0</v>
      </c>
      <c r="I620" s="170">
        <f>ROUND(E620*H620,2)</f>
        <v>0</v>
      </c>
      <c r="J620" s="169">
        <v>35.4</v>
      </c>
      <c r="K620" s="170">
        <f>ROUND(E620*J620,2)</f>
        <v>1936.39</v>
      </c>
      <c r="L620" s="170">
        <v>21</v>
      </c>
      <c r="M620" s="170">
        <f>G620*(1+L620/100)</f>
        <v>0</v>
      </c>
      <c r="N620" s="170">
        <v>0</v>
      </c>
      <c r="O620" s="170">
        <f>ROUND(E620*N620,2)</f>
        <v>0</v>
      </c>
      <c r="P620" s="170">
        <v>0</v>
      </c>
      <c r="Q620" s="170">
        <f>ROUND(E620*P620,2)</f>
        <v>0</v>
      </c>
      <c r="R620" s="170" t="s">
        <v>335</v>
      </c>
      <c r="S620" s="170" t="s">
        <v>127</v>
      </c>
      <c r="T620" s="171" t="s">
        <v>141</v>
      </c>
      <c r="U620" s="157">
        <v>0.105</v>
      </c>
      <c r="V620" s="157">
        <f>ROUND(E620*U620,2)</f>
        <v>5.74</v>
      </c>
      <c r="W620" s="157"/>
      <c r="X620" s="157" t="s">
        <v>614</v>
      </c>
      <c r="Y620" s="148"/>
      <c r="Z620" s="148"/>
      <c r="AA620" s="148"/>
      <c r="AB620" s="148"/>
      <c r="AC620" s="148"/>
      <c r="AD620" s="148"/>
      <c r="AE620" s="148"/>
      <c r="AF620" s="148"/>
      <c r="AG620" s="148" t="s">
        <v>615</v>
      </c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1" x14ac:dyDescent="0.2">
      <c r="A621" s="155"/>
      <c r="B621" s="156"/>
      <c r="C621" s="193" t="s">
        <v>616</v>
      </c>
      <c r="D621" s="186"/>
      <c r="E621" s="18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48"/>
      <c r="Z621" s="148"/>
      <c r="AA621" s="148"/>
      <c r="AB621" s="148"/>
      <c r="AC621" s="148"/>
      <c r="AD621" s="148"/>
      <c r="AE621" s="148"/>
      <c r="AF621" s="148"/>
      <c r="AG621" s="148" t="s">
        <v>147</v>
      </c>
      <c r="AH621" s="148">
        <v>0</v>
      </c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1" x14ac:dyDescent="0.2">
      <c r="A622" s="155"/>
      <c r="B622" s="156"/>
      <c r="C622" s="193" t="s">
        <v>617</v>
      </c>
      <c r="D622" s="186"/>
      <c r="E622" s="18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48"/>
      <c r="Z622" s="148"/>
      <c r="AA622" s="148"/>
      <c r="AB622" s="148"/>
      <c r="AC622" s="148"/>
      <c r="AD622" s="148"/>
      <c r="AE622" s="148"/>
      <c r="AF622" s="148"/>
      <c r="AG622" s="148" t="s">
        <v>147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outlineLevel="1" x14ac:dyDescent="0.2">
      <c r="A623" s="155"/>
      <c r="B623" s="156"/>
      <c r="C623" s="193" t="s">
        <v>623</v>
      </c>
      <c r="D623" s="186"/>
      <c r="E623" s="187">
        <v>54.700159999999997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48"/>
      <c r="Z623" s="148"/>
      <c r="AA623" s="148"/>
      <c r="AB623" s="148"/>
      <c r="AC623" s="148"/>
      <c r="AD623" s="148"/>
      <c r="AE623" s="148"/>
      <c r="AF623" s="148"/>
      <c r="AG623" s="148" t="s">
        <v>147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1" x14ac:dyDescent="0.2">
      <c r="A624" s="165">
        <v>94</v>
      </c>
      <c r="B624" s="166" t="s">
        <v>624</v>
      </c>
      <c r="C624" s="182" t="s">
        <v>625</v>
      </c>
      <c r="D624" s="167" t="s">
        <v>413</v>
      </c>
      <c r="E624" s="168">
        <v>27.350079999999998</v>
      </c>
      <c r="F624" s="169"/>
      <c r="G624" s="170">
        <f>ROUND(E624*F624,2)</f>
        <v>0</v>
      </c>
      <c r="H624" s="169">
        <v>0</v>
      </c>
      <c r="I624" s="170">
        <f>ROUND(E624*H624,2)</f>
        <v>0</v>
      </c>
      <c r="J624" s="169">
        <v>1245</v>
      </c>
      <c r="K624" s="170">
        <f>ROUND(E624*J624,2)</f>
        <v>34050.85</v>
      </c>
      <c r="L624" s="170">
        <v>21</v>
      </c>
      <c r="M624" s="170">
        <f>G624*(1+L624/100)</f>
        <v>0</v>
      </c>
      <c r="N624" s="170">
        <v>0</v>
      </c>
      <c r="O624" s="170">
        <f>ROUND(E624*N624,2)</f>
        <v>0</v>
      </c>
      <c r="P624" s="170">
        <v>0</v>
      </c>
      <c r="Q624" s="170">
        <f>ROUND(E624*P624,2)</f>
        <v>0</v>
      </c>
      <c r="R624" s="170" t="s">
        <v>335</v>
      </c>
      <c r="S624" s="170" t="s">
        <v>127</v>
      </c>
      <c r="T624" s="171" t="s">
        <v>141</v>
      </c>
      <c r="U624" s="157">
        <v>0</v>
      </c>
      <c r="V624" s="157">
        <f>ROUND(E624*U624,2)</f>
        <v>0</v>
      </c>
      <c r="W624" s="157"/>
      <c r="X624" s="157" t="s">
        <v>614</v>
      </c>
      <c r="Y624" s="148"/>
      <c r="Z624" s="148"/>
      <c r="AA624" s="148"/>
      <c r="AB624" s="148"/>
      <c r="AC624" s="148"/>
      <c r="AD624" s="148"/>
      <c r="AE624" s="148"/>
      <c r="AF624" s="148"/>
      <c r="AG624" s="148" t="s">
        <v>615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1" x14ac:dyDescent="0.2">
      <c r="A625" s="155"/>
      <c r="B625" s="156"/>
      <c r="C625" s="193" t="s">
        <v>616</v>
      </c>
      <c r="D625" s="186"/>
      <c r="E625" s="18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48"/>
      <c r="Z625" s="148"/>
      <c r="AA625" s="148"/>
      <c r="AB625" s="148"/>
      <c r="AC625" s="148"/>
      <c r="AD625" s="148"/>
      <c r="AE625" s="148"/>
      <c r="AF625" s="148"/>
      <c r="AG625" s="148" t="s">
        <v>147</v>
      </c>
      <c r="AH625" s="148">
        <v>0</v>
      </c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1" x14ac:dyDescent="0.2">
      <c r="A626" s="155"/>
      <c r="B626" s="156"/>
      <c r="C626" s="193" t="s">
        <v>617</v>
      </c>
      <c r="D626" s="186"/>
      <c r="E626" s="18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48"/>
      <c r="Z626" s="148"/>
      <c r="AA626" s="148"/>
      <c r="AB626" s="148"/>
      <c r="AC626" s="148"/>
      <c r="AD626" s="148"/>
      <c r="AE626" s="148"/>
      <c r="AF626" s="148"/>
      <c r="AG626" s="148" t="s">
        <v>147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1" x14ac:dyDescent="0.2">
      <c r="A627" s="155"/>
      <c r="B627" s="156"/>
      <c r="C627" s="193" t="s">
        <v>618</v>
      </c>
      <c r="D627" s="186"/>
      <c r="E627" s="187">
        <v>27.350079999999998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48"/>
      <c r="Z627" s="148"/>
      <c r="AA627" s="148"/>
      <c r="AB627" s="148"/>
      <c r="AC627" s="148"/>
      <c r="AD627" s="148"/>
      <c r="AE627" s="148"/>
      <c r="AF627" s="148"/>
      <c r="AG627" s="148" t="s">
        <v>147</v>
      </c>
      <c r="AH627" s="148">
        <v>0</v>
      </c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1" x14ac:dyDescent="0.2">
      <c r="A628" s="165">
        <v>95</v>
      </c>
      <c r="B628" s="166" t="s">
        <v>626</v>
      </c>
      <c r="C628" s="182" t="s">
        <v>627</v>
      </c>
      <c r="D628" s="167" t="s">
        <v>413</v>
      </c>
      <c r="E628" s="168">
        <v>27.350079999999998</v>
      </c>
      <c r="F628" s="169"/>
      <c r="G628" s="170">
        <f>ROUND(E628*F628,2)</f>
        <v>0</v>
      </c>
      <c r="H628" s="169">
        <v>0</v>
      </c>
      <c r="I628" s="170">
        <f>ROUND(E628*H628,2)</f>
        <v>0</v>
      </c>
      <c r="J628" s="169">
        <v>380</v>
      </c>
      <c r="K628" s="170">
        <f>ROUND(E628*J628,2)</f>
        <v>10393.030000000001</v>
      </c>
      <c r="L628" s="170">
        <v>21</v>
      </c>
      <c r="M628" s="170">
        <f>G628*(1+L628/100)</f>
        <v>0</v>
      </c>
      <c r="N628" s="170">
        <v>0</v>
      </c>
      <c r="O628" s="170">
        <f>ROUND(E628*N628,2)</f>
        <v>0</v>
      </c>
      <c r="P628" s="170">
        <v>0</v>
      </c>
      <c r="Q628" s="170">
        <f>ROUND(E628*P628,2)</f>
        <v>0</v>
      </c>
      <c r="R628" s="170"/>
      <c r="S628" s="170" t="s">
        <v>281</v>
      </c>
      <c r="T628" s="171" t="s">
        <v>128</v>
      </c>
      <c r="U628" s="157">
        <v>0.01</v>
      </c>
      <c r="V628" s="157">
        <f>ROUND(E628*U628,2)</f>
        <v>0.27</v>
      </c>
      <c r="W628" s="157"/>
      <c r="X628" s="157" t="s">
        <v>614</v>
      </c>
      <c r="Y628" s="148"/>
      <c r="Z628" s="148"/>
      <c r="AA628" s="148"/>
      <c r="AB628" s="148"/>
      <c r="AC628" s="148"/>
      <c r="AD628" s="148"/>
      <c r="AE628" s="148"/>
      <c r="AF628" s="148"/>
      <c r="AG628" s="148" t="s">
        <v>615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1" x14ac:dyDescent="0.2">
      <c r="A629" s="155"/>
      <c r="B629" s="156"/>
      <c r="C629" s="193" t="s">
        <v>616</v>
      </c>
      <c r="D629" s="186"/>
      <c r="E629" s="18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48"/>
      <c r="Z629" s="148"/>
      <c r="AA629" s="148"/>
      <c r="AB629" s="148"/>
      <c r="AC629" s="148"/>
      <c r="AD629" s="148"/>
      <c r="AE629" s="148"/>
      <c r="AF629" s="148"/>
      <c r="AG629" s="148" t="s">
        <v>147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1" x14ac:dyDescent="0.2">
      <c r="A630" s="155"/>
      <c r="B630" s="156"/>
      <c r="C630" s="193" t="s">
        <v>617</v>
      </c>
      <c r="D630" s="186"/>
      <c r="E630" s="18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48"/>
      <c r="Z630" s="148"/>
      <c r="AA630" s="148"/>
      <c r="AB630" s="148"/>
      <c r="AC630" s="148"/>
      <c r="AD630" s="148"/>
      <c r="AE630" s="148"/>
      <c r="AF630" s="148"/>
      <c r="AG630" s="148" t="s">
        <v>147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1" x14ac:dyDescent="0.2">
      <c r="A631" s="155"/>
      <c r="B631" s="156"/>
      <c r="C631" s="193" t="s">
        <v>618</v>
      </c>
      <c r="D631" s="186"/>
      <c r="E631" s="187">
        <v>27.350079999999998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48"/>
      <c r="Z631" s="148"/>
      <c r="AA631" s="148"/>
      <c r="AB631" s="148"/>
      <c r="AC631" s="148"/>
      <c r="AD631" s="148"/>
      <c r="AE631" s="148"/>
      <c r="AF631" s="148"/>
      <c r="AG631" s="148" t="s">
        <v>147</v>
      </c>
      <c r="AH631" s="148">
        <v>0</v>
      </c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x14ac:dyDescent="0.2">
      <c r="A632" s="3"/>
      <c r="B632" s="4"/>
      <c r="C632" s="183"/>
      <c r="D632" s="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AE632">
        <v>15</v>
      </c>
      <c r="AF632">
        <v>21</v>
      </c>
      <c r="AG632" t="s">
        <v>109</v>
      </c>
    </row>
    <row r="633" spans="1:60" x14ac:dyDescent="0.2">
      <c r="A633" s="151"/>
      <c r="B633" s="152" t="s">
        <v>29</v>
      </c>
      <c r="C633" s="184"/>
      <c r="D633" s="153"/>
      <c r="E633" s="154"/>
      <c r="F633" s="154"/>
      <c r="G633" s="179">
        <f>G22+G8+G25+G136+G215+G243+G270+G386+G392+G472+G477+G490+G536+G580+G602+G611</f>
        <v>0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AE633">
        <f>SUMIF(L7:L631,AE632,G7:G631)</f>
        <v>0</v>
      </c>
      <c r="AF633">
        <f>SUMIF(L7:L631,AF632,G7:G631)</f>
        <v>0</v>
      </c>
      <c r="AG633" t="s">
        <v>134</v>
      </c>
    </row>
    <row r="634" spans="1:60" x14ac:dyDescent="0.2">
      <c r="C634" s="185"/>
      <c r="D634" s="10"/>
      <c r="AG634" t="s">
        <v>135</v>
      </c>
    </row>
    <row r="635" spans="1:60" x14ac:dyDescent="0.2">
      <c r="D635" s="10"/>
    </row>
    <row r="636" spans="1:60" x14ac:dyDescent="0.2">
      <c r="D636" s="10"/>
      <c r="G636" s="87"/>
    </row>
    <row r="637" spans="1:60" x14ac:dyDescent="0.2">
      <c r="D637" s="10"/>
    </row>
    <row r="638" spans="1:60" x14ac:dyDescent="0.2">
      <c r="D638" s="10"/>
    </row>
    <row r="639" spans="1:60" x14ac:dyDescent="0.2">
      <c r="D639" s="10"/>
    </row>
    <row r="640" spans="1:60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  <row r="5014" spans="4:4" x14ac:dyDescent="0.2">
      <c r="D5014" s="10"/>
    </row>
    <row r="5015" spans="4:4" x14ac:dyDescent="0.2">
      <c r="D5015" s="10"/>
    </row>
    <row r="5016" spans="4:4" x14ac:dyDescent="0.2">
      <c r="D5016" s="10"/>
    </row>
    <row r="5017" spans="4:4" x14ac:dyDescent="0.2">
      <c r="D5017" s="10"/>
    </row>
    <row r="5018" spans="4:4" x14ac:dyDescent="0.2">
      <c r="D5018" s="10"/>
    </row>
    <row r="5019" spans="4:4" x14ac:dyDescent="0.2">
      <c r="D5019" s="10"/>
    </row>
    <row r="5020" spans="4:4" x14ac:dyDescent="0.2">
      <c r="D5020" s="10"/>
    </row>
    <row r="5021" spans="4:4" x14ac:dyDescent="0.2">
      <c r="D5021" s="10"/>
    </row>
    <row r="5022" spans="4:4" x14ac:dyDescent="0.2">
      <c r="D5022" s="10"/>
    </row>
    <row r="5023" spans="4:4" x14ac:dyDescent="0.2">
      <c r="D5023" s="10"/>
    </row>
    <row r="5024" spans="4:4" x14ac:dyDescent="0.2">
      <c r="D5024" s="10"/>
    </row>
    <row r="5025" spans="4:4" x14ac:dyDescent="0.2">
      <c r="D5025" s="10"/>
    </row>
    <row r="5026" spans="4:4" x14ac:dyDescent="0.2">
      <c r="D5026" s="10"/>
    </row>
    <row r="5027" spans="4:4" x14ac:dyDescent="0.2">
      <c r="D5027" s="10"/>
    </row>
    <row r="5028" spans="4:4" x14ac:dyDescent="0.2">
      <c r="D5028" s="10"/>
    </row>
    <row r="5029" spans="4:4" x14ac:dyDescent="0.2">
      <c r="D5029" s="10"/>
    </row>
    <row r="5030" spans="4:4" x14ac:dyDescent="0.2">
      <c r="D5030" s="10"/>
    </row>
    <row r="5031" spans="4:4" x14ac:dyDescent="0.2">
      <c r="D5031" s="10"/>
    </row>
    <row r="5032" spans="4:4" x14ac:dyDescent="0.2">
      <c r="D5032" s="10"/>
    </row>
    <row r="5033" spans="4:4" x14ac:dyDescent="0.2">
      <c r="D5033" s="10"/>
    </row>
    <row r="5034" spans="4:4" x14ac:dyDescent="0.2">
      <c r="D5034" s="10"/>
    </row>
    <row r="5035" spans="4:4" x14ac:dyDescent="0.2">
      <c r="D5035" s="10"/>
    </row>
    <row r="5036" spans="4:4" x14ac:dyDescent="0.2">
      <c r="D5036" s="10"/>
    </row>
    <row r="5037" spans="4:4" x14ac:dyDescent="0.2">
      <c r="D5037" s="10"/>
    </row>
    <row r="5038" spans="4:4" x14ac:dyDescent="0.2">
      <c r="D5038" s="10"/>
    </row>
    <row r="5039" spans="4:4" x14ac:dyDescent="0.2">
      <c r="D5039" s="10"/>
    </row>
    <row r="5040" spans="4:4" x14ac:dyDescent="0.2">
      <c r="D5040" s="10"/>
    </row>
    <row r="5041" spans="4:4" x14ac:dyDescent="0.2">
      <c r="D5041" s="10"/>
    </row>
  </sheetData>
  <sheetProtection algorithmName="SHA-512" hashValue="yIEudhPR0VwzfHckpZD/mWZ8ZldkXcFPbEzwSFT0CMgnke/YajUgCaZ+mS3GaJfNJwRFrP6CAd2UedcgIc+5lg==" saltValue="R7jmfQUfadiXihvbD9liJw==" spinCount="100000" sheet="1" objects="1" scenarios="1"/>
  <mergeCells count="30">
    <mergeCell ref="C363:G363"/>
    <mergeCell ref="C371:G371"/>
    <mergeCell ref="C598:G598"/>
    <mergeCell ref="C384:G384"/>
    <mergeCell ref="C388:G388"/>
    <mergeCell ref="C467:G467"/>
    <mergeCell ref="C492:G492"/>
    <mergeCell ref="C509:G509"/>
    <mergeCell ref="C511:G511"/>
    <mergeCell ref="C430:G430"/>
    <mergeCell ref="C375:G375"/>
    <mergeCell ref="A1:G1"/>
    <mergeCell ref="C2:G2"/>
    <mergeCell ref="C3:G3"/>
    <mergeCell ref="C4:G4"/>
    <mergeCell ref="C27:G27"/>
    <mergeCell ref="C337:G337"/>
    <mergeCell ref="C345:G345"/>
    <mergeCell ref="C353:G353"/>
    <mergeCell ref="C356:G356"/>
    <mergeCell ref="C10:G10"/>
    <mergeCell ref="C14:G14"/>
    <mergeCell ref="C99:G99"/>
    <mergeCell ref="C211:G211"/>
    <mergeCell ref="C63:G63"/>
    <mergeCell ref="C171:G171"/>
    <mergeCell ref="C205:G205"/>
    <mergeCell ref="C304:G304"/>
    <mergeCell ref="C330:G330"/>
    <mergeCell ref="C332:G33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3 01 Naklady</vt:lpstr>
      <vt:lpstr>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'3 01 Naklady'!Názvy_tisku</vt:lpstr>
      <vt:lpstr>oadresa</vt:lpstr>
      <vt:lpstr>Stavba!Objednatel</vt:lpstr>
      <vt:lpstr>Stavba!Objekt</vt:lpstr>
      <vt:lpstr>'1 01 Pol'!Oblast_tisku</vt:lpstr>
      <vt:lpstr>'3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Ing. Drahoslav Koura</cp:lastModifiedBy>
  <cp:lastPrinted>2019-03-19T12:27:02Z</cp:lastPrinted>
  <dcterms:created xsi:type="dcterms:W3CDTF">2009-04-08T07:15:50Z</dcterms:created>
  <dcterms:modified xsi:type="dcterms:W3CDTF">2021-01-27T08:10:37Z</dcterms:modified>
</cp:coreProperties>
</file>