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3495" yWindow="3495" windowWidth="21600" windowHeight="11385" activeTab="0"/>
  </bookViews>
  <sheets>
    <sheet name="List1" sheetId="1" r:id="rId1"/>
  </sheets>
  <definedNames>
    <definedName name="_xlnm.Print_Area" localSheetId="0">'List1'!$B$1:$I$125</definedName>
  </definedNames>
  <calcPr calcId="181029"/>
  <extLst/>
</workbook>
</file>

<file path=xl/sharedStrings.xml><?xml version="1.0" encoding="utf-8"?>
<sst xmlns="http://schemas.openxmlformats.org/spreadsheetml/2006/main" count="345" uniqueCount="139">
  <si>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</si>
  <si>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</si>
  <si>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</si>
  <si>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</si>
  <si>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</si>
  <si>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</si>
  <si>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</si>
  <si>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</si>
  <si>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</si>
  <si>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</si>
  <si>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</si>
  <si>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</si>
  <si>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</si>
  <si>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</si>
  <si>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</si>
  <si>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</si>
  <si>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</si>
  <si>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</si>
  <si>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</si>
  <si>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</si>
  <si>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</si>
  <si>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</si>
  <si>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</si>
  <si>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</si>
  <si>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</si>
  <si>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</si>
  <si>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</si>
  <si>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</si>
  <si>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</si>
  <si>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</si>
  <si>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</si>
  <si>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</si>
  <si>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</si>
  <si>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</si>
  <si>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</si>
  <si>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</si>
  <si>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</si>
  <si>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</si>
  <si>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</si>
  <si>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</si>
  <si>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</si>
  <si>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</si>
  <si>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</si>
  <si>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</si>
  <si>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</si>
  <si>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</si>
  <si>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</si>
  <si>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</si>
  <si>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</si>
  <si>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</si>
  <si>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</si>
  <si>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</si>
  <si>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</si>
  <si>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</si>
  <si>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</si>
  <si>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</si>
  <si>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</si>
  <si>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</si>
  <si>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</si>
  <si>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</si>
  <si>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</si>
  <si>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</si>
  <si>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</si>
  <si>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</si>
  <si>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</si>
  <si>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</si>
  <si>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</si>
  <si>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</si>
  <si>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</si>
  <si>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</si>
  <si>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</si>
  <si>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</si>
  <si>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</si>
  <si>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</si>
  <si>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</si>
  <si>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</si>
  <si>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</si>
  <si>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</si>
  <si>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</si>
  <si>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</si>
  <si>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</si>
  <si>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</si>
  <si>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</si>
  <si>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</si>
  <si>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</si>
  <si>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</si>
  <si>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</si>
  <si>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</si>
  <si>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</si>
  <si>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</si>
  <si>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</si>
  <si>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</si>
  <si>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</si>
  <si>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přízemí-vchod aut.</t>
  </si>
  <si>
    <t>3,2x3,6</t>
  </si>
  <si>
    <t>2,3x2,85</t>
  </si>
  <si>
    <t>vchodové dveře-plat</t>
  </si>
  <si>
    <t>2,5x2,85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</si>
  <si>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</si>
  <si>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</si>
  <si>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</si>
  <si>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</si>
  <si>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</si>
  <si>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</si>
  <si>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</si>
  <si>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</si>
  <si>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</si>
  <si>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</si>
  <si>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</si>
  <si>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</si>
  <si>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</si>
  <si>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</si>
  <si>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</si>
  <si>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</si>
  <si>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</si>
  <si>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</si>
  <si>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</si>
  <si>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</si>
  <si>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</si>
  <si>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</si>
  <si>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</si>
  <si>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</si>
  <si>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</si>
  <si>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</si>
  <si>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</si>
  <si>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</si>
  <si>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</si>
  <si>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</si>
  <si>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 xml:space="preserve">vrátnice posklená stěna </t>
  </si>
  <si>
    <t>okno trojdílné - hlavní schodiště</t>
  </si>
  <si>
    <t>2x3,7</t>
  </si>
  <si>
    <t>okno trojdílné - vysoké - hlavní schodiště</t>
  </si>
  <si>
    <t>3,6x3,7</t>
  </si>
  <si>
    <t>vchodové dveře jednodílní</t>
  </si>
  <si>
    <t>1,4x1,4</t>
  </si>
  <si>
    <t>dveře k výtahu</t>
  </si>
  <si>
    <t>1,15x2</t>
  </si>
  <si>
    <t>vchodvé dveře dvojdílné</t>
  </si>
  <si>
    <t>1,65x2,1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</si>
</sst>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" xfId="0" applyNumberFormat="1" applyBorder="1"/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Border="1"/>
    <xf numFmtId="0" fontId="3" fillId="0" borderId="22" xfId="0" applyFont="1" applyFill="1" applyBorder="1"/>
    <xf numFmtId="0" fontId="0" fillId="0" borderId="21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28" xfId="0" applyFont="1" applyFill="1" applyBorder="1"/>
    <xf numFmtId="0" fontId="0" fillId="0" borderId="29" xfId="0" applyBorder="1"/>
    <xf numFmtId="0" fontId="0" fillId="0" borderId="2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0" xfId="0" applyFont="1" applyFill="1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10" xfId="0" applyFont="1" applyFill="1" applyBorder="1"/>
    <xf numFmtId="4" fontId="0" fillId="0" borderId="3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30" xfId="0" applyFon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3" fillId="0" borderId="24" xfId="0" applyFont="1" applyFill="1" applyBorder="1"/>
    <xf numFmtId="0" fontId="5" fillId="0" borderId="24" xfId="0" applyFont="1" applyFill="1" applyBorder="1" applyAlignment="1">
      <alignment horizontal="center" wrapText="1"/>
    </xf>
    <xf numFmtId="0" fontId="7" fillId="3" borderId="7" xfId="0" applyFont="1" applyFill="1" applyBorder="1"/>
    <xf numFmtId="0" fontId="6" fillId="3" borderId="8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8" xfId="0" applyFont="1" applyBorder="1"/>
    <xf numFmtId="0" fontId="0" fillId="0" borderId="24" xfId="0" applyBorder="1" applyAlignment="1">
      <alignment horizontal="center"/>
    </xf>
    <xf numFmtId="0" fontId="3" fillId="0" borderId="36" xfId="0" applyFont="1" applyBorder="1"/>
    <xf numFmtId="0" fontId="3" fillId="0" borderId="37" xfId="0" applyFont="1" applyFill="1" applyBorder="1"/>
    <xf numFmtId="0" fontId="0" fillId="0" borderId="18" xfId="0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26"/>
  <sheetViews>
    <sheetView tabSelected="1" workbookViewId="0" topLeftCell="A49">
      <selection activeCell="L59" sqref="L59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00" t="s">
        <v>117</v>
      </c>
      <c r="C1" s="101"/>
      <c r="D1" s="101"/>
      <c r="E1" s="101"/>
      <c r="F1" s="101"/>
      <c r="G1" s="101"/>
      <c r="H1" s="10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03"/>
      <c r="C2" s="104"/>
      <c r="D2" s="104"/>
      <c r="E2" s="104"/>
      <c r="F2" s="104"/>
      <c r="G2" s="104"/>
      <c r="H2" s="105"/>
      <c r="I2" s="19"/>
      <c r="J2" s="19"/>
      <c r="K2" s="3"/>
      <c r="L2" s="3"/>
      <c r="M2" s="3"/>
      <c r="N2" s="3"/>
      <c r="O2" s="3"/>
      <c r="P2" s="3"/>
    </row>
    <row r="3" spans="2:9" ht="26.25" customHeight="1" thickBot="1">
      <c r="B3" s="92" t="s">
        <v>0</v>
      </c>
      <c r="C3" s="93" t="s">
        <v>1</v>
      </c>
      <c r="D3" s="93" t="s">
        <v>3</v>
      </c>
      <c r="E3" s="93" t="s">
        <v>4</v>
      </c>
      <c r="F3" s="94" t="s">
        <v>120</v>
      </c>
      <c r="G3" s="94" t="s">
        <v>43</v>
      </c>
      <c r="H3" s="95" t="s">
        <v>5</v>
      </c>
      <c r="I3" s="24" t="s">
        <v>4</v>
      </c>
    </row>
    <row r="4" spans="2:11" ht="15">
      <c r="B4" s="15" t="s">
        <v>121</v>
      </c>
      <c r="C4" s="16" t="s">
        <v>7</v>
      </c>
      <c r="D4" s="16">
        <v>1</v>
      </c>
      <c r="E4" s="16" t="s">
        <v>59</v>
      </c>
      <c r="F4" s="16"/>
      <c r="G4" s="16">
        <v>2</v>
      </c>
      <c r="H4" s="8">
        <v>0.95</v>
      </c>
      <c r="I4" s="25">
        <f>0.9*1.7</f>
        <v>1.53</v>
      </c>
      <c r="J4" s="21">
        <f>D4*I4</f>
        <v>1.53</v>
      </c>
      <c r="K4" s="20">
        <f>H4-J4</f>
        <v>-0.5800000000000001</v>
      </c>
    </row>
    <row r="5" spans="2:11" ht="15">
      <c r="B5" s="17" t="s">
        <v>121</v>
      </c>
      <c r="C5" s="1" t="s">
        <v>7</v>
      </c>
      <c r="D5" s="1">
        <v>2</v>
      </c>
      <c r="E5" s="1" t="s">
        <v>73</v>
      </c>
      <c r="F5" s="1"/>
      <c r="G5" s="1">
        <v>2</v>
      </c>
      <c r="H5" s="10">
        <v>2.4</v>
      </c>
      <c r="I5" s="26">
        <f>1*1.7</f>
        <v>1.7</v>
      </c>
      <c r="J5" s="21">
        <f>D5*I5</f>
        <v>3.4</v>
      </c>
      <c r="K5" s="20">
        <f aca="true" t="shared" si="0" ref="K5:K109">H5-J5</f>
        <v>-1</v>
      </c>
    </row>
    <row r="6" spans="2:11" ht="15">
      <c r="B6" s="17" t="s">
        <v>121</v>
      </c>
      <c r="C6" s="1" t="s">
        <v>74</v>
      </c>
      <c r="D6" s="1">
        <v>1</v>
      </c>
      <c r="E6" s="1" t="s">
        <v>75</v>
      </c>
      <c r="F6" s="1"/>
      <c r="G6" s="1">
        <v>2</v>
      </c>
      <c r="H6" s="10">
        <v>0.9</v>
      </c>
      <c r="I6" s="26"/>
      <c r="J6" s="21"/>
      <c r="K6" s="20"/>
    </row>
    <row r="7" spans="2:11" ht="15">
      <c r="B7" s="17" t="s">
        <v>121</v>
      </c>
      <c r="C7" s="1" t="s">
        <v>6</v>
      </c>
      <c r="D7" s="1">
        <v>5</v>
      </c>
      <c r="E7" s="1" t="s">
        <v>10</v>
      </c>
      <c r="F7" s="1"/>
      <c r="G7" s="1">
        <v>2</v>
      </c>
      <c r="H7" s="10">
        <v>12</v>
      </c>
      <c r="I7" s="26"/>
      <c r="J7" s="21"/>
      <c r="K7" s="20"/>
    </row>
    <row r="8" spans="2:11" ht="15">
      <c r="B8" s="17" t="s">
        <v>121</v>
      </c>
      <c r="C8" s="1" t="s">
        <v>6</v>
      </c>
      <c r="D8" s="1">
        <v>8</v>
      </c>
      <c r="E8" s="1" t="s">
        <v>62</v>
      </c>
      <c r="F8" s="1"/>
      <c r="G8" s="1">
        <v>2</v>
      </c>
      <c r="H8" s="10">
        <v>14.08</v>
      </c>
      <c r="I8" s="26"/>
      <c r="J8" s="21"/>
      <c r="K8" s="20"/>
    </row>
    <row r="9" spans="2:11" ht="15">
      <c r="B9" s="17" t="s">
        <v>121</v>
      </c>
      <c r="C9" s="1" t="s">
        <v>8</v>
      </c>
      <c r="D9" s="1">
        <v>30</v>
      </c>
      <c r="E9" s="1" t="s">
        <v>11</v>
      </c>
      <c r="F9" s="1"/>
      <c r="G9" s="1">
        <v>2</v>
      </c>
      <c r="H9" s="10">
        <v>67.5</v>
      </c>
      <c r="I9" s="26"/>
      <c r="J9" s="21"/>
      <c r="K9" s="20"/>
    </row>
    <row r="10" spans="2:11" ht="15">
      <c r="B10" s="17" t="s">
        <v>121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10">
        <v>118.8</v>
      </c>
      <c r="I10" s="26"/>
      <c r="J10" s="21"/>
      <c r="K10" s="20"/>
    </row>
    <row r="11" spans="2:11" ht="15">
      <c r="B11" s="17" t="s">
        <v>121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10">
        <v>28.21</v>
      </c>
      <c r="I11" s="26"/>
      <c r="J11" s="21"/>
      <c r="K11" s="20"/>
    </row>
    <row r="12" spans="2:11" ht="15">
      <c r="B12" s="17" t="s">
        <v>121</v>
      </c>
      <c r="C12" s="1" t="s">
        <v>2</v>
      </c>
      <c r="D12" s="1">
        <v>6</v>
      </c>
      <c r="E12" s="1" t="s">
        <v>42</v>
      </c>
      <c r="F12" s="1">
        <v>1</v>
      </c>
      <c r="G12" s="1"/>
      <c r="H12" s="10">
        <v>8.4</v>
      </c>
      <c r="I12" s="26">
        <f>1.5*2</f>
        <v>3</v>
      </c>
      <c r="J12" s="21">
        <f>D12*I12</f>
        <v>18</v>
      </c>
      <c r="K12" s="20">
        <f t="shared" si="0"/>
        <v>-9.6</v>
      </c>
    </row>
    <row r="13" spans="2:11" ht="15">
      <c r="B13" s="17" t="s">
        <v>121</v>
      </c>
      <c r="C13" s="53" t="s">
        <v>2</v>
      </c>
      <c r="D13" s="53">
        <v>16</v>
      </c>
      <c r="E13" s="53" t="s">
        <v>33</v>
      </c>
      <c r="F13" s="53">
        <v>1</v>
      </c>
      <c r="G13" s="53"/>
      <c r="H13" s="35">
        <v>25.6</v>
      </c>
      <c r="I13" s="54"/>
      <c r="J13" s="21"/>
      <c r="K13" s="20"/>
    </row>
    <row r="14" spans="2:11" ht="15.75" thickBot="1">
      <c r="B14" s="17" t="s">
        <v>121</v>
      </c>
      <c r="C14" s="1" t="s">
        <v>2</v>
      </c>
      <c r="D14" s="1">
        <v>37</v>
      </c>
      <c r="E14" s="1" t="s">
        <v>34</v>
      </c>
      <c r="F14" s="1">
        <v>1</v>
      </c>
      <c r="G14" s="1"/>
      <c r="H14" s="10">
        <v>66.6</v>
      </c>
      <c r="I14" s="27">
        <f>1.1*2.6</f>
        <v>2.8600000000000003</v>
      </c>
      <c r="J14" s="21">
        <f>D14*I14</f>
        <v>105.82000000000001</v>
      </c>
      <c r="K14" s="20">
        <f t="shared" si="0"/>
        <v>-39.22000000000001</v>
      </c>
    </row>
    <row r="15" spans="2:11" ht="15">
      <c r="B15" s="17" t="s">
        <v>121</v>
      </c>
      <c r="C15" s="1" t="s">
        <v>63</v>
      </c>
      <c r="D15" s="1">
        <v>1</v>
      </c>
      <c r="E15" s="1" t="s">
        <v>64</v>
      </c>
      <c r="F15" s="1">
        <v>1</v>
      </c>
      <c r="G15" s="1"/>
      <c r="H15" s="10">
        <v>20.4</v>
      </c>
      <c r="I15" s="55"/>
      <c r="J15" s="21"/>
      <c r="K15" s="20"/>
    </row>
    <row r="16" spans="2:11" ht="15">
      <c r="B16" s="17" t="s">
        <v>121</v>
      </c>
      <c r="C16" s="1" t="s">
        <v>65</v>
      </c>
      <c r="D16" s="1">
        <v>1</v>
      </c>
      <c r="E16" s="1" t="s">
        <v>66</v>
      </c>
      <c r="F16" s="1">
        <v>1</v>
      </c>
      <c r="G16" s="1"/>
      <c r="H16" s="10">
        <v>6.75</v>
      </c>
      <c r="I16" s="55"/>
      <c r="J16" s="21"/>
      <c r="K16" s="20"/>
    </row>
    <row r="17" spans="2:11" ht="15">
      <c r="B17" s="17" t="s">
        <v>121</v>
      </c>
      <c r="C17" s="1" t="s">
        <v>67</v>
      </c>
      <c r="D17" s="1">
        <v>1</v>
      </c>
      <c r="E17" s="1" t="s">
        <v>68</v>
      </c>
      <c r="F17" s="1">
        <v>1</v>
      </c>
      <c r="G17" s="1"/>
      <c r="H17" s="10">
        <v>6.62</v>
      </c>
      <c r="I17" s="55"/>
      <c r="J17" s="21"/>
      <c r="K17" s="20"/>
    </row>
    <row r="18" spans="2:11" ht="15">
      <c r="B18" s="17" t="s">
        <v>121</v>
      </c>
      <c r="C18" s="1" t="s">
        <v>69</v>
      </c>
      <c r="D18" s="1">
        <v>4</v>
      </c>
      <c r="E18" s="1" t="s">
        <v>70</v>
      </c>
      <c r="F18" s="1">
        <v>1</v>
      </c>
      <c r="G18" s="1"/>
      <c r="H18" s="10">
        <v>6</v>
      </c>
      <c r="I18" s="55"/>
      <c r="J18" s="21"/>
      <c r="K18" s="20"/>
    </row>
    <row r="19" spans="2:11" ht="15">
      <c r="B19" s="17" t="s">
        <v>121</v>
      </c>
      <c r="C19" s="1" t="s">
        <v>69</v>
      </c>
      <c r="D19" s="1">
        <v>4</v>
      </c>
      <c r="E19" s="1" t="s">
        <v>71</v>
      </c>
      <c r="F19" s="1">
        <v>1</v>
      </c>
      <c r="G19" s="1"/>
      <c r="H19" s="10">
        <v>4.87</v>
      </c>
      <c r="I19" s="55"/>
      <c r="J19" s="21"/>
      <c r="K19" s="20"/>
    </row>
    <row r="20" spans="2:11" ht="15.75" thickBot="1">
      <c r="B20" s="17" t="s">
        <v>121</v>
      </c>
      <c r="C20" s="18" t="s">
        <v>69</v>
      </c>
      <c r="D20" s="18">
        <v>5</v>
      </c>
      <c r="E20" s="18" t="s">
        <v>72</v>
      </c>
      <c r="F20" s="53">
        <v>1</v>
      </c>
      <c r="G20" s="1"/>
      <c r="H20" s="56">
        <v>4.8</v>
      </c>
      <c r="I20" s="55"/>
      <c r="J20" s="21"/>
      <c r="K20" s="20"/>
    </row>
    <row r="21" spans="2:11" ht="15.75" thickBot="1">
      <c r="B21" s="72"/>
      <c r="C21" s="73"/>
      <c r="D21" s="73"/>
      <c r="E21" s="73"/>
      <c r="F21" s="73"/>
      <c r="G21" s="73"/>
      <c r="H21" s="74"/>
      <c r="I21" s="55"/>
      <c r="J21" s="21"/>
      <c r="K21" s="20"/>
    </row>
    <row r="22" spans="2:11" ht="15">
      <c r="B22" s="15" t="s">
        <v>123</v>
      </c>
      <c r="C22" s="7" t="s">
        <v>76</v>
      </c>
      <c r="D22" s="7">
        <v>17</v>
      </c>
      <c r="E22" s="7" t="s">
        <v>41</v>
      </c>
      <c r="F22" s="7"/>
      <c r="G22" s="7">
        <v>2</v>
      </c>
      <c r="H22" s="86">
        <v>10.71</v>
      </c>
      <c r="I22" s="55"/>
      <c r="J22" s="21"/>
      <c r="K22" s="20"/>
    </row>
    <row r="23" spans="2:11" ht="15">
      <c r="B23" s="17" t="s">
        <v>123</v>
      </c>
      <c r="C23" s="1" t="s">
        <v>2</v>
      </c>
      <c r="D23" s="2">
        <v>6</v>
      </c>
      <c r="E23" s="2" t="s">
        <v>42</v>
      </c>
      <c r="F23" s="2">
        <v>1</v>
      </c>
      <c r="G23" s="2"/>
      <c r="H23" s="69">
        <v>8.4</v>
      </c>
      <c r="I23" s="55"/>
      <c r="J23" s="21"/>
      <c r="K23" s="20"/>
    </row>
    <row r="24" spans="2:11" ht="15.75" thickBot="1">
      <c r="B24" s="17" t="s">
        <v>123</v>
      </c>
      <c r="C24" s="2" t="s">
        <v>2</v>
      </c>
      <c r="D24" s="2">
        <v>9</v>
      </c>
      <c r="E24" s="2" t="s">
        <v>33</v>
      </c>
      <c r="F24" s="2">
        <v>1</v>
      </c>
      <c r="G24" s="2"/>
      <c r="H24" s="69">
        <v>14.4</v>
      </c>
      <c r="I24" s="55"/>
      <c r="J24" s="21"/>
      <c r="K24" s="20"/>
    </row>
    <row r="25" spans="2:11" ht="15">
      <c r="B25" s="87" t="s">
        <v>124</v>
      </c>
      <c r="C25" s="88" t="s">
        <v>7</v>
      </c>
      <c r="D25" s="88">
        <v>7</v>
      </c>
      <c r="E25" s="88" t="s">
        <v>9</v>
      </c>
      <c r="F25" s="88"/>
      <c r="G25" s="88">
        <v>2</v>
      </c>
      <c r="H25" s="67">
        <v>8.4</v>
      </c>
      <c r="I25" s="25">
        <f>1.17*1.2</f>
        <v>1.404</v>
      </c>
      <c r="J25" s="21">
        <f>D25*I25</f>
        <v>9.828</v>
      </c>
      <c r="K25" s="20">
        <f t="shared" si="0"/>
        <v>-1.427999999999999</v>
      </c>
    </row>
    <row r="26" spans="2:11" ht="15">
      <c r="B26" s="87" t="s">
        <v>124</v>
      </c>
      <c r="C26" s="1" t="s">
        <v>21</v>
      </c>
      <c r="D26" s="1">
        <v>1</v>
      </c>
      <c r="E26" s="1" t="s">
        <v>39</v>
      </c>
      <c r="F26" s="1"/>
      <c r="G26" s="1">
        <v>2</v>
      </c>
      <c r="H26" s="67">
        <v>0.64</v>
      </c>
      <c r="I26" s="49"/>
      <c r="J26" s="21"/>
      <c r="K26" s="20"/>
    </row>
    <row r="27" spans="2:11" ht="15">
      <c r="B27" s="87" t="s">
        <v>124</v>
      </c>
      <c r="C27" s="2" t="s">
        <v>6</v>
      </c>
      <c r="D27" s="2">
        <v>1</v>
      </c>
      <c r="E27" s="2" t="s">
        <v>16</v>
      </c>
      <c r="F27" s="2"/>
      <c r="G27" s="2">
        <v>2</v>
      </c>
      <c r="H27" s="66">
        <v>2.55</v>
      </c>
      <c r="I27" s="28">
        <f>2.36*1.47</f>
        <v>3.4692</v>
      </c>
      <c r="J27" s="21">
        <f>D27*I27</f>
        <v>3.4692</v>
      </c>
      <c r="K27" s="20">
        <f t="shared" si="0"/>
        <v>-0.9192</v>
      </c>
    </row>
    <row r="28" spans="2:11" ht="15">
      <c r="B28" s="87" t="s">
        <v>124</v>
      </c>
      <c r="C28" s="2" t="s">
        <v>6</v>
      </c>
      <c r="D28" s="2">
        <v>1</v>
      </c>
      <c r="E28" s="2" t="s">
        <v>134</v>
      </c>
      <c r="F28" s="2"/>
      <c r="G28" s="2">
        <v>2</v>
      </c>
      <c r="H28" s="66">
        <v>1.96</v>
      </c>
      <c r="I28" s="28"/>
      <c r="J28" s="21"/>
      <c r="K28" s="20"/>
    </row>
    <row r="29" spans="2:11" ht="15">
      <c r="B29" s="87" t="s">
        <v>124</v>
      </c>
      <c r="C29" s="2" t="s">
        <v>6</v>
      </c>
      <c r="D29" s="2">
        <v>11</v>
      </c>
      <c r="E29" s="2" t="s">
        <v>13</v>
      </c>
      <c r="F29" s="2"/>
      <c r="G29" s="2">
        <v>2</v>
      </c>
      <c r="H29" s="66">
        <v>39.6</v>
      </c>
      <c r="I29" s="28">
        <f>1.78*1.47</f>
        <v>2.6166</v>
      </c>
      <c r="J29" s="21">
        <f>D29*I29</f>
        <v>28.782600000000002</v>
      </c>
      <c r="K29" s="20">
        <f t="shared" si="0"/>
        <v>10.8174</v>
      </c>
    </row>
    <row r="30" spans="2:11" ht="15">
      <c r="B30" s="87" t="s">
        <v>124</v>
      </c>
      <c r="C30" s="2" t="s">
        <v>18</v>
      </c>
      <c r="D30" s="2">
        <v>18</v>
      </c>
      <c r="E30" s="2" t="s">
        <v>19</v>
      </c>
      <c r="F30" s="2"/>
      <c r="G30" s="2">
        <v>2</v>
      </c>
      <c r="H30" s="68">
        <v>113.76</v>
      </c>
      <c r="I30" s="36"/>
      <c r="J30" s="21"/>
      <c r="K30" s="20"/>
    </row>
    <row r="31" spans="2:12" ht="15.75" thickBot="1">
      <c r="B31" s="87" t="s">
        <v>124</v>
      </c>
      <c r="C31" s="2" t="s">
        <v>40</v>
      </c>
      <c r="D31" s="2">
        <v>2</v>
      </c>
      <c r="E31" s="2" t="s">
        <v>17</v>
      </c>
      <c r="F31" s="2"/>
      <c r="G31" s="2">
        <v>2</v>
      </c>
      <c r="H31" s="66">
        <v>6.44</v>
      </c>
      <c r="I31" s="29">
        <f>2.38*0.8</f>
        <v>1.904</v>
      </c>
      <c r="J31" s="21">
        <f>D31*I31</f>
        <v>3.808</v>
      </c>
      <c r="K31" s="20">
        <f t="shared" si="0"/>
        <v>2.6320000000000006</v>
      </c>
      <c r="L31" s="40"/>
    </row>
    <row r="32" spans="2:12" ht="15">
      <c r="B32" s="87" t="s">
        <v>124</v>
      </c>
      <c r="C32" s="2" t="s">
        <v>135</v>
      </c>
      <c r="D32" s="2">
        <v>1</v>
      </c>
      <c r="E32" s="2" t="s">
        <v>136</v>
      </c>
      <c r="F32" s="2">
        <v>1</v>
      </c>
      <c r="G32" s="2"/>
      <c r="H32" s="66">
        <v>2.3</v>
      </c>
      <c r="I32" s="47"/>
      <c r="J32" s="21"/>
      <c r="K32" s="20"/>
      <c r="L32" s="40"/>
    </row>
    <row r="33" spans="2:12" ht="15">
      <c r="B33" s="87" t="s">
        <v>124</v>
      </c>
      <c r="C33" s="2" t="s">
        <v>2</v>
      </c>
      <c r="D33" s="2">
        <v>7</v>
      </c>
      <c r="E33" s="2" t="s">
        <v>35</v>
      </c>
      <c r="F33" s="2">
        <v>1</v>
      </c>
      <c r="G33" s="2"/>
      <c r="H33" s="69">
        <v>7.2</v>
      </c>
      <c r="I33" s="46"/>
      <c r="J33" s="47"/>
      <c r="K33" s="21"/>
      <c r="L33" s="20"/>
    </row>
    <row r="34" spans="2:12" ht="15">
      <c r="B34" s="87" t="s">
        <v>124</v>
      </c>
      <c r="C34" s="2" t="s">
        <v>2</v>
      </c>
      <c r="D34" s="2">
        <v>7</v>
      </c>
      <c r="E34" s="2" t="s">
        <v>33</v>
      </c>
      <c r="F34" s="2">
        <v>1</v>
      </c>
      <c r="G34" s="2"/>
      <c r="H34" s="70">
        <v>11.2</v>
      </c>
      <c r="I34" s="46"/>
      <c r="J34" s="47"/>
      <c r="K34" s="21"/>
      <c r="L34" s="20"/>
    </row>
    <row r="35" spans="2:12" ht="15.75" thickBot="1">
      <c r="B35" s="89" t="s">
        <v>124</v>
      </c>
      <c r="C35" s="13" t="s">
        <v>2</v>
      </c>
      <c r="D35" s="13">
        <v>28</v>
      </c>
      <c r="E35" s="13" t="s">
        <v>44</v>
      </c>
      <c r="F35" s="13">
        <v>1</v>
      </c>
      <c r="G35" s="13"/>
      <c r="H35" s="71">
        <v>61.6</v>
      </c>
      <c r="I35" s="46"/>
      <c r="J35" s="47"/>
      <c r="K35" s="21"/>
      <c r="L35" s="20"/>
    </row>
    <row r="36" spans="2:12" ht="15.75" thickBot="1">
      <c r="B36" s="41"/>
      <c r="C36" s="37"/>
      <c r="D36" s="37"/>
      <c r="E36" s="37"/>
      <c r="F36" s="37"/>
      <c r="G36" s="37"/>
      <c r="H36" s="42"/>
      <c r="I36" s="46"/>
      <c r="J36" s="47"/>
      <c r="K36" s="21"/>
      <c r="L36" s="20"/>
    </row>
    <row r="37" spans="2:11" ht="15">
      <c r="B37" s="6" t="s">
        <v>125</v>
      </c>
      <c r="C37" s="7" t="s">
        <v>7</v>
      </c>
      <c r="D37" s="7">
        <v>7</v>
      </c>
      <c r="E37" s="7" t="s">
        <v>9</v>
      </c>
      <c r="F37" s="7"/>
      <c r="G37" s="7">
        <v>2</v>
      </c>
      <c r="H37" s="8">
        <v>8.4</v>
      </c>
      <c r="I37" s="28">
        <f>3.16*1.47</f>
        <v>4.6452</v>
      </c>
      <c r="J37" s="21">
        <f>D37*I37</f>
        <v>32.5164</v>
      </c>
      <c r="K37" s="20">
        <f t="shared" si="0"/>
        <v>-24.1164</v>
      </c>
    </row>
    <row r="38" spans="2:11" ht="15">
      <c r="B38" s="9" t="s">
        <v>125</v>
      </c>
      <c r="C38" s="45" t="s">
        <v>21</v>
      </c>
      <c r="D38" s="45">
        <v>1</v>
      </c>
      <c r="E38" s="45" t="s">
        <v>39</v>
      </c>
      <c r="F38" s="45"/>
      <c r="G38" s="45">
        <v>2</v>
      </c>
      <c r="H38" s="48">
        <v>0.64</v>
      </c>
      <c r="I38" s="28">
        <f>1.78*1.47</f>
        <v>2.6166</v>
      </c>
      <c r="J38" s="21">
        <f>D38*I38</f>
        <v>2.6166</v>
      </c>
      <c r="K38" s="20">
        <f t="shared" si="0"/>
        <v>-1.9766</v>
      </c>
    </row>
    <row r="39" spans="2:11" ht="15">
      <c r="B39" s="9" t="s">
        <v>125</v>
      </c>
      <c r="C39" s="2" t="s">
        <v>6</v>
      </c>
      <c r="D39" s="2">
        <v>1</v>
      </c>
      <c r="E39" s="2" t="s">
        <v>16</v>
      </c>
      <c r="F39" s="2"/>
      <c r="G39" s="2">
        <v>2</v>
      </c>
      <c r="H39" s="10">
        <v>2.55</v>
      </c>
      <c r="I39" s="28"/>
      <c r="J39" s="21"/>
      <c r="K39" s="20"/>
    </row>
    <row r="40" spans="2:11" ht="15">
      <c r="B40" s="9" t="s">
        <v>125</v>
      </c>
      <c r="C40" s="2" t="s">
        <v>6</v>
      </c>
      <c r="D40" s="2">
        <v>11</v>
      </c>
      <c r="E40" s="2" t="s">
        <v>13</v>
      </c>
      <c r="F40" s="2"/>
      <c r="G40" s="2">
        <v>2</v>
      </c>
      <c r="H40" s="10">
        <v>39.6</v>
      </c>
      <c r="I40" s="28"/>
      <c r="J40" s="21"/>
      <c r="K40" s="20"/>
    </row>
    <row r="41" spans="2:11" ht="15">
      <c r="B41" s="87" t="s">
        <v>125</v>
      </c>
      <c r="C41" s="2" t="s">
        <v>6</v>
      </c>
      <c r="D41" s="2">
        <v>1</v>
      </c>
      <c r="E41" s="2" t="s">
        <v>134</v>
      </c>
      <c r="F41" s="2"/>
      <c r="G41" s="2">
        <v>2</v>
      </c>
      <c r="H41" s="66">
        <v>1.96</v>
      </c>
      <c r="I41" s="28"/>
      <c r="J41" s="21"/>
      <c r="K41" s="20"/>
    </row>
    <row r="42" spans="2:11" ht="15">
      <c r="B42" s="9" t="s">
        <v>125</v>
      </c>
      <c r="C42" s="2" t="s">
        <v>18</v>
      </c>
      <c r="D42" s="2">
        <v>18</v>
      </c>
      <c r="E42" s="2" t="s">
        <v>19</v>
      </c>
      <c r="F42" s="2"/>
      <c r="G42" s="2">
        <v>2</v>
      </c>
      <c r="H42" s="10">
        <v>113.76</v>
      </c>
      <c r="I42" s="28">
        <f>0.8*2.38</f>
        <v>1.904</v>
      </c>
      <c r="J42" s="21">
        <f>D42*I42</f>
        <v>34.272</v>
      </c>
      <c r="K42" s="20">
        <f t="shared" si="0"/>
        <v>79.488</v>
      </c>
    </row>
    <row r="43" spans="2:11" ht="15.75" thickBot="1">
      <c r="B43" s="9" t="s">
        <v>125</v>
      </c>
      <c r="C43" s="34" t="s">
        <v>40</v>
      </c>
      <c r="D43" s="34">
        <v>2</v>
      </c>
      <c r="E43" s="34" t="s">
        <v>17</v>
      </c>
      <c r="F43" s="34"/>
      <c r="G43" s="2">
        <v>2</v>
      </c>
      <c r="H43" s="35">
        <v>6.44</v>
      </c>
      <c r="I43" s="29">
        <f>1.65*2.15</f>
        <v>3.5475</v>
      </c>
      <c r="J43" s="21">
        <f>D43*I43</f>
        <v>7.095</v>
      </c>
      <c r="K43" s="20">
        <f t="shared" si="0"/>
        <v>-0.6549999999999994</v>
      </c>
    </row>
    <row r="44" spans="2:12" ht="15">
      <c r="B44" s="87" t="s">
        <v>125</v>
      </c>
      <c r="C44" s="2" t="s">
        <v>135</v>
      </c>
      <c r="D44" s="2">
        <v>1</v>
      </c>
      <c r="E44" s="2" t="s">
        <v>136</v>
      </c>
      <c r="F44" s="2">
        <v>1</v>
      </c>
      <c r="G44" s="2"/>
      <c r="H44" s="66">
        <v>2.3</v>
      </c>
      <c r="I44" s="47"/>
      <c r="J44" s="21"/>
      <c r="K44" s="20"/>
      <c r="L44" s="40"/>
    </row>
    <row r="45" spans="2:11" ht="15">
      <c r="B45" s="9" t="s">
        <v>125</v>
      </c>
      <c r="C45" s="2" t="s">
        <v>2</v>
      </c>
      <c r="D45" s="2">
        <v>7</v>
      </c>
      <c r="E45" s="2" t="s">
        <v>35</v>
      </c>
      <c r="F45" s="2">
        <v>1</v>
      </c>
      <c r="G45" s="2"/>
      <c r="H45" s="10">
        <v>8.4</v>
      </c>
      <c r="I45" s="39"/>
      <c r="J45" s="21"/>
      <c r="K45" s="20"/>
    </row>
    <row r="46" spans="2:11" ht="15">
      <c r="B46" s="9" t="s">
        <v>125</v>
      </c>
      <c r="C46" s="45" t="s">
        <v>2</v>
      </c>
      <c r="D46" s="45">
        <v>7</v>
      </c>
      <c r="E46" s="45" t="s">
        <v>33</v>
      </c>
      <c r="F46" s="45">
        <v>1</v>
      </c>
      <c r="G46" s="2"/>
      <c r="H46" s="48">
        <v>11.2</v>
      </c>
      <c r="I46" s="39"/>
      <c r="J46" s="21"/>
      <c r="K46" s="20"/>
    </row>
    <row r="47" spans="2:11" ht="15.75" thickBot="1">
      <c r="B47" s="12" t="s">
        <v>125</v>
      </c>
      <c r="C47" s="13" t="s">
        <v>2</v>
      </c>
      <c r="D47" s="13">
        <v>28</v>
      </c>
      <c r="E47" s="13" t="s">
        <v>44</v>
      </c>
      <c r="F47" s="13">
        <v>1</v>
      </c>
      <c r="G47" s="13"/>
      <c r="H47" s="56">
        <v>61.6</v>
      </c>
      <c r="I47" s="39"/>
      <c r="J47" s="21"/>
      <c r="K47" s="20"/>
    </row>
    <row r="48" spans="2:11" ht="15.75" thickBot="1">
      <c r="B48" s="60"/>
      <c r="C48" s="37"/>
      <c r="D48" s="37"/>
      <c r="E48" s="37"/>
      <c r="F48" s="37"/>
      <c r="G48" s="37"/>
      <c r="H48" s="38"/>
      <c r="I48" s="39"/>
      <c r="J48" s="21"/>
      <c r="K48" s="20"/>
    </row>
    <row r="49" spans="2:11" ht="15">
      <c r="B49" s="6" t="s">
        <v>126</v>
      </c>
      <c r="C49" s="7" t="s">
        <v>7</v>
      </c>
      <c r="D49" s="7">
        <v>8</v>
      </c>
      <c r="E49" s="7" t="s">
        <v>9</v>
      </c>
      <c r="F49" s="7"/>
      <c r="G49" s="7">
        <v>2</v>
      </c>
      <c r="H49" s="8">
        <v>8.4</v>
      </c>
      <c r="I49" s="30">
        <f>1.18*1.47</f>
        <v>1.7346</v>
      </c>
      <c r="J49" s="21">
        <f>D49*I49</f>
        <v>13.8768</v>
      </c>
      <c r="K49" s="20">
        <f t="shared" si="0"/>
        <v>-5.476799999999999</v>
      </c>
    </row>
    <row r="50" spans="2:11" ht="15">
      <c r="B50" s="9" t="s">
        <v>126</v>
      </c>
      <c r="C50" s="2" t="s">
        <v>21</v>
      </c>
      <c r="D50" s="2">
        <v>1</v>
      </c>
      <c r="E50" s="2" t="s">
        <v>39</v>
      </c>
      <c r="F50" s="2"/>
      <c r="G50" s="2">
        <v>2</v>
      </c>
      <c r="H50" s="10">
        <v>0.64</v>
      </c>
      <c r="I50" s="28">
        <v>3.3</v>
      </c>
      <c r="J50" s="21">
        <f>D50*I50</f>
        <v>3.3</v>
      </c>
      <c r="K50" s="20">
        <f t="shared" si="0"/>
        <v>-2.6599999999999997</v>
      </c>
    </row>
    <row r="51" spans="2:11" ht="15">
      <c r="B51" s="9" t="s">
        <v>126</v>
      </c>
      <c r="C51" s="2" t="s">
        <v>21</v>
      </c>
      <c r="D51" s="2">
        <v>1</v>
      </c>
      <c r="E51" s="2" t="s">
        <v>48</v>
      </c>
      <c r="F51" s="2"/>
      <c r="G51" s="2">
        <v>2</v>
      </c>
      <c r="H51" s="10">
        <v>0.4</v>
      </c>
      <c r="I51" s="28"/>
      <c r="J51" s="21"/>
      <c r="K51" s="20"/>
    </row>
    <row r="52" spans="2:11" ht="15">
      <c r="B52" s="9" t="s">
        <v>126</v>
      </c>
      <c r="C52" s="2" t="s">
        <v>6</v>
      </c>
      <c r="D52" s="2">
        <v>1</v>
      </c>
      <c r="E52" s="2" t="s">
        <v>16</v>
      </c>
      <c r="F52" s="2"/>
      <c r="G52" s="2">
        <v>2</v>
      </c>
      <c r="H52" s="10">
        <v>2.55</v>
      </c>
      <c r="I52" s="28">
        <f>1.18*1.47</f>
        <v>1.7346</v>
      </c>
      <c r="J52" s="21">
        <f aca="true" t="shared" si="1" ref="J52:J66">D52*I52</f>
        <v>1.7346</v>
      </c>
      <c r="K52" s="20">
        <f t="shared" si="0"/>
        <v>0.8153999999999999</v>
      </c>
    </row>
    <row r="53" spans="2:11" ht="15">
      <c r="B53" s="9" t="s">
        <v>126</v>
      </c>
      <c r="C53" s="2" t="s">
        <v>6</v>
      </c>
      <c r="D53" s="2">
        <v>11</v>
      </c>
      <c r="E53" s="2" t="s">
        <v>13</v>
      </c>
      <c r="F53" s="2"/>
      <c r="G53" s="2">
        <v>2</v>
      </c>
      <c r="H53" s="10">
        <v>25.2</v>
      </c>
      <c r="I53" s="28">
        <f>3.16*1.47</f>
        <v>4.6452</v>
      </c>
      <c r="J53" s="21">
        <f t="shared" si="1"/>
        <v>51.0972</v>
      </c>
      <c r="K53" s="20">
        <f t="shared" si="0"/>
        <v>-25.8972</v>
      </c>
    </row>
    <row r="54" spans="2:11" ht="15">
      <c r="B54" s="9" t="s">
        <v>126</v>
      </c>
      <c r="C54" s="2" t="s">
        <v>18</v>
      </c>
      <c r="D54" s="2">
        <v>18</v>
      </c>
      <c r="E54" s="2" t="s">
        <v>45</v>
      </c>
      <c r="F54" s="2"/>
      <c r="G54" s="2">
        <v>2</v>
      </c>
      <c r="H54" s="10">
        <v>87.78</v>
      </c>
      <c r="I54" s="28">
        <f>1.78*1.47</f>
        <v>2.6166</v>
      </c>
      <c r="J54" s="21">
        <f t="shared" si="1"/>
        <v>47.0988</v>
      </c>
      <c r="K54" s="20">
        <f t="shared" si="0"/>
        <v>40.681200000000004</v>
      </c>
    </row>
    <row r="55" spans="2:11" ht="15">
      <c r="B55" s="9" t="s">
        <v>126</v>
      </c>
      <c r="C55" s="2" t="s">
        <v>2</v>
      </c>
      <c r="D55" s="2">
        <v>9</v>
      </c>
      <c r="E55" s="2" t="s">
        <v>35</v>
      </c>
      <c r="F55" s="2">
        <v>1</v>
      </c>
      <c r="G55" s="2"/>
      <c r="H55" s="10">
        <v>10.8</v>
      </c>
      <c r="I55" s="28">
        <f>2.38*0.9</f>
        <v>2.142</v>
      </c>
      <c r="J55" s="21">
        <f t="shared" si="1"/>
        <v>19.278</v>
      </c>
      <c r="K55" s="20">
        <f t="shared" si="0"/>
        <v>-8.477999999999998</v>
      </c>
    </row>
    <row r="56" spans="2:11" ht="15">
      <c r="B56" s="9" t="s">
        <v>126</v>
      </c>
      <c r="C56" s="2" t="s">
        <v>2</v>
      </c>
      <c r="D56" s="2">
        <v>7</v>
      </c>
      <c r="E56" s="2" t="s">
        <v>33</v>
      </c>
      <c r="F56" s="2">
        <v>1</v>
      </c>
      <c r="G56" s="2"/>
      <c r="H56" s="10">
        <v>11.2</v>
      </c>
      <c r="I56" s="28">
        <f>1.65*2.13</f>
        <v>3.5144999999999995</v>
      </c>
      <c r="J56" s="21">
        <f t="shared" si="1"/>
        <v>24.601499999999998</v>
      </c>
      <c r="K56" s="20">
        <f t="shared" si="0"/>
        <v>-13.401499999999999</v>
      </c>
    </row>
    <row r="57" spans="2:11" ht="15">
      <c r="B57" s="9" t="s">
        <v>126</v>
      </c>
      <c r="C57" s="2" t="s">
        <v>2</v>
      </c>
      <c r="D57" s="2">
        <v>20</v>
      </c>
      <c r="E57" s="2" t="s">
        <v>44</v>
      </c>
      <c r="F57" s="2">
        <v>1</v>
      </c>
      <c r="G57" s="2"/>
      <c r="H57" s="10">
        <v>44</v>
      </c>
      <c r="I57" s="28">
        <f>1.5*2.23</f>
        <v>3.3449999999999998</v>
      </c>
      <c r="J57" s="21">
        <f t="shared" si="1"/>
        <v>66.89999999999999</v>
      </c>
      <c r="K57" s="20">
        <f t="shared" si="0"/>
        <v>-22.89999999999999</v>
      </c>
    </row>
    <row r="58" spans="2:12" ht="15">
      <c r="B58" s="87" t="s">
        <v>126</v>
      </c>
      <c r="C58" s="2" t="s">
        <v>135</v>
      </c>
      <c r="D58" s="2">
        <v>1</v>
      </c>
      <c r="E58" s="2" t="s">
        <v>136</v>
      </c>
      <c r="F58" s="2">
        <v>1</v>
      </c>
      <c r="G58" s="2"/>
      <c r="H58" s="66">
        <v>2.3</v>
      </c>
      <c r="I58" s="47"/>
      <c r="J58" s="21"/>
      <c r="K58" s="20"/>
      <c r="L58" s="40"/>
    </row>
    <row r="59" spans="2:12" ht="15">
      <c r="B59" s="87" t="s">
        <v>126</v>
      </c>
      <c r="C59" s="34" t="s">
        <v>137</v>
      </c>
      <c r="D59" s="34">
        <v>1</v>
      </c>
      <c r="E59" s="34" t="s">
        <v>138</v>
      </c>
      <c r="F59" s="34">
        <v>1</v>
      </c>
      <c r="G59" s="34"/>
      <c r="H59" s="68">
        <v>3.46</v>
      </c>
      <c r="I59" s="47"/>
      <c r="J59" s="21"/>
      <c r="K59" s="20"/>
      <c r="L59" s="40"/>
    </row>
    <row r="60" spans="2:11" ht="15">
      <c r="B60" s="9" t="s">
        <v>126</v>
      </c>
      <c r="C60" s="34" t="s">
        <v>133</v>
      </c>
      <c r="D60" s="34">
        <v>1</v>
      </c>
      <c r="E60" s="34" t="s">
        <v>34</v>
      </c>
      <c r="F60" s="34">
        <v>1</v>
      </c>
      <c r="G60" s="34"/>
      <c r="H60" s="35">
        <v>1.8</v>
      </c>
      <c r="I60" s="28"/>
      <c r="J60" s="21"/>
      <c r="K60" s="20"/>
    </row>
    <row r="61" spans="2:11" ht="15.75" thickBot="1">
      <c r="B61" s="12" t="s">
        <v>126</v>
      </c>
      <c r="C61" s="13" t="s">
        <v>46</v>
      </c>
      <c r="D61" s="13">
        <v>1</v>
      </c>
      <c r="E61" s="13" t="s">
        <v>47</v>
      </c>
      <c r="F61" s="13">
        <v>1</v>
      </c>
      <c r="G61" s="13"/>
      <c r="H61" s="14">
        <v>2.94</v>
      </c>
      <c r="I61" s="28">
        <f>1.18*1.47</f>
        <v>1.7346</v>
      </c>
      <c r="J61" s="21">
        <f t="shared" si="1"/>
        <v>1.7346</v>
      </c>
      <c r="K61" s="20">
        <f t="shared" si="0"/>
        <v>1.2054</v>
      </c>
    </row>
    <row r="62" spans="2:11" ht="15.75" thickBot="1">
      <c r="B62" s="41"/>
      <c r="C62" s="37"/>
      <c r="D62" s="37"/>
      <c r="E62" s="37"/>
      <c r="F62" s="37"/>
      <c r="G62" s="37"/>
      <c r="H62" s="42"/>
      <c r="I62" s="29">
        <f>1.13*0.5</f>
        <v>0.565</v>
      </c>
      <c r="J62" s="21">
        <f t="shared" si="1"/>
        <v>0</v>
      </c>
      <c r="K62" s="20">
        <f t="shared" si="0"/>
        <v>0</v>
      </c>
    </row>
    <row r="63" spans="2:11" ht="15">
      <c r="B63" s="6" t="s">
        <v>127</v>
      </c>
      <c r="C63" s="7" t="s">
        <v>7</v>
      </c>
      <c r="D63" s="7">
        <v>1</v>
      </c>
      <c r="E63" s="7" t="s">
        <v>9</v>
      </c>
      <c r="F63" s="7"/>
      <c r="G63" s="7">
        <v>2</v>
      </c>
      <c r="H63" s="22">
        <v>1.2</v>
      </c>
      <c r="I63" s="31">
        <f>1.33*1.49</f>
        <v>1.9817</v>
      </c>
      <c r="J63" s="21">
        <f t="shared" si="1"/>
        <v>1.9817</v>
      </c>
      <c r="K63" s="20">
        <f t="shared" si="0"/>
        <v>-0.7817000000000001</v>
      </c>
    </row>
    <row r="64" spans="2:11" ht="15">
      <c r="B64" s="9" t="s">
        <v>122</v>
      </c>
      <c r="C64" s="2" t="s">
        <v>7</v>
      </c>
      <c r="D64" s="2">
        <v>21</v>
      </c>
      <c r="E64" s="2" t="s">
        <v>77</v>
      </c>
      <c r="F64" s="2"/>
      <c r="G64" s="2">
        <v>2</v>
      </c>
      <c r="H64" s="11">
        <v>13.86</v>
      </c>
      <c r="I64" s="32">
        <f>1.94*1.49</f>
        <v>2.8906</v>
      </c>
      <c r="J64" s="21">
        <f t="shared" si="1"/>
        <v>60.702600000000004</v>
      </c>
      <c r="K64" s="20">
        <f t="shared" si="0"/>
        <v>-46.842600000000004</v>
      </c>
    </row>
    <row r="65" spans="2:11" ht="15">
      <c r="B65" s="9" t="s">
        <v>122</v>
      </c>
      <c r="C65" s="2" t="s">
        <v>7</v>
      </c>
      <c r="D65" s="2">
        <v>12</v>
      </c>
      <c r="E65" s="2" t="s">
        <v>20</v>
      </c>
      <c r="F65" s="2"/>
      <c r="G65" s="2">
        <v>2</v>
      </c>
      <c r="H65" s="11">
        <v>19.8</v>
      </c>
      <c r="I65" s="32">
        <f>0.64*1.49</f>
        <v>0.9536</v>
      </c>
      <c r="J65" s="21">
        <f t="shared" si="1"/>
        <v>11.443200000000001</v>
      </c>
      <c r="K65" s="20">
        <f t="shared" si="0"/>
        <v>8.3568</v>
      </c>
    </row>
    <row r="66" spans="2:11" ht="15">
      <c r="B66" s="9" t="s">
        <v>122</v>
      </c>
      <c r="C66" s="2" t="s">
        <v>21</v>
      </c>
      <c r="D66" s="2">
        <v>1</v>
      </c>
      <c r="E66" s="2" t="s">
        <v>22</v>
      </c>
      <c r="F66" s="2"/>
      <c r="G66" s="2">
        <v>2</v>
      </c>
      <c r="H66" s="11">
        <v>1.8</v>
      </c>
      <c r="I66" s="32">
        <f>2*2.5</f>
        <v>5</v>
      </c>
      <c r="J66" s="21">
        <f t="shared" si="1"/>
        <v>5</v>
      </c>
      <c r="K66" s="20">
        <f t="shared" si="0"/>
        <v>-3.2</v>
      </c>
    </row>
    <row r="67" spans="2:11" ht="15">
      <c r="B67" s="9" t="s">
        <v>122</v>
      </c>
      <c r="C67" s="2" t="s">
        <v>119</v>
      </c>
      <c r="D67" s="2">
        <v>6</v>
      </c>
      <c r="E67" s="2" t="s">
        <v>49</v>
      </c>
      <c r="F67" s="2"/>
      <c r="G67" s="2">
        <v>2</v>
      </c>
      <c r="H67" s="11">
        <v>4.26</v>
      </c>
      <c r="I67" s="32"/>
      <c r="J67" s="21"/>
      <c r="K67" s="20"/>
    </row>
    <row r="68" spans="2:11" ht="15">
      <c r="B68" s="9" t="s">
        <v>122</v>
      </c>
      <c r="C68" s="2" t="s">
        <v>78</v>
      </c>
      <c r="D68" s="2">
        <v>4</v>
      </c>
      <c r="E68" s="2" t="s">
        <v>20</v>
      </c>
      <c r="F68" s="2"/>
      <c r="G68" s="2">
        <v>2</v>
      </c>
      <c r="H68" s="11">
        <v>6.6</v>
      </c>
      <c r="I68" s="32"/>
      <c r="J68" s="21"/>
      <c r="K68" s="20"/>
    </row>
    <row r="69" spans="2:11" ht="15">
      <c r="B69" s="9" t="s">
        <v>122</v>
      </c>
      <c r="C69" s="2" t="s">
        <v>60</v>
      </c>
      <c r="D69" s="2">
        <v>4</v>
      </c>
      <c r="E69" s="2" t="s">
        <v>61</v>
      </c>
      <c r="F69" s="2"/>
      <c r="G69" s="2">
        <v>2</v>
      </c>
      <c r="H69" s="11">
        <v>3.36</v>
      </c>
      <c r="I69" s="32"/>
      <c r="J69" s="21"/>
      <c r="K69" s="20"/>
    </row>
    <row r="70" spans="2:11" ht="15">
      <c r="B70" s="9" t="s">
        <v>122</v>
      </c>
      <c r="C70" s="2" t="s">
        <v>6</v>
      </c>
      <c r="D70" s="2">
        <v>12</v>
      </c>
      <c r="E70" s="2" t="s">
        <v>23</v>
      </c>
      <c r="F70" s="2"/>
      <c r="G70" s="2">
        <v>2</v>
      </c>
      <c r="H70" s="11">
        <v>36</v>
      </c>
      <c r="I70" s="32">
        <f>1.33*1.49</f>
        <v>1.9817</v>
      </c>
      <c r="J70" s="21">
        <f aca="true" t="shared" si="2" ref="J70:J75">D70*I70</f>
        <v>23.7804</v>
      </c>
      <c r="K70" s="20">
        <f t="shared" si="0"/>
        <v>12.2196</v>
      </c>
    </row>
    <row r="71" spans="2:11" ht="15">
      <c r="B71" s="9" t="s">
        <v>122</v>
      </c>
      <c r="C71" s="2" t="s">
        <v>6</v>
      </c>
      <c r="D71" s="2">
        <v>1</v>
      </c>
      <c r="E71" s="2" t="s">
        <v>51</v>
      </c>
      <c r="F71" s="2"/>
      <c r="G71" s="2">
        <v>2</v>
      </c>
      <c r="H71" s="11">
        <v>1.1</v>
      </c>
      <c r="I71" s="32">
        <f>0.64*1.49</f>
        <v>0.9536</v>
      </c>
      <c r="J71" s="21">
        <f t="shared" si="2"/>
        <v>0.9536</v>
      </c>
      <c r="K71" s="20">
        <f t="shared" si="0"/>
        <v>0.14640000000000009</v>
      </c>
    </row>
    <row r="72" spans="2:12" ht="15">
      <c r="B72" s="9" t="s">
        <v>122</v>
      </c>
      <c r="C72" s="2" t="s">
        <v>18</v>
      </c>
      <c r="D72" s="2">
        <v>7</v>
      </c>
      <c r="E72" s="2" t="s">
        <v>24</v>
      </c>
      <c r="F72" s="2"/>
      <c r="G72" s="2">
        <v>2</v>
      </c>
      <c r="H72" s="11">
        <v>26.32</v>
      </c>
      <c r="I72" s="32">
        <f>1.94*1.49</f>
        <v>2.8906</v>
      </c>
      <c r="J72" s="21">
        <f t="shared" si="2"/>
        <v>20.2342</v>
      </c>
      <c r="K72" s="20">
        <f t="shared" si="0"/>
        <v>6.085799999999999</v>
      </c>
      <c r="L72" s="51"/>
    </row>
    <row r="73" spans="2:12" ht="15">
      <c r="B73" s="9" t="s">
        <v>122</v>
      </c>
      <c r="C73" s="2" t="s">
        <v>25</v>
      </c>
      <c r="D73" s="2">
        <v>1</v>
      </c>
      <c r="E73" s="2" t="s">
        <v>26</v>
      </c>
      <c r="F73" s="2"/>
      <c r="G73" s="2">
        <v>2</v>
      </c>
      <c r="H73" s="11">
        <v>3.87</v>
      </c>
      <c r="I73" s="32">
        <f>1.33*1.49</f>
        <v>1.9817</v>
      </c>
      <c r="J73" s="21">
        <f t="shared" si="2"/>
        <v>1.9817</v>
      </c>
      <c r="K73" s="20">
        <f t="shared" si="0"/>
        <v>1.8883</v>
      </c>
      <c r="L73" s="51"/>
    </row>
    <row r="74" spans="2:12" ht="15">
      <c r="B74" s="9" t="s">
        <v>122</v>
      </c>
      <c r="C74" s="2" t="s">
        <v>28</v>
      </c>
      <c r="D74" s="2">
        <v>3</v>
      </c>
      <c r="E74" s="2" t="s">
        <v>27</v>
      </c>
      <c r="F74" s="2"/>
      <c r="G74" s="2">
        <v>2</v>
      </c>
      <c r="H74" s="11">
        <v>9.45</v>
      </c>
      <c r="I74" s="32">
        <f>1.38*1.48</f>
        <v>2.0423999999999998</v>
      </c>
      <c r="J74" s="21">
        <f t="shared" si="2"/>
        <v>6.127199999999999</v>
      </c>
      <c r="K74" s="20">
        <f t="shared" si="0"/>
        <v>3.3228</v>
      </c>
      <c r="L74" s="51"/>
    </row>
    <row r="75" spans="2:12" ht="15.75" thickBot="1">
      <c r="B75" s="9" t="s">
        <v>122</v>
      </c>
      <c r="C75" s="2" t="s">
        <v>29</v>
      </c>
      <c r="D75" s="2">
        <v>1</v>
      </c>
      <c r="E75" s="2" t="s">
        <v>30</v>
      </c>
      <c r="F75" s="2"/>
      <c r="G75" s="2">
        <v>2</v>
      </c>
      <c r="H75" s="11">
        <v>4.25</v>
      </c>
      <c r="I75" s="33">
        <f>1.6*2.5</f>
        <v>4</v>
      </c>
      <c r="J75" s="21">
        <f t="shared" si="2"/>
        <v>4</v>
      </c>
      <c r="K75" s="20">
        <f t="shared" si="0"/>
        <v>0.25</v>
      </c>
      <c r="L75" s="51"/>
    </row>
    <row r="76" spans="2:12" ht="15.75" thickBot="1">
      <c r="B76" s="90" t="s">
        <v>122</v>
      </c>
      <c r="C76" s="34" t="s">
        <v>31</v>
      </c>
      <c r="D76" s="34">
        <v>1</v>
      </c>
      <c r="E76" s="34" t="s">
        <v>118</v>
      </c>
      <c r="F76" s="34"/>
      <c r="G76" s="34">
        <v>2</v>
      </c>
      <c r="H76" s="91">
        <v>2.42</v>
      </c>
      <c r="I76" s="43"/>
      <c r="J76" s="21"/>
      <c r="K76" s="20"/>
      <c r="L76" s="51"/>
    </row>
    <row r="77" spans="2:12" ht="15">
      <c r="B77" s="6" t="s">
        <v>122</v>
      </c>
      <c r="C77" s="7" t="s">
        <v>2</v>
      </c>
      <c r="D77" s="7">
        <v>3</v>
      </c>
      <c r="E77" s="7" t="s">
        <v>35</v>
      </c>
      <c r="F77" s="7">
        <v>1</v>
      </c>
      <c r="G77" s="7"/>
      <c r="H77" s="22">
        <v>3.6</v>
      </c>
      <c r="I77" s="43"/>
      <c r="J77" s="21"/>
      <c r="K77" s="20"/>
      <c r="L77" s="51"/>
    </row>
    <row r="78" spans="2:12" ht="15">
      <c r="B78" s="9" t="s">
        <v>122</v>
      </c>
      <c r="C78" s="2" t="s">
        <v>2</v>
      </c>
      <c r="D78" s="2">
        <v>24</v>
      </c>
      <c r="E78" s="2" t="s">
        <v>33</v>
      </c>
      <c r="F78" s="2">
        <v>1</v>
      </c>
      <c r="G78" s="2"/>
      <c r="H78" s="11">
        <v>38.4</v>
      </c>
      <c r="I78" s="43"/>
      <c r="J78" s="21"/>
      <c r="K78" s="20"/>
      <c r="L78" s="51"/>
    </row>
    <row r="79" spans="2:12" ht="15">
      <c r="B79" s="9" t="s">
        <v>122</v>
      </c>
      <c r="C79" s="2" t="s">
        <v>2</v>
      </c>
      <c r="D79" s="2">
        <v>33</v>
      </c>
      <c r="E79" s="2" t="s">
        <v>34</v>
      </c>
      <c r="F79" s="2">
        <v>1</v>
      </c>
      <c r="G79" s="2"/>
      <c r="H79" s="11">
        <v>59.4</v>
      </c>
      <c r="I79" s="43"/>
      <c r="J79" s="21"/>
      <c r="K79" s="20"/>
      <c r="L79" s="51"/>
    </row>
    <row r="80" spans="2:12" ht="15">
      <c r="B80" s="9" t="s">
        <v>122</v>
      </c>
      <c r="C80" s="2" t="s">
        <v>38</v>
      </c>
      <c r="D80" s="2">
        <v>3</v>
      </c>
      <c r="E80" s="2" t="s">
        <v>36</v>
      </c>
      <c r="F80" s="2">
        <v>1</v>
      </c>
      <c r="G80" s="2"/>
      <c r="H80" s="11">
        <v>6.3</v>
      </c>
      <c r="I80" s="43"/>
      <c r="J80" s="21"/>
      <c r="K80" s="20"/>
      <c r="L80" s="51"/>
    </row>
    <row r="81" spans="2:11" ht="15.75" thickBot="1">
      <c r="B81" s="12" t="s">
        <v>122</v>
      </c>
      <c r="C81" s="13" t="s">
        <v>37</v>
      </c>
      <c r="D81" s="13">
        <v>3</v>
      </c>
      <c r="E81" s="13" t="s">
        <v>36</v>
      </c>
      <c r="F81" s="13">
        <v>1</v>
      </c>
      <c r="G81" s="13"/>
      <c r="H81" s="14">
        <v>6.3</v>
      </c>
      <c r="I81" s="43"/>
      <c r="J81" s="21"/>
      <c r="K81" s="20"/>
    </row>
    <row r="82" spans="2:11" ht="15.75" thickBot="1">
      <c r="B82" s="57"/>
      <c r="C82" s="76"/>
      <c r="D82" s="58"/>
      <c r="E82" s="58"/>
      <c r="F82" s="58"/>
      <c r="G82" s="58"/>
      <c r="H82" s="59"/>
      <c r="I82" s="61"/>
      <c r="J82" s="21"/>
      <c r="K82" s="20"/>
    </row>
    <row r="83" spans="2:11" ht="15">
      <c r="B83" s="6" t="s">
        <v>79</v>
      </c>
      <c r="C83" s="16" t="s">
        <v>7</v>
      </c>
      <c r="D83" s="7">
        <v>2</v>
      </c>
      <c r="E83" s="7" t="s">
        <v>52</v>
      </c>
      <c r="F83" s="7"/>
      <c r="G83" s="7">
        <v>2</v>
      </c>
      <c r="H83" s="22">
        <v>3.84</v>
      </c>
      <c r="I83" s="32">
        <f>1.75*1.18</f>
        <v>2.065</v>
      </c>
      <c r="J83" s="21">
        <f>D83*I83</f>
        <v>4.13</v>
      </c>
      <c r="K83" s="20">
        <f t="shared" si="0"/>
        <v>-0.29000000000000004</v>
      </c>
    </row>
    <row r="84" spans="2:11" ht="15">
      <c r="B84" s="9" t="s">
        <v>79</v>
      </c>
      <c r="C84" s="1" t="s">
        <v>7</v>
      </c>
      <c r="D84" s="2">
        <v>13</v>
      </c>
      <c r="E84" s="2" t="s">
        <v>50</v>
      </c>
      <c r="F84" s="2"/>
      <c r="G84" s="2">
        <v>2</v>
      </c>
      <c r="H84" s="10">
        <v>15.6</v>
      </c>
      <c r="I84" s="32">
        <f>1.33*1.49</f>
        <v>1.9817</v>
      </c>
      <c r="J84" s="21">
        <f>D84*I84</f>
        <v>25.7621</v>
      </c>
      <c r="K84" s="20">
        <f t="shared" si="0"/>
        <v>-10.1621</v>
      </c>
    </row>
    <row r="85" spans="2:11" ht="15">
      <c r="B85" s="9" t="s">
        <v>79</v>
      </c>
      <c r="C85" s="1" t="s">
        <v>2</v>
      </c>
      <c r="D85" s="2">
        <v>9</v>
      </c>
      <c r="E85" s="2" t="s">
        <v>35</v>
      </c>
      <c r="F85" s="2">
        <v>1</v>
      </c>
      <c r="G85" s="2"/>
      <c r="H85" s="11">
        <v>10.8</v>
      </c>
      <c r="I85" s="32">
        <f>1.33*1.49</f>
        <v>1.9817</v>
      </c>
      <c r="J85" s="21">
        <f>D85*I85</f>
        <v>17.8353</v>
      </c>
      <c r="K85" s="20">
        <f t="shared" si="0"/>
        <v>-7.035299999999999</v>
      </c>
    </row>
    <row r="86" spans="2:11" ht="15">
      <c r="B86" s="9" t="s">
        <v>79</v>
      </c>
      <c r="C86" s="1" t="s">
        <v>2</v>
      </c>
      <c r="D86" s="2">
        <v>11</v>
      </c>
      <c r="E86" s="2" t="s">
        <v>33</v>
      </c>
      <c r="F86" s="2">
        <v>1</v>
      </c>
      <c r="G86" s="2"/>
      <c r="H86" s="11">
        <v>17.6</v>
      </c>
      <c r="I86" s="32">
        <f>1.16*1.76</f>
        <v>2.0416</v>
      </c>
      <c r="J86" s="21">
        <f>D86*I86</f>
        <v>22.4576</v>
      </c>
      <c r="K86" s="20">
        <f t="shared" si="0"/>
        <v>-4.857599999999998</v>
      </c>
    </row>
    <row r="87" spans="2:11" ht="15.75" thickBot="1">
      <c r="B87" s="9" t="s">
        <v>79</v>
      </c>
      <c r="C87" s="1" t="s">
        <v>2</v>
      </c>
      <c r="D87" s="2">
        <v>10</v>
      </c>
      <c r="E87" s="2" t="s">
        <v>34</v>
      </c>
      <c r="F87" s="2">
        <v>1</v>
      </c>
      <c r="G87" s="2"/>
      <c r="H87" s="11">
        <v>18</v>
      </c>
      <c r="I87" s="33">
        <f>1.16*1.76</f>
        <v>2.0416</v>
      </c>
      <c r="J87" s="21">
        <f>D87*I87</f>
        <v>20.415999999999997</v>
      </c>
      <c r="K87" s="20">
        <f t="shared" si="0"/>
        <v>-2.415999999999997</v>
      </c>
    </row>
    <row r="88" spans="2:11" ht="15">
      <c r="B88" s="9" t="s">
        <v>80</v>
      </c>
      <c r="C88" s="1" t="s">
        <v>53</v>
      </c>
      <c r="D88" s="2">
        <v>1</v>
      </c>
      <c r="E88" s="2" t="s">
        <v>54</v>
      </c>
      <c r="F88" s="2"/>
      <c r="G88" s="2">
        <v>2</v>
      </c>
      <c r="H88" s="11">
        <v>2.85</v>
      </c>
      <c r="I88" s="43"/>
      <c r="J88" s="21"/>
      <c r="K88" s="20"/>
    </row>
    <row r="89" spans="2:11" ht="15">
      <c r="B89" s="9" t="s">
        <v>81</v>
      </c>
      <c r="C89" s="1" t="s">
        <v>55</v>
      </c>
      <c r="D89" s="2">
        <v>1</v>
      </c>
      <c r="E89" s="2" t="s">
        <v>56</v>
      </c>
      <c r="F89" s="2"/>
      <c r="G89" s="2">
        <v>2</v>
      </c>
      <c r="H89" s="11">
        <v>2.31</v>
      </c>
      <c r="I89" s="43"/>
      <c r="J89" s="21"/>
      <c r="K89" s="20"/>
    </row>
    <row r="90" spans="2:11" ht="15">
      <c r="B90" s="9" t="s">
        <v>80</v>
      </c>
      <c r="C90" s="1" t="s">
        <v>115</v>
      </c>
      <c r="D90" s="2">
        <v>1</v>
      </c>
      <c r="E90" s="2" t="s">
        <v>116</v>
      </c>
      <c r="F90" s="2"/>
      <c r="G90" s="2">
        <v>2</v>
      </c>
      <c r="H90" s="11">
        <v>41.4</v>
      </c>
      <c r="I90" s="43"/>
      <c r="J90" s="21"/>
      <c r="K90" s="20"/>
    </row>
    <row r="91" spans="2:11" ht="15.75" thickBot="1">
      <c r="B91" s="12" t="s">
        <v>80</v>
      </c>
      <c r="C91" s="18" t="s">
        <v>58</v>
      </c>
      <c r="D91" s="13">
        <v>2</v>
      </c>
      <c r="E91" s="13" t="s">
        <v>57</v>
      </c>
      <c r="F91" s="13"/>
      <c r="G91" s="13">
        <v>2</v>
      </c>
      <c r="H91" s="14">
        <v>15.12</v>
      </c>
      <c r="I91" s="43"/>
      <c r="J91" s="21"/>
      <c r="K91" s="20"/>
    </row>
    <row r="92" spans="2:12" ht="15.75" thickBot="1">
      <c r="B92" s="60"/>
      <c r="C92" s="75"/>
      <c r="D92" s="37"/>
      <c r="E92" s="37"/>
      <c r="F92" s="77"/>
      <c r="G92" s="77"/>
      <c r="H92" s="78"/>
      <c r="I92" s="43"/>
      <c r="J92" s="21"/>
      <c r="K92" s="20"/>
      <c r="L92" s="40"/>
    </row>
    <row r="93" spans="2:11" ht="15">
      <c r="B93" s="6" t="s">
        <v>82</v>
      </c>
      <c r="C93" s="7" t="s">
        <v>7</v>
      </c>
      <c r="D93" s="7">
        <v>4</v>
      </c>
      <c r="E93" s="7" t="s">
        <v>83</v>
      </c>
      <c r="F93" s="7"/>
      <c r="G93" s="7">
        <v>2</v>
      </c>
      <c r="H93" s="22">
        <v>9.6</v>
      </c>
      <c r="I93" s="32">
        <f>1.44*1.49</f>
        <v>2.1456</v>
      </c>
      <c r="J93" s="21">
        <f aca="true" t="shared" si="3" ref="J93:J99">D93*I93</f>
        <v>8.5824</v>
      </c>
      <c r="K93" s="20">
        <f t="shared" si="0"/>
        <v>1.0175999999999998</v>
      </c>
    </row>
    <row r="94" spans="2:11" ht="15">
      <c r="B94" s="9" t="s">
        <v>82</v>
      </c>
      <c r="C94" s="2" t="s">
        <v>7</v>
      </c>
      <c r="D94" s="2">
        <v>2</v>
      </c>
      <c r="E94" s="2" t="s">
        <v>84</v>
      </c>
      <c r="F94" s="2"/>
      <c r="G94" s="2">
        <v>2</v>
      </c>
      <c r="H94" s="11">
        <v>1.12</v>
      </c>
      <c r="I94" s="32">
        <f>0.76*2.24</f>
        <v>1.7024000000000001</v>
      </c>
      <c r="J94" s="21">
        <f t="shared" si="3"/>
        <v>3.4048000000000003</v>
      </c>
      <c r="K94" s="20">
        <f t="shared" si="0"/>
        <v>-2.2848</v>
      </c>
    </row>
    <row r="95" spans="2:11" ht="15">
      <c r="B95" s="9" t="s">
        <v>82</v>
      </c>
      <c r="C95" s="2" t="s">
        <v>7</v>
      </c>
      <c r="D95" s="2">
        <v>1</v>
      </c>
      <c r="E95" s="2" t="s">
        <v>85</v>
      </c>
      <c r="F95" s="2"/>
      <c r="G95" s="2">
        <v>2</v>
      </c>
      <c r="H95" s="11">
        <v>1.95</v>
      </c>
      <c r="I95" s="32">
        <f>2.19*1.54</f>
        <v>3.3726</v>
      </c>
      <c r="J95" s="21">
        <f t="shared" si="3"/>
        <v>3.3726</v>
      </c>
      <c r="K95" s="20">
        <f t="shared" si="0"/>
        <v>-1.4225999999999999</v>
      </c>
    </row>
    <row r="96" spans="2:11" ht="15">
      <c r="B96" s="9" t="s">
        <v>82</v>
      </c>
      <c r="C96" s="2" t="s">
        <v>6</v>
      </c>
      <c r="D96" s="2">
        <v>39</v>
      </c>
      <c r="E96" s="2" t="s">
        <v>86</v>
      </c>
      <c r="F96" s="2"/>
      <c r="G96" s="2">
        <v>2</v>
      </c>
      <c r="H96" s="11">
        <v>224.64</v>
      </c>
      <c r="I96" s="32">
        <f>1.44*1.49</f>
        <v>2.1456</v>
      </c>
      <c r="J96" s="21">
        <f t="shared" si="3"/>
        <v>83.6784</v>
      </c>
      <c r="K96" s="20">
        <f t="shared" si="0"/>
        <v>140.96159999999998</v>
      </c>
    </row>
    <row r="97" spans="2:11" ht="15">
      <c r="B97" s="9" t="s">
        <v>82</v>
      </c>
      <c r="C97" s="2" t="s">
        <v>6</v>
      </c>
      <c r="D97" s="2">
        <v>13</v>
      </c>
      <c r="E97" s="2" t="s">
        <v>87</v>
      </c>
      <c r="F97" s="2"/>
      <c r="G97" s="2">
        <v>2</v>
      </c>
      <c r="H97" s="11">
        <v>26.52</v>
      </c>
      <c r="I97" s="32">
        <f>0.76*2.24</f>
        <v>1.7024000000000001</v>
      </c>
      <c r="J97" s="21">
        <f t="shared" si="3"/>
        <v>22.131200000000003</v>
      </c>
      <c r="K97" s="20">
        <f t="shared" si="0"/>
        <v>4.388799999999996</v>
      </c>
    </row>
    <row r="98" spans="2:11" ht="15">
      <c r="B98" s="9" t="s">
        <v>82</v>
      </c>
      <c r="C98" s="2" t="s">
        <v>6</v>
      </c>
      <c r="D98" s="2">
        <v>2</v>
      </c>
      <c r="E98" s="2" t="s">
        <v>88</v>
      </c>
      <c r="F98" s="2"/>
      <c r="G98" s="2">
        <v>2</v>
      </c>
      <c r="H98" s="11">
        <v>1.7</v>
      </c>
      <c r="I98" s="32">
        <f>2.19*1.54</f>
        <v>3.3726</v>
      </c>
      <c r="J98" s="21">
        <f t="shared" si="3"/>
        <v>6.7452</v>
      </c>
      <c r="K98" s="20">
        <f t="shared" si="0"/>
        <v>-5.0451999999999995</v>
      </c>
    </row>
    <row r="99" spans="2:11" ht="15">
      <c r="B99" s="9" t="s">
        <v>82</v>
      </c>
      <c r="C99" s="2" t="s">
        <v>6</v>
      </c>
      <c r="D99" s="2">
        <v>2</v>
      </c>
      <c r="E99" s="2" t="s">
        <v>89</v>
      </c>
      <c r="F99" s="2"/>
      <c r="G99" s="2">
        <v>2</v>
      </c>
      <c r="H99" s="11">
        <v>2.38</v>
      </c>
      <c r="I99" s="32">
        <f>1.44*1.49</f>
        <v>2.1456</v>
      </c>
      <c r="J99" s="21">
        <f t="shared" si="3"/>
        <v>4.2912</v>
      </c>
      <c r="K99" s="20">
        <f t="shared" si="0"/>
        <v>-1.9112</v>
      </c>
    </row>
    <row r="100" spans="2:11" ht="15">
      <c r="B100" s="9" t="s">
        <v>82</v>
      </c>
      <c r="C100" s="2" t="s">
        <v>8</v>
      </c>
      <c r="D100" s="2">
        <v>1</v>
      </c>
      <c r="E100" s="2" t="s">
        <v>92</v>
      </c>
      <c r="F100" s="2"/>
      <c r="G100" s="2">
        <v>2</v>
      </c>
      <c r="H100" s="11">
        <v>3.34</v>
      </c>
      <c r="I100" s="32"/>
      <c r="J100" s="21"/>
      <c r="K100" s="20"/>
    </row>
    <row r="101" spans="2:11" ht="15">
      <c r="B101" s="9" t="s">
        <v>82</v>
      </c>
      <c r="C101" s="2" t="s">
        <v>8</v>
      </c>
      <c r="D101" s="2">
        <v>4</v>
      </c>
      <c r="E101" s="2" t="s">
        <v>90</v>
      </c>
      <c r="F101" s="2"/>
      <c r="G101" s="2">
        <v>2</v>
      </c>
      <c r="H101" s="11">
        <v>29.52</v>
      </c>
      <c r="I101" s="32">
        <f>0.76*2.2</f>
        <v>1.6720000000000002</v>
      </c>
      <c r="J101" s="21">
        <f>D101*I101</f>
        <v>6.688000000000001</v>
      </c>
      <c r="K101" s="20">
        <f t="shared" si="0"/>
        <v>22.832</v>
      </c>
    </row>
    <row r="102" spans="2:11" ht="15">
      <c r="B102" s="9" t="s">
        <v>82</v>
      </c>
      <c r="C102" s="2" t="s">
        <v>18</v>
      </c>
      <c r="D102" s="2">
        <v>3</v>
      </c>
      <c r="E102" s="2" t="s">
        <v>91</v>
      </c>
      <c r="F102" s="2"/>
      <c r="G102" s="2">
        <v>2</v>
      </c>
      <c r="H102" s="11">
        <v>28.32</v>
      </c>
      <c r="I102" s="32">
        <f>2.19*1.54</f>
        <v>3.3726</v>
      </c>
      <c r="J102" s="21">
        <f>D102*I102</f>
        <v>10.117799999999999</v>
      </c>
      <c r="K102" s="20">
        <f t="shared" si="0"/>
        <v>18.2022</v>
      </c>
    </row>
    <row r="103" spans="2:11" ht="15">
      <c r="B103" s="9" t="s">
        <v>82</v>
      </c>
      <c r="C103" s="2" t="s">
        <v>107</v>
      </c>
      <c r="D103" s="2">
        <v>3</v>
      </c>
      <c r="E103" s="2" t="s">
        <v>108</v>
      </c>
      <c r="F103" s="2"/>
      <c r="G103" s="2">
        <v>2</v>
      </c>
      <c r="H103" s="11">
        <v>29.7</v>
      </c>
      <c r="I103" s="32"/>
      <c r="J103" s="21"/>
      <c r="K103" s="20"/>
    </row>
    <row r="104" spans="2:11" ht="15">
      <c r="B104" s="9" t="s">
        <v>82</v>
      </c>
      <c r="C104" s="2" t="s">
        <v>129</v>
      </c>
      <c r="D104" s="2">
        <v>2</v>
      </c>
      <c r="E104" s="2" t="s">
        <v>130</v>
      </c>
      <c r="F104" s="2"/>
      <c r="G104" s="2">
        <v>2</v>
      </c>
      <c r="H104" s="11">
        <f>2*2*3.7</f>
        <v>14.8</v>
      </c>
      <c r="I104" s="32"/>
      <c r="J104" s="21"/>
      <c r="K104" s="20"/>
    </row>
    <row r="105" spans="2:11" s="99" customFormat="1" ht="15">
      <c r="B105" s="9" t="s">
        <v>82</v>
      </c>
      <c r="C105" s="96" t="s">
        <v>131</v>
      </c>
      <c r="D105" s="2">
        <v>1</v>
      </c>
      <c r="E105" s="2" t="s">
        <v>132</v>
      </c>
      <c r="F105" s="2"/>
      <c r="G105" s="2">
        <v>2</v>
      </c>
      <c r="H105" s="11">
        <f>3.6*3.7</f>
        <v>13.32</v>
      </c>
      <c r="I105" s="32">
        <f>1.44*1.49</f>
        <v>2.1456</v>
      </c>
      <c r="J105" s="97">
        <f>D105*I105</f>
        <v>2.1456</v>
      </c>
      <c r="K105" s="98">
        <f t="shared" si="0"/>
        <v>11.1744</v>
      </c>
    </row>
    <row r="106" spans="2:11" ht="15">
      <c r="B106" s="9" t="s">
        <v>82</v>
      </c>
      <c r="C106" s="2" t="s">
        <v>114</v>
      </c>
      <c r="D106" s="2">
        <v>1</v>
      </c>
      <c r="E106" s="2" t="s">
        <v>95</v>
      </c>
      <c r="F106" s="2">
        <v>1</v>
      </c>
      <c r="G106" s="2"/>
      <c r="H106" s="11">
        <v>6.56</v>
      </c>
      <c r="I106" s="32">
        <f>1.54*2.19</f>
        <v>3.3726</v>
      </c>
      <c r="J106" s="21">
        <f>D106*I106</f>
        <v>3.3726</v>
      </c>
      <c r="K106" s="20">
        <f t="shared" si="0"/>
        <v>3.1874</v>
      </c>
    </row>
    <row r="107" spans="2:11" ht="15">
      <c r="B107" s="9" t="s">
        <v>82</v>
      </c>
      <c r="C107" s="2" t="s">
        <v>96</v>
      </c>
      <c r="D107" s="2">
        <v>1</v>
      </c>
      <c r="E107" s="2" t="s">
        <v>97</v>
      </c>
      <c r="F107" s="2">
        <v>1</v>
      </c>
      <c r="G107" s="2"/>
      <c r="H107" s="11">
        <v>7.13</v>
      </c>
      <c r="I107" s="32"/>
      <c r="J107" s="21"/>
      <c r="K107" s="20"/>
    </row>
    <row r="108" spans="2:11" ht="15">
      <c r="B108" s="9" t="s">
        <v>82</v>
      </c>
      <c r="C108" s="2" t="s">
        <v>93</v>
      </c>
      <c r="D108" s="2">
        <v>1</v>
      </c>
      <c r="E108" s="2" t="s">
        <v>94</v>
      </c>
      <c r="F108" s="2"/>
      <c r="G108" s="2">
        <v>2</v>
      </c>
      <c r="H108" s="11">
        <v>11.52</v>
      </c>
      <c r="I108" s="32">
        <f>1.44*1.49</f>
        <v>2.1456</v>
      </c>
      <c r="J108" s="21">
        <f aca="true" t="shared" si="4" ref="J108:J124">D108*I108</f>
        <v>2.1456</v>
      </c>
      <c r="K108" s="20">
        <f t="shared" si="0"/>
        <v>9.3744</v>
      </c>
    </row>
    <row r="109" spans="2:11" ht="15">
      <c r="B109" s="9" t="s">
        <v>82</v>
      </c>
      <c r="C109" s="2" t="s">
        <v>128</v>
      </c>
      <c r="D109" s="2">
        <v>1</v>
      </c>
      <c r="E109" s="2" t="s">
        <v>98</v>
      </c>
      <c r="F109" s="2">
        <v>1</v>
      </c>
      <c r="G109" s="2"/>
      <c r="H109" s="11">
        <v>6.65</v>
      </c>
      <c r="I109" s="32">
        <f>2.19*1.54</f>
        <v>3.3726</v>
      </c>
      <c r="J109" s="21">
        <f t="shared" si="4"/>
        <v>3.3726</v>
      </c>
      <c r="K109" s="20">
        <f t="shared" si="0"/>
        <v>3.2774000000000005</v>
      </c>
    </row>
    <row r="110" spans="2:11" ht="15">
      <c r="B110" s="9" t="s">
        <v>82</v>
      </c>
      <c r="C110" s="2" t="s">
        <v>100</v>
      </c>
      <c r="D110" s="2">
        <v>1</v>
      </c>
      <c r="E110" s="2" t="s">
        <v>99</v>
      </c>
      <c r="F110" s="2">
        <v>1</v>
      </c>
      <c r="G110" s="2"/>
      <c r="H110" s="11">
        <v>1.89</v>
      </c>
      <c r="I110" s="32">
        <f>0.76*2.24</f>
        <v>1.7024000000000001</v>
      </c>
      <c r="J110" s="21">
        <f t="shared" si="4"/>
        <v>1.7024000000000001</v>
      </c>
      <c r="K110" s="20">
        <f aca="true" t="shared" si="5" ref="K110:K124">H110-J110</f>
        <v>0.18759999999999977</v>
      </c>
    </row>
    <row r="111" spans="2:11" ht="17.25" customHeight="1">
      <c r="B111" s="9" t="s">
        <v>82</v>
      </c>
      <c r="C111" s="62" t="s">
        <v>102</v>
      </c>
      <c r="D111" s="2">
        <v>1</v>
      </c>
      <c r="E111" s="2" t="s">
        <v>101</v>
      </c>
      <c r="F111" s="2">
        <v>1</v>
      </c>
      <c r="G111" s="2"/>
      <c r="H111" s="11">
        <v>4.06</v>
      </c>
      <c r="I111" s="32">
        <f>0.55*0.55</f>
        <v>0.30250000000000005</v>
      </c>
      <c r="J111" s="21">
        <f t="shared" si="4"/>
        <v>0.30250000000000005</v>
      </c>
      <c r="K111" s="20">
        <f t="shared" si="5"/>
        <v>3.7574999999999994</v>
      </c>
    </row>
    <row r="112" spans="2:11" ht="16.5" customHeight="1">
      <c r="B112" s="9" t="s">
        <v>82</v>
      </c>
      <c r="C112" s="62" t="s">
        <v>103</v>
      </c>
      <c r="D112" s="2">
        <v>2</v>
      </c>
      <c r="E112" s="2" t="s">
        <v>32</v>
      </c>
      <c r="F112" s="2">
        <v>1</v>
      </c>
      <c r="G112" s="2"/>
      <c r="H112" s="11">
        <v>4.84</v>
      </c>
      <c r="I112" s="32">
        <f>3.2*2.5</f>
        <v>8</v>
      </c>
      <c r="J112" s="21">
        <f t="shared" si="4"/>
        <v>16</v>
      </c>
      <c r="K112" s="20">
        <f t="shared" si="5"/>
        <v>-11.16</v>
      </c>
    </row>
    <row r="113" spans="2:11" ht="15" customHeight="1">
      <c r="B113" s="9" t="s">
        <v>82</v>
      </c>
      <c r="C113" s="62" t="s">
        <v>104</v>
      </c>
      <c r="D113" s="2">
        <v>3</v>
      </c>
      <c r="E113" s="2" t="s">
        <v>36</v>
      </c>
      <c r="F113" s="2">
        <v>1</v>
      </c>
      <c r="G113" s="2"/>
      <c r="H113" s="11">
        <v>6.3</v>
      </c>
      <c r="I113" s="32">
        <f>2*2</f>
        <v>4</v>
      </c>
      <c r="J113" s="21">
        <f t="shared" si="4"/>
        <v>12</v>
      </c>
      <c r="K113" s="20">
        <f t="shared" si="5"/>
        <v>-5.7</v>
      </c>
    </row>
    <row r="114" spans="2:11" ht="15">
      <c r="B114" s="9" t="s">
        <v>82</v>
      </c>
      <c r="C114" s="62" t="s">
        <v>105</v>
      </c>
      <c r="D114" s="2">
        <v>4</v>
      </c>
      <c r="E114" s="2" t="s">
        <v>106</v>
      </c>
      <c r="F114" s="2">
        <v>1</v>
      </c>
      <c r="G114" s="2"/>
      <c r="H114" s="11">
        <v>12.32</v>
      </c>
      <c r="I114" s="32">
        <f>2*2.4</f>
        <v>4.8</v>
      </c>
      <c r="J114" s="21">
        <f t="shared" si="4"/>
        <v>19.2</v>
      </c>
      <c r="K114" s="20">
        <f t="shared" si="5"/>
        <v>-6.879999999999999</v>
      </c>
    </row>
    <row r="115" spans="2:11" ht="15.75" thickBot="1">
      <c r="B115" s="9" t="s">
        <v>82</v>
      </c>
      <c r="C115" s="64" t="s">
        <v>2</v>
      </c>
      <c r="D115" s="2">
        <v>12</v>
      </c>
      <c r="E115" s="2" t="s">
        <v>35</v>
      </c>
      <c r="F115" s="2">
        <v>1</v>
      </c>
      <c r="G115" s="2"/>
      <c r="H115" s="11">
        <v>14.4</v>
      </c>
      <c r="I115" s="33">
        <f>1.9*2.4</f>
        <v>4.56</v>
      </c>
      <c r="J115" s="21">
        <f t="shared" si="4"/>
        <v>54.72</v>
      </c>
      <c r="K115" s="20">
        <f t="shared" si="5"/>
        <v>-40.32</v>
      </c>
    </row>
    <row r="116" spans="2:11" ht="15">
      <c r="B116" s="50" t="s">
        <v>82</v>
      </c>
      <c r="C116" s="79" t="s">
        <v>2</v>
      </c>
      <c r="D116" s="45">
        <v>46</v>
      </c>
      <c r="E116" s="45" t="s">
        <v>33</v>
      </c>
      <c r="F116" s="45">
        <v>1</v>
      </c>
      <c r="G116" s="45"/>
      <c r="H116" s="52">
        <v>73.6</v>
      </c>
      <c r="I116" s="31">
        <f>1.93*2.1</f>
        <v>4.053</v>
      </c>
      <c r="J116" s="21">
        <f t="shared" si="4"/>
        <v>186.438</v>
      </c>
      <c r="K116" s="20">
        <f t="shared" si="5"/>
        <v>-112.838</v>
      </c>
    </row>
    <row r="117" spans="2:11" ht="15">
      <c r="B117" s="9" t="s">
        <v>82</v>
      </c>
      <c r="C117" s="64" t="s">
        <v>2</v>
      </c>
      <c r="D117" s="2">
        <v>2</v>
      </c>
      <c r="E117" s="2" t="s">
        <v>34</v>
      </c>
      <c r="F117" s="2">
        <v>1</v>
      </c>
      <c r="G117" s="2"/>
      <c r="H117" s="11">
        <v>3.6</v>
      </c>
      <c r="I117" s="32">
        <f>1.93*2.1</f>
        <v>4.053</v>
      </c>
      <c r="J117" s="21">
        <f t="shared" si="4"/>
        <v>8.106</v>
      </c>
      <c r="K117" s="20">
        <f t="shared" si="5"/>
        <v>-4.506</v>
      </c>
    </row>
    <row r="118" spans="2:11" ht="15">
      <c r="B118" s="9" t="s">
        <v>82</v>
      </c>
      <c r="C118" s="64" t="s">
        <v>2</v>
      </c>
      <c r="D118" s="2">
        <v>1</v>
      </c>
      <c r="E118" s="2" t="s">
        <v>44</v>
      </c>
      <c r="F118" s="2">
        <v>1</v>
      </c>
      <c r="G118" s="2"/>
      <c r="H118" s="11">
        <v>2.2</v>
      </c>
      <c r="I118" s="32">
        <f>1.49*1.5</f>
        <v>2.235</v>
      </c>
      <c r="J118" s="21">
        <f t="shared" si="4"/>
        <v>2.235</v>
      </c>
      <c r="K118" s="20">
        <f t="shared" si="5"/>
        <v>-0.0349999999999997</v>
      </c>
    </row>
    <row r="119" spans="2:11" ht="15">
      <c r="B119" s="9" t="s">
        <v>82</v>
      </c>
      <c r="C119" s="64" t="s">
        <v>109</v>
      </c>
      <c r="D119" s="2">
        <v>5</v>
      </c>
      <c r="E119" s="2" t="s">
        <v>34</v>
      </c>
      <c r="F119" s="2"/>
      <c r="G119" s="2">
        <v>2</v>
      </c>
      <c r="H119" s="11">
        <v>9</v>
      </c>
      <c r="I119" s="32">
        <f>1.49*1.19</f>
        <v>1.7731</v>
      </c>
      <c r="J119" s="21">
        <f t="shared" si="4"/>
        <v>8.865499999999999</v>
      </c>
      <c r="K119" s="20">
        <f t="shared" si="5"/>
        <v>0.13450000000000095</v>
      </c>
    </row>
    <row r="120" spans="2:11" ht="15">
      <c r="B120" s="9" t="s">
        <v>82</v>
      </c>
      <c r="C120" s="64" t="s">
        <v>110</v>
      </c>
      <c r="D120" s="2">
        <v>7</v>
      </c>
      <c r="E120" s="2" t="s">
        <v>111</v>
      </c>
      <c r="F120" s="2">
        <v>1</v>
      </c>
      <c r="G120" s="2"/>
      <c r="H120" s="11">
        <v>19.6</v>
      </c>
      <c r="I120" s="32">
        <f>1.21*1.78</f>
        <v>2.1538</v>
      </c>
      <c r="J120" s="21">
        <f t="shared" si="4"/>
        <v>15.0766</v>
      </c>
      <c r="K120" s="20">
        <f t="shared" si="5"/>
        <v>4.523400000000002</v>
      </c>
    </row>
    <row r="121" spans="2:11" ht="15.75" thickBot="1">
      <c r="B121" s="12" t="s">
        <v>82</v>
      </c>
      <c r="C121" s="63" t="s">
        <v>112</v>
      </c>
      <c r="D121" s="13">
        <v>1</v>
      </c>
      <c r="E121" s="13" t="s">
        <v>113</v>
      </c>
      <c r="F121" s="13">
        <v>1</v>
      </c>
      <c r="G121" s="13"/>
      <c r="H121" s="14">
        <v>3.2</v>
      </c>
      <c r="I121" s="33">
        <f>1.19*1.49</f>
        <v>1.7731</v>
      </c>
      <c r="J121" s="21">
        <f t="shared" si="4"/>
        <v>1.7731</v>
      </c>
      <c r="K121" s="20">
        <f t="shared" si="5"/>
        <v>1.4269000000000003</v>
      </c>
    </row>
    <row r="122" spans="2:11" ht="15">
      <c r="B122" s="50"/>
      <c r="C122" s="65"/>
      <c r="D122" s="45"/>
      <c r="E122" s="45"/>
      <c r="F122" s="45"/>
      <c r="G122" s="45"/>
      <c r="H122" s="52"/>
      <c r="I122" s="31">
        <f>1.19*1.18</f>
        <v>1.4042</v>
      </c>
      <c r="J122" s="21">
        <f t="shared" si="4"/>
        <v>0</v>
      </c>
      <c r="K122" s="20">
        <f t="shared" si="5"/>
        <v>0</v>
      </c>
    </row>
    <row r="123" spans="2:11" ht="15.75" thickBot="1">
      <c r="B123" s="82"/>
      <c r="C123" s="83"/>
      <c r="D123" s="84"/>
      <c r="E123" s="84"/>
      <c r="F123" s="84"/>
      <c r="G123" s="85"/>
      <c r="H123" s="14"/>
      <c r="I123" s="32">
        <f>1.5*2</f>
        <v>3</v>
      </c>
      <c r="J123" s="21">
        <f t="shared" si="4"/>
        <v>0</v>
      </c>
      <c r="K123" s="20">
        <f t="shared" si="5"/>
        <v>0</v>
      </c>
    </row>
    <row r="124" spans="2:11" ht="15.75" thickBot="1">
      <c r="B124" s="80"/>
      <c r="C124" s="81"/>
      <c r="D124" s="45"/>
      <c r="E124" s="45"/>
      <c r="F124" s="45"/>
      <c r="G124" s="45"/>
      <c r="H124" s="45"/>
      <c r="I124" s="33">
        <f>1.5*2</f>
        <v>3</v>
      </c>
      <c r="J124" s="21">
        <f t="shared" si="4"/>
        <v>0</v>
      </c>
      <c r="K124" s="20">
        <f t="shared" si="5"/>
        <v>0</v>
      </c>
    </row>
    <row r="125" spans="2:11" ht="15">
      <c r="B125" s="44"/>
      <c r="C125" s="5"/>
      <c r="D125" s="5"/>
      <c r="E125" s="5"/>
      <c r="F125" s="5"/>
      <c r="G125" s="5"/>
      <c r="H125" s="23"/>
      <c r="J125" s="20">
        <f>SUM(J4:J124)</f>
        <v>1194.0320000000004</v>
      </c>
      <c r="K125" s="20">
        <f>J125-H125</f>
        <v>1194.0320000000004</v>
      </c>
    </row>
    <row r="126" ht="15">
      <c r="L126" s="20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Olga Smetková</cp:lastModifiedBy>
  <cp:lastPrinted>2014-10-03T11:17:27Z</cp:lastPrinted>
  <dcterms:created xsi:type="dcterms:W3CDTF">2013-09-12T12:54:28Z</dcterms:created>
  <dcterms:modified xsi:type="dcterms:W3CDTF">2020-07-29T12:11:36Z</dcterms:modified>
  <cp:category/>
  <cp:version/>
  <cp:contentType/>
  <cp:contentStatus/>
</cp:coreProperties>
</file>