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K3201 - SO 101 Dopravní ..." sheetId="2" r:id="rId2"/>
    <sheet name="SK3202 - SO 301 Dešťová k..." sheetId="3" r:id="rId3"/>
    <sheet name="SK3206 - SO 402 Světelná ..." sheetId="4" r:id="rId4"/>
    <sheet name="SK3207 - SO 401 Veřejné o..." sheetId="5" r:id="rId5"/>
    <sheet name="SK3209 - SO 403  Přípojka NN" sheetId="6" r:id="rId6"/>
    <sheet name="SK3213 - VON" sheetId="7" r:id="rId7"/>
    <sheet name="Pokyny pro vyplnění" sheetId="8" r:id="rId8"/>
  </sheets>
  <definedNames>
    <definedName name="_xlnm.Print_Area" localSheetId="0">'Rekapitulace stavby'!$D$4:$AO$36,'Rekapitulace stavby'!$C$42:$AQ$61</definedName>
    <definedName name="_xlnm._FilterDatabase" localSheetId="1" hidden="1">'SK3201 - SO 101 Dopravní ...'!$C$86:$K$454</definedName>
    <definedName name="_xlnm.Print_Area" localSheetId="1">'SK3201 - SO 101 Dopravní ...'!$C$4:$J$39,'SK3201 - SO 101 Dopravní ...'!$C$45:$J$68,'SK3201 - SO 101 Dopravní ...'!$C$74:$K$454</definedName>
    <definedName name="_xlnm._FilterDatabase" localSheetId="2" hidden="1">'SK3202 - SO 301 Dešťová k...'!$C$85:$K$256</definedName>
    <definedName name="_xlnm.Print_Area" localSheetId="2">'SK3202 - SO 301 Dešťová k...'!$C$4:$J$39,'SK3202 - SO 301 Dešťová k...'!$C$45:$J$67,'SK3202 - SO 301 Dešťová k...'!$C$73:$K$256</definedName>
    <definedName name="_xlnm._FilterDatabase" localSheetId="3" hidden="1">'SK3206 - SO 402 Světelná ...'!$C$84:$K$161</definedName>
    <definedName name="_xlnm.Print_Area" localSheetId="3">'SK3206 - SO 402 Světelná ...'!$C$4:$J$39,'SK3206 - SO 402 Světelná ...'!$C$45:$J$66,'SK3206 - SO 402 Světelná ...'!$C$72:$K$161</definedName>
    <definedName name="_xlnm._FilterDatabase" localSheetId="4" hidden="1">'SK3207 - SO 401 Veřejné o...'!$C$82:$K$148</definedName>
    <definedName name="_xlnm.Print_Area" localSheetId="4">'SK3207 - SO 401 Veřejné o...'!$C$4:$J$39,'SK3207 - SO 401 Veřejné o...'!$C$45:$J$64,'SK3207 - SO 401 Veřejné o...'!$C$70:$K$148</definedName>
    <definedName name="_xlnm._FilterDatabase" localSheetId="5" hidden="1">'SK3209 - SO 403  Přípojka NN'!$C$82:$K$161</definedName>
    <definedName name="_xlnm.Print_Area" localSheetId="5">'SK3209 - SO 403  Přípojka NN'!$C$4:$J$39,'SK3209 - SO 403  Přípojka NN'!$C$45:$J$64,'SK3209 - SO 403  Přípojka NN'!$C$70:$K$161</definedName>
    <definedName name="_xlnm._FilterDatabase" localSheetId="6" hidden="1">'SK3213 - VON'!$C$82:$K$93</definedName>
    <definedName name="_xlnm.Print_Area" localSheetId="6">'SK3213 - VON'!$C$4:$J$39,'SK3213 - VON'!$C$45:$J$64,'SK3213 - VON'!$C$70:$K$93</definedName>
    <definedName name="_xlnm.Print_Area" localSheetId="7">'Pokyny pro vyplnění'!$B$2:$K$71,'Pokyny pro vyplnění'!$B$74:$K$118,'Pokyny pro vyplnění'!$B$121:$K$190,'Pokyny pro vyplnění'!$B$198:$K$218</definedName>
    <definedName name="_xlnm.Print_Titles" localSheetId="0">'Rekapitulace stavby'!$52:$52</definedName>
    <definedName name="_xlnm.Print_Titles" localSheetId="1">'SK3201 - SO 101 Dopravní ...'!$86:$86</definedName>
    <definedName name="_xlnm.Print_Titles" localSheetId="2">'SK3202 - SO 301 Dešťová k...'!$85:$85</definedName>
    <definedName name="_xlnm.Print_Titles" localSheetId="3">'SK3206 - SO 402 Světelná ...'!$84:$84</definedName>
    <definedName name="_xlnm.Print_Titles" localSheetId="4">'SK3207 - SO 401 Veřejné o...'!$82:$82</definedName>
    <definedName name="_xlnm.Print_Titles" localSheetId="5">'SK3209 - SO 403  Přípojka NN'!$82:$82</definedName>
    <definedName name="_xlnm.Print_Titles" localSheetId="6">'SK3213 - VON'!$82:$82</definedName>
  </definedNames>
  <calcPr fullCalcOnLoad="1"/>
</workbook>
</file>

<file path=xl/sharedStrings.xml><?xml version="1.0" encoding="utf-8"?>
<sst xmlns="http://schemas.openxmlformats.org/spreadsheetml/2006/main" count="9801" uniqueCount="1593">
  <si>
    <t>Export Komplet</t>
  </si>
  <si>
    <t>VZ</t>
  </si>
  <si>
    <t>2.0</t>
  </si>
  <si>
    <t>ZAMOK</t>
  </si>
  <si>
    <t>False</t>
  </si>
  <si>
    <t>{56049c98-8e9b-400d-acd5-0e90dde0e003}</t>
  </si>
  <si>
    <t>0,01</t>
  </si>
  <si>
    <t>21</t>
  </si>
  <si>
    <t>15</t>
  </si>
  <si>
    <t>REKAPITULACE STAVBY</t>
  </si>
  <si>
    <t>v ---  níže se nacházejí doplnkové a pomocné údaje k sestavám  --- v</t>
  </si>
  <si>
    <t>Návod na vyplnění</t>
  </si>
  <si>
    <t>0,001</t>
  </si>
  <si>
    <t>Kód:</t>
  </si>
  <si>
    <t>SK58ZZZ1</t>
  </si>
  <si>
    <t>Měnit lze pouze buňky se žlutým podbarvením!
1) v Rekapitulaci stavby vyplňte údaje o Uchazeči (přenesou se do ostatních sestav i v jiných listech)
2) na vybraných listech vyplňte v sestavě Soupis prací ceny u položek</t>
  </si>
  <si>
    <t>Stavba:</t>
  </si>
  <si>
    <t>Rekonstrukce autocvičiště na dopravní hřiště a autocviciště ,  Kralovice I.Etapa</t>
  </si>
  <si>
    <t>KSO:</t>
  </si>
  <si>
    <t>8227</t>
  </si>
  <si>
    <t>CC-CZ:</t>
  </si>
  <si>
    <t>211223</t>
  </si>
  <si>
    <t>Místo:</t>
  </si>
  <si>
    <t xml:space="preserve"> </t>
  </si>
  <si>
    <t>Datum:</t>
  </si>
  <si>
    <t>25. 9. 2020</t>
  </si>
  <si>
    <t>Zadavatel:</t>
  </si>
  <si>
    <t>IČ:</t>
  </si>
  <si>
    <t>IČ</t>
  </si>
  <si>
    <t>Město Kralovice</t>
  </si>
  <si>
    <t>DIČ:</t>
  </si>
  <si>
    <t/>
  </si>
  <si>
    <t>Uchazeč:</t>
  </si>
  <si>
    <t>Vyplň údaj</t>
  </si>
  <si>
    <t>Projektant:</t>
  </si>
  <si>
    <t>IČ13890450</t>
  </si>
  <si>
    <t>Projekční kancelář Ing.Škubalová</t>
  </si>
  <si>
    <t>DIČ5651090258</t>
  </si>
  <si>
    <t>True</t>
  </si>
  <si>
    <t>Zpracovatel:</t>
  </si>
  <si>
    <t>IČ11628626</t>
  </si>
  <si>
    <t>Straka</t>
  </si>
  <si>
    <t>DIČ5501101551</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</si>
  <si>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</si>
  <si>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</si>
  <si>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</si>
  <si>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</si>
  <si>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</si>
  <si>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</si>
  <si>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</si>
  <si>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</si>
  <si>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</si>
  <si>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</si>
  <si>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</si>
  <si>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</si>
  <si>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</si>
  <si>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</si>
  <si>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</si>
  <si>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</si>
  <si>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</si>
  <si>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</si>
  <si>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</si>
  <si>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</si>
  <si>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</si>
  <si>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</si>
  <si>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</si>
  <si>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</si>
  <si>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</si>
  <si>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</si>
  <si>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</si>
  <si>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</si>
  <si>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</si>
  <si>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</si>
  <si>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</si>
  <si>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</si>
  <si>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</si>
  <si>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</si>
  <si>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</si>
  <si>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</si>
  <si>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</si>
  <si>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</si>
  <si>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</si>
  <si>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</si>
  <si>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</si>
  <si>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SK3201</t>
  </si>
  <si>
    <t>SO 101 Dopravní hřiště</t>
  </si>
  <si>
    <t>STA</t>
  </si>
  <si>
    <t>1</t>
  </si>
  <si>
    <t>{74e99426-462b-4457-9916-857df28c2cdf}</t>
  </si>
  <si>
    <t>2</t>
  </si>
  <si>
    <t>SK3202</t>
  </si>
  <si>
    <t>SO 301 Dešťová kanalizace</t>
  </si>
  <si>
    <t>{9e94bff8-3306-4ebc-896a-ee6235a321fc}</t>
  </si>
  <si>
    <t>SK3206</t>
  </si>
  <si>
    <t>SO 402 Světelná signalizace</t>
  </si>
  <si>
    <t>{7683883a-9ac4-45f4-96bd-88f6dacd5cb3}</t>
  </si>
  <si>
    <t>SK3207</t>
  </si>
  <si>
    <t>SO 401 Veřejné osvětlení,el.napojení rozvaděče R1</t>
  </si>
  <si>
    <t>{d6cc88da-e9a7-42af-8958-65e3f35e274c}</t>
  </si>
  <si>
    <t>SK3209</t>
  </si>
  <si>
    <t>SO 403  Přípojka NN</t>
  </si>
  <si>
    <t>{d92e34fa-fa28-4a1f-bd22-9b864b3de87e}</t>
  </si>
  <si>
    <t>SK3213</t>
  </si>
  <si>
    <t>VON</t>
  </si>
  <si>
    <t>{c24efa35-0f1f-4ca9-9664-5ed2aaebb3c4}</t>
  </si>
  <si>
    <t>KRYCÍ LIST SOUPISU PRACÍ</t>
  </si>
  <si>
    <t>Objekt:</t>
  </si>
  <si>
    <t>SK3201 - SO 101 Dopravní hřiště</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</si>
  <si>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</si>
  <si>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</si>
  <si>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</si>
  <si>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</si>
  <si>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</si>
  <si>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</si>
  <si>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</si>
  <si>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</si>
  <si>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</si>
  <si>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</si>
  <si>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</si>
  <si>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</si>
  <si>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</si>
  <si>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</si>
  <si>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</si>
  <si>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</si>
  <si>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</si>
  <si>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</si>
  <si>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</si>
  <si>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</si>
  <si>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</si>
  <si>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</si>
  <si>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</si>
  <si>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</si>
  <si>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</si>
  <si>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</si>
  <si>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</si>
  <si>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</si>
  <si>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</si>
  <si>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</si>
  <si>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113154334</t>
  </si>
  <si>
    <t>Frézování živičného podkladu nebo krytu s naložením na dopravní prostředek plochy přes 1 000 do 10 000 m2 bez překážek v trase pruhu šířky přes 1 m do 2 m, tloušťky vrstvy 100 mm</t>
  </si>
  <si>
    <t>m2</t>
  </si>
  <si>
    <t>CS ÚRS 2017 02</t>
  </si>
  <si>
    <t>4</t>
  </si>
  <si>
    <t>-562651005</t>
  </si>
  <si>
    <t>PSC</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</si>
  <si>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</si>
  <si>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VV</t>
  </si>
  <si>
    <t>1740</t>
  </si>
  <si>
    <t>dle výpisu hl.výměr</t>
  </si>
  <si>
    <t>Součet</t>
  </si>
  <si>
    <t>122302202</t>
  </si>
  <si>
    <t>Odkopávky a prokopávky nezapažené pro silnice s přemístěním výkopku v příčných profilech na vzdálenost do 15 m nebo s naložením na dopravní prostředek v hornině tř. 4 přes 100 do 1 000 m3</t>
  </si>
  <si>
    <t>m3</t>
  </si>
  <si>
    <t>143984273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</si>
  <si>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</si>
  <si>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355,2</t>
  </si>
  <si>
    <t>493,35</t>
  </si>
  <si>
    <t>3</t>
  </si>
  <si>
    <t>122302209</t>
  </si>
  <si>
    <t>Odkopávky a prokopávky nezapažené pro silnice s přemístěním výkopku v příčných profilech na vzdálenost do 15 m nebo s naložením na dopravní prostředek v hornině tř. 4 Příplatek k cenám za lepivost horniny tř. 4</t>
  </si>
  <si>
    <t>2064647188</t>
  </si>
  <si>
    <t>848,55*1/2</t>
  </si>
  <si>
    <t>132301201</t>
  </si>
  <si>
    <t>Hloubení zapažených i nezapažených rýh šířky přes 600 do 2 000 mm s urovnáním dna do předepsaného profilu a spádu v hornině tř. 4 do 100 m3</t>
  </si>
  <si>
    <t>883292147</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</si>
  <si>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</si>
  <si>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58,8*0,7*1,5+7*0,7*0,7*1,5</t>
  </si>
  <si>
    <t>5</t>
  </si>
  <si>
    <t>132301209</t>
  </si>
  <si>
    <t>Hloubení zapažených i nezapažených rýh šířky přes 600 do 2 000 mm s urovnáním dna do předepsaného profilu a spádu v hornině tř. 4 Příplatek k cenám za lepivost horniny tř. 4</t>
  </si>
  <si>
    <t>1273730299</t>
  </si>
  <si>
    <t>66,885*1/2</t>
  </si>
  <si>
    <t>6</t>
  </si>
  <si>
    <t>162301151</t>
  </si>
  <si>
    <t>Vodorovné přemístění výkopku nebo sypaniny po suchu na obvyklém dopravním prostředku, bez naložení výkopku, avšak se složením bez rozhrnutí z horniny tř. 5 až 7 na vzdálenost přes 50 do 500 m</t>
  </si>
  <si>
    <t>1644421858</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</si>
  <si>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</si>
  <si>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355,2+66,885+493,35</t>
  </si>
  <si>
    <t>7</t>
  </si>
  <si>
    <t>16270110R</t>
  </si>
  <si>
    <t xml:space="preserve">Vodorovné přemístění výkopku nebo sypaniny po suchu na obvyklém dopravním prostředku, bez naložení výkopku, avšak se složením bez rozhrnutí z horniny tř. 1 až 4 na vzdálenost dle možností uchazeče </t>
  </si>
  <si>
    <t>-2133237093</t>
  </si>
  <si>
    <t>nákup zeminy</t>
  </si>
  <si>
    <t>804,422</t>
  </si>
  <si>
    <t>8</t>
  </si>
  <si>
    <t>M</t>
  </si>
  <si>
    <t>103641000</t>
  </si>
  <si>
    <t>zemina pro terénní úpravy - tříděná</t>
  </si>
  <si>
    <t>t</t>
  </si>
  <si>
    <t>-1643146123</t>
  </si>
  <si>
    <t>9</t>
  </si>
  <si>
    <t>167101102</t>
  </si>
  <si>
    <t>Nakládání, skládání a překládání neulehlého výkopku nebo sypaniny nakládání, množství přes 100 m3, z hornin tř. 1 až 4</t>
  </si>
  <si>
    <t>1149343368</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</si>
  <si>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</si>
  <si>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10</t>
  </si>
  <si>
    <t>171101102</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</si>
  <si>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</si>
  <si>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1764445499</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</si>
  <si>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</si>
  <si>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909,1-6,33-185,859-108,089</t>
  </si>
  <si>
    <t>11</t>
  </si>
  <si>
    <t>17410110R</t>
  </si>
  <si>
    <t>Zásyp z nakupovaných materiálů s uložením ve vrstvách se zhutněním jam, šachet, rýh nebo kolem objektů v těchto vykopávkách</t>
  </si>
  <si>
    <t>-106093893</t>
  </si>
  <si>
    <t>66,885-16,464-4,116</t>
  </si>
  <si>
    <t>12</t>
  </si>
  <si>
    <t>583313400</t>
  </si>
  <si>
    <t>kamenivo těžené drobné prané frakce 0-4 pr.</t>
  </si>
  <si>
    <t>598544666</t>
  </si>
  <si>
    <t>46,305*2 'Přepočtené koeficientem množství</t>
  </si>
  <si>
    <t>13</t>
  </si>
  <si>
    <t>175111101</t>
  </si>
  <si>
    <t>Obsypání potrubí ručně sypaninou z vhodných hornin tř. 1 až 4 nebo materiálem připraveným podél výkopu ve vzdálenosti do 3 m od jeho kraje, pro jakoukoliv hloubku výkopu a míru zhutnění bez prohození sypaniny</t>
  </si>
  <si>
    <t>-1029351973</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</si>
  <si>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</si>
  <si>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58,8*0,7*0,4</t>
  </si>
  <si>
    <t>14</t>
  </si>
  <si>
    <t>583312000</t>
  </si>
  <si>
    <t>štěrkopísek netříděný zásypový materiál</t>
  </si>
  <si>
    <t>1557224854</t>
  </si>
  <si>
    <t>16,464*2 'Přepočtené koeficientem množství</t>
  </si>
  <si>
    <t>181951102</t>
  </si>
  <si>
    <t>Úprava pláně vyrovnáním výškových rozdílů v hornině tř. 1 až 4 se zhutněním</t>
  </si>
  <si>
    <t>-124638222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</si>
  <si>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</si>
  <si>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1188,4+735</t>
  </si>
  <si>
    <t>vozovky</t>
  </si>
  <si>
    <t>442,5+43</t>
  </si>
  <si>
    <t>ostatní plochy</t>
  </si>
  <si>
    <t>Vodorovné konstrukce</t>
  </si>
  <si>
    <t>16</t>
  </si>
  <si>
    <t>451573111</t>
  </si>
  <si>
    <t>Lože pod potrubí, stoky a drobné objekty v otevřeném výkopu z písku a štěrkopísku do 63 mm</t>
  </si>
  <si>
    <t>-1783397514</t>
  </si>
  <si>
    <t xml:space="preserve">Poznámka k souboru cen:
1. Ceny -1111 a -1192 lze použít i pro zřízení sběrných vrstev nad drenážními trubkami.
2. V cenách -5111 a -1192 jsou započteny i náklady na prohození výkopku získaného při zemních
 pracích.
</t>
  </si>
  <si>
    <t>58,8*0,7*0,1</t>
  </si>
  <si>
    <t>Komunikace pozemní</t>
  </si>
  <si>
    <t>17</t>
  </si>
  <si>
    <t>564851111</t>
  </si>
  <si>
    <t>Podklad ze štěrkodrti ŠD s rozprostřením a zhutněním, po zhutnění tl. 150 mm</t>
  </si>
  <si>
    <t>101153414</t>
  </si>
  <si>
    <t>467</t>
  </si>
  <si>
    <t>chodníky</t>
  </si>
  <si>
    <t>17,7+73,9</t>
  </si>
  <si>
    <t xml:space="preserve"> cyklostezka, obytná zóna</t>
  </si>
  <si>
    <t>14,4+7,5</t>
  </si>
  <si>
    <t>parkoviště,autobus.zastávka</t>
  </si>
  <si>
    <t>18,2+5</t>
  </si>
  <si>
    <t xml:space="preserve">plocha pod houpačkou  , chodn.přejezdy </t>
  </si>
  <si>
    <t>53,4</t>
  </si>
  <si>
    <t>odpoč.plochy</t>
  </si>
  <si>
    <t>18</t>
  </si>
  <si>
    <t>564861111</t>
  </si>
  <si>
    <t>Podklad ze štěrkodrti ŠD s rozprostřením a zhutněním, po zhutnění tl. 200 mm</t>
  </si>
  <si>
    <t>1830294876</t>
  </si>
  <si>
    <t>1234,4*2</t>
  </si>
  <si>
    <t>2 vrstvy</t>
  </si>
  <si>
    <t>vozovka pro vozidla ,dle výpisu hl.výměr</t>
  </si>
  <si>
    <t>19</t>
  </si>
  <si>
    <t>-2104262142</t>
  </si>
  <si>
    <t>739</t>
  </si>
  <si>
    <t>vozovka ostatní , dle výpisu hl.výměr</t>
  </si>
  <si>
    <t>20</t>
  </si>
  <si>
    <t>564871111</t>
  </si>
  <si>
    <t>Podklad ze štěrkodrti ŠD s rozprostřením a zhutněním, po zhutnění tl. 250 mm -sanace</t>
  </si>
  <si>
    <t>-9446064</t>
  </si>
  <si>
    <t>1234,4+739</t>
  </si>
  <si>
    <t>565135111</t>
  </si>
  <si>
    <t>Asfaltový beton vrstva podkladní ACP 16 + (obalované kamenivo střednězrnné - OKS) s rozprostřením a zhutněním v pruhu šířky do 3 m, po zhutnění tl. 50 mm</t>
  </si>
  <si>
    <t>1101508739</t>
  </si>
  <si>
    <t xml:space="preserve">Poznámka k souboru cen:
1. ČSN EN 13108-1 připouští pro ACP 16 pouze tl. 50 až 80 mm.
</t>
  </si>
  <si>
    <t>vozovka ostatní ,dle výpisu hl.výměr</t>
  </si>
  <si>
    <t>22</t>
  </si>
  <si>
    <t>565135121</t>
  </si>
  <si>
    <t>Asfaltový beton vrstva podkladní ACP 16 + (obalované kamenivo střednězrnné - OKS) s rozprostřením a zhutněním v pruhu šířky přes 3 m, po zhutnění tl. 50 mm</t>
  </si>
  <si>
    <t>-457537713</t>
  </si>
  <si>
    <t>1234,4</t>
  </si>
  <si>
    <t>23</t>
  </si>
  <si>
    <t>569831111</t>
  </si>
  <si>
    <t>Zpevnění krajnic nebo komunikací pro pěší s rozprostřením a zhutněním, po zhutnění štěrkodrtí tl. 100 mm</t>
  </si>
  <si>
    <t>-917132593</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</si>
  <si>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</si>
  <si>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43</t>
  </si>
  <si>
    <t>24</t>
  </si>
  <si>
    <t>57323117R</t>
  </si>
  <si>
    <t>Postřik spojovací PS bez posypu kamenivem ze silniční kationaktivní emulze, v množství 0,35 kg/m2</t>
  </si>
  <si>
    <t>652430753</t>
  </si>
  <si>
    <t>vozovka pro vozidla,dle výpisu hl.výměr</t>
  </si>
  <si>
    <t>25</t>
  </si>
  <si>
    <t>-1853567432</t>
  </si>
  <si>
    <t>26</t>
  </si>
  <si>
    <t>577133111</t>
  </si>
  <si>
    <t>Asfaltový beton vrstva obrusná ACO 8 (ABJ) s rozprostřením a se zhutněním z nemodifikovaného asfaltu v pruhu šířky do 3 m, po zhutnění tl. 40 mm</t>
  </si>
  <si>
    <t>-910421220</t>
  </si>
  <si>
    <t>27</t>
  </si>
  <si>
    <t>577133121</t>
  </si>
  <si>
    <t>Asfaltový beton vrstva obrusná ACO 8 (ABJ) s rozprostřením a se zhutněním z nemodifikovaného asfaltu v pruhu šířky přes 3 m, po zhutnění tl. 40 mm</t>
  </si>
  <si>
    <t>-319473718</t>
  </si>
  <si>
    <t>vozovka pro vozidla , dle výpisu hl.výměr</t>
  </si>
  <si>
    <t>28</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</si>
  <si>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</si>
  <si>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</si>
  <si>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988766107</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</si>
  <si>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</si>
  <si>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17,7</t>
  </si>
  <si>
    <t>cykostezky</t>
  </si>
  <si>
    <t>73,9</t>
  </si>
  <si>
    <t>obyt .zóna</t>
  </si>
  <si>
    <t>14,4</t>
  </si>
  <si>
    <t>parkoviště</t>
  </si>
  <si>
    <t>7,5</t>
  </si>
  <si>
    <t>zastávka BUS</t>
  </si>
  <si>
    <t>18,2</t>
  </si>
  <si>
    <t>plocha pod houpačkou</t>
  </si>
  <si>
    <t>chodn přejezdy</t>
  </si>
  <si>
    <t>29</t>
  </si>
  <si>
    <t>592450380</t>
  </si>
  <si>
    <t>dlažba zámková profilová základní 20x16,5x6 cm přírodní</t>
  </si>
  <si>
    <t>1388180588</t>
  </si>
  <si>
    <t>190,1*1,01 'Přepočtené koeficientem množství</t>
  </si>
  <si>
    <t>30</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</si>
  <si>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</si>
  <si>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</si>
  <si>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-41611384</t>
  </si>
  <si>
    <t>pro nevidomé,dle výpisu hl.výměr</t>
  </si>
  <si>
    <t>31</t>
  </si>
  <si>
    <t>592452670</t>
  </si>
  <si>
    <t>dlažba skladebná betonová základní pro nevidomé 20 x 10 x 6 cm barevná</t>
  </si>
  <si>
    <t>-1799551503</t>
  </si>
  <si>
    <t>14*1,01 'Přepočtené koeficientem množství</t>
  </si>
  <si>
    <t>32</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</si>
  <si>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</si>
  <si>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</si>
  <si>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-1034677874</t>
  </si>
  <si>
    <t>chodníky ,dle výpisu hl.výměr</t>
  </si>
  <si>
    <t>33</t>
  </si>
  <si>
    <t>1022027071</t>
  </si>
  <si>
    <t>467*1,01 'Přepočtené koeficientem množství</t>
  </si>
  <si>
    <t>Trubní vedení</t>
  </si>
  <si>
    <t>34</t>
  </si>
  <si>
    <t>871315231</t>
  </si>
  <si>
    <t>Kanalizační potrubí z tvrdého PVC v otevřeném výkopu ve sklonu do 20 %, hladkého plnostěnného jednovrstvého, tuhost třídy SN 10 DN 160</t>
  </si>
  <si>
    <t>m</t>
  </si>
  <si>
    <t>-796596496</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</si>
  <si>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</si>
  <si>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58,8</t>
  </si>
  <si>
    <t>35</t>
  </si>
  <si>
    <t>895941111</t>
  </si>
  <si>
    <t>Zřízení vpusti kanalizační uliční z betonových dílců typ UV-50 normální</t>
  </si>
  <si>
    <t>kus</t>
  </si>
  <si>
    <t>318829895</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</si>
  <si>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</si>
  <si>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36</t>
  </si>
  <si>
    <t>592238500</t>
  </si>
  <si>
    <t>dno betonové pro uliční vpusť s výtokovým otvorem 45x33x5 cm</t>
  </si>
  <si>
    <t>253057121</t>
  </si>
  <si>
    <t>37</t>
  </si>
  <si>
    <t>592238570</t>
  </si>
  <si>
    <t>skruž betonová pro uliční vpusť horní 45 x 29,5 x 5 cm</t>
  </si>
  <si>
    <t>-2006814647</t>
  </si>
  <si>
    <t>38</t>
  </si>
  <si>
    <t>592238620</t>
  </si>
  <si>
    <t>skruž betonová pro uliční vpusť středová 45 x 29,5 x 5 cm</t>
  </si>
  <si>
    <t>-1212535408</t>
  </si>
  <si>
    <t>39</t>
  </si>
  <si>
    <t>592238640</t>
  </si>
  <si>
    <t>prstenec betonový pro uliční vpusť vyrovnávací 39 x 6 x 13 cm</t>
  </si>
  <si>
    <t>1363872691</t>
  </si>
  <si>
    <t>40</t>
  </si>
  <si>
    <t>592238660</t>
  </si>
  <si>
    <t>skruž betonová pro uliční vpusť přechodová 45-27/29,5/5 cm</t>
  </si>
  <si>
    <t>1157516187</t>
  </si>
  <si>
    <t>41</t>
  </si>
  <si>
    <t>899203112</t>
  </si>
  <si>
    <t>Osazení mříží litinových včetně rámů a košů na bahno pro třídu zatížení B125, C250</t>
  </si>
  <si>
    <t>-549548931</t>
  </si>
  <si>
    <t xml:space="preserve">Poznámka k souboru cen:
1. V cenách nejsou započteny náklady na dodání mříží, rámů a košů na bahno; tyto náklady se oceňují
 ve specifikaci.
</t>
  </si>
  <si>
    <t>42</t>
  </si>
  <si>
    <t>592238730</t>
  </si>
  <si>
    <t>mříž vtoková s rámem pro uliční vpusti 500/500</t>
  </si>
  <si>
    <t>688832008</t>
  </si>
  <si>
    <t>592238740</t>
  </si>
  <si>
    <t>koš vysoký pro uliční vpusti, žárově zinkovaný plech,pro rám 500/300</t>
  </si>
  <si>
    <t>407831378</t>
  </si>
  <si>
    <t>Ostatní konstrukce a práce, bourání</t>
  </si>
  <si>
    <t>44</t>
  </si>
  <si>
    <t>911331111</t>
  </si>
  <si>
    <t xml:space="preserve">Silniční svodidlo s osazením sloupků zaberaněním ocelové úroveň zádržnosti N1 vzdálenosti sloupků do 2 m jednostranné </t>
  </si>
  <si>
    <t>192328928</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</si>
  <si>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(zinkování, nátěry apod.), které se oceňují samostatně,
 b) krácení a úpravu pásnic a sloupků, toto se oceňuje individuálně.
3. V případě, že se provádí krácení svodnic nebo sloupků, se krácená část neodečítá.
</t>
  </si>
  <si>
    <t>26,5+25</t>
  </si>
  <si>
    <t>45</t>
  </si>
  <si>
    <t>914111111</t>
  </si>
  <si>
    <t>Montáž svislé dopravní značky základní velikosti do 1 m2 objímkami na sloupky nebo konzoly</t>
  </si>
  <si>
    <t>-1975569722</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</si>
  <si>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</si>
  <si>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P2</t>
  </si>
  <si>
    <t>P4</t>
  </si>
  <si>
    <t>P6</t>
  </si>
  <si>
    <t>P1</t>
  </si>
  <si>
    <t>46</t>
  </si>
  <si>
    <t>404440004</t>
  </si>
  <si>
    <t>značka dopravní svislá výstražná reflexní  zmenšená  P1,P2,P4 ,P6</t>
  </si>
  <si>
    <t>1329215323</t>
  </si>
  <si>
    <t>47</t>
  </si>
  <si>
    <t>465279497</t>
  </si>
  <si>
    <t>1+2+3+2+2+2+3+2</t>
  </si>
  <si>
    <t>48</t>
  </si>
  <si>
    <t>404440141</t>
  </si>
  <si>
    <t xml:space="preserve">značka dopravní svislá reflexní zmenšená IJ4a,IP6,IP4b,IP19,IP11b,IZ4a,b TZ 5a ,b </t>
  </si>
  <si>
    <t>1828563921</t>
  </si>
  <si>
    <t>49</t>
  </si>
  <si>
    <t>806121837</t>
  </si>
  <si>
    <t>2+2</t>
  </si>
  <si>
    <t>C8a,C8b</t>
  </si>
  <si>
    <t>2+2+1</t>
  </si>
  <si>
    <t>B2,IP4b,C3a</t>
  </si>
  <si>
    <t>4+2+2</t>
  </si>
  <si>
    <t>C1,B24a,B24b</t>
  </si>
  <si>
    <t>IZ5a,IZ5b</t>
  </si>
  <si>
    <t>2+2+1+1</t>
  </si>
  <si>
    <t>A30,A31a,A31b,A31c</t>
  </si>
  <si>
    <t>A32a</t>
  </si>
  <si>
    <t>IS12a</t>
  </si>
  <si>
    <t>C2f</t>
  </si>
  <si>
    <t>IP11b</t>
  </si>
  <si>
    <t>50</t>
  </si>
  <si>
    <t>404442120</t>
  </si>
  <si>
    <t xml:space="preserve">značka dopravní svislá reflexní zmanšená   A30,,A31a,b,c, A32a,B2, B24a,b,  ,C1,C2f,C3a,C8a,b,E2b,E2c </t>
  </si>
  <si>
    <t>-1758893667</t>
  </si>
  <si>
    <t>51</t>
  </si>
  <si>
    <t>914511112</t>
  </si>
  <si>
    <t>Montáž sloupku dopravních značek délky do 3,5 m do hliníkové patky</t>
  </si>
  <si>
    <t>-87803792</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</si>
  <si>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</si>
  <si>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77</t>
  </si>
  <si>
    <t>52</t>
  </si>
  <si>
    <t>404452250</t>
  </si>
  <si>
    <t>sloupek Zn 60 - 350</t>
  </si>
  <si>
    <t>-344022050</t>
  </si>
  <si>
    <t>53</t>
  </si>
  <si>
    <t>404452400</t>
  </si>
  <si>
    <t>patka hliníková pro sloupek D 60 mm</t>
  </si>
  <si>
    <t>-1454416660</t>
  </si>
  <si>
    <t>54</t>
  </si>
  <si>
    <t>404452530</t>
  </si>
  <si>
    <t>víčko plastové na sloupek 60</t>
  </si>
  <si>
    <t>909749570</t>
  </si>
  <si>
    <t>55</t>
  </si>
  <si>
    <t>404452560</t>
  </si>
  <si>
    <t>upínací svorka na sloupek D 60 mm</t>
  </si>
  <si>
    <t>1484027600</t>
  </si>
  <si>
    <t>56</t>
  </si>
  <si>
    <t>915211112</t>
  </si>
  <si>
    <t>Vodorovné dopravní značení stříkaným plastem dělící čára šířky 125 mm souvislá bílá retroreflexní</t>
  </si>
  <si>
    <t>1028554989</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</si>
  <si>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</si>
  <si>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132,9</t>
  </si>
  <si>
    <t>V1a</t>
  </si>
  <si>
    <t>419,3</t>
  </si>
  <si>
    <t>V4</t>
  </si>
  <si>
    <t>57</t>
  </si>
  <si>
    <t>915211122</t>
  </si>
  <si>
    <t>Vodorovné dopravní značení stříkaným plastem dělící čára šířky 125 mm přerušovaná bílá retroreflexní</t>
  </si>
  <si>
    <t>1668470163</t>
  </si>
  <si>
    <t>340,2</t>
  </si>
  <si>
    <t>V2b,dle výpisu hl.výměr</t>
  </si>
  <si>
    <t>58</t>
  </si>
  <si>
    <t>915221112</t>
  </si>
  <si>
    <t>Vodorovné dopravní značení stříkaným plastem vodící čára bílá šířky 250 mm souvislá retroreflexní</t>
  </si>
  <si>
    <t>-145751753</t>
  </si>
  <si>
    <t>22,4</t>
  </si>
  <si>
    <t>V5</t>
  </si>
  <si>
    <t>59</t>
  </si>
  <si>
    <t>915231112</t>
  </si>
  <si>
    <t>Vodorovné dopravní značení stříkaným plastem přechody pro chodce, šipky, symboly nápisy bílé retroreflexní</t>
  </si>
  <si>
    <t>1426919165</t>
  </si>
  <si>
    <t>V9a</t>
  </si>
  <si>
    <t>12,5</t>
  </si>
  <si>
    <t>V7a</t>
  </si>
  <si>
    <t>14,9+3,8</t>
  </si>
  <si>
    <t>V13+V11a</t>
  </si>
  <si>
    <t>60</t>
  </si>
  <si>
    <t>916131213</t>
  </si>
  <si>
    <t>Osazení silničního obrubníku betonového se zřízením lože, s vyplněním a zatřením spár cementovou maltou stojatého s boční opěrou z betonu prostého tř. C 20/25, do lože z betonu prostého téže značky</t>
  </si>
  <si>
    <t>811975659</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</si>
  <si>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</si>
  <si>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601</t>
  </si>
  <si>
    <t>61</t>
  </si>
  <si>
    <t>592174500</t>
  </si>
  <si>
    <t>obrubník betonový chodníkový silniční vibrolisovaný 100x15x30 cm</t>
  </si>
  <si>
    <t>1914200121</t>
  </si>
  <si>
    <t>601*1,01 'Přepočtené koeficientem množství</t>
  </si>
  <si>
    <t>62</t>
  </si>
  <si>
    <t>916231213</t>
  </si>
  <si>
    <t>Osazení chodníkového obrubníku betonového se zřízením lože, s vyplněním a zatřením spár cementovou maltou stojatého s boční opěrou z betonu prostého tř. C 12/15, do lože z betonu prostého téže značky</t>
  </si>
  <si>
    <t>916119113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</si>
  <si>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</si>
  <si>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582</t>
  </si>
  <si>
    <t>63</t>
  </si>
  <si>
    <t>592174090</t>
  </si>
  <si>
    <t>obrubník betonový chodníkový vibrolisovaný 100x8x25 cm</t>
  </si>
  <si>
    <t>1557245548</t>
  </si>
  <si>
    <t>582*1,01 'Přepočtené koeficientem množství</t>
  </si>
  <si>
    <t>64</t>
  </si>
  <si>
    <t>916331112</t>
  </si>
  <si>
    <t>Osazení zahradního obrubníku betonového s ložem tl. od 50 do 100 mm z betonu prostého tř. C 12/15 s boční opěrou z betonu prostého tř. C 12/15</t>
  </si>
  <si>
    <t>925014029</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</si>
  <si>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</si>
  <si>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471,1</t>
  </si>
  <si>
    <t>65</t>
  </si>
  <si>
    <t>592172120</t>
  </si>
  <si>
    <t>obrubník betonový zahradní  šedý 100 x 5 x 20 cm</t>
  </si>
  <si>
    <t>-484814186</t>
  </si>
  <si>
    <t>471,1*1,01 'Přepočtené koeficientem množství</t>
  </si>
  <si>
    <t>66</t>
  </si>
  <si>
    <t>916991121</t>
  </si>
  <si>
    <t>Lože pod obrubníky, krajníky nebo obruby z dlažebních kostek z betonu prostého tř. C 16/20</t>
  </si>
  <si>
    <t>1970129562</t>
  </si>
  <si>
    <t>551,2*0,3*0,1</t>
  </si>
  <si>
    <t>67</t>
  </si>
  <si>
    <t>935112211</t>
  </si>
  <si>
    <t>Osazení betonového příkopového žlabu s vyplněním a zatřením spár cementovou maltou s ložem tl. 100 mm z betonu prostého tř. C 12/15 z betonových příkopových tvárnic šířky přes 500 do 800 mm</t>
  </si>
  <si>
    <t>895182462</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</si>
  <si>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</si>
  <si>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68</t>
  </si>
  <si>
    <t>592274960</t>
  </si>
  <si>
    <t>žlabovka betonová příkopová přírodní 33x59x8 cm</t>
  </si>
  <si>
    <t>1666902914</t>
  </si>
  <si>
    <t>139*1,01 'Přepočtené koeficientem množství</t>
  </si>
  <si>
    <t>69</t>
  </si>
  <si>
    <t>936005221</t>
  </si>
  <si>
    <t>Montáž dětské houpačky kládové dvoumístné</t>
  </si>
  <si>
    <t>2002883408</t>
  </si>
  <si>
    <t xml:space="preserve">Poznámka k souboru cen:
1. V cenách jsou započteny i náklady na:
 a) zemní práce s odhozem výkopku na vzdálenost do 3 m,
 b) montáž houpačky včetně upevňovacího materiálu.
2. V cenách nejsou započteny náklady na:
 a) dodání houpačky, tyto se oceňují ve specifikaci,
 b) odklizení výkopku, tyto se oceňují cenami části A 01, katalogu 800-1 Zemní práce.
</t>
  </si>
  <si>
    <t>70</t>
  </si>
  <si>
    <t>749200010</t>
  </si>
  <si>
    <t>houpačka kládová dvoumístná, výška 1,3 m, min.plocha 2,7 x 7 x 2,7 m</t>
  </si>
  <si>
    <t>-2023890760</t>
  </si>
  <si>
    <t>71</t>
  </si>
  <si>
    <t>936005232</t>
  </si>
  <si>
    <t>Montáž dětské houpačky pružinové dvoumístné</t>
  </si>
  <si>
    <t>575755035</t>
  </si>
  <si>
    <t>72</t>
  </si>
  <si>
    <t>749200100</t>
  </si>
  <si>
    <t>houpačka pružinová, pes dvojitá PE, výška 1,2 m, sedák 0,6 m</t>
  </si>
  <si>
    <t>353130968</t>
  </si>
  <si>
    <t>73</t>
  </si>
  <si>
    <t>936009122</t>
  </si>
  <si>
    <t>Bezpečnostní dopadová plocha na dětském hřišti tloušťky 40 cm z písku</t>
  </si>
  <si>
    <t>-1909307539</t>
  </si>
  <si>
    <t xml:space="preserve">Poznámka k souboru cen:
1. V cenách jsou započteny i náklady na:
 a) zemní práce s odhozem výkopku na vzdálenost do 3 m,
 b) položení geotextilie.
2. V cenách nejsou započteny náklady na:
 a) zřízení obrubníku, tyto se oceňují cenami části A02 katalogu 823-1 Plochy a úprava území,
 b) odklizení výkopku, tyto se oceňují cenami části A 01 katalogu 800-1 Zemní práce.
</t>
  </si>
  <si>
    <t>74</t>
  </si>
  <si>
    <t>936104213</t>
  </si>
  <si>
    <t>Montáž odpadkového koše přichycením kotevními šrouby</t>
  </si>
  <si>
    <t>-1043946032</t>
  </si>
  <si>
    <t xml:space="preserve">Poznámka k souboru cen:
1. V ceně-4211 jsou započteny i náklady na zemní práce.
2. V cenách -4212 a -4213 jsou započteny i náklady na upevňovací materiál.
3. V cenách nejsou započteny náklady na dodání odpadkového koše, tyto se oceňují ve specifikaci.
</t>
  </si>
  <si>
    <t>75</t>
  </si>
  <si>
    <t>749101300</t>
  </si>
  <si>
    <t>koš odpadkový kovový (kotvený,uzamykatelný), výška 88,5 cm, šířka 37 cm, obsah 60 l</t>
  </si>
  <si>
    <t>1689013169</t>
  </si>
  <si>
    <t>76</t>
  </si>
  <si>
    <t>936124112</t>
  </si>
  <si>
    <t>Montáž lavičky parkové stabilní se zabetonováním noh</t>
  </si>
  <si>
    <t>-767071650</t>
  </si>
  <si>
    <t xml:space="preserve">Poznámka k souboru cen: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části A 01 katalogu 800-1 Zemní práce.
</t>
  </si>
  <si>
    <t>749101060</t>
  </si>
  <si>
    <t>lavička s opěradlem (kotvená) 180 x 62,5 x 75,5 cm  konstrukce - litina, sedák - dřevo</t>
  </si>
  <si>
    <t>-124777187</t>
  </si>
  <si>
    <t>78</t>
  </si>
  <si>
    <t>936174311</t>
  </si>
  <si>
    <t>Montáž stojanu na kola přichyceného kotevními šrouby 5 kol</t>
  </si>
  <si>
    <t>10933725</t>
  </si>
  <si>
    <t xml:space="preserve">Poznámka k souboru cen:
1. V cenách jsou započteny i náklady na upevňovací materiál.
2. V cenách nejsou započteny náklady na dodání stojanu, tyto se oceňují ve specifikaci.
</t>
  </si>
  <si>
    <t>79</t>
  </si>
  <si>
    <t>749101510</t>
  </si>
  <si>
    <t>stojan na kola na 5 kol jednostranný, kov  57 x 175 x 50 cm</t>
  </si>
  <si>
    <t>-567560330</t>
  </si>
  <si>
    <t>80</t>
  </si>
  <si>
    <t>93617991R</t>
  </si>
  <si>
    <t xml:space="preserve">D + M buňky na uschování kol </t>
  </si>
  <si>
    <t>1788909656</t>
  </si>
  <si>
    <t>81</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</si>
  <si>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</si>
  <si>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</si>
  <si>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-527696004</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</si>
  <si>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</si>
  <si>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997</t>
  </si>
  <si>
    <t>Přesun sutě</t>
  </si>
  <si>
    <t>82</t>
  </si>
  <si>
    <t>997013831</t>
  </si>
  <si>
    <t>Poplatek za uložení stavebního odpadu na skládce (skládkovné) směsného</t>
  </si>
  <si>
    <t>823528541</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</si>
  <si>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</si>
  <si>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77*0,035</t>
  </si>
  <si>
    <t>svodidlo</t>
  </si>
  <si>
    <t>83</t>
  </si>
  <si>
    <t>997221551</t>
  </si>
  <si>
    <t>Vodorovná doprava suti bez naložení, ale se složením a s hrubým urovnáním ze sypkých materiálů, na vzdálenost do 1 km</t>
  </si>
  <si>
    <t>-1746597978</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</si>
  <si>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</si>
  <si>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199,68</t>
  </si>
  <si>
    <t xml:space="preserve">frézovaná drť bude oprodáne zhotoviteli </t>
  </si>
  <si>
    <t>84</t>
  </si>
  <si>
    <t>997221571</t>
  </si>
  <si>
    <t>Vodorovná doprava vybouraných hmot bez naložení, ale se složením a s hrubým urovnáním na vzdálenost do 1 km</t>
  </si>
  <si>
    <t>556847588</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</si>
  <si>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</si>
  <si>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85</t>
  </si>
  <si>
    <t>997221579</t>
  </si>
  <si>
    <t>Vodorovná doprava vybouraných hmot bez naložení, ale se složením a s hrubým urovnáním na vzdálenost Příplatek k ceně za každý další i započatý 1 km přes 1 km</t>
  </si>
  <si>
    <t>-279062117</t>
  </si>
  <si>
    <t>2,695*14</t>
  </si>
  <si>
    <t>86</t>
  </si>
  <si>
    <t>997221612</t>
  </si>
  <si>
    <t>Nakládání na dopravní prostředky pro vodorovnou dopravu vybouraných hmot</t>
  </si>
  <si>
    <t>-1229768758</t>
  </si>
  <si>
    <t xml:space="preserve">Poznámka k souboru cen:
1. Ceny lze použít i pro překládání při lomené dopravě.
2. Ceny nelze použít při dopravě po železnici, po vodě nebo neobvyklými dopravními prostředky.
</t>
  </si>
  <si>
    <t>2,695</t>
  </si>
  <si>
    <t>998</t>
  </si>
  <si>
    <t>Přesun hmot</t>
  </si>
  <si>
    <t>87</t>
  </si>
  <si>
    <t>998225111</t>
  </si>
  <si>
    <t>Přesun hmot pro komunikace s krytem z kameniva, monolitickým betonovým nebo živičným dopravní vzdálenost do 200 m jakékoliv délky objektu</t>
  </si>
  <si>
    <t>-1736744590</t>
  </si>
  <si>
    <t xml:space="preserve">Poznámka k souboru cen:
1. Ceny lze použít i pro plochy letišť s krytem monolitickým betonovým nebo živičným.
</t>
  </si>
  <si>
    <t>SK3202 - SO 301 Dešťová kanalizace</t>
  </si>
  <si>
    <t xml:space="preserve">    2 - Zakládání</t>
  </si>
  <si>
    <t xml:space="preserve">    3 - Svislé a kompletní konstrukce</t>
  </si>
  <si>
    <t>121101101</t>
  </si>
  <si>
    <t>Sejmutí ornice nebo lesní půdy s vodorovným přemístěním na hromady v místě upotřebení nebo na dočasné či trvalé skládky se složením, na vzdálenost do 50 m</t>
  </si>
  <si>
    <t>-287491243</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</si>
  <si>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</si>
  <si>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10,5*1,9*0,1</t>
  </si>
  <si>
    <t>výkop mimo stavbu</t>
  </si>
  <si>
    <t>132301202</t>
  </si>
  <si>
    <t>Hloubení zapažených i nezapažených rýh šířky přes 600 do 2 000 mm s urovnáním dna do předepsaného profilu a spádu v hornině tř. 4 přes 100 do 1 000 m3</t>
  </si>
  <si>
    <t>-480554603</t>
  </si>
  <si>
    <t>(1,2+1,35+1,15+2,2+1,84+1,89+1,67)/7*0,9*55,71</t>
  </si>
  <si>
    <t>(1,15+1,18+1,06+0,95+0,78+0,83)/6*0,9*30,42</t>
  </si>
  <si>
    <t>-1978414137</t>
  </si>
  <si>
    <t>108,089*1/2</t>
  </si>
  <si>
    <t>151101102</t>
  </si>
  <si>
    <t>Zřízení pažení a rozepření stěn rýh pro podzemní vedení pro všechny šířky rýhy příložné pro jakoukoliv mezerovitost, hloubky do 4 m</t>
  </si>
  <si>
    <t>-1544585423</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</si>
  <si>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</si>
  <si>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55,71*1,614*2+30,42*0,992*2</t>
  </si>
  <si>
    <t>151101112</t>
  </si>
  <si>
    <t>Odstranění pažení a rozepření stěn rýh pro podzemní vedení s uložením materiálu na vzdálenost do 3 m od kraje výkopu příložné, hloubky přes 2 do 4 m</t>
  </si>
  <si>
    <t>1666829207</t>
  </si>
  <si>
    <t>162301101</t>
  </si>
  <si>
    <t>Vodorovné přemístění výkopku nebo sypaniny po suchu na obvyklém dopravním prostředku, bez naložení výkopku, avšak se složením bez rozhrnutí z horniny tř. 1 až 4 na vzdálenost přes 50 do 500 m</t>
  </si>
  <si>
    <t>186794275</t>
  </si>
  <si>
    <t>94865403</t>
  </si>
  <si>
    <t>108,089</t>
  </si>
  <si>
    <t>-1144236412</t>
  </si>
  <si>
    <t>174101101</t>
  </si>
  <si>
    <t>Zásyp sypaninou z jakékoliv horniny s uložením výkopku ve vrstvách se zhutněním jam, šachet, rýh nebo kolem objektů v těchto vykopávkách</t>
  </si>
  <si>
    <t>2135735515</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</si>
  <si>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</si>
  <si>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382,5</t>
  </si>
  <si>
    <t>-(15,3+99,45+42,39)</t>
  </si>
  <si>
    <t>Zásyp z nakupovaných materiálů s uložením výkopku ve vrstvách se zhutněním jam, šachet, rýh nebo kolem objektů v těchto vykopávkách</t>
  </si>
  <si>
    <t>63022137</t>
  </si>
  <si>
    <t>-13,565-7,752-36,054</t>
  </si>
  <si>
    <t>-3,14*0,3*0,3*1,4*2</t>
  </si>
  <si>
    <t>-3,14*0,62*0,62*1,15</t>
  </si>
  <si>
    <t>583312010</t>
  </si>
  <si>
    <t>štěrkopísek netříděný stabilizační zemina</t>
  </si>
  <si>
    <t>775548616</t>
  </si>
  <si>
    <t>48,539*2 'Přepočtené koeficientem množství</t>
  </si>
  <si>
    <t>72216558</t>
  </si>
  <si>
    <t>55,71*0,9*0,5-3,14*0,1*0,1*55,71+30,42*0,9*0,3-3,14*0,1*0,1*30,42</t>
  </si>
  <si>
    <t>583313460</t>
  </si>
  <si>
    <t>kamenivo těžené drobné frakce 0-4</t>
  </si>
  <si>
    <t>874636374</t>
  </si>
  <si>
    <t>30,578*2 'Přepočtené koeficientem množství</t>
  </si>
  <si>
    <t>181301101</t>
  </si>
  <si>
    <t>Rozprostření a urovnání ornice v rovině nebo ve svahu sklonu do 1:5 při souvislé ploše do 500 m2, tl. vrstvy do 100 mm</t>
  </si>
  <si>
    <t>-335273238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</si>
  <si>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</si>
  <si>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10,5*1,9</t>
  </si>
  <si>
    <t>181411131</t>
  </si>
  <si>
    <t>Založení trávníku na půdě předem připravené plochy do 1000 m2 výsevem včetně utažení parkového v rovině nebo na svahu do 1:5</t>
  </si>
  <si>
    <t>701095927</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</si>
  <si>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</si>
  <si>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005724100</t>
  </si>
  <si>
    <t>osivo směs travní parková</t>
  </si>
  <si>
    <t>kg</t>
  </si>
  <si>
    <t>-1668549679</t>
  </si>
  <si>
    <t>19,95*0,015 'Přepočtené koeficientem množství</t>
  </si>
  <si>
    <t>181951101</t>
  </si>
  <si>
    <t>Úprava pláně vyrovnáním výškových rozdílů v hornině tř. 1 až 4 bez zhutnění</t>
  </si>
  <si>
    <t>474731346</t>
  </si>
  <si>
    <t>Zakládání</t>
  </si>
  <si>
    <t>211971121</t>
  </si>
  <si>
    <t>Zřízení opláštění výplně z geotextilie odvodňovacích žeber nebo trativodů v rýze nebo zářezu se stěnami svislými nebo šikmými o sklonu přes 1:2 při rozvinuté šířce opláštění do 2,5 m</t>
  </si>
  <si>
    <t>-246442167</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</si>
  <si>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</si>
  <si>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15*0,63*1</t>
  </si>
  <si>
    <t>obalení hrdel - přípojka</t>
  </si>
  <si>
    <t>693111490</t>
  </si>
  <si>
    <t>geotextilie netkaná PP 500 g/m2 do š 8,8 m</t>
  </si>
  <si>
    <t>-1495995065</t>
  </si>
  <si>
    <t>9,45*1,15 'Přepočtené koeficientem množství</t>
  </si>
  <si>
    <t>212532111</t>
  </si>
  <si>
    <t>Lože pro trativody z kameniva hrubého drceného</t>
  </si>
  <si>
    <t>1988645845</t>
  </si>
  <si>
    <t xml:space="preserve">Poznámka k souboru cen:
1. V cenách jsou započteny i náklady na vyčištění dna rýh a na urovnání povrchu lože.
2. V ceně materiálu jsou započteny i náklady na prohození výkopku.
</t>
  </si>
  <si>
    <t>86,13*0,1*0,1</t>
  </si>
  <si>
    <t>212755214</t>
  </si>
  <si>
    <t>Trativody bez lože z drenážních trubek plastových flexibilních D 100 mm</t>
  </si>
  <si>
    <t>1511510210</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</si>
  <si>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</si>
  <si>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55,71+30,42</t>
  </si>
  <si>
    <t>při výskytu spodní vody</t>
  </si>
  <si>
    <t>213141111</t>
  </si>
  <si>
    <t>Zřízení vrstvy z geotextilie filtrační, separační, odvodňovací, ochranné, výztužné nebo protierozní v rovině nebo ve sklonu do 1:5, šířky do 3 m</t>
  </si>
  <si>
    <t>1520997939</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</si>
  <si>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</si>
  <si>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86,13*0,9</t>
  </si>
  <si>
    <t>693110730</t>
  </si>
  <si>
    <t>geotextilie z polypropylenových vláken netkaná, šíře 500 cm, 300 g/m2</t>
  </si>
  <si>
    <t>677003943</t>
  </si>
  <si>
    <t>77,517*1,15 'Přepočtené koeficientem množství</t>
  </si>
  <si>
    <t>Svislé a kompletní konstrukce</t>
  </si>
  <si>
    <t>359901211</t>
  </si>
  <si>
    <t>Monitoring stok (kamerový systém) jakékoli výšky nová kanalizace</t>
  </si>
  <si>
    <t>988068844</t>
  </si>
  <si>
    <t xml:space="preserve">Poznámka k souboru cen:
1. V ceně jsou započteny náklady na zhotovení záznamu o prohlídce a protokolu prohlídky.
</t>
  </si>
  <si>
    <t>451541111</t>
  </si>
  <si>
    <t>Lože pod potrubí, stoky a drobné objekty v otevřeném výkopu ze štěrkodrtě 0-63 mm</t>
  </si>
  <si>
    <t>395574285</t>
  </si>
  <si>
    <t>86,13*0,9*(0,15+0,2)*1/2</t>
  </si>
  <si>
    <t>1021907138</t>
  </si>
  <si>
    <t>55,71*0,9*0,1</t>
  </si>
  <si>
    <t>452311131</t>
  </si>
  <si>
    <t>Podkladní a zajišťovací konstrukce z betonu prostého v otevřeném výkopu desky pod potrubí, stoky a drobné objekty z betonu tř. C 12/15</t>
  </si>
  <si>
    <t>-398554189</t>
  </si>
  <si>
    <t xml:space="preserve">Poznámka k souboru cen:
1. Ceny -1121 až -1181 a -1192 lze použít i pro ochrannou vrstvu pod železobetonové konstrukce.
2. Ceny -2121 až -2181 a -2192 jsou určeny pro jakékoliv úkosy sedel.
</t>
  </si>
  <si>
    <t>30,42*0,9*0,5</t>
  </si>
  <si>
    <t>podkl.bet</t>
  </si>
  <si>
    <t>452311141</t>
  </si>
  <si>
    <t>Podkladní a zajišťovací konstrukce z betonu prostého v otevřeném výkopu desky pod potrubí, stoky a drobné objekty z betonu tř. C 16/20</t>
  </si>
  <si>
    <t>703706005</t>
  </si>
  <si>
    <t>30,42*0,9*0,1</t>
  </si>
  <si>
    <t>452368211</t>
  </si>
  <si>
    <t>Výztuž podkladních desek, bloků nebo pražců v otevřeném výkopu ze svařovaných sítí typu Kari</t>
  </si>
  <si>
    <t>1992842883</t>
  </si>
  <si>
    <t>3,12/1000*1,2*30,42*0,9</t>
  </si>
  <si>
    <t>871350310</t>
  </si>
  <si>
    <t>Montáž kanalizačního potrubí z plastů z polypropylenu PP hladkého plnostěnného SN 8 DN 200</t>
  </si>
  <si>
    <t>-453455035</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</si>
  <si>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</si>
  <si>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286112670</t>
  </si>
  <si>
    <t>trubka kanalizační plastová s hrdlem KG 200X5,9X5M SN8</t>
  </si>
  <si>
    <t>-619152449</t>
  </si>
  <si>
    <t>892351111</t>
  </si>
  <si>
    <t>Tlakové zkoušky vodou na potrubí DN 150 nebo 200</t>
  </si>
  <si>
    <t>2023427912</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</si>
  <si>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</si>
  <si>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892372111</t>
  </si>
  <si>
    <t>Tlakové zkoušky vodou zabezpečení konců potrubí při tlakových zkouškách DN do 300</t>
  </si>
  <si>
    <t>-921134900</t>
  </si>
  <si>
    <t>894411111</t>
  </si>
  <si>
    <t>Zřízení šachet kanalizačních z betonových dílců výšky vstupu do 1,50 m s obložením dna betonem tř. C 25/30, na potrubí DN do 200</t>
  </si>
  <si>
    <t>-949571743</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</si>
  <si>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</si>
  <si>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S2</t>
  </si>
  <si>
    <t>592243381</t>
  </si>
  <si>
    <t>dno betonové šachty kanalizační přímé 100/60</t>
  </si>
  <si>
    <t>-1708535886</t>
  </si>
  <si>
    <t>592243050</t>
  </si>
  <si>
    <t>skruž betonová šachtová 100x25x12 cm</t>
  </si>
  <si>
    <t>-218701117</t>
  </si>
  <si>
    <t>592243150</t>
  </si>
  <si>
    <t>deska betonová zákrytová pro čtvercové šachty 100/62,5 x 16,5 cm</t>
  </si>
  <si>
    <t>1593479484</t>
  </si>
  <si>
    <t>592243200</t>
  </si>
  <si>
    <t>prstenec šachetní betonový vyrovnávací 62,5x12x6 cm</t>
  </si>
  <si>
    <t>2074435773</t>
  </si>
  <si>
    <t>89441111R</t>
  </si>
  <si>
    <t xml:space="preserve">Oprava stáv. šachty , reprof. malta stěny a dno, vybourání otvoru a osazení šachrt.vložky s dodáním </t>
  </si>
  <si>
    <t>-1840676490</t>
  </si>
  <si>
    <t>894812317</t>
  </si>
  <si>
    <t>Revizní a čistící šachta z polypropylenu PP pro hladké trouby DN 600 šachtové dno (DN šachty / DN trubního vedení) DN 600/200 s přítokem tvaru T</t>
  </si>
  <si>
    <t>2115266336</t>
  </si>
  <si>
    <t xml:space="preserve">Poznámka k souboru cen:
1. V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</si>
  <si>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Š3,4</t>
  </si>
  <si>
    <t>894812331</t>
  </si>
  <si>
    <t>Revizní a čistící šachta z polypropylenu PP pro hladké trouby DN 600 roura šachtová korugovaná, světlé hloubky 1 000 mm</t>
  </si>
  <si>
    <t>345719632</t>
  </si>
  <si>
    <t>894812332</t>
  </si>
  <si>
    <t>Revizní a čistící šachta z polypropylenu PP pro hladké trouby DN 600 roura šachtová korugovaná, světlé hloubky 2 000 mm</t>
  </si>
  <si>
    <t>495344662</t>
  </si>
  <si>
    <t>894812339</t>
  </si>
  <si>
    <t>Revizní a čistící šachta z polypropylenu PP pro hladké trouby DN 600 Příplatek k cenám 2331 - 2334 za uříznutí šachtové roury</t>
  </si>
  <si>
    <t>-829102118</t>
  </si>
  <si>
    <t>894812356</t>
  </si>
  <si>
    <t>Revizní a čistící šachta z polypropylenu PP pro hladké trouby DN 600 poklop (mříž) litinový pro zatížení od 1,5 t do 12,5 t s betonovým prstencem</t>
  </si>
  <si>
    <t>289318186</t>
  </si>
  <si>
    <t>899103112</t>
  </si>
  <si>
    <t>Osazení poklopů litinových a ocelových včetně rámů pro třídu zatížení B125, C250</t>
  </si>
  <si>
    <t>-1576173072</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</si>
  <si>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</si>
  <si>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552410100</t>
  </si>
  <si>
    <t>poklop třída B 125, kruhový rám, vstup 600 mm s ventilací</t>
  </si>
  <si>
    <t>499695693</t>
  </si>
  <si>
    <t>899104112</t>
  </si>
  <si>
    <t>Osazení poklopů litinových a ocelových včetně rámů pro třídu zatížení D400, E600</t>
  </si>
  <si>
    <t>-1246672181</t>
  </si>
  <si>
    <t>592246610</t>
  </si>
  <si>
    <t>poklop šachtový betonová výplň+ litina 785(610)x160 mm, s odvětráním</t>
  </si>
  <si>
    <t>-1254770625</t>
  </si>
  <si>
    <t>899623151</t>
  </si>
  <si>
    <t>Obetonování potrubí nebo zdiva stok betonem prostým v otevřeném výkopu, beton tř. C 16/20</t>
  </si>
  <si>
    <t>-1713145313</t>
  </si>
  <si>
    <t xml:space="preserve">Poznámka k souboru cen:
1. Obetonování zdiva stok ve štole se oceňuje cenami souboru cen 359 31-02 Výplň za rubem cihelného
 zdiva stok části A 03 tohoto katalogu.
</t>
  </si>
  <si>
    <t>30,42*0,9*0,45-3,14*0,1*0,1*30,42</t>
  </si>
  <si>
    <t>998276101</t>
  </si>
  <si>
    <t>Přesun hmot pro trubní vedení hloubené z trub z plastických hmot nebo sklolaminátových pro vodovody nebo kanalizace v otevřeném výkopu dopravní vzdálenost do 15 m</t>
  </si>
  <si>
    <t>-795239123</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</si>
  <si>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</si>
  <si>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998276124</t>
  </si>
  <si>
    <t>Přesun hmot pro trubní vedení hloubené z trub z plastických hmot nebo sklolaminátových Příplatek k cenám za zvětšený přesun přes vymezenou největší dopravní vzdálenost do 500 m</t>
  </si>
  <si>
    <t>-564806662</t>
  </si>
  <si>
    <t>SK3206 - SO 402 Světelná signalizace</t>
  </si>
  <si>
    <t>PSV - Práce a dodávky PSV</t>
  </si>
  <si>
    <t xml:space="preserve">    741 - Elektroinstalace - montáže</t>
  </si>
  <si>
    <t xml:space="preserve">    742 - Elektroinstalace - slaboproud</t>
  </si>
  <si>
    <t xml:space="preserve">    751 - C 46 M Zemní práce </t>
  </si>
  <si>
    <t xml:space="preserve">    761 - Materiály </t>
  </si>
  <si>
    <t xml:space="preserve">    762 - Dodávky zařízení - (specifikace ) </t>
  </si>
  <si>
    <t>PSV</t>
  </si>
  <si>
    <t>Práce a dodávky PSV</t>
  </si>
  <si>
    <t>741</t>
  </si>
  <si>
    <t>Elektroinstalace - montáže</t>
  </si>
  <si>
    <t>741000001</t>
  </si>
  <si>
    <t xml:space="preserve">ukončení zem. vodiče FeZn 10 mm </t>
  </si>
  <si>
    <t>-2018302330</t>
  </si>
  <si>
    <t>741000002</t>
  </si>
  <si>
    <t>ukončení kab.smršť .zákl. do 5 x 4 mm2</t>
  </si>
  <si>
    <t>1395236387</t>
  </si>
  <si>
    <t>741000003</t>
  </si>
  <si>
    <t>ukončení kab.smršť. zákl. do 7 x 4 mm2</t>
  </si>
  <si>
    <t>-1747786452</t>
  </si>
  <si>
    <t>741000004</t>
  </si>
  <si>
    <t>ukončení kab. smršť. zákl. do 12 x 4 mm2</t>
  </si>
  <si>
    <t>1266181520</t>
  </si>
  <si>
    <t>741000005</t>
  </si>
  <si>
    <t xml:space="preserve">uzem.vedení v zemi FeZn prům. 10 vč.svorek ,propoj. aj </t>
  </si>
  <si>
    <t>-1915075612</t>
  </si>
  <si>
    <t>741000006</t>
  </si>
  <si>
    <t>CMSM 5C x 1,5 mm2 ( VU )</t>
  </si>
  <si>
    <t>-1413518689</t>
  </si>
  <si>
    <t>741000007</t>
  </si>
  <si>
    <t>CYKY 3J x 4 mm2 ( VU )</t>
  </si>
  <si>
    <t>1260969591</t>
  </si>
  <si>
    <t>741000008</t>
  </si>
  <si>
    <t>CYKY 7 x 1,5 mm2 ( VU )</t>
  </si>
  <si>
    <t>-500432971</t>
  </si>
  <si>
    <t>741000009</t>
  </si>
  <si>
    <t>CYKY 12 x 1,5 mm2 ( VU )</t>
  </si>
  <si>
    <t>-100002209</t>
  </si>
  <si>
    <t>741000021</t>
  </si>
  <si>
    <t xml:space="preserve">Podružný materiál 5% </t>
  </si>
  <si>
    <t>1223370931</t>
  </si>
  <si>
    <t>741000022</t>
  </si>
  <si>
    <t xml:space="preserve">PPV elektromontáží 1 % </t>
  </si>
  <si>
    <t>-669073689</t>
  </si>
  <si>
    <t>742</t>
  </si>
  <si>
    <t>Elektroinstalace - slaboproud</t>
  </si>
  <si>
    <t>742000001</t>
  </si>
  <si>
    <t xml:space="preserve">dokumentace skutečného provedení stavby </t>
  </si>
  <si>
    <t>-1905955491</t>
  </si>
  <si>
    <t>742000002</t>
  </si>
  <si>
    <t xml:space="preserve">Montáž stožáru chodeckého s přírubou na zákl.rám </t>
  </si>
  <si>
    <t>-568773293</t>
  </si>
  <si>
    <t>742000003</t>
  </si>
  <si>
    <t xml:space="preserve">Montáž svorkovnice stožárové </t>
  </si>
  <si>
    <t>784199888</t>
  </si>
  <si>
    <t>742000004</t>
  </si>
  <si>
    <t xml:space="preserve">Smontování svorkovnice stožárové </t>
  </si>
  <si>
    <t>-278794383</t>
  </si>
  <si>
    <t>742000005</t>
  </si>
  <si>
    <t xml:space="preserve">Montáž dvoukomorového návěstidla na stožár </t>
  </si>
  <si>
    <t>-1633905439</t>
  </si>
  <si>
    <t>742000006</t>
  </si>
  <si>
    <t xml:space="preserve">Montáž tříkomorového návěstidla na stožár </t>
  </si>
  <si>
    <t>1828846208</t>
  </si>
  <si>
    <t>742000007</t>
  </si>
  <si>
    <t xml:space="preserve">Montáž tlačítka pro chodce na stožár </t>
  </si>
  <si>
    <t>-219462964</t>
  </si>
  <si>
    <t>742000008</t>
  </si>
  <si>
    <t xml:space="preserve">Montáž řadiče SSZ na připravený základ ,nastavení,odzkoušení ,uvedení SSZ do provozu ,zaškolení obsluhy </t>
  </si>
  <si>
    <t>-1843656652</t>
  </si>
  <si>
    <t>742000009</t>
  </si>
  <si>
    <t xml:space="preserve">Montáž svislé dopr. značky zákl. vel. do 1 m2 na stožár </t>
  </si>
  <si>
    <t>1177110297</t>
  </si>
  <si>
    <t>742000021</t>
  </si>
  <si>
    <t>Podružný materiál 5 %</t>
  </si>
  <si>
    <t>1770457816</t>
  </si>
  <si>
    <t>742000022</t>
  </si>
  <si>
    <t>PPV elektro C 22M 1 %</t>
  </si>
  <si>
    <t>1523815591</t>
  </si>
  <si>
    <t>751</t>
  </si>
  <si>
    <t xml:space="preserve">C 46 M Zemní práce </t>
  </si>
  <si>
    <t>751460001</t>
  </si>
  <si>
    <t>beton.základ řadiče SSZ ( 1 x 1x 0,25 m)</t>
  </si>
  <si>
    <t>371126943</t>
  </si>
  <si>
    <t>751460002</t>
  </si>
  <si>
    <t>betonové základy pro stožáry chodecké s kotev.roštem 8 x ( 0,8x 0,5 x 0,5)</t>
  </si>
  <si>
    <t>-1248996029</t>
  </si>
  <si>
    <t>751460003</t>
  </si>
  <si>
    <t xml:space="preserve">vytyčení trati kabel.vedení v zastav.prostoru </t>
  </si>
  <si>
    <t>km</t>
  </si>
  <si>
    <t>-1898776845</t>
  </si>
  <si>
    <t>751460004</t>
  </si>
  <si>
    <t>výkopy pro základy chodeckých stožárů 8 x ( 0,8x 0,5 x 0,5)</t>
  </si>
  <si>
    <t>322577976</t>
  </si>
  <si>
    <t>751460005</t>
  </si>
  <si>
    <t>přídavný výkop pro ulož. uzemn.vodiče ( 32 x 0,1 x 0,1)</t>
  </si>
  <si>
    <t>1705016500</t>
  </si>
  <si>
    <t>751460006</t>
  </si>
  <si>
    <t>výkop pro beton.základ řadiče SSZ ( 1 x 1 x 0,25)</t>
  </si>
  <si>
    <t>-2126155192</t>
  </si>
  <si>
    <t>751460007</t>
  </si>
  <si>
    <t>zához přídavného výkopu pro ulož. uzemn.vodiče ( 32 x 0,1 x 0,1)</t>
  </si>
  <si>
    <t>957619843</t>
  </si>
  <si>
    <t>751460008</t>
  </si>
  <si>
    <t>naložení výkopu -odvoz zeminy a čistého kameniva na skládku ( 1*1*0,25)+8*(0,8*0,5*0,5)+(32*0,35x 0,2)+(17x 0,5*0,2)</t>
  </si>
  <si>
    <t>1590734335</t>
  </si>
  <si>
    <t>751460009</t>
  </si>
  <si>
    <t xml:space="preserve">kabel.rýha š. 35 cm/ hl. 90 cm zem.tř 3 </t>
  </si>
  <si>
    <t>1337680678</t>
  </si>
  <si>
    <t>751460011</t>
  </si>
  <si>
    <t xml:space="preserve">kabel.rýha š. 50 cm/ hl. 120 cm zem.tř 3 </t>
  </si>
  <si>
    <t>-1488182721</t>
  </si>
  <si>
    <t>751460012</t>
  </si>
  <si>
    <t xml:space="preserve">kabel.lože z kop.písku rýha 35 cm 2x 10 cm </t>
  </si>
  <si>
    <t>-1629696702</t>
  </si>
  <si>
    <t>751460013</t>
  </si>
  <si>
    <t xml:space="preserve">kfolie výstražná z PVC š. 33 cm </t>
  </si>
  <si>
    <t>1435452188</t>
  </si>
  <si>
    <t>751460014</t>
  </si>
  <si>
    <t xml:space="preserve">trubka PVC ohebná pr. 50 </t>
  </si>
  <si>
    <t>472429654</t>
  </si>
  <si>
    <t>751460015</t>
  </si>
  <si>
    <t xml:space="preserve">utěsnění rezervních trubek v podchodech </t>
  </si>
  <si>
    <t>1276917402</t>
  </si>
  <si>
    <t>751460016</t>
  </si>
  <si>
    <t xml:space="preserve">dvouplášťová chránička pr. 110 </t>
  </si>
  <si>
    <t>-2035261925</t>
  </si>
  <si>
    <t>751460017</t>
  </si>
  <si>
    <t xml:space="preserve">ruční zához kabel.rýhy š. 35 cm/ hl. 90 cm zem.tř 3 vč.zhutnění </t>
  </si>
  <si>
    <t>-1815042423</t>
  </si>
  <si>
    <t>751460018</t>
  </si>
  <si>
    <t xml:space="preserve">ruční zához kabel.rýhy š. 50 cm/ hl. 120 cm zem.tř 3 vč.zhutnění </t>
  </si>
  <si>
    <t>-607889691</t>
  </si>
  <si>
    <t>751460019</t>
  </si>
  <si>
    <t>odvoz zeminy a čistého kameniva na skládku ( 1*1*0,25)+8*(0,8*0,5*0,5)+(32*0,35x 0,2)+(17x 0,5*0,2)</t>
  </si>
  <si>
    <t>302735844</t>
  </si>
  <si>
    <t>751460020</t>
  </si>
  <si>
    <t>odvoz zeminy a čistého kameniva za dalších 9 km ( 24 * 6,75 m3)</t>
  </si>
  <si>
    <t>-1730065782</t>
  </si>
  <si>
    <t>751460021</t>
  </si>
  <si>
    <t>provizorní úprava terénu vč. zhutnění - v trase výkopů zem .tř 3 (0,35x 32 m ) +(0,5*17m)</t>
  </si>
  <si>
    <t>-1027305642</t>
  </si>
  <si>
    <t>751460022</t>
  </si>
  <si>
    <t>provizorní úprava terénu vč. zhutnění - okolo zákl. pro stožáry a řadič SSZ zem .tř 3 (8* 2,2 m2 )+3m2</t>
  </si>
  <si>
    <t>1822732594</t>
  </si>
  <si>
    <t>751460023</t>
  </si>
  <si>
    <t>geodetické zaměření kabel.trasy SSZ</t>
  </si>
  <si>
    <t>-597192497</t>
  </si>
  <si>
    <t>751460024</t>
  </si>
  <si>
    <t xml:space="preserve">poplatek za uložení zeminy a čistého kameniva na skladku </t>
  </si>
  <si>
    <t>-1635769121</t>
  </si>
  <si>
    <t>751460031</t>
  </si>
  <si>
    <t xml:space="preserve">Podružný materiál 5 % ( zem. práce ) </t>
  </si>
  <si>
    <t>-797376160</t>
  </si>
  <si>
    <t>751460032</t>
  </si>
  <si>
    <t xml:space="preserve">PPV zem. prací 1 % </t>
  </si>
  <si>
    <t>1403438900</t>
  </si>
  <si>
    <t>751460033</t>
  </si>
  <si>
    <t xml:space="preserve">Výchozí revize elektro </t>
  </si>
  <si>
    <t>1009555539</t>
  </si>
  <si>
    <t>761</t>
  </si>
  <si>
    <t xml:space="preserve">Materiály </t>
  </si>
  <si>
    <t>761000001</t>
  </si>
  <si>
    <t xml:space="preserve">základový rám pro řadič </t>
  </si>
  <si>
    <t>453742340</t>
  </si>
  <si>
    <t>761000002</t>
  </si>
  <si>
    <t xml:space="preserve">tlačítko chodecké ,vč.mont.příslušenství </t>
  </si>
  <si>
    <t>154063762</t>
  </si>
  <si>
    <t>761000003</t>
  </si>
  <si>
    <t xml:space="preserve">tabulka typ I-3M ,"Chodci stiskněte tlačítko " </t>
  </si>
  <si>
    <t>-1580856383</t>
  </si>
  <si>
    <t>761000004</t>
  </si>
  <si>
    <t xml:space="preserve">folie z polyet š. 330 mm </t>
  </si>
  <si>
    <t>-782152660</t>
  </si>
  <si>
    <t>761000005</t>
  </si>
  <si>
    <t>-253655288</t>
  </si>
  <si>
    <t>761000006</t>
  </si>
  <si>
    <t xml:space="preserve">dvouplášť. chránička pr. 110 </t>
  </si>
  <si>
    <t>-151205456</t>
  </si>
  <si>
    <t>761000007</t>
  </si>
  <si>
    <t>Stožár ocel. chodecký s přírubou vč.dvířek</t>
  </si>
  <si>
    <t>465900952</t>
  </si>
  <si>
    <t>761000008</t>
  </si>
  <si>
    <t xml:space="preserve">kotev.rošt se zákl.deskou </t>
  </si>
  <si>
    <t>-1449308889</t>
  </si>
  <si>
    <t>761000009</t>
  </si>
  <si>
    <t xml:space="preserve">CYKY 3J x 4 mm2 </t>
  </si>
  <si>
    <t>823748622</t>
  </si>
  <si>
    <t>761000010</t>
  </si>
  <si>
    <t xml:space="preserve">CYKY 7J x 1,5 mm2 </t>
  </si>
  <si>
    <t>-1918428736</t>
  </si>
  <si>
    <t>761000011</t>
  </si>
  <si>
    <t xml:space="preserve">CYKY J 12 x 1,5 mm2 </t>
  </si>
  <si>
    <t>78263437</t>
  </si>
  <si>
    <t>761000012</t>
  </si>
  <si>
    <t xml:space="preserve">CMSM 5 J x 1,5 mm2 </t>
  </si>
  <si>
    <t>973122496</t>
  </si>
  <si>
    <t>761000013</t>
  </si>
  <si>
    <t xml:space="preserve">Stožár svorkovnice do stožáru SSZ </t>
  </si>
  <si>
    <t>-1769453022</t>
  </si>
  <si>
    <t>761000014</t>
  </si>
  <si>
    <t xml:space="preserve">FeZn prům. 10 mm </t>
  </si>
  <si>
    <t>-1017505478</t>
  </si>
  <si>
    <t>761000015</t>
  </si>
  <si>
    <t xml:space="preserve">kopaný písek 40 m x 0,35 m x 0,2 m </t>
  </si>
  <si>
    <t>496846104</t>
  </si>
  <si>
    <t>761000016</t>
  </si>
  <si>
    <t xml:space="preserve">betonová směs pro základ řadiče SSZ ( 1 x 1x 0,25 )m </t>
  </si>
  <si>
    <t>901506182</t>
  </si>
  <si>
    <t>761000017</t>
  </si>
  <si>
    <t xml:space="preserve">betonová směs pro základ stožáru SSZ 10x( 0,8 x 0,5 x 0,5 m ) </t>
  </si>
  <si>
    <t>-8599883</t>
  </si>
  <si>
    <t>762</t>
  </si>
  <si>
    <t xml:space="preserve">Dodávky zařízení - (specifikace ) </t>
  </si>
  <si>
    <t>762000001</t>
  </si>
  <si>
    <t xml:space="preserve">návěstidlo LED 200 mm , 230V/50 Hz - 2kom , symbol chodec , vč. mont.přísl. </t>
  </si>
  <si>
    <t>1113809527</t>
  </si>
  <si>
    <t>762000002</t>
  </si>
  <si>
    <t xml:space="preserve">návěstidlo LED 200 mm , 230V/50 Hz - 3kom , plné na stožár , vč. mont.přísl. </t>
  </si>
  <si>
    <t>791524006</t>
  </si>
  <si>
    <t>762000003</t>
  </si>
  <si>
    <t xml:space="preserve">řídící jednotka vč.plast piliřku se základem ( verze vhodná pro dětské dopravní hřiště ) </t>
  </si>
  <si>
    <t>-973522101</t>
  </si>
  <si>
    <t>762000004</t>
  </si>
  <si>
    <t xml:space="preserve">Doprava dodávek </t>
  </si>
  <si>
    <t>1458818451</t>
  </si>
  <si>
    <t>762000005</t>
  </si>
  <si>
    <t xml:space="preserve">Přesun dodávek </t>
  </si>
  <si>
    <t>1061786753</t>
  </si>
  <si>
    <t>SK3207 - SO 401 Veřejné osvětlení,el.napojení rozvaděče R1</t>
  </si>
  <si>
    <t xml:space="preserve">    741 - Elektroinstalace - silnoproud</t>
  </si>
  <si>
    <t xml:space="preserve">    742 - C46M Zemní práce </t>
  </si>
  <si>
    <t xml:space="preserve">    751 - Materiály</t>
  </si>
  <si>
    <t>Elektroinstalace - silnoproud</t>
  </si>
  <si>
    <t xml:space="preserve">ukončení zem.vodiče FeZn 10 mm </t>
  </si>
  <si>
    <t>1273746649</t>
  </si>
  <si>
    <t>ukončení kab. SZ do 3 x 1,5 mm2</t>
  </si>
  <si>
    <t>1267957843</t>
  </si>
  <si>
    <t>ukončení kab.smršť. zákl. 5 x 4 mm2</t>
  </si>
  <si>
    <t>1711441426</t>
  </si>
  <si>
    <t xml:space="preserve">osazení plast.pilíře rozv.R1 </t>
  </si>
  <si>
    <t>-1812350532</t>
  </si>
  <si>
    <t>stožár ocelový silniční třistup. 8,2 m nad UT např.JBL-M10</t>
  </si>
  <si>
    <t>-1868425493</t>
  </si>
  <si>
    <t>741000011</t>
  </si>
  <si>
    <t>výložník ocelový 2 ramenný na silniční třistup. stožár např.VOM 2-180-2000/89</t>
  </si>
  <si>
    <t>-2063335492</t>
  </si>
  <si>
    <t>741000012</t>
  </si>
  <si>
    <t xml:space="preserve">elektrovýzbroj stožáru pro 2 svítidla </t>
  </si>
  <si>
    <t>-971845173</t>
  </si>
  <si>
    <t>741000013</t>
  </si>
  <si>
    <t xml:space="preserve">uzem.vedení v zemi FeZn prům. 10 </t>
  </si>
  <si>
    <t>458955252</t>
  </si>
  <si>
    <t>741000015</t>
  </si>
  <si>
    <t xml:space="preserve">CYKY 3J x 1,5 mm2 ve stožáru </t>
  </si>
  <si>
    <t>2003523460</t>
  </si>
  <si>
    <t>741000016</t>
  </si>
  <si>
    <t xml:space="preserve">CYKY 3J x 4 mm2 ( VU ) </t>
  </si>
  <si>
    <t>-302039722</t>
  </si>
  <si>
    <t>741000017</t>
  </si>
  <si>
    <t xml:space="preserve">LED svítidlo 150 W , 17928 lm, 3000 K např. Guida M G 18 H NR1 </t>
  </si>
  <si>
    <t>-16941370</t>
  </si>
  <si>
    <t>-1029291149</t>
  </si>
  <si>
    <t>PPV elektromontáží 1 %</t>
  </si>
  <si>
    <t>-204775676</t>
  </si>
  <si>
    <t xml:space="preserve">C46M Zemní práce </t>
  </si>
  <si>
    <t xml:space="preserve">vytyč.trati kab.vedení </t>
  </si>
  <si>
    <t>-1837328269</t>
  </si>
  <si>
    <t>zelený pás- sejmutí drnu 30 m x 0,35 m</t>
  </si>
  <si>
    <t>755654514</t>
  </si>
  <si>
    <t xml:space="preserve">výkop pro pouzdrové základy stožáru VO </t>
  </si>
  <si>
    <t>1692243490</t>
  </si>
  <si>
    <t>výkop pro pouzdrové základy plast.piliřů 1x (1,5x 0,5 x 0,3 m)</t>
  </si>
  <si>
    <t>994750415</t>
  </si>
  <si>
    <t>přídavný výkop pro oložení zem.vodiče (0,1 x 0,1 x 126 m)</t>
  </si>
  <si>
    <t>1845149167</t>
  </si>
  <si>
    <t>742000010</t>
  </si>
  <si>
    <t>podbet. a přebeton . chrániček (15*0,5*0,2)+(126*0,35*0,2)+(5*0,55*0,2)</t>
  </si>
  <si>
    <t>1329546275</t>
  </si>
  <si>
    <t>742000011</t>
  </si>
  <si>
    <t>obetonování pouzdr.základu (2 x 0,47 m3 )</t>
  </si>
  <si>
    <t>334271299</t>
  </si>
  <si>
    <t>742000012</t>
  </si>
  <si>
    <t>beton.prstenec - pouzdr.základ ( 2* 0,02 m3 )</t>
  </si>
  <si>
    <t>1962884597</t>
  </si>
  <si>
    <t>742000013</t>
  </si>
  <si>
    <t xml:space="preserve"> pouzdr.základ pro stožár VO v trase 300 x 1500 vč.mater. </t>
  </si>
  <si>
    <t>-1210510387</t>
  </si>
  <si>
    <t>742000014</t>
  </si>
  <si>
    <t xml:space="preserve">naložení výkopku - odvoz zeminy a čistého kamen na skládku </t>
  </si>
  <si>
    <t>1820568378</t>
  </si>
  <si>
    <t>742000016</t>
  </si>
  <si>
    <t xml:space="preserve">kabel.rýha š 35/ hl. 90 cm zem.tř. 3 </t>
  </si>
  <si>
    <t>-235588831</t>
  </si>
  <si>
    <t>742000017</t>
  </si>
  <si>
    <t xml:space="preserve">kabel.rýha š 50/ hl. 120 cm zem.tř. 3 </t>
  </si>
  <si>
    <t>70059548</t>
  </si>
  <si>
    <t>742000018</t>
  </si>
  <si>
    <t xml:space="preserve">kabel.rýha š 55/ hl. 120 cm zem.tř. 3 </t>
  </si>
  <si>
    <t>-195193595</t>
  </si>
  <si>
    <t>742000019</t>
  </si>
  <si>
    <t xml:space="preserve">kabel.lože rýha š 35 2 x 10 cm </t>
  </si>
  <si>
    <t>-2105992792</t>
  </si>
  <si>
    <t>742000020</t>
  </si>
  <si>
    <t xml:space="preserve">folie výstražná PVC 33 cm </t>
  </si>
  <si>
    <t>1725191603</t>
  </si>
  <si>
    <t xml:space="preserve">utěsnění rezerv.trubek v podchodech </t>
  </si>
  <si>
    <t>1890667578</t>
  </si>
  <si>
    <t>1997193269</t>
  </si>
  <si>
    <t>742000023</t>
  </si>
  <si>
    <t>dvouplášť,chránička pr. 110</t>
  </si>
  <si>
    <t>-947127354</t>
  </si>
  <si>
    <t>742000025</t>
  </si>
  <si>
    <t xml:space="preserve">ruč.zához kabel.rýhy š 35/ hl. 90 cm zem.tř. 3 vč.hutnění </t>
  </si>
  <si>
    <t>964609135</t>
  </si>
  <si>
    <t>742000026</t>
  </si>
  <si>
    <t xml:space="preserve">ruč.zához kabel.rýhy š 50/ hl. 120 cm zem.tř. 3 vč.hutnění </t>
  </si>
  <si>
    <t>-1335706154</t>
  </si>
  <si>
    <t>742000027</t>
  </si>
  <si>
    <t xml:space="preserve">ruč.zához kabel.rýhy š 55/ hl. 120 cm zem.tř. 3 </t>
  </si>
  <si>
    <t>-966309916</t>
  </si>
  <si>
    <t>742000028</t>
  </si>
  <si>
    <t xml:space="preserve">zához přídav.výkopu pro ulož.uzem.vodiče vč.hutnění </t>
  </si>
  <si>
    <t>93534863</t>
  </si>
  <si>
    <t>742000029</t>
  </si>
  <si>
    <t xml:space="preserve">zához výkopu pro zákl. plast piliřů vč.hutnění </t>
  </si>
  <si>
    <t>852241164</t>
  </si>
  <si>
    <t>742000031</t>
  </si>
  <si>
    <t xml:space="preserve">odvoz zeminy a čist.kameniva do 1 km </t>
  </si>
  <si>
    <t>-1560686602</t>
  </si>
  <si>
    <t>742000032</t>
  </si>
  <si>
    <t xml:space="preserve">odvoz zeminy a čist.kameniva za dalších 9 km ( 9 x 21,11 ) </t>
  </si>
  <si>
    <t>m3km</t>
  </si>
  <si>
    <t>188983065</t>
  </si>
  <si>
    <t>742000035</t>
  </si>
  <si>
    <t>zelený pás - položení drnu 0,35 x 30 m</t>
  </si>
  <si>
    <t>-1108416138</t>
  </si>
  <si>
    <t>742000036</t>
  </si>
  <si>
    <t>úprava povrchu u základu osv.bodů vč zhut.</t>
  </si>
  <si>
    <t>1658207089</t>
  </si>
  <si>
    <t>742000037</t>
  </si>
  <si>
    <t xml:space="preserve">provizor úprava terénu v trase vč zhut. </t>
  </si>
  <si>
    <t>560362030</t>
  </si>
  <si>
    <t>742000038</t>
  </si>
  <si>
    <t xml:space="preserve"> úprava povrchu u zákl.plast. pilířů vč zhut. </t>
  </si>
  <si>
    <t>-163687695</t>
  </si>
  <si>
    <t>742000044</t>
  </si>
  <si>
    <t>Geodetické zaměření kabel.trasy VO</t>
  </si>
  <si>
    <t>1115749727</t>
  </si>
  <si>
    <t>742000045</t>
  </si>
  <si>
    <t>poplatek za uložení zeminy a čistého kameniva na skládku (21,11m3 x 1,8 ) t</t>
  </si>
  <si>
    <t>523326559</t>
  </si>
  <si>
    <t>742000051</t>
  </si>
  <si>
    <t xml:space="preserve">Celk.prohl. el. zaříz. a vyhot. revizní zprávy </t>
  </si>
  <si>
    <t>1708487938</t>
  </si>
  <si>
    <t>Materiály</t>
  </si>
  <si>
    <t>751000001</t>
  </si>
  <si>
    <t xml:space="preserve">folie z polyet. š 330 mm </t>
  </si>
  <si>
    <t>1571280184</t>
  </si>
  <si>
    <t>286137001</t>
  </si>
  <si>
    <t>trubka PVC ohebná pr. 50</t>
  </si>
  <si>
    <t>-348306431</t>
  </si>
  <si>
    <t>286138130</t>
  </si>
  <si>
    <t xml:space="preserve">dvouplašť.chránička  pr. 110 </t>
  </si>
  <si>
    <t>-322776120</t>
  </si>
  <si>
    <t>751000002</t>
  </si>
  <si>
    <t>výložník ocel. 2 ramenný na siln. třistup. stožár , např.VOM 2-180-2000/89</t>
  </si>
  <si>
    <t>-299843133</t>
  </si>
  <si>
    <t>751000003</t>
  </si>
  <si>
    <t xml:space="preserve">stožár ocel. silniční třistup. 8,2 m nad UT , např.JBL M10 </t>
  </si>
  <si>
    <t>-1471823499</t>
  </si>
  <si>
    <t>751000004</t>
  </si>
  <si>
    <t xml:space="preserve">elektrovýzbroj stožáru pro 2 okruhy </t>
  </si>
  <si>
    <t>789437490</t>
  </si>
  <si>
    <t>341110301</t>
  </si>
  <si>
    <t>kabel silový s Cu jádrem CYKY 3x1,5 mm2</t>
  </si>
  <si>
    <t>183523285</t>
  </si>
  <si>
    <t>341110421</t>
  </si>
  <si>
    <t>kabel silový s Cu jádrem CYKY 3x4 mm2</t>
  </si>
  <si>
    <t>-1620848184</t>
  </si>
  <si>
    <t>751000005</t>
  </si>
  <si>
    <t xml:space="preserve">LED svítidlo 150 , 17928 LM, 3000 k NAPŘ. GUIDA M G18h-nr1 </t>
  </si>
  <si>
    <t>1150098397</t>
  </si>
  <si>
    <t>751000006</t>
  </si>
  <si>
    <t>-2018612845</t>
  </si>
  <si>
    <t>751000009</t>
  </si>
  <si>
    <t xml:space="preserve">kopaný písek </t>
  </si>
  <si>
    <t>597274321</t>
  </si>
  <si>
    <t>751000012</t>
  </si>
  <si>
    <t xml:space="preserve">rozvaděč R1 </t>
  </si>
  <si>
    <t>-656839749</t>
  </si>
  <si>
    <t>751000021</t>
  </si>
  <si>
    <t xml:space="preserve">Podružný materiál 5 % </t>
  </si>
  <si>
    <t>130922609</t>
  </si>
  <si>
    <t>751000022</t>
  </si>
  <si>
    <t>-1760761037</t>
  </si>
  <si>
    <t>751000031</t>
  </si>
  <si>
    <t>Přesun dodávek 1 %</t>
  </si>
  <si>
    <t>-1890833304</t>
  </si>
  <si>
    <t>751000032</t>
  </si>
  <si>
    <t>Dopava dodávek 5,2 %</t>
  </si>
  <si>
    <t>-251776493</t>
  </si>
  <si>
    <t>SK3209 - SO 403  Přípojka NN</t>
  </si>
  <si>
    <t xml:space="preserve">    741 - Elektromontáže</t>
  </si>
  <si>
    <t xml:space="preserve">    751 - Materiály </t>
  </si>
  <si>
    <t>Elektromontáže</t>
  </si>
  <si>
    <t xml:space="preserve">Odpojení stáv.překládaného kabelu </t>
  </si>
  <si>
    <t>-1093467077</t>
  </si>
  <si>
    <t xml:space="preserve">Znovu zapojení stáv.překládaného kabelu </t>
  </si>
  <si>
    <t>-1953659473</t>
  </si>
  <si>
    <t>nožová pojistka PN/25A</t>
  </si>
  <si>
    <t>-397915069</t>
  </si>
  <si>
    <t>nožová pojistka PN/40A</t>
  </si>
  <si>
    <t>-199148166</t>
  </si>
  <si>
    <t>osazení pojist.skříně v plast.pilíři PS1</t>
  </si>
  <si>
    <t>2063726884</t>
  </si>
  <si>
    <t xml:space="preserve">osazení p rozvaděče RE v plast.pilíři </t>
  </si>
  <si>
    <t>-1869645356</t>
  </si>
  <si>
    <t>kabel pro nové napoj. hl.rozvaděče v hale</t>
  </si>
  <si>
    <t>1386793021</t>
  </si>
  <si>
    <t>opětovná montáž stáv.kabelu pro napoj. stáv. hl.rozvaděče v hale</t>
  </si>
  <si>
    <t>-1853017929</t>
  </si>
  <si>
    <t>CYKY 4J x 10 mm2</t>
  </si>
  <si>
    <t>-530680155</t>
  </si>
  <si>
    <t>1184621575</t>
  </si>
  <si>
    <t>CYKY 50 x 1,5 mm2 750 V</t>
  </si>
  <si>
    <t>-1500878312</t>
  </si>
  <si>
    <t>demontáž stáv.kabelu pro napoj. stáv. hl. rozvaděče v hale</t>
  </si>
  <si>
    <t>1103016695</t>
  </si>
  <si>
    <t>1579333637</t>
  </si>
  <si>
    <t>-1508209254</t>
  </si>
  <si>
    <t xml:space="preserve">vytyčení trati kabel.vedení </t>
  </si>
  <si>
    <t>-418610343</t>
  </si>
  <si>
    <t>zelený pás ,sejmutí drnu 37 m x 0,35 m</t>
  </si>
  <si>
    <t>-387253939</t>
  </si>
  <si>
    <t>odstranění podkladu z ŠD 0/32 do tl. 15 cm ( 4*0,5m)</t>
  </si>
  <si>
    <t>1088419431</t>
  </si>
  <si>
    <t>odstranění podkladu z ŠD 0/32 do tl. 20 cm ( 4*0,5m)</t>
  </si>
  <si>
    <t>-1239460132</t>
  </si>
  <si>
    <t>odstranění živice do tl. 15 cm (1,1 x 4 m)</t>
  </si>
  <si>
    <t>1026622185</t>
  </si>
  <si>
    <t>řezání spáry v asfaltu nebo betonu (4 x 4 m)</t>
  </si>
  <si>
    <t>1567596130</t>
  </si>
  <si>
    <t>výkop pro základy plast pilířů 2 x(1,5*0,5*0,3m )</t>
  </si>
  <si>
    <t>-1705173610</t>
  </si>
  <si>
    <t>podbeton. a přebeton. chrániček (4 *0,5*0,2m )</t>
  </si>
  <si>
    <t>-1255355865</t>
  </si>
  <si>
    <t>naložení výkopku -odvoz zeminy a čistého kameniva na skládku</t>
  </si>
  <si>
    <t>-84672087</t>
  </si>
  <si>
    <t>(0,5*0,2*4)+(0,35*0,2*37)+2*(0,2*0,6*0,3)+(0,5*0,2*4)+(0,5*0,15*4)</t>
  </si>
  <si>
    <t xml:space="preserve">naložení výkopku -odvoz obal.kameniva a živice na recyklaci </t>
  </si>
  <si>
    <t>-355160381</t>
  </si>
  <si>
    <t>1,1*0,1*4</t>
  </si>
  <si>
    <t xml:space="preserve">kabel.rýha 35/90 cm zem tř. 3 </t>
  </si>
  <si>
    <t>-1044039687</t>
  </si>
  <si>
    <t xml:space="preserve">kabel.rýha 50/120 cm zem tř. 3 </t>
  </si>
  <si>
    <t>355270853</t>
  </si>
  <si>
    <t>kabel.loře rýhy 35 cm 2x 10 cm</t>
  </si>
  <si>
    <t>72257929</t>
  </si>
  <si>
    <t>742000015</t>
  </si>
  <si>
    <t xml:space="preserve">folie výstraž. PVC 33 cm </t>
  </si>
  <si>
    <t>230847950</t>
  </si>
  <si>
    <t>-1581287738</t>
  </si>
  <si>
    <t xml:space="preserve">trubka PVC oheb. pr. 50 </t>
  </si>
  <si>
    <t>-1126675664</t>
  </si>
  <si>
    <t xml:space="preserve">dvouplášť chránička pr. 110 </t>
  </si>
  <si>
    <t>-491661205</t>
  </si>
  <si>
    <t>997733496</t>
  </si>
  <si>
    <t xml:space="preserve">ruční zához kabel.rýhy 35/90 cm zem tř. 3 vč.hutn. </t>
  </si>
  <si>
    <t>-492608693</t>
  </si>
  <si>
    <t xml:space="preserve">ruční zához kabel.rýhy 50/120 cm zem tř. 3 vč.hutn. </t>
  </si>
  <si>
    <t>770990859</t>
  </si>
  <si>
    <t xml:space="preserve">zához výkopku pro zákl. vč hutn. </t>
  </si>
  <si>
    <t>-1754561742</t>
  </si>
  <si>
    <t>1,5*0,5*0,3*2</t>
  </si>
  <si>
    <t>742000024</t>
  </si>
  <si>
    <t xml:space="preserve">odvoz zeminy a čist.kameniva do 1km </t>
  </si>
  <si>
    <t>366764675</t>
  </si>
  <si>
    <t>odvoz zeminy a čist.kameniva za dalších 10 km</t>
  </si>
  <si>
    <t>-1199313811</t>
  </si>
  <si>
    <t>odvoz obal.kameniva a živice do 1 km</t>
  </si>
  <si>
    <t>-924619291</t>
  </si>
  <si>
    <t>odvoz obal.kameniva a živice za dalších 10 km</t>
  </si>
  <si>
    <t>-1808488651</t>
  </si>
  <si>
    <t xml:space="preserve">zelený pás položení drnu ( 0,35 m x 37 m) </t>
  </si>
  <si>
    <t>1268488465</t>
  </si>
  <si>
    <t>proviz.úprava terénu vč . zhut. (37 x 0,35 + 4x 0,5)</t>
  </si>
  <si>
    <t>-2015654546</t>
  </si>
  <si>
    <t>742000030</t>
  </si>
  <si>
    <t>úprava povrchu u základů plast. pilířů vč . zhut. ( 2*3 m2 )</t>
  </si>
  <si>
    <t>627215449</t>
  </si>
  <si>
    <t>zřízení podkl.vrstvy vč rozpr. úpravy podkladu a zhut. ŠD 0/32 tl. 15 cm ( 4 x 0,5 m )</t>
  </si>
  <si>
    <t>504007057</t>
  </si>
  <si>
    <t>zřízení podkl.vrstvy vč rozpr. úpravy podkladu a zhut. ŠD 0/32 tl. 20 cm ( 4 x 0,5 m )</t>
  </si>
  <si>
    <t>-1677035081</t>
  </si>
  <si>
    <t>742000033</t>
  </si>
  <si>
    <t>zřízení podkl.vrstvy vč rozpr. úpravy podkladu a zhut. z obal.kameniva tl. 10 cm (1,1 x 4 m )</t>
  </si>
  <si>
    <t>-176554168</t>
  </si>
  <si>
    <t>742000034</t>
  </si>
  <si>
    <t>zřízení podkl.vrstvy vč rozpr. úpravy podkladu a zhut. zlitého asfaltu tl. do 3 cm (1,1 x 4 m )</t>
  </si>
  <si>
    <t>-1007336368</t>
  </si>
  <si>
    <t>742000041</t>
  </si>
  <si>
    <t xml:space="preserve">geodet. zaměření kabel.trasy </t>
  </si>
  <si>
    <t>-1694677203</t>
  </si>
  <si>
    <t>742000042</t>
  </si>
  <si>
    <t xml:space="preserve">poplatek za ulož. zeminy a čistého kameniva </t>
  </si>
  <si>
    <t>-1652982505</t>
  </si>
  <si>
    <t>poplatek za ulož. živice k racyklaci na skládku 2,4 tx (1,1*0,1*4m)</t>
  </si>
  <si>
    <t>1375784355</t>
  </si>
  <si>
    <t>Podružný materiál 5%</t>
  </si>
  <si>
    <t>-643975248</t>
  </si>
  <si>
    <t>742000052</t>
  </si>
  <si>
    <t xml:space="preserve">PPV elektromontáž </t>
  </si>
  <si>
    <t>1105912390</t>
  </si>
  <si>
    <t xml:space="preserve">folie polyet. š 330 mm </t>
  </si>
  <si>
    <t>258920041</t>
  </si>
  <si>
    <t>1107004595</t>
  </si>
  <si>
    <t>-33036739</t>
  </si>
  <si>
    <t>-188545721</t>
  </si>
  <si>
    <t xml:space="preserve">kabel pro nové napoj. stáv.hl. rozv. v hale </t>
  </si>
  <si>
    <t>182344481</t>
  </si>
  <si>
    <t xml:space="preserve">CYKY 4J x 10 mm2 </t>
  </si>
  <si>
    <t>123589612</t>
  </si>
  <si>
    <t>751000007</t>
  </si>
  <si>
    <t>377249720</t>
  </si>
  <si>
    <t>751000008</t>
  </si>
  <si>
    <t xml:space="preserve">CYKY 50 x 1,5 mm2 </t>
  </si>
  <si>
    <t>1331052586</t>
  </si>
  <si>
    <t>pojistka nožová PN/25A</t>
  </si>
  <si>
    <t>-1558454234</t>
  </si>
  <si>
    <t>751000010</t>
  </si>
  <si>
    <t>pojistka nožová PN/40A</t>
  </si>
  <si>
    <t>836333112</t>
  </si>
  <si>
    <t>751000011</t>
  </si>
  <si>
    <t>2050343285</t>
  </si>
  <si>
    <t>751000013</t>
  </si>
  <si>
    <t xml:space="preserve">PS1 pojist.skříň v plast.pilíři PPS 9 x 160 W </t>
  </si>
  <si>
    <t>-1480424998</t>
  </si>
  <si>
    <t>751000014</t>
  </si>
  <si>
    <t xml:space="preserve">rozvaděč RE v plast.pilíři </t>
  </si>
  <si>
    <t>-1095768693</t>
  </si>
  <si>
    <t>1092103147</t>
  </si>
  <si>
    <t>Přesun dodávek 1%</t>
  </si>
  <si>
    <t>568623332</t>
  </si>
  <si>
    <t>751000023</t>
  </si>
  <si>
    <t>Doprava 5,2 %</t>
  </si>
  <si>
    <t>725214269</t>
  </si>
  <si>
    <t>751000025</t>
  </si>
  <si>
    <t xml:space="preserve">Rezerva 5% </t>
  </si>
  <si>
    <t>-1313927786</t>
  </si>
  <si>
    <t>SK3213 - VON</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</si>
  <si>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</si>
  <si>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</si>
  <si>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</si>
  <si>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</si>
  <si>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</si>
  <si>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</si>
  <si>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</si>
  <si>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</si>
  <si>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012103000</t>
  </si>
  <si>
    <t xml:space="preserve">Geodetické práce před výstavbou - zaměření ,vytyčení </t>
  </si>
  <si>
    <t>1024</t>
  </si>
  <si>
    <t>-2026538361</t>
  </si>
  <si>
    <t>012203001</t>
  </si>
  <si>
    <t xml:space="preserve">Geodetické práce při provádění stavby - vytyčení stáv.inženýrských sítí </t>
  </si>
  <si>
    <t>-2129870119</t>
  </si>
  <si>
    <t>012303000</t>
  </si>
  <si>
    <t xml:space="preserve">Geodetické práce po výstavbě - zaměření skutečného provedení </t>
  </si>
  <si>
    <t>485918360</t>
  </si>
  <si>
    <t>013244000</t>
  </si>
  <si>
    <t>Projektové práce dokumentace stavby (výkresová a textová) RDS a pro provádění stavby</t>
  </si>
  <si>
    <t>-1604223110</t>
  </si>
  <si>
    <t>VRN3</t>
  </si>
  <si>
    <t>Zařízení staveniště</t>
  </si>
  <si>
    <t>030001000</t>
  </si>
  <si>
    <t>Zařízení staveniště - zřízení,zabezpečení ,oplocení ,odstranění , náklady na stav.buňky , mobil.WC , energie pro ZS</t>
  </si>
  <si>
    <t>-1098314555</t>
  </si>
  <si>
    <t>VRN4</t>
  </si>
  <si>
    <t>Inženýrská činnost</t>
  </si>
  <si>
    <t>043103000</t>
  </si>
  <si>
    <t>Zkoušení materiálů nezávislou zkušebnou nad rámec KZP dle požadavků investora</t>
  </si>
  <si>
    <t>-1321188396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</si>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</sst>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27</v>
      </c>
      <c r="AL10" s="23"/>
      <c r="AM10" s="23"/>
      <c r="AN10" s="28" t="s">
        <v>28</v>
      </c>
      <c r="AO10" s="23"/>
      <c r="AP10" s="23"/>
      <c r="AQ10" s="23"/>
      <c r="AR10" s="21"/>
      <c r="BE10" s="32"/>
      <c r="BS10" s="18" t="s">
        <v>6</v>
      </c>
    </row>
    <row r="11" spans="2:71" s="1" customFormat="1" ht="18.45" customHeight="1">
      <c r="B11" s="22"/>
      <c r="C11" s="23"/>
      <c r="D11" s="23"/>
      <c r="E11" s="28" t="s">
        <v>29</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30</v>
      </c>
      <c r="AL11" s="23"/>
      <c r="AM11" s="23"/>
      <c r="AN11" s="28" t="s">
        <v>31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32</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27</v>
      </c>
      <c r="AL13" s="23"/>
      <c r="AM13" s="23"/>
      <c r="AN13" s="35" t="s">
        <v>33</v>
      </c>
      <c r="AO13" s="23"/>
      <c r="AP13" s="23"/>
      <c r="AQ13" s="23"/>
      <c r="AR13" s="21"/>
      <c r="BE13" s="32"/>
      <c r="BS13" s="18" t="s">
        <v>6</v>
      </c>
    </row>
    <row r="14" spans="2:71" ht="12">
      <c r="B14" s="22"/>
      <c r="C14" s="23"/>
      <c r="D14" s="23"/>
      <c r="E14" s="35" t="s">
        <v>33</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30</v>
      </c>
      <c r="AL14" s="23"/>
      <c r="AM14" s="23"/>
      <c r="AN14" s="35" t="s">
        <v>33</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34</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27</v>
      </c>
      <c r="AL16" s="23"/>
      <c r="AM16" s="23"/>
      <c r="AN16" s="28" t="s">
        <v>35</v>
      </c>
      <c r="AO16" s="23"/>
      <c r="AP16" s="23"/>
      <c r="AQ16" s="23"/>
      <c r="AR16" s="21"/>
      <c r="BE16" s="32"/>
      <c r="BS16" s="18" t="s">
        <v>4</v>
      </c>
    </row>
    <row r="17" spans="2:71" s="1" customFormat="1" ht="18.45" customHeight="1">
      <c r="B17" s="22"/>
      <c r="C17" s="23"/>
      <c r="D17" s="23"/>
      <c r="E17" s="28" t="s">
        <v>36</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30</v>
      </c>
      <c r="AL17" s="23"/>
      <c r="AM17" s="23"/>
      <c r="AN17" s="28" t="s">
        <v>37</v>
      </c>
      <c r="AO17" s="23"/>
      <c r="AP17" s="23"/>
      <c r="AQ17" s="23"/>
      <c r="AR17" s="21"/>
      <c r="BE17" s="32"/>
      <c r="BS17" s="18" t="s">
        <v>38</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27</v>
      </c>
      <c r="AL19" s="23"/>
      <c r="AM19" s="23"/>
      <c r="AN19" s="28" t="s">
        <v>40</v>
      </c>
      <c r="AO19" s="23"/>
      <c r="AP19" s="23"/>
      <c r="AQ19" s="23"/>
      <c r="AR19" s="21"/>
      <c r="BE19" s="32"/>
      <c r="BS19" s="18" t="s">
        <v>6</v>
      </c>
    </row>
    <row r="20" spans="2:71" s="1" customFormat="1" ht="18.45" customHeight="1">
      <c r="B20" s="22"/>
      <c r="C20" s="23"/>
      <c r="D20" s="23"/>
      <c r="E20" s="28" t="s">
        <v>41</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30</v>
      </c>
      <c r="AL20" s="23"/>
      <c r="AM20" s="23"/>
      <c r="AN20" s="28" t="s">
        <v>42</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44</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45</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46</v>
      </c>
      <c r="M28" s="46"/>
      <c r="N28" s="46"/>
      <c r="O28" s="46"/>
      <c r="P28" s="46"/>
      <c r="Q28" s="41"/>
      <c r="R28" s="41"/>
      <c r="S28" s="41"/>
      <c r="T28" s="41"/>
      <c r="U28" s="41"/>
      <c r="V28" s="41"/>
      <c r="W28" s="46" t="s">
        <v>47</v>
      </c>
      <c r="X28" s="46"/>
      <c r="Y28" s="46"/>
      <c r="Z28" s="46"/>
      <c r="AA28" s="46"/>
      <c r="AB28" s="46"/>
      <c r="AC28" s="46"/>
      <c r="AD28" s="46"/>
      <c r="AE28" s="46"/>
      <c r="AF28" s="41"/>
      <c r="AG28" s="41"/>
      <c r="AH28" s="41"/>
      <c r="AI28" s="41"/>
      <c r="AJ28" s="41"/>
      <c r="AK28" s="46" t="s">
        <v>48</v>
      </c>
      <c r="AL28" s="46"/>
      <c r="AM28" s="46"/>
      <c r="AN28" s="46"/>
      <c r="AO28" s="46"/>
      <c r="AP28" s="41"/>
      <c r="AQ28" s="41"/>
      <c r="AR28" s="45"/>
      <c r="BE28" s="32"/>
    </row>
    <row r="29" spans="1:57" s="3" customFormat="1" ht="14.4" customHeight="1">
      <c r="A29" s="3"/>
      <c r="B29" s="47"/>
      <c r="C29" s="48"/>
      <c r="D29" s="33" t="s">
        <v>49</v>
      </c>
      <c r="E29" s="48"/>
      <c r="F29" s="33" t="s">
        <v>50</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51</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52</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53</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54</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55</v>
      </c>
      <c r="E35" s="55"/>
      <c r="F35" s="55"/>
      <c r="G35" s="55"/>
      <c r="H35" s="55"/>
      <c r="I35" s="55"/>
      <c r="J35" s="55"/>
      <c r="K35" s="55"/>
      <c r="L35" s="55"/>
      <c r="M35" s="55"/>
      <c r="N35" s="55"/>
      <c r="O35" s="55"/>
      <c r="P35" s="55"/>
      <c r="Q35" s="55"/>
      <c r="R35" s="55"/>
      <c r="S35" s="55"/>
      <c r="T35" s="56" t="s">
        <v>56</v>
      </c>
      <c r="U35" s="55"/>
      <c r="V35" s="55"/>
      <c r="W35" s="55"/>
      <c r="X35" s="57" t="s">
        <v>57</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58</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SK58ZZZ1</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 xml:space="preserve">Rekonstrukce autocvičiště na dopravní hřiště a autocviciště ,  Kralovice I.Etapa</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22</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24</v>
      </c>
      <c r="AJ47" s="41"/>
      <c r="AK47" s="41"/>
      <c r="AL47" s="41"/>
      <c r="AM47" s="73" t="str">
        <f>IF(AN8="","",AN8)</f>
        <v>25. 9. 2020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5.65" customHeight="1">
      <c r="A49" s="39"/>
      <c r="B49" s="40"/>
      <c r="C49" s="33" t="s">
        <v>26</v>
      </c>
      <c r="D49" s="41"/>
      <c r="E49" s="41"/>
      <c r="F49" s="41"/>
      <c r="G49" s="41"/>
      <c r="H49" s="41"/>
      <c r="I49" s="41"/>
      <c r="J49" s="41"/>
      <c r="K49" s="41"/>
      <c r="L49" s="65" t="str">
        <f>IF(E11="","",E11)</f>
        <v>Město Kralovice</v>
      </c>
      <c r="M49" s="41"/>
      <c r="N49" s="41"/>
      <c r="O49" s="41"/>
      <c r="P49" s="41"/>
      <c r="Q49" s="41"/>
      <c r="R49" s="41"/>
      <c r="S49" s="41"/>
      <c r="T49" s="41"/>
      <c r="U49" s="41"/>
      <c r="V49" s="41"/>
      <c r="W49" s="41"/>
      <c r="X49" s="41"/>
      <c r="Y49" s="41"/>
      <c r="Z49" s="41"/>
      <c r="AA49" s="41"/>
      <c r="AB49" s="41"/>
      <c r="AC49" s="41"/>
      <c r="AD49" s="41"/>
      <c r="AE49" s="41"/>
      <c r="AF49" s="41"/>
      <c r="AG49" s="41"/>
      <c r="AH49" s="41"/>
      <c r="AI49" s="33" t="s">
        <v>34</v>
      </c>
      <c r="AJ49" s="41"/>
      <c r="AK49" s="41"/>
      <c r="AL49" s="41"/>
      <c r="AM49" s="74" t="str">
        <f>IF(E17="","",E17)</f>
        <v>Projekční kancelář Ing.Škubalová</v>
      </c>
      <c r="AN49" s="65"/>
      <c r="AO49" s="65"/>
      <c r="AP49" s="65"/>
      <c r="AQ49" s="41"/>
      <c r="AR49" s="45"/>
      <c r="AS49" s="75" t="s">
        <v>59</v>
      </c>
      <c r="AT49" s="76"/>
      <c r="AU49" s="77"/>
      <c r="AV49" s="77"/>
      <c r="AW49" s="77"/>
      <c r="AX49" s="77"/>
      <c r="AY49" s="77"/>
      <c r="AZ49" s="77"/>
      <c r="BA49" s="77"/>
      <c r="BB49" s="77"/>
      <c r="BC49" s="77"/>
      <c r="BD49" s="78"/>
      <c r="BE49" s="39"/>
    </row>
    <row r="50" spans="1:57" s="2" customFormat="1" ht="15.15" customHeight="1">
      <c r="A50" s="39"/>
      <c r="B50" s="40"/>
      <c r="C50" s="33" t="s">
        <v>32</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39</v>
      </c>
      <c r="AJ50" s="41"/>
      <c r="AK50" s="41"/>
      <c r="AL50" s="41"/>
      <c r="AM50" s="74" t="str">
        <f>IF(E20="","",E20)</f>
        <v>Straka</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60</v>
      </c>
      <c r="D52" s="88"/>
      <c r="E52" s="88"/>
      <c r="F52" s="88"/>
      <c r="G52" s="88"/>
      <c r="H52" s="89"/>
      <c r="I52" s="90" t="s">
        <v>61</v>
      </c>
      <c r="J52" s="88"/>
      <c r="K52" s="88"/>
      <c r="L52" s="88"/>
      <c r="M52" s="88"/>
      <c r="N52" s="88"/>
      <c r="O52" s="88"/>
      <c r="P52" s="88"/>
      <c r="Q52" s="88"/>
      <c r="R52" s="88"/>
      <c r="S52" s="88"/>
      <c r="T52" s="88"/>
      <c r="U52" s="88"/>
      <c r="V52" s="88"/>
      <c r="W52" s="88"/>
      <c r="X52" s="88"/>
      <c r="Y52" s="88"/>
      <c r="Z52" s="88"/>
      <c r="AA52" s="88"/>
      <c r="AB52" s="88"/>
      <c r="AC52" s="88"/>
      <c r="AD52" s="88"/>
      <c r="AE52" s="88"/>
      <c r="AF52" s="88"/>
      <c r="AG52" s="91" t="s">
        <v>62</v>
      </c>
      <c r="AH52" s="88"/>
      <c r="AI52" s="88"/>
      <c r="AJ52" s="88"/>
      <c r="AK52" s="88"/>
      <c r="AL52" s="88"/>
      <c r="AM52" s="88"/>
      <c r="AN52" s="90" t="s">
        <v>63</v>
      </c>
      <c r="AO52" s="88"/>
      <c r="AP52" s="88"/>
      <c r="AQ52" s="92" t="s">
        <v>64</v>
      </c>
      <c r="AR52" s="45"/>
      <c r="AS52" s="93" t="s">
        <v>65</v>
      </c>
      <c r="AT52" s="94" t="s">
        <v>66</v>
      </c>
      <c r="AU52" s="94" t="s">
        <v>67</v>
      </c>
      <c r="AV52" s="94" t="s">
        <v>68</v>
      </c>
      <c r="AW52" s="94" t="s">
        <v>69</v>
      </c>
      <c r="AX52" s="94" t="s">
        <v>70</v>
      </c>
      <c r="AY52" s="94" t="s">
        <v>71</v>
      </c>
      <c r="AZ52" s="94" t="s">
        <v>72</v>
      </c>
      <c r="BA52" s="94" t="s">
        <v>73</v>
      </c>
      <c r="BB52" s="94" t="s">
        <v>74</v>
      </c>
      <c r="BC52" s="94" t="s">
        <v>75</v>
      </c>
      <c r="BD52" s="95" t="s">
        <v>76</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77</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ROUND(SUM(AG55:AG60),2)</f>
        <v>0</v>
      </c>
      <c r="AH54" s="102"/>
      <c r="AI54" s="102"/>
      <c r="AJ54" s="102"/>
      <c r="AK54" s="102"/>
      <c r="AL54" s="102"/>
      <c r="AM54" s="102"/>
      <c r="AN54" s="103">
        <f>SUM(AG54,AT54)</f>
        <v>0</v>
      </c>
      <c r="AO54" s="103"/>
      <c r="AP54" s="103"/>
      <c r="AQ54" s="104" t="s">
        <v>31</v>
      </c>
      <c r="AR54" s="105"/>
      <c r="AS54" s="106">
        <f>ROUND(SUM(AS55:AS60),2)</f>
        <v>0</v>
      </c>
      <c r="AT54" s="107">
        <f>ROUND(SUM(AV54:AW54),2)</f>
        <v>0</v>
      </c>
      <c r="AU54" s="108">
        <f>ROUND(SUM(AU55:AU60),5)</f>
        <v>0</v>
      </c>
      <c r="AV54" s="107">
        <f>ROUND(AZ54*L29,2)</f>
        <v>0</v>
      </c>
      <c r="AW54" s="107">
        <f>ROUND(BA54*L30,2)</f>
        <v>0</v>
      </c>
      <c r="AX54" s="107">
        <f>ROUND(BB54*L29,2)</f>
        <v>0</v>
      </c>
      <c r="AY54" s="107">
        <f>ROUND(BC54*L30,2)</f>
        <v>0</v>
      </c>
      <c r="AZ54" s="107">
        <f>ROUND(SUM(AZ55:AZ60),2)</f>
        <v>0</v>
      </c>
      <c r="BA54" s="107">
        <f>ROUND(SUM(BA55:BA60),2)</f>
        <v>0</v>
      </c>
      <c r="BB54" s="107">
        <f>ROUND(SUM(BB55:BB60),2)</f>
        <v>0</v>
      </c>
      <c r="BC54" s="107">
        <f>ROUND(SUM(BC55:BC60),2)</f>
        <v>0</v>
      </c>
      <c r="BD54" s="109">
        <f>ROUND(SUM(BD55:BD60),2)</f>
        <v>0</v>
      </c>
      <c r="BE54" s="6"/>
      <c r="BS54" s="110" t="s">
        <v>78</v>
      </c>
      <c r="BT54" s="110" t="s">
        <v>79</v>
      </c>
      <c r="BU54" s="111" t="s">
        <v>80</v>
      </c>
      <c r="BV54" s="110" t="s">
        <v>81</v>
      </c>
      <c r="BW54" s="110" t="s">
        <v>5</v>
      </c>
      <c r="BX54" s="110" t="s">
        <v>82</v>
      </c>
      <c r="CL54" s="110" t="s">
        <v>19</v>
      </c>
    </row>
    <row r="55" spans="1:91" s="7" customFormat="1" ht="16.5" customHeight="1">
      <c r="A55" s="112" t="s">
        <v>83</v>
      </c>
      <c r="B55" s="113"/>
      <c r="C55" s="114"/>
      <c r="D55" s="115" t="s">
        <v>84</v>
      </c>
      <c r="E55" s="115"/>
      <c r="F55" s="115"/>
      <c r="G55" s="115"/>
      <c r="H55" s="115"/>
      <c r="I55" s="116"/>
      <c r="J55" s="115" t="s">
        <v>85</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'SK3201 - SO 101 Dopravní ...'!J30</f>
        <v>0</v>
      </c>
      <c r="AH55" s="116"/>
      <c r="AI55" s="116"/>
      <c r="AJ55" s="116"/>
      <c r="AK55" s="116"/>
      <c r="AL55" s="116"/>
      <c r="AM55" s="116"/>
      <c r="AN55" s="117">
        <f>SUM(AG55,AT55)</f>
        <v>0</v>
      </c>
      <c r="AO55" s="116"/>
      <c r="AP55" s="116"/>
      <c r="AQ55" s="118" t="s">
        <v>86</v>
      </c>
      <c r="AR55" s="119"/>
      <c r="AS55" s="120">
        <v>0</v>
      </c>
      <c r="AT55" s="121">
        <f>ROUND(SUM(AV55:AW55),2)</f>
        <v>0</v>
      </c>
      <c r="AU55" s="122">
        <f>'SK3201 - SO 101 Dopravní ...'!P87</f>
        <v>0</v>
      </c>
      <c r="AV55" s="121">
        <f>'SK3201 - SO 101 Dopravní ...'!J33</f>
        <v>0</v>
      </c>
      <c r="AW55" s="121">
        <f>'SK3201 - SO 101 Dopravní ...'!J34</f>
        <v>0</v>
      </c>
      <c r="AX55" s="121">
        <f>'SK3201 - SO 101 Dopravní ...'!J35</f>
        <v>0</v>
      </c>
      <c r="AY55" s="121">
        <f>'SK3201 - SO 101 Dopravní ...'!J36</f>
        <v>0</v>
      </c>
      <c r="AZ55" s="121">
        <f>'SK3201 - SO 101 Dopravní ...'!F33</f>
        <v>0</v>
      </c>
      <c r="BA55" s="121">
        <f>'SK3201 - SO 101 Dopravní ...'!F34</f>
        <v>0</v>
      </c>
      <c r="BB55" s="121">
        <f>'SK3201 - SO 101 Dopravní ...'!F35</f>
        <v>0</v>
      </c>
      <c r="BC55" s="121">
        <f>'SK3201 - SO 101 Dopravní ...'!F36</f>
        <v>0</v>
      </c>
      <c r="BD55" s="123">
        <f>'SK3201 - SO 101 Dopravní ...'!F37</f>
        <v>0</v>
      </c>
      <c r="BE55" s="7"/>
      <c r="BT55" s="124" t="s">
        <v>87</v>
      </c>
      <c r="BV55" s="124" t="s">
        <v>81</v>
      </c>
      <c r="BW55" s="124" t="s">
        <v>88</v>
      </c>
      <c r="BX55" s="124" t="s">
        <v>5</v>
      </c>
      <c r="CL55" s="124" t="s">
        <v>19</v>
      </c>
      <c r="CM55" s="124" t="s">
        <v>89</v>
      </c>
    </row>
    <row r="56" spans="1:91" s="7" customFormat="1" ht="16.5" customHeight="1">
      <c r="A56" s="112" t="s">
        <v>83</v>
      </c>
      <c r="B56" s="113"/>
      <c r="C56" s="114"/>
      <c r="D56" s="115" t="s">
        <v>90</v>
      </c>
      <c r="E56" s="115"/>
      <c r="F56" s="115"/>
      <c r="G56" s="115"/>
      <c r="H56" s="115"/>
      <c r="I56" s="116"/>
      <c r="J56" s="115" t="s">
        <v>91</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'SK3202 - SO 301 Dešťová k...'!J30</f>
        <v>0</v>
      </c>
      <c r="AH56" s="116"/>
      <c r="AI56" s="116"/>
      <c r="AJ56" s="116"/>
      <c r="AK56" s="116"/>
      <c r="AL56" s="116"/>
      <c r="AM56" s="116"/>
      <c r="AN56" s="117">
        <f>SUM(AG56,AT56)</f>
        <v>0</v>
      </c>
      <c r="AO56" s="116"/>
      <c r="AP56" s="116"/>
      <c r="AQ56" s="118" t="s">
        <v>86</v>
      </c>
      <c r="AR56" s="119"/>
      <c r="AS56" s="120">
        <v>0</v>
      </c>
      <c r="AT56" s="121">
        <f>ROUND(SUM(AV56:AW56),2)</f>
        <v>0</v>
      </c>
      <c r="AU56" s="122">
        <f>'SK3202 - SO 301 Dešťová k...'!P86</f>
        <v>0</v>
      </c>
      <c r="AV56" s="121">
        <f>'SK3202 - SO 301 Dešťová k...'!J33</f>
        <v>0</v>
      </c>
      <c r="AW56" s="121">
        <f>'SK3202 - SO 301 Dešťová k...'!J34</f>
        <v>0</v>
      </c>
      <c r="AX56" s="121">
        <f>'SK3202 - SO 301 Dešťová k...'!J35</f>
        <v>0</v>
      </c>
      <c r="AY56" s="121">
        <f>'SK3202 - SO 301 Dešťová k...'!J36</f>
        <v>0</v>
      </c>
      <c r="AZ56" s="121">
        <f>'SK3202 - SO 301 Dešťová k...'!F33</f>
        <v>0</v>
      </c>
      <c r="BA56" s="121">
        <f>'SK3202 - SO 301 Dešťová k...'!F34</f>
        <v>0</v>
      </c>
      <c r="BB56" s="121">
        <f>'SK3202 - SO 301 Dešťová k...'!F35</f>
        <v>0</v>
      </c>
      <c r="BC56" s="121">
        <f>'SK3202 - SO 301 Dešťová k...'!F36</f>
        <v>0</v>
      </c>
      <c r="BD56" s="123">
        <f>'SK3202 - SO 301 Dešťová k...'!F37</f>
        <v>0</v>
      </c>
      <c r="BE56" s="7"/>
      <c r="BT56" s="124" t="s">
        <v>87</v>
      </c>
      <c r="BV56" s="124" t="s">
        <v>81</v>
      </c>
      <c r="BW56" s="124" t="s">
        <v>92</v>
      </c>
      <c r="BX56" s="124" t="s">
        <v>5</v>
      </c>
      <c r="CL56" s="124" t="s">
        <v>19</v>
      </c>
      <c r="CM56" s="124" t="s">
        <v>89</v>
      </c>
    </row>
    <row r="57" spans="1:91" s="7" customFormat="1" ht="16.5" customHeight="1">
      <c r="A57" s="112" t="s">
        <v>83</v>
      </c>
      <c r="B57" s="113"/>
      <c r="C57" s="114"/>
      <c r="D57" s="115" t="s">
        <v>93</v>
      </c>
      <c r="E57" s="115"/>
      <c r="F57" s="115"/>
      <c r="G57" s="115"/>
      <c r="H57" s="115"/>
      <c r="I57" s="116"/>
      <c r="J57" s="115" t="s">
        <v>94</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'SK3206 - SO 402 Světelná ...'!J30</f>
        <v>0</v>
      </c>
      <c r="AH57" s="116"/>
      <c r="AI57" s="116"/>
      <c r="AJ57" s="116"/>
      <c r="AK57" s="116"/>
      <c r="AL57" s="116"/>
      <c r="AM57" s="116"/>
      <c r="AN57" s="117">
        <f>SUM(AG57,AT57)</f>
        <v>0</v>
      </c>
      <c r="AO57" s="116"/>
      <c r="AP57" s="116"/>
      <c r="AQ57" s="118" t="s">
        <v>86</v>
      </c>
      <c r="AR57" s="119"/>
      <c r="AS57" s="120">
        <v>0</v>
      </c>
      <c r="AT57" s="121">
        <f>ROUND(SUM(AV57:AW57),2)</f>
        <v>0</v>
      </c>
      <c r="AU57" s="122">
        <f>'SK3206 - SO 402 Světelná ...'!P85</f>
        <v>0</v>
      </c>
      <c r="AV57" s="121">
        <f>'SK3206 - SO 402 Světelná ...'!J33</f>
        <v>0</v>
      </c>
      <c r="AW57" s="121">
        <f>'SK3206 - SO 402 Světelná ...'!J34</f>
        <v>0</v>
      </c>
      <c r="AX57" s="121">
        <f>'SK3206 - SO 402 Světelná ...'!J35</f>
        <v>0</v>
      </c>
      <c r="AY57" s="121">
        <f>'SK3206 - SO 402 Světelná ...'!J36</f>
        <v>0</v>
      </c>
      <c r="AZ57" s="121">
        <f>'SK3206 - SO 402 Světelná ...'!F33</f>
        <v>0</v>
      </c>
      <c r="BA57" s="121">
        <f>'SK3206 - SO 402 Světelná ...'!F34</f>
        <v>0</v>
      </c>
      <c r="BB57" s="121">
        <f>'SK3206 - SO 402 Světelná ...'!F35</f>
        <v>0</v>
      </c>
      <c r="BC57" s="121">
        <f>'SK3206 - SO 402 Světelná ...'!F36</f>
        <v>0</v>
      </c>
      <c r="BD57" s="123">
        <f>'SK3206 - SO 402 Světelná ...'!F37</f>
        <v>0</v>
      </c>
      <c r="BE57" s="7"/>
      <c r="BT57" s="124" t="s">
        <v>87</v>
      </c>
      <c r="BV57" s="124" t="s">
        <v>81</v>
      </c>
      <c r="BW57" s="124" t="s">
        <v>95</v>
      </c>
      <c r="BX57" s="124" t="s">
        <v>5</v>
      </c>
      <c r="CL57" s="124" t="s">
        <v>19</v>
      </c>
      <c r="CM57" s="124" t="s">
        <v>89</v>
      </c>
    </row>
    <row r="58" spans="1:91" s="7" customFormat="1" ht="24.75" customHeight="1">
      <c r="A58" s="112" t="s">
        <v>83</v>
      </c>
      <c r="B58" s="113"/>
      <c r="C58" s="114"/>
      <c r="D58" s="115" t="s">
        <v>96</v>
      </c>
      <c r="E58" s="115"/>
      <c r="F58" s="115"/>
      <c r="G58" s="115"/>
      <c r="H58" s="115"/>
      <c r="I58" s="116"/>
      <c r="J58" s="115" t="s">
        <v>97</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'SK3207 - SO 401 Veřejné o...'!J30</f>
        <v>0</v>
      </c>
      <c r="AH58" s="116"/>
      <c r="AI58" s="116"/>
      <c r="AJ58" s="116"/>
      <c r="AK58" s="116"/>
      <c r="AL58" s="116"/>
      <c r="AM58" s="116"/>
      <c r="AN58" s="117">
        <f>SUM(AG58,AT58)</f>
        <v>0</v>
      </c>
      <c r="AO58" s="116"/>
      <c r="AP58" s="116"/>
      <c r="AQ58" s="118" t="s">
        <v>86</v>
      </c>
      <c r="AR58" s="119"/>
      <c r="AS58" s="120">
        <v>0</v>
      </c>
      <c r="AT58" s="121">
        <f>ROUND(SUM(AV58:AW58),2)</f>
        <v>0</v>
      </c>
      <c r="AU58" s="122">
        <f>'SK3207 - SO 401 Veřejné o...'!P83</f>
        <v>0</v>
      </c>
      <c r="AV58" s="121">
        <f>'SK3207 - SO 401 Veřejné o...'!J33</f>
        <v>0</v>
      </c>
      <c r="AW58" s="121">
        <f>'SK3207 - SO 401 Veřejné o...'!J34</f>
        <v>0</v>
      </c>
      <c r="AX58" s="121">
        <f>'SK3207 - SO 401 Veřejné o...'!J35</f>
        <v>0</v>
      </c>
      <c r="AY58" s="121">
        <f>'SK3207 - SO 401 Veřejné o...'!J36</f>
        <v>0</v>
      </c>
      <c r="AZ58" s="121">
        <f>'SK3207 - SO 401 Veřejné o...'!F33</f>
        <v>0</v>
      </c>
      <c r="BA58" s="121">
        <f>'SK3207 - SO 401 Veřejné o...'!F34</f>
        <v>0</v>
      </c>
      <c r="BB58" s="121">
        <f>'SK3207 - SO 401 Veřejné o...'!F35</f>
        <v>0</v>
      </c>
      <c r="BC58" s="121">
        <f>'SK3207 - SO 401 Veřejné o...'!F36</f>
        <v>0</v>
      </c>
      <c r="BD58" s="123">
        <f>'SK3207 - SO 401 Veřejné o...'!F37</f>
        <v>0</v>
      </c>
      <c r="BE58" s="7"/>
      <c r="BT58" s="124" t="s">
        <v>87</v>
      </c>
      <c r="BV58" s="124" t="s">
        <v>81</v>
      </c>
      <c r="BW58" s="124" t="s">
        <v>98</v>
      </c>
      <c r="BX58" s="124" t="s">
        <v>5</v>
      </c>
      <c r="CL58" s="124" t="s">
        <v>19</v>
      </c>
      <c r="CM58" s="124" t="s">
        <v>89</v>
      </c>
    </row>
    <row r="59" spans="1:91" s="7" customFormat="1" ht="16.5" customHeight="1">
      <c r="A59" s="112" t="s">
        <v>83</v>
      </c>
      <c r="B59" s="113"/>
      <c r="C59" s="114"/>
      <c r="D59" s="115" t="s">
        <v>99</v>
      </c>
      <c r="E59" s="115"/>
      <c r="F59" s="115"/>
      <c r="G59" s="115"/>
      <c r="H59" s="115"/>
      <c r="I59" s="116"/>
      <c r="J59" s="115" t="s">
        <v>100</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'SK3209 - SO 403  Přípojka NN'!J30</f>
        <v>0</v>
      </c>
      <c r="AH59" s="116"/>
      <c r="AI59" s="116"/>
      <c r="AJ59" s="116"/>
      <c r="AK59" s="116"/>
      <c r="AL59" s="116"/>
      <c r="AM59" s="116"/>
      <c r="AN59" s="117">
        <f>SUM(AG59,AT59)</f>
        <v>0</v>
      </c>
      <c r="AO59" s="116"/>
      <c r="AP59" s="116"/>
      <c r="AQ59" s="118" t="s">
        <v>86</v>
      </c>
      <c r="AR59" s="119"/>
      <c r="AS59" s="120">
        <v>0</v>
      </c>
      <c r="AT59" s="121">
        <f>ROUND(SUM(AV59:AW59),2)</f>
        <v>0</v>
      </c>
      <c r="AU59" s="122">
        <f>'SK3209 - SO 403  Přípojka NN'!P83</f>
        <v>0</v>
      </c>
      <c r="AV59" s="121">
        <f>'SK3209 - SO 403  Přípojka NN'!J33</f>
        <v>0</v>
      </c>
      <c r="AW59" s="121">
        <f>'SK3209 - SO 403  Přípojka NN'!J34</f>
        <v>0</v>
      </c>
      <c r="AX59" s="121">
        <f>'SK3209 - SO 403  Přípojka NN'!J35</f>
        <v>0</v>
      </c>
      <c r="AY59" s="121">
        <f>'SK3209 - SO 403  Přípojka NN'!J36</f>
        <v>0</v>
      </c>
      <c r="AZ59" s="121">
        <f>'SK3209 - SO 403  Přípojka NN'!F33</f>
        <v>0</v>
      </c>
      <c r="BA59" s="121">
        <f>'SK3209 - SO 403  Přípojka NN'!F34</f>
        <v>0</v>
      </c>
      <c r="BB59" s="121">
        <f>'SK3209 - SO 403  Přípojka NN'!F35</f>
        <v>0</v>
      </c>
      <c r="BC59" s="121">
        <f>'SK3209 - SO 403  Přípojka NN'!F36</f>
        <v>0</v>
      </c>
      <c r="BD59" s="123">
        <f>'SK3209 - SO 403  Přípojka NN'!F37</f>
        <v>0</v>
      </c>
      <c r="BE59" s="7"/>
      <c r="BT59" s="124" t="s">
        <v>87</v>
      </c>
      <c r="BV59" s="124" t="s">
        <v>81</v>
      </c>
      <c r="BW59" s="124" t="s">
        <v>101</v>
      </c>
      <c r="BX59" s="124" t="s">
        <v>5</v>
      </c>
      <c r="CL59" s="124" t="s">
        <v>19</v>
      </c>
      <c r="CM59" s="124" t="s">
        <v>89</v>
      </c>
    </row>
    <row r="60" spans="1:91" s="7" customFormat="1" ht="16.5" customHeight="1">
      <c r="A60" s="112" t="s">
        <v>83</v>
      </c>
      <c r="B60" s="113"/>
      <c r="C60" s="114"/>
      <c r="D60" s="115" t="s">
        <v>102</v>
      </c>
      <c r="E60" s="115"/>
      <c r="F60" s="115"/>
      <c r="G60" s="115"/>
      <c r="H60" s="115"/>
      <c r="I60" s="116"/>
      <c r="J60" s="115" t="s">
        <v>103</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'SK3213 - VON'!J30</f>
        <v>0</v>
      </c>
      <c r="AH60" s="116"/>
      <c r="AI60" s="116"/>
      <c r="AJ60" s="116"/>
      <c r="AK60" s="116"/>
      <c r="AL60" s="116"/>
      <c r="AM60" s="116"/>
      <c r="AN60" s="117">
        <f>SUM(AG60,AT60)</f>
        <v>0</v>
      </c>
      <c r="AO60" s="116"/>
      <c r="AP60" s="116"/>
      <c r="AQ60" s="118" t="s">
        <v>86</v>
      </c>
      <c r="AR60" s="119"/>
      <c r="AS60" s="125">
        <v>0</v>
      </c>
      <c r="AT60" s="126">
        <f>ROUND(SUM(AV60:AW60),2)</f>
        <v>0</v>
      </c>
      <c r="AU60" s="127">
        <f>'SK3213 - VON'!P83</f>
        <v>0</v>
      </c>
      <c r="AV60" s="126">
        <f>'SK3213 - VON'!J33</f>
        <v>0</v>
      </c>
      <c r="AW60" s="126">
        <f>'SK3213 - VON'!J34</f>
        <v>0</v>
      </c>
      <c r="AX60" s="126">
        <f>'SK3213 - VON'!J35</f>
        <v>0</v>
      </c>
      <c r="AY60" s="126">
        <f>'SK3213 - VON'!J36</f>
        <v>0</v>
      </c>
      <c r="AZ60" s="126">
        <f>'SK3213 - VON'!F33</f>
        <v>0</v>
      </c>
      <c r="BA60" s="126">
        <f>'SK3213 - VON'!F34</f>
        <v>0</v>
      </c>
      <c r="BB60" s="126">
        <f>'SK3213 - VON'!F35</f>
        <v>0</v>
      </c>
      <c r="BC60" s="126">
        <f>'SK3213 - VON'!F36</f>
        <v>0</v>
      </c>
      <c r="BD60" s="128">
        <f>'SK3213 - VON'!F37</f>
        <v>0</v>
      </c>
      <c r="BE60" s="7"/>
      <c r="BT60" s="124" t="s">
        <v>87</v>
      </c>
      <c r="BV60" s="124" t="s">
        <v>81</v>
      </c>
      <c r="BW60" s="124" t="s">
        <v>104</v>
      </c>
      <c r="BX60" s="124" t="s">
        <v>5</v>
      </c>
      <c r="CL60" s="124" t="s">
        <v>19</v>
      </c>
      <c r="CM60" s="124" t="s">
        <v>89</v>
      </c>
    </row>
    <row r="61" spans="1:57" s="2" customFormat="1" ht="30" customHeight="1">
      <c r="A61" s="39"/>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5"/>
      <c r="AS61" s="39"/>
      <c r="AT61" s="39"/>
      <c r="AU61" s="39"/>
      <c r="AV61" s="39"/>
      <c r="AW61" s="39"/>
      <c r="AX61" s="39"/>
      <c r="AY61" s="39"/>
      <c r="AZ61" s="39"/>
      <c r="BA61" s="39"/>
      <c r="BB61" s="39"/>
      <c r="BC61" s="39"/>
      <c r="BD61" s="39"/>
      <c r="BE61" s="39"/>
    </row>
    <row r="62" spans="1:57" s="2" customFormat="1" ht="6.95" customHeight="1">
      <c r="A62" s="39"/>
      <c r="B62" s="60"/>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45"/>
      <c r="AS62" s="39"/>
      <c r="AT62" s="39"/>
      <c r="AU62" s="39"/>
      <c r="AV62" s="39"/>
      <c r="AW62" s="39"/>
      <c r="AX62" s="39"/>
      <c r="AY62" s="39"/>
      <c r="AZ62" s="39"/>
      <c r="BA62" s="39"/>
      <c r="BB62" s="39"/>
      <c r="BC62" s="39"/>
      <c r="BD62" s="39"/>
      <c r="BE62" s="39"/>
    </row>
  </sheetData>
  <sheetProtection password="CC35" sheet="1" objects="1" scenarios="1" formatColumns="0" formatRows="0"/>
  <mergeCells count="62">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SK3201 - SO 101 Dopravní ...'!C2" display="/"/>
    <hyperlink ref="A56" location="'SK3202 - SO 301 Dešťová k...'!C2" display="/"/>
    <hyperlink ref="A57" location="'SK3206 - SO 402 Světelná ...'!C2" display="/"/>
    <hyperlink ref="A58" location="'SK3207 - SO 401 Veřejné o...'!C2" display="/"/>
    <hyperlink ref="A59" location="'SK3209 - SO 403  Přípojka NN'!C2" display="/"/>
    <hyperlink ref="A60" location="'SK3213 - VO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5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88</v>
      </c>
    </row>
    <row r="3" spans="2:46" s="1" customFormat="1" ht="6.95" customHeight="1">
      <c r="B3" s="130"/>
      <c r="C3" s="131"/>
      <c r="D3" s="131"/>
      <c r="E3" s="131"/>
      <c r="F3" s="131"/>
      <c r="G3" s="131"/>
      <c r="H3" s="131"/>
      <c r="I3" s="132"/>
      <c r="J3" s="131"/>
      <c r="K3" s="131"/>
      <c r="L3" s="21"/>
      <c r="AT3" s="18" t="s">
        <v>89</v>
      </c>
    </row>
    <row r="4" spans="2:46" s="1" customFormat="1" ht="24.95" customHeight="1">
      <c r="B4" s="21"/>
      <c r="D4" s="133" t="s">
        <v>105</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 xml:space="preserve">Rekonstrukce autocvičiště na dopravní hřiště a autocviciště ,  Kralovice I.Etapa</v>
      </c>
      <c r="F7" s="135"/>
      <c r="G7" s="135"/>
      <c r="H7" s="135"/>
      <c r="I7" s="129"/>
      <c r="L7" s="21"/>
    </row>
    <row r="8" spans="1:31" s="2" customFormat="1" ht="12" customHeight="1">
      <c r="A8" s="39"/>
      <c r="B8" s="45"/>
      <c r="C8" s="39"/>
      <c r="D8" s="135" t="s">
        <v>106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107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25. 9. 2020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26</v>
      </c>
      <c r="E14" s="39"/>
      <c r="F14" s="39"/>
      <c r="G14" s="39"/>
      <c r="H14" s="39"/>
      <c r="I14" s="141" t="s">
        <v>27</v>
      </c>
      <c r="J14" s="140" t="s">
        <v>31</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29</v>
      </c>
      <c r="F15" s="39"/>
      <c r="G15" s="39"/>
      <c r="H15" s="39"/>
      <c r="I15" s="141" t="s">
        <v>30</v>
      </c>
      <c r="J15" s="140" t="s">
        <v>31</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32</v>
      </c>
      <c r="E17" s="39"/>
      <c r="F17" s="39"/>
      <c r="G17" s="39"/>
      <c r="H17" s="39"/>
      <c r="I17" s="141" t="s">
        <v>27</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30</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34</v>
      </c>
      <c r="E20" s="39"/>
      <c r="F20" s="39"/>
      <c r="G20" s="39"/>
      <c r="H20" s="39"/>
      <c r="I20" s="141" t="s">
        <v>27</v>
      </c>
      <c r="J20" s="140" t="s">
        <v>31</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36</v>
      </c>
      <c r="F21" s="39"/>
      <c r="G21" s="39"/>
      <c r="H21" s="39"/>
      <c r="I21" s="141" t="s">
        <v>30</v>
      </c>
      <c r="J21" s="140" t="s">
        <v>31</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39</v>
      </c>
      <c r="E23" s="39"/>
      <c r="F23" s="39"/>
      <c r="G23" s="39"/>
      <c r="H23" s="39"/>
      <c r="I23" s="141" t="s">
        <v>27</v>
      </c>
      <c r="J23" s="140" t="s">
        <v>40</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30</v>
      </c>
      <c r="J24" s="140" t="s">
        <v>42</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31</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45</v>
      </c>
      <c r="E30" s="39"/>
      <c r="F30" s="39"/>
      <c r="G30" s="39"/>
      <c r="H30" s="39"/>
      <c r="I30" s="137"/>
      <c r="J30" s="151">
        <f>ROUND(J87,2)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47</v>
      </c>
      <c r="G32" s="39"/>
      <c r="H32" s="39"/>
      <c r="I32" s="153" t="s">
        <v>46</v>
      </c>
      <c r="J32" s="152" t="s">
        <v>48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49</v>
      </c>
      <c r="E33" s="135" t="s">
        <v>50</v>
      </c>
      <c r="F33" s="155">
        <f>ROUND((SUM(BE87:BE454)),2)</f>
        <v>0</v>
      </c>
      <c r="G33" s="39"/>
      <c r="H33" s="39"/>
      <c r="I33" s="156">
        <v>0.21</v>
      </c>
      <c r="J33" s="155">
        <f>ROUND(((SUM(BE87:BE454))*I33),2)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51</v>
      </c>
      <c r="F34" s="155">
        <f>ROUND((SUM(BF87:BF454)),2)</f>
        <v>0</v>
      </c>
      <c r="G34" s="39"/>
      <c r="H34" s="39"/>
      <c r="I34" s="156">
        <v>0.15</v>
      </c>
      <c r="J34" s="155">
        <f>ROUND(((SUM(BF87:BF454))*I34),2)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52</v>
      </c>
      <c r="F35" s="155">
        <f>ROUND((SUM(BG87:BG454)),2)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53</v>
      </c>
      <c r="F36" s="155">
        <f>ROUND((SUM(BH87:BH454)),2)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54</v>
      </c>
      <c r="F37" s="155">
        <f>ROUND((SUM(BI87:BI454)),2)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55</v>
      </c>
      <c r="E39" s="159"/>
      <c r="F39" s="159"/>
      <c r="G39" s="160" t="s">
        <v>56</v>
      </c>
      <c r="H39" s="161" t="s">
        <v>57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 xml:space="preserve">Rekonstrukce autocvičiště na dopravní hřiště a autocviciště ,  Kralovice I.Etapa</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SK3201 - SO 101 Dopravní hřiště</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 xml:space="preserve"> </v>
      </c>
      <c r="G52" s="41"/>
      <c r="H52" s="41"/>
      <c r="I52" s="141" t="s">
        <v>24</v>
      </c>
      <c r="J52" s="73" t="str">
        <f>IF(J12="","",J12)</f>
        <v>25. 9. 2020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26</v>
      </c>
      <c r="D54" s="41"/>
      <c r="E54" s="41"/>
      <c r="F54" s="28" t="str">
        <f>E15</f>
        <v>Město Kralovice</v>
      </c>
      <c r="G54" s="41"/>
      <c r="H54" s="41"/>
      <c r="I54" s="141" t="s">
        <v>34</v>
      </c>
      <c r="J54" s="37" t="str">
        <f>E21</f>
        <v>Projekční kancelář Ing.Škubalová</v>
      </c>
      <c r="K54" s="41"/>
      <c r="L54" s="138"/>
      <c r="S54" s="39"/>
      <c r="T54" s="39"/>
      <c r="U54" s="39"/>
      <c r="V54" s="39"/>
      <c r="W54" s="39"/>
      <c r="X54" s="39"/>
      <c r="Y54" s="39"/>
      <c r="Z54" s="39"/>
      <c r="AA54" s="39"/>
      <c r="AB54" s="39"/>
      <c r="AC54" s="39"/>
      <c r="AD54" s="39"/>
      <c r="AE54" s="39"/>
    </row>
    <row r="55" spans="1:31" s="2" customFormat="1" ht="15.15" customHeight="1">
      <c r="A55" s="39"/>
      <c r="B55" s="40"/>
      <c r="C55" s="33" t="s">
        <v>32</v>
      </c>
      <c r="D55" s="41"/>
      <c r="E55" s="41"/>
      <c r="F55" s="28" t="str">
        <f>IF(E18="","",E18)</f>
        <v>Vyplň údaj</v>
      </c>
      <c r="G55" s="41"/>
      <c r="H55" s="41"/>
      <c r="I55" s="141" t="s">
        <v>39</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109</v>
      </c>
      <c r="D57" s="173"/>
      <c r="E57" s="173"/>
      <c r="F57" s="173"/>
      <c r="G57" s="173"/>
      <c r="H57" s="173"/>
      <c r="I57" s="174"/>
      <c r="J57" s="175" t="s">
        <v>110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77</v>
      </c>
      <c r="D59" s="41"/>
      <c r="E59" s="41"/>
      <c r="F59" s="41"/>
      <c r="G59" s="41"/>
      <c r="H59" s="41"/>
      <c r="I59" s="137"/>
      <c r="J59" s="103">
        <f>J87</f>
        <v>0</v>
      </c>
      <c r="K59" s="41"/>
      <c r="L59" s="138"/>
      <c r="S59" s="39"/>
      <c r="T59" s="39"/>
      <c r="U59" s="39"/>
      <c r="V59" s="39"/>
      <c r="W59" s="39"/>
      <c r="X59" s="39"/>
      <c r="Y59" s="39"/>
      <c r="Z59" s="39"/>
      <c r="AA59" s="39"/>
      <c r="AB59" s="39"/>
      <c r="AC59" s="39"/>
      <c r="AD59" s="39"/>
      <c r="AE59" s="39"/>
      <c r="AU59" s="18" t="s">
        <v>111</v>
      </c>
    </row>
    <row r="60" spans="1:31" s="9" customFormat="1" ht="24.95" customHeight="1">
      <c r="A60" s="9"/>
      <c r="B60" s="177"/>
      <c r="C60" s="178"/>
      <c r="D60" s="179" t="s">
        <v>112</v>
      </c>
      <c r="E60" s="180"/>
      <c r="F60" s="180"/>
      <c r="G60" s="180"/>
      <c r="H60" s="180"/>
      <c r="I60" s="181"/>
      <c r="J60" s="182">
        <f>J88</f>
        <v>0</v>
      </c>
      <c r="K60" s="178"/>
      <c r="L60" s="183"/>
      <c r="S60" s="9"/>
      <c r="T60" s="9"/>
      <c r="U60" s="9"/>
      <c r="V60" s="9"/>
      <c r="W60" s="9"/>
      <c r="X60" s="9"/>
      <c r="Y60" s="9"/>
      <c r="Z60" s="9"/>
      <c r="AA60" s="9"/>
      <c r="AB60" s="9"/>
      <c r="AC60" s="9"/>
      <c r="AD60" s="9"/>
      <c r="AE60" s="9"/>
    </row>
    <row r="61" spans="1:31" s="10" customFormat="1" ht="19.9" customHeight="1">
      <c r="A61" s="10"/>
      <c r="B61" s="184"/>
      <c r="C61" s="185"/>
      <c r="D61" s="186" t="s">
        <v>113</v>
      </c>
      <c r="E61" s="187"/>
      <c r="F61" s="187"/>
      <c r="G61" s="187"/>
      <c r="H61" s="187"/>
      <c r="I61" s="188"/>
      <c r="J61" s="189">
        <f>J89</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114</v>
      </c>
      <c r="E62" s="187"/>
      <c r="F62" s="187"/>
      <c r="G62" s="187"/>
      <c r="H62" s="187"/>
      <c r="I62" s="188"/>
      <c r="J62" s="189">
        <f>J150</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115</v>
      </c>
      <c r="E63" s="187"/>
      <c r="F63" s="187"/>
      <c r="G63" s="187"/>
      <c r="H63" s="187"/>
      <c r="I63" s="188"/>
      <c r="J63" s="189">
        <f>J155</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116</v>
      </c>
      <c r="E64" s="187"/>
      <c r="F64" s="187"/>
      <c r="G64" s="187"/>
      <c r="H64" s="187"/>
      <c r="I64" s="188"/>
      <c r="J64" s="189">
        <f>J247</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117</v>
      </c>
      <c r="E65" s="187"/>
      <c r="F65" s="187"/>
      <c r="G65" s="187"/>
      <c r="H65" s="187"/>
      <c r="I65" s="188"/>
      <c r="J65" s="189">
        <f>J270</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118</v>
      </c>
      <c r="E66" s="187"/>
      <c r="F66" s="187"/>
      <c r="G66" s="187"/>
      <c r="H66" s="187"/>
      <c r="I66" s="188"/>
      <c r="J66" s="189">
        <f>J428</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119</v>
      </c>
      <c r="E67" s="187"/>
      <c r="F67" s="187"/>
      <c r="G67" s="187"/>
      <c r="H67" s="187"/>
      <c r="I67" s="188"/>
      <c r="J67" s="189">
        <f>J452</f>
        <v>0</v>
      </c>
      <c r="K67" s="185"/>
      <c r="L67" s="190"/>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167"/>
      <c r="J69" s="61"/>
      <c r="K69" s="61"/>
      <c r="L69" s="138"/>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170"/>
      <c r="J73" s="63"/>
      <c r="K73" s="63"/>
      <c r="L73" s="138"/>
      <c r="S73" s="39"/>
      <c r="T73" s="39"/>
      <c r="U73" s="39"/>
      <c r="V73" s="39"/>
      <c r="W73" s="39"/>
      <c r="X73" s="39"/>
      <c r="Y73" s="39"/>
      <c r="Z73" s="39"/>
      <c r="AA73" s="39"/>
      <c r="AB73" s="39"/>
      <c r="AC73" s="39"/>
      <c r="AD73" s="39"/>
      <c r="AE73" s="39"/>
    </row>
    <row r="74" spans="1:31" s="2" customFormat="1" ht="24.95" customHeight="1">
      <c r="A74" s="39"/>
      <c r="B74" s="40"/>
      <c r="C74" s="24" t="s">
        <v>120</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171" t="str">
        <f>E7</f>
        <v xml:space="preserve">Rekonstrukce autocvičiště na dopravní hřiště a autocviciště ,  Kralovice I.Etapa</v>
      </c>
      <c r="F77" s="33"/>
      <c r="G77" s="33"/>
      <c r="H77" s="33"/>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106</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6.5" customHeight="1">
      <c r="A79" s="39"/>
      <c r="B79" s="40"/>
      <c r="C79" s="41"/>
      <c r="D79" s="41"/>
      <c r="E79" s="70" t="str">
        <f>E9</f>
        <v>SK3201 - SO 101 Dopravní hřiště</v>
      </c>
      <c r="F79" s="41"/>
      <c r="G79" s="41"/>
      <c r="H79" s="41"/>
      <c r="I79" s="137"/>
      <c r="J79" s="41"/>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2" customHeight="1">
      <c r="A81" s="39"/>
      <c r="B81" s="40"/>
      <c r="C81" s="33" t="s">
        <v>22</v>
      </c>
      <c r="D81" s="41"/>
      <c r="E81" s="41"/>
      <c r="F81" s="28" t="str">
        <f>F12</f>
        <v xml:space="preserve"> </v>
      </c>
      <c r="G81" s="41"/>
      <c r="H81" s="41"/>
      <c r="I81" s="141" t="s">
        <v>24</v>
      </c>
      <c r="J81" s="73" t="str">
        <f>IF(J12="","",J12)</f>
        <v>25. 9. 2020</v>
      </c>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25.65" customHeight="1">
      <c r="A83" s="39"/>
      <c r="B83" s="40"/>
      <c r="C83" s="33" t="s">
        <v>26</v>
      </c>
      <c r="D83" s="41"/>
      <c r="E83" s="41"/>
      <c r="F83" s="28" t="str">
        <f>E15</f>
        <v>Město Kralovice</v>
      </c>
      <c r="G83" s="41"/>
      <c r="H83" s="41"/>
      <c r="I83" s="141" t="s">
        <v>34</v>
      </c>
      <c r="J83" s="37" t="str">
        <f>E21</f>
        <v>Projekční kancelář Ing.Škubalová</v>
      </c>
      <c r="K83" s="41"/>
      <c r="L83" s="138"/>
      <c r="S83" s="39"/>
      <c r="T83" s="39"/>
      <c r="U83" s="39"/>
      <c r="V83" s="39"/>
      <c r="W83" s="39"/>
      <c r="X83" s="39"/>
      <c r="Y83" s="39"/>
      <c r="Z83" s="39"/>
      <c r="AA83" s="39"/>
      <c r="AB83" s="39"/>
      <c r="AC83" s="39"/>
      <c r="AD83" s="39"/>
      <c r="AE83" s="39"/>
    </row>
    <row r="84" spans="1:31" s="2" customFormat="1" ht="15.15" customHeight="1">
      <c r="A84" s="39"/>
      <c r="B84" s="40"/>
      <c r="C84" s="33" t="s">
        <v>32</v>
      </c>
      <c r="D84" s="41"/>
      <c r="E84" s="41"/>
      <c r="F84" s="28" t="str">
        <f>IF(E18="","",E18)</f>
        <v>Vyplň údaj</v>
      </c>
      <c r="G84" s="41"/>
      <c r="H84" s="41"/>
      <c r="I84" s="141" t="s">
        <v>39</v>
      </c>
      <c r="J84" s="37" t="str">
        <f>E24</f>
        <v>Straka</v>
      </c>
      <c r="K84" s="41"/>
      <c r="L84" s="138"/>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137"/>
      <c r="J85" s="41"/>
      <c r="K85" s="41"/>
      <c r="L85" s="138"/>
      <c r="S85" s="39"/>
      <c r="T85" s="39"/>
      <c r="U85" s="39"/>
      <c r="V85" s="39"/>
      <c r="W85" s="39"/>
      <c r="X85" s="39"/>
      <c r="Y85" s="39"/>
      <c r="Z85" s="39"/>
      <c r="AA85" s="39"/>
      <c r="AB85" s="39"/>
      <c r="AC85" s="39"/>
      <c r="AD85" s="39"/>
      <c r="AE85" s="39"/>
    </row>
    <row r="86" spans="1:31" s="11" customFormat="1" ht="29.25" customHeight="1">
      <c r="A86" s="191"/>
      <c r="B86" s="192"/>
      <c r="C86" s="193" t="s">
        <v>121</v>
      </c>
      <c r="D86" s="194" t="s">
        <v>64</v>
      </c>
      <c r="E86" s="194" t="s">
        <v>60</v>
      </c>
      <c r="F86" s="194" t="s">
        <v>61</v>
      </c>
      <c r="G86" s="194" t="s">
        <v>122</v>
      </c>
      <c r="H86" s="194" t="s">
        <v>123</v>
      </c>
      <c r="I86" s="195" t="s">
        <v>124</v>
      </c>
      <c r="J86" s="194" t="s">
        <v>110</v>
      </c>
      <c r="K86" s="196" t="s">
        <v>125</v>
      </c>
      <c r="L86" s="197"/>
      <c r="M86" s="93" t="s">
        <v>31</v>
      </c>
      <c r="N86" s="94" t="s">
        <v>49</v>
      </c>
      <c r="O86" s="94" t="s">
        <v>126</v>
      </c>
      <c r="P86" s="94" t="s">
        <v>127</v>
      </c>
      <c r="Q86" s="94" t="s">
        <v>128</v>
      </c>
      <c r="R86" s="94" t="s">
        <v>129</v>
      </c>
      <c r="S86" s="94" t="s">
        <v>130</v>
      </c>
      <c r="T86" s="95" t="s">
        <v>131</v>
      </c>
      <c r="U86" s="191"/>
      <c r="V86" s="191"/>
      <c r="W86" s="191"/>
      <c r="X86" s="191"/>
      <c r="Y86" s="191"/>
      <c r="Z86" s="191"/>
      <c r="AA86" s="191"/>
      <c r="AB86" s="191"/>
      <c r="AC86" s="191"/>
      <c r="AD86" s="191"/>
      <c r="AE86" s="191"/>
    </row>
    <row r="87" spans="1:63" s="2" customFormat="1" ht="22.8" customHeight="1">
      <c r="A87" s="39"/>
      <c r="B87" s="40"/>
      <c r="C87" s="100" t="s">
        <v>132</v>
      </c>
      <c r="D87" s="41"/>
      <c r="E87" s="41"/>
      <c r="F87" s="41"/>
      <c r="G87" s="41"/>
      <c r="H87" s="41"/>
      <c r="I87" s="137"/>
      <c r="J87" s="198">
        <f>BK87</f>
        <v>0</v>
      </c>
      <c r="K87" s="41"/>
      <c r="L87" s="45"/>
      <c r="M87" s="96"/>
      <c r="N87" s="199"/>
      <c r="O87" s="97"/>
      <c r="P87" s="200">
        <f>P88</f>
        <v>0</v>
      </c>
      <c r="Q87" s="97"/>
      <c r="R87" s="200">
        <f>R88</f>
        <v>2141.33719624</v>
      </c>
      <c r="S87" s="97"/>
      <c r="T87" s="201">
        <f>T88</f>
        <v>448.135</v>
      </c>
      <c r="U87" s="39"/>
      <c r="V87" s="39"/>
      <c r="W87" s="39"/>
      <c r="X87" s="39"/>
      <c r="Y87" s="39"/>
      <c r="Z87" s="39"/>
      <c r="AA87" s="39"/>
      <c r="AB87" s="39"/>
      <c r="AC87" s="39"/>
      <c r="AD87" s="39"/>
      <c r="AE87" s="39"/>
      <c r="AT87" s="18" t="s">
        <v>78</v>
      </c>
      <c r="AU87" s="18" t="s">
        <v>111</v>
      </c>
      <c r="BK87" s="202">
        <f>BK88</f>
        <v>0</v>
      </c>
    </row>
    <row r="88" spans="1:63" s="12" customFormat="1" ht="25.9" customHeight="1">
      <c r="A88" s="12"/>
      <c r="B88" s="203"/>
      <c r="C88" s="204"/>
      <c r="D88" s="205" t="s">
        <v>78</v>
      </c>
      <c r="E88" s="206" t="s">
        <v>133</v>
      </c>
      <c r="F88" s="206" t="s">
        <v>134</v>
      </c>
      <c r="G88" s="204"/>
      <c r="H88" s="204"/>
      <c r="I88" s="207"/>
      <c r="J88" s="208">
        <f>BK88</f>
        <v>0</v>
      </c>
      <c r="K88" s="204"/>
      <c r="L88" s="209"/>
      <c r="M88" s="210"/>
      <c r="N88" s="211"/>
      <c r="O88" s="211"/>
      <c r="P88" s="212">
        <f>P89+P150+P155+P247+P270+P428+P452</f>
        <v>0</v>
      </c>
      <c r="Q88" s="211"/>
      <c r="R88" s="212">
        <f>R89+R150+R155+R247+R270+R428+R452</f>
        <v>2141.33719624</v>
      </c>
      <c r="S88" s="211"/>
      <c r="T88" s="213">
        <f>T89+T150+T155+T247+T270+T428+T452</f>
        <v>448.135</v>
      </c>
      <c r="U88" s="12"/>
      <c r="V88" s="12"/>
      <c r="W88" s="12"/>
      <c r="X88" s="12"/>
      <c r="Y88" s="12"/>
      <c r="Z88" s="12"/>
      <c r="AA88" s="12"/>
      <c r="AB88" s="12"/>
      <c r="AC88" s="12"/>
      <c r="AD88" s="12"/>
      <c r="AE88" s="12"/>
      <c r="AR88" s="214" t="s">
        <v>87</v>
      </c>
      <c r="AT88" s="215" t="s">
        <v>78</v>
      </c>
      <c r="AU88" s="215" t="s">
        <v>79</v>
      </c>
      <c r="AY88" s="214" t="s">
        <v>135</v>
      </c>
      <c r="BK88" s="216">
        <f>BK89+BK150+BK155+BK247+BK270+BK428+BK452</f>
        <v>0</v>
      </c>
    </row>
    <row r="89" spans="1:63" s="12" customFormat="1" ht="22.8" customHeight="1">
      <c r="A89" s="12"/>
      <c r="B89" s="203"/>
      <c r="C89" s="204"/>
      <c r="D89" s="205" t="s">
        <v>78</v>
      </c>
      <c r="E89" s="217" t="s">
        <v>87</v>
      </c>
      <c r="F89" s="217" t="s">
        <v>136</v>
      </c>
      <c r="G89" s="204"/>
      <c r="H89" s="204"/>
      <c r="I89" s="207"/>
      <c r="J89" s="218">
        <f>BK89</f>
        <v>0</v>
      </c>
      <c r="K89" s="204"/>
      <c r="L89" s="209"/>
      <c r="M89" s="210"/>
      <c r="N89" s="211"/>
      <c r="O89" s="211"/>
      <c r="P89" s="212">
        <f>SUM(P90:P149)</f>
        <v>0</v>
      </c>
      <c r="Q89" s="211"/>
      <c r="R89" s="212">
        <f>SUM(R90:R149)</f>
        <v>1573.7251999999999</v>
      </c>
      <c r="S89" s="211"/>
      <c r="T89" s="213">
        <f>SUM(T90:T149)</f>
        <v>445.44</v>
      </c>
      <c r="U89" s="12"/>
      <c r="V89" s="12"/>
      <c r="W89" s="12"/>
      <c r="X89" s="12"/>
      <c r="Y89" s="12"/>
      <c r="Z89" s="12"/>
      <c r="AA89" s="12"/>
      <c r="AB89" s="12"/>
      <c r="AC89" s="12"/>
      <c r="AD89" s="12"/>
      <c r="AE89" s="12"/>
      <c r="AR89" s="214" t="s">
        <v>87</v>
      </c>
      <c r="AT89" s="215" t="s">
        <v>78</v>
      </c>
      <c r="AU89" s="215" t="s">
        <v>87</v>
      </c>
      <c r="AY89" s="214" t="s">
        <v>135</v>
      </c>
      <c r="BK89" s="216">
        <f>SUM(BK90:BK149)</f>
        <v>0</v>
      </c>
    </row>
    <row r="90" spans="1:65" s="2" customFormat="1" ht="21.75" customHeight="1">
      <c r="A90" s="39"/>
      <c r="B90" s="40"/>
      <c r="C90" s="219" t="s">
        <v>87</v>
      </c>
      <c r="D90" s="219" t="s">
        <v>137</v>
      </c>
      <c r="E90" s="220" t="s">
        <v>138</v>
      </c>
      <c r="F90" s="221" t="s">
        <v>139</v>
      </c>
      <c r="G90" s="222" t="s">
        <v>140</v>
      </c>
      <c r="H90" s="223">
        <v>1740</v>
      </c>
      <c r="I90" s="224"/>
      <c r="J90" s="225">
        <f>ROUND(I90*H90,2)</f>
        <v>0</v>
      </c>
      <c r="K90" s="221" t="s">
        <v>141</v>
      </c>
      <c r="L90" s="45"/>
      <c r="M90" s="226" t="s">
        <v>31</v>
      </c>
      <c r="N90" s="227" t="s">
        <v>50</v>
      </c>
      <c r="O90" s="85"/>
      <c r="P90" s="228">
        <f>O90*H90</f>
        <v>0</v>
      </c>
      <c r="Q90" s="228">
        <v>0.00013</v>
      </c>
      <c r="R90" s="228">
        <f>Q90*H90</f>
        <v>0.22619999999999998</v>
      </c>
      <c r="S90" s="228">
        <v>0.256</v>
      </c>
      <c r="T90" s="229">
        <f>S90*H90</f>
        <v>445.44</v>
      </c>
      <c r="U90" s="39"/>
      <c r="V90" s="39"/>
      <c r="W90" s="39"/>
      <c r="X90" s="39"/>
      <c r="Y90" s="39"/>
      <c r="Z90" s="39"/>
      <c r="AA90" s="39"/>
      <c r="AB90" s="39"/>
      <c r="AC90" s="39"/>
      <c r="AD90" s="39"/>
      <c r="AE90" s="39"/>
      <c r="AR90" s="230" t="s">
        <v>142</v>
      </c>
      <c r="AT90" s="230" t="s">
        <v>137</v>
      </c>
      <c r="AU90" s="230" t="s">
        <v>89</v>
      </c>
      <c r="AY90" s="18" t="s">
        <v>135</v>
      </c>
      <c r="BE90" s="231">
        <f>IF(N90="základní",J90,0)</f>
        <v>0</v>
      </c>
      <c r="BF90" s="231">
        <f>IF(N90="snížená",J90,0)</f>
        <v>0</v>
      </c>
      <c r="BG90" s="231">
        <f>IF(N90="zákl. přenesená",J90,0)</f>
        <v>0</v>
      </c>
      <c r="BH90" s="231">
        <f>IF(N90="sníž. přenesená",J90,0)</f>
        <v>0</v>
      </c>
      <c r="BI90" s="231">
        <f>IF(N90="nulová",J90,0)</f>
        <v>0</v>
      </c>
      <c r="BJ90" s="18" t="s">
        <v>87</v>
      </c>
      <c r="BK90" s="231">
        <f>ROUND(I90*H90,2)</f>
        <v>0</v>
      </c>
      <c r="BL90" s="18" t="s">
        <v>142</v>
      </c>
      <c r="BM90" s="230" t="s">
        <v>143</v>
      </c>
    </row>
    <row r="91" spans="1:47" s="2" customFormat="1" ht="12">
      <c r="A91" s="39"/>
      <c r="B91" s="40"/>
      <c r="C91" s="41"/>
      <c r="D91" s="232" t="s">
        <v>144</v>
      </c>
      <c r="E91" s="41"/>
      <c r="F91" s="233" t="s">
        <v>145</v>
      </c>
      <c r="G91" s="41"/>
      <c r="H91" s="41"/>
      <c r="I91" s="137"/>
      <c r="J91" s="41"/>
      <c r="K91" s="41"/>
      <c r="L91" s="45"/>
      <c r="M91" s="234"/>
      <c r="N91" s="235"/>
      <c r="O91" s="85"/>
      <c r="P91" s="85"/>
      <c r="Q91" s="85"/>
      <c r="R91" s="85"/>
      <c r="S91" s="85"/>
      <c r="T91" s="86"/>
      <c r="U91" s="39"/>
      <c r="V91" s="39"/>
      <c r="W91" s="39"/>
      <c r="X91" s="39"/>
      <c r="Y91" s="39"/>
      <c r="Z91" s="39"/>
      <c r="AA91" s="39"/>
      <c r="AB91" s="39"/>
      <c r="AC91" s="39"/>
      <c r="AD91" s="39"/>
      <c r="AE91" s="39"/>
      <c r="AT91" s="18" t="s">
        <v>144</v>
      </c>
      <c r="AU91" s="18" t="s">
        <v>89</v>
      </c>
    </row>
    <row r="92" spans="1:51" s="13" customFormat="1" ht="12">
      <c r="A92" s="13"/>
      <c r="B92" s="236"/>
      <c r="C92" s="237"/>
      <c r="D92" s="232" t="s">
        <v>146</v>
      </c>
      <c r="E92" s="238" t="s">
        <v>31</v>
      </c>
      <c r="F92" s="239" t="s">
        <v>147</v>
      </c>
      <c r="G92" s="237"/>
      <c r="H92" s="240">
        <v>1740</v>
      </c>
      <c r="I92" s="241"/>
      <c r="J92" s="237"/>
      <c r="K92" s="237"/>
      <c r="L92" s="242"/>
      <c r="M92" s="243"/>
      <c r="N92" s="244"/>
      <c r="O92" s="244"/>
      <c r="P92" s="244"/>
      <c r="Q92" s="244"/>
      <c r="R92" s="244"/>
      <c r="S92" s="244"/>
      <c r="T92" s="245"/>
      <c r="U92" s="13"/>
      <c r="V92" s="13"/>
      <c r="W92" s="13"/>
      <c r="X92" s="13"/>
      <c r="Y92" s="13"/>
      <c r="Z92" s="13"/>
      <c r="AA92" s="13"/>
      <c r="AB92" s="13"/>
      <c r="AC92" s="13"/>
      <c r="AD92" s="13"/>
      <c r="AE92" s="13"/>
      <c r="AT92" s="246" t="s">
        <v>146</v>
      </c>
      <c r="AU92" s="246" t="s">
        <v>89</v>
      </c>
      <c r="AV92" s="13" t="s">
        <v>89</v>
      </c>
      <c r="AW92" s="13" t="s">
        <v>38</v>
      </c>
      <c r="AX92" s="13" t="s">
        <v>79</v>
      </c>
      <c r="AY92" s="246" t="s">
        <v>135</v>
      </c>
    </row>
    <row r="93" spans="1:51" s="14" customFormat="1" ht="12">
      <c r="A93" s="14"/>
      <c r="B93" s="247"/>
      <c r="C93" s="248"/>
      <c r="D93" s="232" t="s">
        <v>146</v>
      </c>
      <c r="E93" s="249" t="s">
        <v>31</v>
      </c>
      <c r="F93" s="250" t="s">
        <v>148</v>
      </c>
      <c r="G93" s="248"/>
      <c r="H93" s="249" t="s">
        <v>31</v>
      </c>
      <c r="I93" s="251"/>
      <c r="J93" s="248"/>
      <c r="K93" s="248"/>
      <c r="L93" s="252"/>
      <c r="M93" s="253"/>
      <c r="N93" s="254"/>
      <c r="O93" s="254"/>
      <c r="P93" s="254"/>
      <c r="Q93" s="254"/>
      <c r="R93" s="254"/>
      <c r="S93" s="254"/>
      <c r="T93" s="255"/>
      <c r="U93" s="14"/>
      <c r="V93" s="14"/>
      <c r="W93" s="14"/>
      <c r="X93" s="14"/>
      <c r="Y93" s="14"/>
      <c r="Z93" s="14"/>
      <c r="AA93" s="14"/>
      <c r="AB93" s="14"/>
      <c r="AC93" s="14"/>
      <c r="AD93" s="14"/>
      <c r="AE93" s="14"/>
      <c r="AT93" s="256" t="s">
        <v>146</v>
      </c>
      <c r="AU93" s="256" t="s">
        <v>89</v>
      </c>
      <c r="AV93" s="14" t="s">
        <v>87</v>
      </c>
      <c r="AW93" s="14" t="s">
        <v>38</v>
      </c>
      <c r="AX93" s="14" t="s">
        <v>79</v>
      </c>
      <c r="AY93" s="256" t="s">
        <v>135</v>
      </c>
    </row>
    <row r="94" spans="1:51" s="15" customFormat="1" ht="12">
      <c r="A94" s="15"/>
      <c r="B94" s="257"/>
      <c r="C94" s="258"/>
      <c r="D94" s="232" t="s">
        <v>146</v>
      </c>
      <c r="E94" s="259" t="s">
        <v>31</v>
      </c>
      <c r="F94" s="260" t="s">
        <v>149</v>
      </c>
      <c r="G94" s="258"/>
      <c r="H94" s="261">
        <v>1740</v>
      </c>
      <c r="I94" s="262"/>
      <c r="J94" s="258"/>
      <c r="K94" s="258"/>
      <c r="L94" s="263"/>
      <c r="M94" s="264"/>
      <c r="N94" s="265"/>
      <c r="O94" s="265"/>
      <c r="P94" s="265"/>
      <c r="Q94" s="265"/>
      <c r="R94" s="265"/>
      <c r="S94" s="265"/>
      <c r="T94" s="266"/>
      <c r="U94" s="15"/>
      <c r="V94" s="15"/>
      <c r="W94" s="15"/>
      <c r="X94" s="15"/>
      <c r="Y94" s="15"/>
      <c r="Z94" s="15"/>
      <c r="AA94" s="15"/>
      <c r="AB94" s="15"/>
      <c r="AC94" s="15"/>
      <c r="AD94" s="15"/>
      <c r="AE94" s="15"/>
      <c r="AT94" s="267" t="s">
        <v>146</v>
      </c>
      <c r="AU94" s="267" t="s">
        <v>89</v>
      </c>
      <c r="AV94" s="15" t="s">
        <v>142</v>
      </c>
      <c r="AW94" s="15" t="s">
        <v>38</v>
      </c>
      <c r="AX94" s="15" t="s">
        <v>87</v>
      </c>
      <c r="AY94" s="267" t="s">
        <v>135</v>
      </c>
    </row>
    <row r="95" spans="1:65" s="2" customFormat="1" ht="21.75" customHeight="1">
      <c r="A95" s="39"/>
      <c r="B95" s="40"/>
      <c r="C95" s="219" t="s">
        <v>89</v>
      </c>
      <c r="D95" s="219" t="s">
        <v>137</v>
      </c>
      <c r="E95" s="220" t="s">
        <v>150</v>
      </c>
      <c r="F95" s="221" t="s">
        <v>151</v>
      </c>
      <c r="G95" s="222" t="s">
        <v>152</v>
      </c>
      <c r="H95" s="223">
        <v>848.55</v>
      </c>
      <c r="I95" s="224"/>
      <c r="J95" s="225">
        <f>ROUND(I95*H95,2)</f>
        <v>0</v>
      </c>
      <c r="K95" s="221" t="s">
        <v>141</v>
      </c>
      <c r="L95" s="45"/>
      <c r="M95" s="226" t="s">
        <v>31</v>
      </c>
      <c r="N95" s="227" t="s">
        <v>50</v>
      </c>
      <c r="O95" s="85"/>
      <c r="P95" s="228">
        <f>O95*H95</f>
        <v>0</v>
      </c>
      <c r="Q95" s="228">
        <v>0</v>
      </c>
      <c r="R95" s="228">
        <f>Q95*H95</f>
        <v>0</v>
      </c>
      <c r="S95" s="228">
        <v>0</v>
      </c>
      <c r="T95" s="229">
        <f>S95*H95</f>
        <v>0</v>
      </c>
      <c r="U95" s="39"/>
      <c r="V95" s="39"/>
      <c r="W95" s="39"/>
      <c r="X95" s="39"/>
      <c r="Y95" s="39"/>
      <c r="Z95" s="39"/>
      <c r="AA95" s="39"/>
      <c r="AB95" s="39"/>
      <c r="AC95" s="39"/>
      <c r="AD95" s="39"/>
      <c r="AE95" s="39"/>
      <c r="AR95" s="230" t="s">
        <v>142</v>
      </c>
      <c r="AT95" s="230" t="s">
        <v>137</v>
      </c>
      <c r="AU95" s="230" t="s">
        <v>89</v>
      </c>
      <c r="AY95" s="18" t="s">
        <v>135</v>
      </c>
      <c r="BE95" s="231">
        <f>IF(N95="základní",J95,0)</f>
        <v>0</v>
      </c>
      <c r="BF95" s="231">
        <f>IF(N95="snížená",J95,0)</f>
        <v>0</v>
      </c>
      <c r="BG95" s="231">
        <f>IF(N95="zákl. přenesená",J95,0)</f>
        <v>0</v>
      </c>
      <c r="BH95" s="231">
        <f>IF(N95="sníž. přenesená",J95,0)</f>
        <v>0</v>
      </c>
      <c r="BI95" s="231">
        <f>IF(N95="nulová",J95,0)</f>
        <v>0</v>
      </c>
      <c r="BJ95" s="18" t="s">
        <v>87</v>
      </c>
      <c r="BK95" s="231">
        <f>ROUND(I95*H95,2)</f>
        <v>0</v>
      </c>
      <c r="BL95" s="18" t="s">
        <v>142</v>
      </c>
      <c r="BM95" s="230" t="s">
        <v>153</v>
      </c>
    </row>
    <row r="96" spans="1:47" s="2" customFormat="1" ht="12">
      <c r="A96" s="39"/>
      <c r="B96" s="40"/>
      <c r="C96" s="41"/>
      <c r="D96" s="232" t="s">
        <v>144</v>
      </c>
      <c r="E96" s="41"/>
      <c r="F96" s="233" t="s">
        <v>154</v>
      </c>
      <c r="G96" s="41"/>
      <c r="H96" s="41"/>
      <c r="I96" s="137"/>
      <c r="J96" s="41"/>
      <c r="K96" s="41"/>
      <c r="L96" s="45"/>
      <c r="M96" s="234"/>
      <c r="N96" s="235"/>
      <c r="O96" s="85"/>
      <c r="P96" s="85"/>
      <c r="Q96" s="85"/>
      <c r="R96" s="85"/>
      <c r="S96" s="85"/>
      <c r="T96" s="86"/>
      <c r="U96" s="39"/>
      <c r="V96" s="39"/>
      <c r="W96" s="39"/>
      <c r="X96" s="39"/>
      <c r="Y96" s="39"/>
      <c r="Z96" s="39"/>
      <c r="AA96" s="39"/>
      <c r="AB96" s="39"/>
      <c r="AC96" s="39"/>
      <c r="AD96" s="39"/>
      <c r="AE96" s="39"/>
      <c r="AT96" s="18" t="s">
        <v>144</v>
      </c>
      <c r="AU96" s="18" t="s">
        <v>89</v>
      </c>
    </row>
    <row r="97" spans="1:51" s="13" customFormat="1" ht="12">
      <c r="A97" s="13"/>
      <c r="B97" s="236"/>
      <c r="C97" s="237"/>
      <c r="D97" s="232" t="s">
        <v>146</v>
      </c>
      <c r="E97" s="238" t="s">
        <v>31</v>
      </c>
      <c r="F97" s="239" t="s">
        <v>155</v>
      </c>
      <c r="G97" s="237"/>
      <c r="H97" s="240">
        <v>355.2</v>
      </c>
      <c r="I97" s="241"/>
      <c r="J97" s="237"/>
      <c r="K97" s="237"/>
      <c r="L97" s="242"/>
      <c r="M97" s="243"/>
      <c r="N97" s="244"/>
      <c r="O97" s="244"/>
      <c r="P97" s="244"/>
      <c r="Q97" s="244"/>
      <c r="R97" s="244"/>
      <c r="S97" s="244"/>
      <c r="T97" s="245"/>
      <c r="U97" s="13"/>
      <c r="V97" s="13"/>
      <c r="W97" s="13"/>
      <c r="X97" s="13"/>
      <c r="Y97" s="13"/>
      <c r="Z97" s="13"/>
      <c r="AA97" s="13"/>
      <c r="AB97" s="13"/>
      <c r="AC97" s="13"/>
      <c r="AD97" s="13"/>
      <c r="AE97" s="13"/>
      <c r="AT97" s="246" t="s">
        <v>146</v>
      </c>
      <c r="AU97" s="246" t="s">
        <v>89</v>
      </c>
      <c r="AV97" s="13" t="s">
        <v>89</v>
      </c>
      <c r="AW97" s="13" t="s">
        <v>38</v>
      </c>
      <c r="AX97" s="13" t="s">
        <v>79</v>
      </c>
      <c r="AY97" s="246" t="s">
        <v>135</v>
      </c>
    </row>
    <row r="98" spans="1:51" s="13" customFormat="1" ht="12">
      <c r="A98" s="13"/>
      <c r="B98" s="236"/>
      <c r="C98" s="237"/>
      <c r="D98" s="232" t="s">
        <v>146</v>
      </c>
      <c r="E98" s="238" t="s">
        <v>31</v>
      </c>
      <c r="F98" s="239" t="s">
        <v>156</v>
      </c>
      <c r="G98" s="237"/>
      <c r="H98" s="240">
        <v>493.35</v>
      </c>
      <c r="I98" s="241"/>
      <c r="J98" s="237"/>
      <c r="K98" s="237"/>
      <c r="L98" s="242"/>
      <c r="M98" s="243"/>
      <c r="N98" s="244"/>
      <c r="O98" s="244"/>
      <c r="P98" s="244"/>
      <c r="Q98" s="244"/>
      <c r="R98" s="244"/>
      <c r="S98" s="244"/>
      <c r="T98" s="245"/>
      <c r="U98" s="13"/>
      <c r="V98" s="13"/>
      <c r="W98" s="13"/>
      <c r="X98" s="13"/>
      <c r="Y98" s="13"/>
      <c r="Z98" s="13"/>
      <c r="AA98" s="13"/>
      <c r="AB98" s="13"/>
      <c r="AC98" s="13"/>
      <c r="AD98" s="13"/>
      <c r="AE98" s="13"/>
      <c r="AT98" s="246" t="s">
        <v>146</v>
      </c>
      <c r="AU98" s="246" t="s">
        <v>89</v>
      </c>
      <c r="AV98" s="13" t="s">
        <v>89</v>
      </c>
      <c r="AW98" s="13" t="s">
        <v>38</v>
      </c>
      <c r="AX98" s="13" t="s">
        <v>79</v>
      </c>
      <c r="AY98" s="246" t="s">
        <v>135</v>
      </c>
    </row>
    <row r="99" spans="1:51" s="14" customFormat="1" ht="12">
      <c r="A99" s="14"/>
      <c r="B99" s="247"/>
      <c r="C99" s="248"/>
      <c r="D99" s="232" t="s">
        <v>146</v>
      </c>
      <c r="E99" s="249" t="s">
        <v>31</v>
      </c>
      <c r="F99" s="250" t="s">
        <v>148</v>
      </c>
      <c r="G99" s="248"/>
      <c r="H99" s="249" t="s">
        <v>31</v>
      </c>
      <c r="I99" s="251"/>
      <c r="J99" s="248"/>
      <c r="K99" s="248"/>
      <c r="L99" s="252"/>
      <c r="M99" s="253"/>
      <c r="N99" s="254"/>
      <c r="O99" s="254"/>
      <c r="P99" s="254"/>
      <c r="Q99" s="254"/>
      <c r="R99" s="254"/>
      <c r="S99" s="254"/>
      <c r="T99" s="255"/>
      <c r="U99" s="14"/>
      <c r="V99" s="14"/>
      <c r="W99" s="14"/>
      <c r="X99" s="14"/>
      <c r="Y99" s="14"/>
      <c r="Z99" s="14"/>
      <c r="AA99" s="14"/>
      <c r="AB99" s="14"/>
      <c r="AC99" s="14"/>
      <c r="AD99" s="14"/>
      <c r="AE99" s="14"/>
      <c r="AT99" s="256" t="s">
        <v>146</v>
      </c>
      <c r="AU99" s="256" t="s">
        <v>89</v>
      </c>
      <c r="AV99" s="14" t="s">
        <v>87</v>
      </c>
      <c r="AW99" s="14" t="s">
        <v>38</v>
      </c>
      <c r="AX99" s="14" t="s">
        <v>79</v>
      </c>
      <c r="AY99" s="256" t="s">
        <v>135</v>
      </c>
    </row>
    <row r="100" spans="1:51" s="15" customFormat="1" ht="12">
      <c r="A100" s="15"/>
      <c r="B100" s="257"/>
      <c r="C100" s="258"/>
      <c r="D100" s="232" t="s">
        <v>146</v>
      </c>
      <c r="E100" s="259" t="s">
        <v>31</v>
      </c>
      <c r="F100" s="260" t="s">
        <v>149</v>
      </c>
      <c r="G100" s="258"/>
      <c r="H100" s="261">
        <v>848.55</v>
      </c>
      <c r="I100" s="262"/>
      <c r="J100" s="258"/>
      <c r="K100" s="258"/>
      <c r="L100" s="263"/>
      <c r="M100" s="264"/>
      <c r="N100" s="265"/>
      <c r="O100" s="265"/>
      <c r="P100" s="265"/>
      <c r="Q100" s="265"/>
      <c r="R100" s="265"/>
      <c r="S100" s="265"/>
      <c r="T100" s="266"/>
      <c r="U100" s="15"/>
      <c r="V100" s="15"/>
      <c r="W100" s="15"/>
      <c r="X100" s="15"/>
      <c r="Y100" s="15"/>
      <c r="Z100" s="15"/>
      <c r="AA100" s="15"/>
      <c r="AB100" s="15"/>
      <c r="AC100" s="15"/>
      <c r="AD100" s="15"/>
      <c r="AE100" s="15"/>
      <c r="AT100" s="267" t="s">
        <v>146</v>
      </c>
      <c r="AU100" s="267" t="s">
        <v>89</v>
      </c>
      <c r="AV100" s="15" t="s">
        <v>142</v>
      </c>
      <c r="AW100" s="15" t="s">
        <v>38</v>
      </c>
      <c r="AX100" s="15" t="s">
        <v>87</v>
      </c>
      <c r="AY100" s="267" t="s">
        <v>135</v>
      </c>
    </row>
    <row r="101" spans="1:65" s="2" customFormat="1" ht="21.75" customHeight="1">
      <c r="A101" s="39"/>
      <c r="B101" s="40"/>
      <c r="C101" s="219" t="s">
        <v>157</v>
      </c>
      <c r="D101" s="219" t="s">
        <v>137</v>
      </c>
      <c r="E101" s="220" t="s">
        <v>158</v>
      </c>
      <c r="F101" s="221" t="s">
        <v>159</v>
      </c>
      <c r="G101" s="222" t="s">
        <v>152</v>
      </c>
      <c r="H101" s="223">
        <v>424.275</v>
      </c>
      <c r="I101" s="224"/>
      <c r="J101" s="225">
        <f>ROUND(I101*H101,2)</f>
        <v>0</v>
      </c>
      <c r="K101" s="221" t="s">
        <v>141</v>
      </c>
      <c r="L101" s="45"/>
      <c r="M101" s="226" t="s">
        <v>31</v>
      </c>
      <c r="N101" s="227" t="s">
        <v>50</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142</v>
      </c>
      <c r="AT101" s="230" t="s">
        <v>137</v>
      </c>
      <c r="AU101" s="230" t="s">
        <v>89</v>
      </c>
      <c r="AY101" s="18" t="s">
        <v>135</v>
      </c>
      <c r="BE101" s="231">
        <f>IF(N101="základní",J101,0)</f>
        <v>0</v>
      </c>
      <c r="BF101" s="231">
        <f>IF(N101="snížená",J101,0)</f>
        <v>0</v>
      </c>
      <c r="BG101" s="231">
        <f>IF(N101="zákl. přenesená",J101,0)</f>
        <v>0</v>
      </c>
      <c r="BH101" s="231">
        <f>IF(N101="sníž. přenesená",J101,0)</f>
        <v>0</v>
      </c>
      <c r="BI101" s="231">
        <f>IF(N101="nulová",J101,0)</f>
        <v>0</v>
      </c>
      <c r="BJ101" s="18" t="s">
        <v>87</v>
      </c>
      <c r="BK101" s="231">
        <f>ROUND(I101*H101,2)</f>
        <v>0</v>
      </c>
      <c r="BL101" s="18" t="s">
        <v>142</v>
      </c>
      <c r="BM101" s="230" t="s">
        <v>160</v>
      </c>
    </row>
    <row r="102" spans="1:47" s="2" customFormat="1" ht="12">
      <c r="A102" s="39"/>
      <c r="B102" s="40"/>
      <c r="C102" s="41"/>
      <c r="D102" s="232" t="s">
        <v>144</v>
      </c>
      <c r="E102" s="41"/>
      <c r="F102" s="233" t="s">
        <v>154</v>
      </c>
      <c r="G102" s="41"/>
      <c r="H102" s="41"/>
      <c r="I102" s="137"/>
      <c r="J102" s="41"/>
      <c r="K102" s="41"/>
      <c r="L102" s="45"/>
      <c r="M102" s="234"/>
      <c r="N102" s="235"/>
      <c r="O102" s="85"/>
      <c r="P102" s="85"/>
      <c r="Q102" s="85"/>
      <c r="R102" s="85"/>
      <c r="S102" s="85"/>
      <c r="T102" s="86"/>
      <c r="U102" s="39"/>
      <c r="V102" s="39"/>
      <c r="W102" s="39"/>
      <c r="X102" s="39"/>
      <c r="Y102" s="39"/>
      <c r="Z102" s="39"/>
      <c r="AA102" s="39"/>
      <c r="AB102" s="39"/>
      <c r="AC102" s="39"/>
      <c r="AD102" s="39"/>
      <c r="AE102" s="39"/>
      <c r="AT102" s="18" t="s">
        <v>144</v>
      </c>
      <c r="AU102" s="18" t="s">
        <v>89</v>
      </c>
    </row>
    <row r="103" spans="1:51" s="13" customFormat="1" ht="12">
      <c r="A103" s="13"/>
      <c r="B103" s="236"/>
      <c r="C103" s="237"/>
      <c r="D103" s="232" t="s">
        <v>146</v>
      </c>
      <c r="E103" s="238" t="s">
        <v>31</v>
      </c>
      <c r="F103" s="239" t="s">
        <v>161</v>
      </c>
      <c r="G103" s="237"/>
      <c r="H103" s="240">
        <v>424.275</v>
      </c>
      <c r="I103" s="241"/>
      <c r="J103" s="237"/>
      <c r="K103" s="237"/>
      <c r="L103" s="242"/>
      <c r="M103" s="243"/>
      <c r="N103" s="244"/>
      <c r="O103" s="244"/>
      <c r="P103" s="244"/>
      <c r="Q103" s="244"/>
      <c r="R103" s="244"/>
      <c r="S103" s="244"/>
      <c r="T103" s="245"/>
      <c r="U103" s="13"/>
      <c r="V103" s="13"/>
      <c r="W103" s="13"/>
      <c r="X103" s="13"/>
      <c r="Y103" s="13"/>
      <c r="Z103" s="13"/>
      <c r="AA103" s="13"/>
      <c r="AB103" s="13"/>
      <c r="AC103" s="13"/>
      <c r="AD103" s="13"/>
      <c r="AE103" s="13"/>
      <c r="AT103" s="246" t="s">
        <v>146</v>
      </c>
      <c r="AU103" s="246" t="s">
        <v>89</v>
      </c>
      <c r="AV103" s="13" t="s">
        <v>89</v>
      </c>
      <c r="AW103" s="13" t="s">
        <v>38</v>
      </c>
      <c r="AX103" s="13" t="s">
        <v>79</v>
      </c>
      <c r="AY103" s="246" t="s">
        <v>135</v>
      </c>
    </row>
    <row r="104" spans="1:51" s="15" customFormat="1" ht="12">
      <c r="A104" s="15"/>
      <c r="B104" s="257"/>
      <c r="C104" s="258"/>
      <c r="D104" s="232" t="s">
        <v>146</v>
      </c>
      <c r="E104" s="259" t="s">
        <v>31</v>
      </c>
      <c r="F104" s="260" t="s">
        <v>149</v>
      </c>
      <c r="G104" s="258"/>
      <c r="H104" s="261">
        <v>424.275</v>
      </c>
      <c r="I104" s="262"/>
      <c r="J104" s="258"/>
      <c r="K104" s="258"/>
      <c r="L104" s="263"/>
      <c r="M104" s="264"/>
      <c r="N104" s="265"/>
      <c r="O104" s="265"/>
      <c r="P104" s="265"/>
      <c r="Q104" s="265"/>
      <c r="R104" s="265"/>
      <c r="S104" s="265"/>
      <c r="T104" s="266"/>
      <c r="U104" s="15"/>
      <c r="V104" s="15"/>
      <c r="W104" s="15"/>
      <c r="X104" s="15"/>
      <c r="Y104" s="15"/>
      <c r="Z104" s="15"/>
      <c r="AA104" s="15"/>
      <c r="AB104" s="15"/>
      <c r="AC104" s="15"/>
      <c r="AD104" s="15"/>
      <c r="AE104" s="15"/>
      <c r="AT104" s="267" t="s">
        <v>146</v>
      </c>
      <c r="AU104" s="267" t="s">
        <v>89</v>
      </c>
      <c r="AV104" s="15" t="s">
        <v>142</v>
      </c>
      <c r="AW104" s="15" t="s">
        <v>38</v>
      </c>
      <c r="AX104" s="15" t="s">
        <v>87</v>
      </c>
      <c r="AY104" s="267" t="s">
        <v>135</v>
      </c>
    </row>
    <row r="105" spans="1:65" s="2" customFormat="1" ht="21.75" customHeight="1">
      <c r="A105" s="39"/>
      <c r="B105" s="40"/>
      <c r="C105" s="219" t="s">
        <v>142</v>
      </c>
      <c r="D105" s="219" t="s">
        <v>137</v>
      </c>
      <c r="E105" s="220" t="s">
        <v>162</v>
      </c>
      <c r="F105" s="221" t="s">
        <v>163</v>
      </c>
      <c r="G105" s="222" t="s">
        <v>152</v>
      </c>
      <c r="H105" s="223">
        <v>66.885</v>
      </c>
      <c r="I105" s="224"/>
      <c r="J105" s="225">
        <f>ROUND(I105*H105,2)</f>
        <v>0</v>
      </c>
      <c r="K105" s="221" t="s">
        <v>141</v>
      </c>
      <c r="L105" s="45"/>
      <c r="M105" s="226" t="s">
        <v>31</v>
      </c>
      <c r="N105" s="227" t="s">
        <v>50</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142</v>
      </c>
      <c r="AT105" s="230" t="s">
        <v>137</v>
      </c>
      <c r="AU105" s="230" t="s">
        <v>89</v>
      </c>
      <c r="AY105" s="18" t="s">
        <v>135</v>
      </c>
      <c r="BE105" s="231">
        <f>IF(N105="základní",J105,0)</f>
        <v>0</v>
      </c>
      <c r="BF105" s="231">
        <f>IF(N105="snížená",J105,0)</f>
        <v>0</v>
      </c>
      <c r="BG105" s="231">
        <f>IF(N105="zákl. přenesená",J105,0)</f>
        <v>0</v>
      </c>
      <c r="BH105" s="231">
        <f>IF(N105="sníž. přenesená",J105,0)</f>
        <v>0</v>
      </c>
      <c r="BI105" s="231">
        <f>IF(N105="nulová",J105,0)</f>
        <v>0</v>
      </c>
      <c r="BJ105" s="18" t="s">
        <v>87</v>
      </c>
      <c r="BK105" s="231">
        <f>ROUND(I105*H105,2)</f>
        <v>0</v>
      </c>
      <c r="BL105" s="18" t="s">
        <v>142</v>
      </c>
      <c r="BM105" s="230" t="s">
        <v>164</v>
      </c>
    </row>
    <row r="106" spans="1:47" s="2" customFormat="1" ht="12">
      <c r="A106" s="39"/>
      <c r="B106" s="40"/>
      <c r="C106" s="41"/>
      <c r="D106" s="232" t="s">
        <v>144</v>
      </c>
      <c r="E106" s="41"/>
      <c r="F106" s="233" t="s">
        <v>165</v>
      </c>
      <c r="G106" s="41"/>
      <c r="H106" s="41"/>
      <c r="I106" s="137"/>
      <c r="J106" s="41"/>
      <c r="K106" s="41"/>
      <c r="L106" s="45"/>
      <c r="M106" s="234"/>
      <c r="N106" s="235"/>
      <c r="O106" s="85"/>
      <c r="P106" s="85"/>
      <c r="Q106" s="85"/>
      <c r="R106" s="85"/>
      <c r="S106" s="85"/>
      <c r="T106" s="86"/>
      <c r="U106" s="39"/>
      <c r="V106" s="39"/>
      <c r="W106" s="39"/>
      <c r="X106" s="39"/>
      <c r="Y106" s="39"/>
      <c r="Z106" s="39"/>
      <c r="AA106" s="39"/>
      <c r="AB106" s="39"/>
      <c r="AC106" s="39"/>
      <c r="AD106" s="39"/>
      <c r="AE106" s="39"/>
      <c r="AT106" s="18" t="s">
        <v>144</v>
      </c>
      <c r="AU106" s="18" t="s">
        <v>89</v>
      </c>
    </row>
    <row r="107" spans="1:51" s="13" customFormat="1" ht="12">
      <c r="A107" s="13"/>
      <c r="B107" s="236"/>
      <c r="C107" s="237"/>
      <c r="D107" s="232" t="s">
        <v>146</v>
      </c>
      <c r="E107" s="238" t="s">
        <v>31</v>
      </c>
      <c r="F107" s="239" t="s">
        <v>166</v>
      </c>
      <c r="G107" s="237"/>
      <c r="H107" s="240">
        <v>66.885</v>
      </c>
      <c r="I107" s="241"/>
      <c r="J107" s="237"/>
      <c r="K107" s="237"/>
      <c r="L107" s="242"/>
      <c r="M107" s="243"/>
      <c r="N107" s="244"/>
      <c r="O107" s="244"/>
      <c r="P107" s="244"/>
      <c r="Q107" s="244"/>
      <c r="R107" s="244"/>
      <c r="S107" s="244"/>
      <c r="T107" s="245"/>
      <c r="U107" s="13"/>
      <c r="V107" s="13"/>
      <c r="W107" s="13"/>
      <c r="X107" s="13"/>
      <c r="Y107" s="13"/>
      <c r="Z107" s="13"/>
      <c r="AA107" s="13"/>
      <c r="AB107" s="13"/>
      <c r="AC107" s="13"/>
      <c r="AD107" s="13"/>
      <c r="AE107" s="13"/>
      <c r="AT107" s="246" t="s">
        <v>146</v>
      </c>
      <c r="AU107" s="246" t="s">
        <v>89</v>
      </c>
      <c r="AV107" s="13" t="s">
        <v>89</v>
      </c>
      <c r="AW107" s="13" t="s">
        <v>38</v>
      </c>
      <c r="AX107" s="13" t="s">
        <v>79</v>
      </c>
      <c r="AY107" s="246" t="s">
        <v>135</v>
      </c>
    </row>
    <row r="108" spans="1:51" s="15" customFormat="1" ht="12">
      <c r="A108" s="15"/>
      <c r="B108" s="257"/>
      <c r="C108" s="258"/>
      <c r="D108" s="232" t="s">
        <v>146</v>
      </c>
      <c r="E108" s="259" t="s">
        <v>31</v>
      </c>
      <c r="F108" s="260" t="s">
        <v>149</v>
      </c>
      <c r="G108" s="258"/>
      <c r="H108" s="261">
        <v>66.885</v>
      </c>
      <c r="I108" s="262"/>
      <c r="J108" s="258"/>
      <c r="K108" s="258"/>
      <c r="L108" s="263"/>
      <c r="M108" s="264"/>
      <c r="N108" s="265"/>
      <c r="O108" s="265"/>
      <c r="P108" s="265"/>
      <c r="Q108" s="265"/>
      <c r="R108" s="265"/>
      <c r="S108" s="265"/>
      <c r="T108" s="266"/>
      <c r="U108" s="15"/>
      <c r="V108" s="15"/>
      <c r="W108" s="15"/>
      <c r="X108" s="15"/>
      <c r="Y108" s="15"/>
      <c r="Z108" s="15"/>
      <c r="AA108" s="15"/>
      <c r="AB108" s="15"/>
      <c r="AC108" s="15"/>
      <c r="AD108" s="15"/>
      <c r="AE108" s="15"/>
      <c r="AT108" s="267" t="s">
        <v>146</v>
      </c>
      <c r="AU108" s="267" t="s">
        <v>89</v>
      </c>
      <c r="AV108" s="15" t="s">
        <v>142</v>
      </c>
      <c r="AW108" s="15" t="s">
        <v>38</v>
      </c>
      <c r="AX108" s="15" t="s">
        <v>87</v>
      </c>
      <c r="AY108" s="267" t="s">
        <v>135</v>
      </c>
    </row>
    <row r="109" spans="1:65" s="2" customFormat="1" ht="21.75" customHeight="1">
      <c r="A109" s="39"/>
      <c r="B109" s="40"/>
      <c r="C109" s="219" t="s">
        <v>167</v>
      </c>
      <c r="D109" s="219" t="s">
        <v>137</v>
      </c>
      <c r="E109" s="220" t="s">
        <v>168</v>
      </c>
      <c r="F109" s="221" t="s">
        <v>169</v>
      </c>
      <c r="G109" s="222" t="s">
        <v>152</v>
      </c>
      <c r="H109" s="223">
        <v>33.443</v>
      </c>
      <c r="I109" s="224"/>
      <c r="J109" s="225">
        <f>ROUND(I109*H109,2)</f>
        <v>0</v>
      </c>
      <c r="K109" s="221" t="s">
        <v>141</v>
      </c>
      <c r="L109" s="45"/>
      <c r="M109" s="226" t="s">
        <v>31</v>
      </c>
      <c r="N109" s="227" t="s">
        <v>50</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142</v>
      </c>
      <c r="AT109" s="230" t="s">
        <v>137</v>
      </c>
      <c r="AU109" s="230" t="s">
        <v>89</v>
      </c>
      <c r="AY109" s="18" t="s">
        <v>135</v>
      </c>
      <c r="BE109" s="231">
        <f>IF(N109="základní",J109,0)</f>
        <v>0</v>
      </c>
      <c r="BF109" s="231">
        <f>IF(N109="snížená",J109,0)</f>
        <v>0</v>
      </c>
      <c r="BG109" s="231">
        <f>IF(N109="zákl. přenesená",J109,0)</f>
        <v>0</v>
      </c>
      <c r="BH109" s="231">
        <f>IF(N109="sníž. přenesená",J109,0)</f>
        <v>0</v>
      </c>
      <c r="BI109" s="231">
        <f>IF(N109="nulová",J109,0)</f>
        <v>0</v>
      </c>
      <c r="BJ109" s="18" t="s">
        <v>87</v>
      </c>
      <c r="BK109" s="231">
        <f>ROUND(I109*H109,2)</f>
        <v>0</v>
      </c>
      <c r="BL109" s="18" t="s">
        <v>142</v>
      </c>
      <c r="BM109" s="230" t="s">
        <v>170</v>
      </c>
    </row>
    <row r="110" spans="1:47" s="2" customFormat="1" ht="12">
      <c r="A110" s="39"/>
      <c r="B110" s="40"/>
      <c r="C110" s="41"/>
      <c r="D110" s="232" t="s">
        <v>144</v>
      </c>
      <c r="E110" s="41"/>
      <c r="F110" s="233" t="s">
        <v>165</v>
      </c>
      <c r="G110" s="41"/>
      <c r="H110" s="41"/>
      <c r="I110" s="137"/>
      <c r="J110" s="41"/>
      <c r="K110" s="41"/>
      <c r="L110" s="45"/>
      <c r="M110" s="234"/>
      <c r="N110" s="235"/>
      <c r="O110" s="85"/>
      <c r="P110" s="85"/>
      <c r="Q110" s="85"/>
      <c r="R110" s="85"/>
      <c r="S110" s="85"/>
      <c r="T110" s="86"/>
      <c r="U110" s="39"/>
      <c r="V110" s="39"/>
      <c r="W110" s="39"/>
      <c r="X110" s="39"/>
      <c r="Y110" s="39"/>
      <c r="Z110" s="39"/>
      <c r="AA110" s="39"/>
      <c r="AB110" s="39"/>
      <c r="AC110" s="39"/>
      <c r="AD110" s="39"/>
      <c r="AE110" s="39"/>
      <c r="AT110" s="18" t="s">
        <v>144</v>
      </c>
      <c r="AU110" s="18" t="s">
        <v>89</v>
      </c>
    </row>
    <row r="111" spans="1:51" s="13" customFormat="1" ht="12">
      <c r="A111" s="13"/>
      <c r="B111" s="236"/>
      <c r="C111" s="237"/>
      <c r="D111" s="232" t="s">
        <v>146</v>
      </c>
      <c r="E111" s="238" t="s">
        <v>31</v>
      </c>
      <c r="F111" s="239" t="s">
        <v>171</v>
      </c>
      <c r="G111" s="237"/>
      <c r="H111" s="240">
        <v>33.443</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146</v>
      </c>
      <c r="AU111" s="246" t="s">
        <v>89</v>
      </c>
      <c r="AV111" s="13" t="s">
        <v>89</v>
      </c>
      <c r="AW111" s="13" t="s">
        <v>38</v>
      </c>
      <c r="AX111" s="13" t="s">
        <v>79</v>
      </c>
      <c r="AY111" s="246" t="s">
        <v>135</v>
      </c>
    </row>
    <row r="112" spans="1:51" s="15" customFormat="1" ht="12">
      <c r="A112" s="15"/>
      <c r="B112" s="257"/>
      <c r="C112" s="258"/>
      <c r="D112" s="232" t="s">
        <v>146</v>
      </c>
      <c r="E112" s="259" t="s">
        <v>31</v>
      </c>
      <c r="F112" s="260" t="s">
        <v>149</v>
      </c>
      <c r="G112" s="258"/>
      <c r="H112" s="261">
        <v>33.443</v>
      </c>
      <c r="I112" s="262"/>
      <c r="J112" s="258"/>
      <c r="K112" s="258"/>
      <c r="L112" s="263"/>
      <c r="M112" s="264"/>
      <c r="N112" s="265"/>
      <c r="O112" s="265"/>
      <c r="P112" s="265"/>
      <c r="Q112" s="265"/>
      <c r="R112" s="265"/>
      <c r="S112" s="265"/>
      <c r="T112" s="266"/>
      <c r="U112" s="15"/>
      <c r="V112" s="15"/>
      <c r="W112" s="15"/>
      <c r="X112" s="15"/>
      <c r="Y112" s="15"/>
      <c r="Z112" s="15"/>
      <c r="AA112" s="15"/>
      <c r="AB112" s="15"/>
      <c r="AC112" s="15"/>
      <c r="AD112" s="15"/>
      <c r="AE112" s="15"/>
      <c r="AT112" s="267" t="s">
        <v>146</v>
      </c>
      <c r="AU112" s="267" t="s">
        <v>89</v>
      </c>
      <c r="AV112" s="15" t="s">
        <v>142</v>
      </c>
      <c r="AW112" s="15" t="s">
        <v>38</v>
      </c>
      <c r="AX112" s="15" t="s">
        <v>87</v>
      </c>
      <c r="AY112" s="267" t="s">
        <v>135</v>
      </c>
    </row>
    <row r="113" spans="1:65" s="2" customFormat="1" ht="21.75" customHeight="1">
      <c r="A113" s="39"/>
      <c r="B113" s="40"/>
      <c r="C113" s="219" t="s">
        <v>172</v>
      </c>
      <c r="D113" s="219" t="s">
        <v>137</v>
      </c>
      <c r="E113" s="220" t="s">
        <v>173</v>
      </c>
      <c r="F113" s="221" t="s">
        <v>174</v>
      </c>
      <c r="G113" s="222" t="s">
        <v>152</v>
      </c>
      <c r="H113" s="223">
        <v>915.435</v>
      </c>
      <c r="I113" s="224"/>
      <c r="J113" s="225">
        <f>ROUND(I113*H113,2)</f>
        <v>0</v>
      </c>
      <c r="K113" s="221" t="s">
        <v>141</v>
      </c>
      <c r="L113" s="45"/>
      <c r="M113" s="226" t="s">
        <v>31</v>
      </c>
      <c r="N113" s="227" t="s">
        <v>50</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142</v>
      </c>
      <c r="AT113" s="230" t="s">
        <v>137</v>
      </c>
      <c r="AU113" s="230" t="s">
        <v>89</v>
      </c>
      <c r="AY113" s="18" t="s">
        <v>135</v>
      </c>
      <c r="BE113" s="231">
        <f>IF(N113="základní",J113,0)</f>
        <v>0</v>
      </c>
      <c r="BF113" s="231">
        <f>IF(N113="snížená",J113,0)</f>
        <v>0</v>
      </c>
      <c r="BG113" s="231">
        <f>IF(N113="zákl. přenesená",J113,0)</f>
        <v>0</v>
      </c>
      <c r="BH113" s="231">
        <f>IF(N113="sníž. přenesená",J113,0)</f>
        <v>0</v>
      </c>
      <c r="BI113" s="231">
        <f>IF(N113="nulová",J113,0)</f>
        <v>0</v>
      </c>
      <c r="BJ113" s="18" t="s">
        <v>87</v>
      </c>
      <c r="BK113" s="231">
        <f>ROUND(I113*H113,2)</f>
        <v>0</v>
      </c>
      <c r="BL113" s="18" t="s">
        <v>142</v>
      </c>
      <c r="BM113" s="230" t="s">
        <v>175</v>
      </c>
    </row>
    <row r="114" spans="1:47" s="2" customFormat="1" ht="12">
      <c r="A114" s="39"/>
      <c r="B114" s="40"/>
      <c r="C114" s="41"/>
      <c r="D114" s="232" t="s">
        <v>144</v>
      </c>
      <c r="E114" s="41"/>
      <c r="F114" s="233" t="s">
        <v>176</v>
      </c>
      <c r="G114" s="41"/>
      <c r="H114" s="41"/>
      <c r="I114" s="137"/>
      <c r="J114" s="41"/>
      <c r="K114" s="41"/>
      <c r="L114" s="45"/>
      <c r="M114" s="234"/>
      <c r="N114" s="235"/>
      <c r="O114" s="85"/>
      <c r="P114" s="85"/>
      <c r="Q114" s="85"/>
      <c r="R114" s="85"/>
      <c r="S114" s="85"/>
      <c r="T114" s="86"/>
      <c r="U114" s="39"/>
      <c r="V114" s="39"/>
      <c r="W114" s="39"/>
      <c r="X114" s="39"/>
      <c r="Y114" s="39"/>
      <c r="Z114" s="39"/>
      <c r="AA114" s="39"/>
      <c r="AB114" s="39"/>
      <c r="AC114" s="39"/>
      <c r="AD114" s="39"/>
      <c r="AE114" s="39"/>
      <c r="AT114" s="18" t="s">
        <v>144</v>
      </c>
      <c r="AU114" s="18" t="s">
        <v>89</v>
      </c>
    </row>
    <row r="115" spans="1:51" s="13" customFormat="1" ht="12">
      <c r="A115" s="13"/>
      <c r="B115" s="236"/>
      <c r="C115" s="237"/>
      <c r="D115" s="232" t="s">
        <v>146</v>
      </c>
      <c r="E115" s="238" t="s">
        <v>31</v>
      </c>
      <c r="F115" s="239" t="s">
        <v>177</v>
      </c>
      <c r="G115" s="237"/>
      <c r="H115" s="240">
        <v>915.435</v>
      </c>
      <c r="I115" s="241"/>
      <c r="J115" s="237"/>
      <c r="K115" s="237"/>
      <c r="L115" s="242"/>
      <c r="M115" s="243"/>
      <c r="N115" s="244"/>
      <c r="O115" s="244"/>
      <c r="P115" s="244"/>
      <c r="Q115" s="244"/>
      <c r="R115" s="244"/>
      <c r="S115" s="244"/>
      <c r="T115" s="245"/>
      <c r="U115" s="13"/>
      <c r="V115" s="13"/>
      <c r="W115" s="13"/>
      <c r="X115" s="13"/>
      <c r="Y115" s="13"/>
      <c r="Z115" s="13"/>
      <c r="AA115" s="13"/>
      <c r="AB115" s="13"/>
      <c r="AC115" s="13"/>
      <c r="AD115" s="13"/>
      <c r="AE115" s="13"/>
      <c r="AT115" s="246" t="s">
        <v>146</v>
      </c>
      <c r="AU115" s="246" t="s">
        <v>89</v>
      </c>
      <c r="AV115" s="13" t="s">
        <v>89</v>
      </c>
      <c r="AW115" s="13" t="s">
        <v>38</v>
      </c>
      <c r="AX115" s="13" t="s">
        <v>79</v>
      </c>
      <c r="AY115" s="246" t="s">
        <v>135</v>
      </c>
    </row>
    <row r="116" spans="1:51" s="15" customFormat="1" ht="12">
      <c r="A116" s="15"/>
      <c r="B116" s="257"/>
      <c r="C116" s="258"/>
      <c r="D116" s="232" t="s">
        <v>146</v>
      </c>
      <c r="E116" s="259" t="s">
        <v>31</v>
      </c>
      <c r="F116" s="260" t="s">
        <v>149</v>
      </c>
      <c r="G116" s="258"/>
      <c r="H116" s="261">
        <v>915.435</v>
      </c>
      <c r="I116" s="262"/>
      <c r="J116" s="258"/>
      <c r="K116" s="258"/>
      <c r="L116" s="263"/>
      <c r="M116" s="264"/>
      <c r="N116" s="265"/>
      <c r="O116" s="265"/>
      <c r="P116" s="265"/>
      <c r="Q116" s="265"/>
      <c r="R116" s="265"/>
      <c r="S116" s="265"/>
      <c r="T116" s="266"/>
      <c r="U116" s="15"/>
      <c r="V116" s="15"/>
      <c r="W116" s="15"/>
      <c r="X116" s="15"/>
      <c r="Y116" s="15"/>
      <c r="Z116" s="15"/>
      <c r="AA116" s="15"/>
      <c r="AB116" s="15"/>
      <c r="AC116" s="15"/>
      <c r="AD116" s="15"/>
      <c r="AE116" s="15"/>
      <c r="AT116" s="267" t="s">
        <v>146</v>
      </c>
      <c r="AU116" s="267" t="s">
        <v>89</v>
      </c>
      <c r="AV116" s="15" t="s">
        <v>142</v>
      </c>
      <c r="AW116" s="15" t="s">
        <v>38</v>
      </c>
      <c r="AX116" s="15" t="s">
        <v>87</v>
      </c>
      <c r="AY116" s="267" t="s">
        <v>135</v>
      </c>
    </row>
    <row r="117" spans="1:65" s="2" customFormat="1" ht="21.75" customHeight="1">
      <c r="A117" s="39"/>
      <c r="B117" s="40"/>
      <c r="C117" s="219" t="s">
        <v>178</v>
      </c>
      <c r="D117" s="219" t="s">
        <v>137</v>
      </c>
      <c r="E117" s="220" t="s">
        <v>179</v>
      </c>
      <c r="F117" s="221" t="s">
        <v>180</v>
      </c>
      <c r="G117" s="222" t="s">
        <v>152</v>
      </c>
      <c r="H117" s="223">
        <v>804.422</v>
      </c>
      <c r="I117" s="224"/>
      <c r="J117" s="225">
        <f>ROUND(I117*H117,2)</f>
        <v>0</v>
      </c>
      <c r="K117" s="221" t="s">
        <v>31</v>
      </c>
      <c r="L117" s="45"/>
      <c r="M117" s="226" t="s">
        <v>31</v>
      </c>
      <c r="N117" s="227" t="s">
        <v>50</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142</v>
      </c>
      <c r="AT117" s="230" t="s">
        <v>137</v>
      </c>
      <c r="AU117" s="230" t="s">
        <v>89</v>
      </c>
      <c r="AY117" s="18" t="s">
        <v>135</v>
      </c>
      <c r="BE117" s="231">
        <f>IF(N117="základní",J117,0)</f>
        <v>0</v>
      </c>
      <c r="BF117" s="231">
        <f>IF(N117="snížená",J117,0)</f>
        <v>0</v>
      </c>
      <c r="BG117" s="231">
        <f>IF(N117="zákl. přenesená",J117,0)</f>
        <v>0</v>
      </c>
      <c r="BH117" s="231">
        <f>IF(N117="sníž. přenesená",J117,0)</f>
        <v>0</v>
      </c>
      <c r="BI117" s="231">
        <f>IF(N117="nulová",J117,0)</f>
        <v>0</v>
      </c>
      <c r="BJ117" s="18" t="s">
        <v>87</v>
      </c>
      <c r="BK117" s="231">
        <f>ROUND(I117*H117,2)</f>
        <v>0</v>
      </c>
      <c r="BL117" s="18" t="s">
        <v>142</v>
      </c>
      <c r="BM117" s="230" t="s">
        <v>181</v>
      </c>
    </row>
    <row r="118" spans="1:47" s="2" customFormat="1" ht="12">
      <c r="A118" s="39"/>
      <c r="B118" s="40"/>
      <c r="C118" s="41"/>
      <c r="D118" s="232" t="s">
        <v>144</v>
      </c>
      <c r="E118" s="41"/>
      <c r="F118" s="233" t="s">
        <v>176</v>
      </c>
      <c r="G118" s="41"/>
      <c r="H118" s="41"/>
      <c r="I118" s="137"/>
      <c r="J118" s="41"/>
      <c r="K118" s="41"/>
      <c r="L118" s="45"/>
      <c r="M118" s="234"/>
      <c r="N118" s="235"/>
      <c r="O118" s="85"/>
      <c r="P118" s="85"/>
      <c r="Q118" s="85"/>
      <c r="R118" s="85"/>
      <c r="S118" s="85"/>
      <c r="T118" s="86"/>
      <c r="U118" s="39"/>
      <c r="V118" s="39"/>
      <c r="W118" s="39"/>
      <c r="X118" s="39"/>
      <c r="Y118" s="39"/>
      <c r="Z118" s="39"/>
      <c r="AA118" s="39"/>
      <c r="AB118" s="39"/>
      <c r="AC118" s="39"/>
      <c r="AD118" s="39"/>
      <c r="AE118" s="39"/>
      <c r="AT118" s="18" t="s">
        <v>144</v>
      </c>
      <c r="AU118" s="18" t="s">
        <v>89</v>
      </c>
    </row>
    <row r="119" spans="1:51" s="14" customFormat="1" ht="12">
      <c r="A119" s="14"/>
      <c r="B119" s="247"/>
      <c r="C119" s="248"/>
      <c r="D119" s="232" t="s">
        <v>146</v>
      </c>
      <c r="E119" s="249" t="s">
        <v>31</v>
      </c>
      <c r="F119" s="250" t="s">
        <v>182</v>
      </c>
      <c r="G119" s="248"/>
      <c r="H119" s="249" t="s">
        <v>31</v>
      </c>
      <c r="I119" s="251"/>
      <c r="J119" s="248"/>
      <c r="K119" s="248"/>
      <c r="L119" s="252"/>
      <c r="M119" s="253"/>
      <c r="N119" s="254"/>
      <c r="O119" s="254"/>
      <c r="P119" s="254"/>
      <c r="Q119" s="254"/>
      <c r="R119" s="254"/>
      <c r="S119" s="254"/>
      <c r="T119" s="255"/>
      <c r="U119" s="14"/>
      <c r="V119" s="14"/>
      <c r="W119" s="14"/>
      <c r="X119" s="14"/>
      <c r="Y119" s="14"/>
      <c r="Z119" s="14"/>
      <c r="AA119" s="14"/>
      <c r="AB119" s="14"/>
      <c r="AC119" s="14"/>
      <c r="AD119" s="14"/>
      <c r="AE119" s="14"/>
      <c r="AT119" s="256" t="s">
        <v>146</v>
      </c>
      <c r="AU119" s="256" t="s">
        <v>89</v>
      </c>
      <c r="AV119" s="14" t="s">
        <v>87</v>
      </c>
      <c r="AW119" s="14" t="s">
        <v>38</v>
      </c>
      <c r="AX119" s="14" t="s">
        <v>79</v>
      </c>
      <c r="AY119" s="256" t="s">
        <v>135</v>
      </c>
    </row>
    <row r="120" spans="1:51" s="13" customFormat="1" ht="12">
      <c r="A120" s="13"/>
      <c r="B120" s="236"/>
      <c r="C120" s="237"/>
      <c r="D120" s="232" t="s">
        <v>146</v>
      </c>
      <c r="E120" s="238" t="s">
        <v>31</v>
      </c>
      <c r="F120" s="239" t="s">
        <v>183</v>
      </c>
      <c r="G120" s="237"/>
      <c r="H120" s="240">
        <v>804.422</v>
      </c>
      <c r="I120" s="241"/>
      <c r="J120" s="237"/>
      <c r="K120" s="237"/>
      <c r="L120" s="242"/>
      <c r="M120" s="243"/>
      <c r="N120" s="244"/>
      <c r="O120" s="244"/>
      <c r="P120" s="244"/>
      <c r="Q120" s="244"/>
      <c r="R120" s="244"/>
      <c r="S120" s="244"/>
      <c r="T120" s="245"/>
      <c r="U120" s="13"/>
      <c r="V120" s="13"/>
      <c r="W120" s="13"/>
      <c r="X120" s="13"/>
      <c r="Y120" s="13"/>
      <c r="Z120" s="13"/>
      <c r="AA120" s="13"/>
      <c r="AB120" s="13"/>
      <c r="AC120" s="13"/>
      <c r="AD120" s="13"/>
      <c r="AE120" s="13"/>
      <c r="AT120" s="246" t="s">
        <v>146</v>
      </c>
      <c r="AU120" s="246" t="s">
        <v>89</v>
      </c>
      <c r="AV120" s="13" t="s">
        <v>89</v>
      </c>
      <c r="AW120" s="13" t="s">
        <v>38</v>
      </c>
      <c r="AX120" s="13" t="s">
        <v>79</v>
      </c>
      <c r="AY120" s="246" t="s">
        <v>135</v>
      </c>
    </row>
    <row r="121" spans="1:51" s="15" customFormat="1" ht="12">
      <c r="A121" s="15"/>
      <c r="B121" s="257"/>
      <c r="C121" s="258"/>
      <c r="D121" s="232" t="s">
        <v>146</v>
      </c>
      <c r="E121" s="259" t="s">
        <v>31</v>
      </c>
      <c r="F121" s="260" t="s">
        <v>149</v>
      </c>
      <c r="G121" s="258"/>
      <c r="H121" s="261">
        <v>804.422</v>
      </c>
      <c r="I121" s="262"/>
      <c r="J121" s="258"/>
      <c r="K121" s="258"/>
      <c r="L121" s="263"/>
      <c r="M121" s="264"/>
      <c r="N121" s="265"/>
      <c r="O121" s="265"/>
      <c r="P121" s="265"/>
      <c r="Q121" s="265"/>
      <c r="R121" s="265"/>
      <c r="S121" s="265"/>
      <c r="T121" s="266"/>
      <c r="U121" s="15"/>
      <c r="V121" s="15"/>
      <c r="W121" s="15"/>
      <c r="X121" s="15"/>
      <c r="Y121" s="15"/>
      <c r="Z121" s="15"/>
      <c r="AA121" s="15"/>
      <c r="AB121" s="15"/>
      <c r="AC121" s="15"/>
      <c r="AD121" s="15"/>
      <c r="AE121" s="15"/>
      <c r="AT121" s="267" t="s">
        <v>146</v>
      </c>
      <c r="AU121" s="267" t="s">
        <v>89</v>
      </c>
      <c r="AV121" s="15" t="s">
        <v>142</v>
      </c>
      <c r="AW121" s="15" t="s">
        <v>38</v>
      </c>
      <c r="AX121" s="15" t="s">
        <v>87</v>
      </c>
      <c r="AY121" s="267" t="s">
        <v>135</v>
      </c>
    </row>
    <row r="122" spans="1:65" s="2" customFormat="1" ht="16.5" customHeight="1">
      <c r="A122" s="39"/>
      <c r="B122" s="40"/>
      <c r="C122" s="268" t="s">
        <v>184</v>
      </c>
      <c r="D122" s="268" t="s">
        <v>185</v>
      </c>
      <c r="E122" s="269" t="s">
        <v>186</v>
      </c>
      <c r="F122" s="270" t="s">
        <v>187</v>
      </c>
      <c r="G122" s="271" t="s">
        <v>188</v>
      </c>
      <c r="H122" s="272">
        <v>1447.961</v>
      </c>
      <c r="I122" s="273"/>
      <c r="J122" s="274">
        <f>ROUND(I122*H122,2)</f>
        <v>0</v>
      </c>
      <c r="K122" s="270" t="s">
        <v>141</v>
      </c>
      <c r="L122" s="275"/>
      <c r="M122" s="276" t="s">
        <v>31</v>
      </c>
      <c r="N122" s="277" t="s">
        <v>50</v>
      </c>
      <c r="O122" s="85"/>
      <c r="P122" s="228">
        <f>O122*H122</f>
        <v>0</v>
      </c>
      <c r="Q122" s="228">
        <v>1</v>
      </c>
      <c r="R122" s="228">
        <f>Q122*H122</f>
        <v>1447.961</v>
      </c>
      <c r="S122" s="228">
        <v>0</v>
      </c>
      <c r="T122" s="229">
        <f>S122*H122</f>
        <v>0</v>
      </c>
      <c r="U122" s="39"/>
      <c r="V122" s="39"/>
      <c r="W122" s="39"/>
      <c r="X122" s="39"/>
      <c r="Y122" s="39"/>
      <c r="Z122" s="39"/>
      <c r="AA122" s="39"/>
      <c r="AB122" s="39"/>
      <c r="AC122" s="39"/>
      <c r="AD122" s="39"/>
      <c r="AE122" s="39"/>
      <c r="AR122" s="230" t="s">
        <v>184</v>
      </c>
      <c r="AT122" s="230" t="s">
        <v>185</v>
      </c>
      <c r="AU122" s="230" t="s">
        <v>89</v>
      </c>
      <c r="AY122" s="18" t="s">
        <v>135</v>
      </c>
      <c r="BE122" s="231">
        <f>IF(N122="základní",J122,0)</f>
        <v>0</v>
      </c>
      <c r="BF122" s="231">
        <f>IF(N122="snížená",J122,0)</f>
        <v>0</v>
      </c>
      <c r="BG122" s="231">
        <f>IF(N122="zákl. přenesená",J122,0)</f>
        <v>0</v>
      </c>
      <c r="BH122" s="231">
        <f>IF(N122="sníž. přenesená",J122,0)</f>
        <v>0</v>
      </c>
      <c r="BI122" s="231">
        <f>IF(N122="nulová",J122,0)</f>
        <v>0</v>
      </c>
      <c r="BJ122" s="18" t="s">
        <v>87</v>
      </c>
      <c r="BK122" s="231">
        <f>ROUND(I122*H122,2)</f>
        <v>0</v>
      </c>
      <c r="BL122" s="18" t="s">
        <v>142</v>
      </c>
      <c r="BM122" s="230" t="s">
        <v>189</v>
      </c>
    </row>
    <row r="123" spans="1:65" s="2" customFormat="1" ht="21.75" customHeight="1">
      <c r="A123" s="39"/>
      <c r="B123" s="40"/>
      <c r="C123" s="219" t="s">
        <v>190</v>
      </c>
      <c r="D123" s="219" t="s">
        <v>137</v>
      </c>
      <c r="E123" s="220" t="s">
        <v>191</v>
      </c>
      <c r="F123" s="221" t="s">
        <v>192</v>
      </c>
      <c r="G123" s="222" t="s">
        <v>152</v>
      </c>
      <c r="H123" s="223">
        <v>915.435</v>
      </c>
      <c r="I123" s="224"/>
      <c r="J123" s="225">
        <f>ROUND(I123*H123,2)</f>
        <v>0</v>
      </c>
      <c r="K123" s="221" t="s">
        <v>141</v>
      </c>
      <c r="L123" s="45"/>
      <c r="M123" s="226" t="s">
        <v>31</v>
      </c>
      <c r="N123" s="227" t="s">
        <v>50</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142</v>
      </c>
      <c r="AT123" s="230" t="s">
        <v>137</v>
      </c>
      <c r="AU123" s="230" t="s">
        <v>89</v>
      </c>
      <c r="AY123" s="18" t="s">
        <v>135</v>
      </c>
      <c r="BE123" s="231">
        <f>IF(N123="základní",J123,0)</f>
        <v>0</v>
      </c>
      <c r="BF123" s="231">
        <f>IF(N123="snížená",J123,0)</f>
        <v>0</v>
      </c>
      <c r="BG123" s="231">
        <f>IF(N123="zákl. přenesená",J123,0)</f>
        <v>0</v>
      </c>
      <c r="BH123" s="231">
        <f>IF(N123="sníž. přenesená",J123,0)</f>
        <v>0</v>
      </c>
      <c r="BI123" s="231">
        <f>IF(N123="nulová",J123,0)</f>
        <v>0</v>
      </c>
      <c r="BJ123" s="18" t="s">
        <v>87</v>
      </c>
      <c r="BK123" s="231">
        <f>ROUND(I123*H123,2)</f>
        <v>0</v>
      </c>
      <c r="BL123" s="18" t="s">
        <v>142</v>
      </c>
      <c r="BM123" s="230" t="s">
        <v>193</v>
      </c>
    </row>
    <row r="124" spans="1:47" s="2" customFormat="1" ht="12">
      <c r="A124" s="39"/>
      <c r="B124" s="40"/>
      <c r="C124" s="41"/>
      <c r="D124" s="232" t="s">
        <v>144</v>
      </c>
      <c r="E124" s="41"/>
      <c r="F124" s="233" t="s">
        <v>194</v>
      </c>
      <c r="G124" s="41"/>
      <c r="H124" s="41"/>
      <c r="I124" s="137"/>
      <c r="J124" s="41"/>
      <c r="K124" s="41"/>
      <c r="L124" s="45"/>
      <c r="M124" s="234"/>
      <c r="N124" s="235"/>
      <c r="O124" s="85"/>
      <c r="P124" s="85"/>
      <c r="Q124" s="85"/>
      <c r="R124" s="85"/>
      <c r="S124" s="85"/>
      <c r="T124" s="86"/>
      <c r="U124" s="39"/>
      <c r="V124" s="39"/>
      <c r="W124" s="39"/>
      <c r="X124" s="39"/>
      <c r="Y124" s="39"/>
      <c r="Z124" s="39"/>
      <c r="AA124" s="39"/>
      <c r="AB124" s="39"/>
      <c r="AC124" s="39"/>
      <c r="AD124" s="39"/>
      <c r="AE124" s="39"/>
      <c r="AT124" s="18" t="s">
        <v>144</v>
      </c>
      <c r="AU124" s="18" t="s">
        <v>89</v>
      </c>
    </row>
    <row r="125" spans="1:51" s="13" customFormat="1" ht="12">
      <c r="A125" s="13"/>
      <c r="B125" s="236"/>
      <c r="C125" s="237"/>
      <c r="D125" s="232" t="s">
        <v>146</v>
      </c>
      <c r="E125" s="238" t="s">
        <v>31</v>
      </c>
      <c r="F125" s="239" t="s">
        <v>177</v>
      </c>
      <c r="G125" s="237"/>
      <c r="H125" s="240">
        <v>915.435</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146</v>
      </c>
      <c r="AU125" s="246" t="s">
        <v>89</v>
      </c>
      <c r="AV125" s="13" t="s">
        <v>89</v>
      </c>
      <c r="AW125" s="13" t="s">
        <v>38</v>
      </c>
      <c r="AX125" s="13" t="s">
        <v>79</v>
      </c>
      <c r="AY125" s="246" t="s">
        <v>135</v>
      </c>
    </row>
    <row r="126" spans="1:51" s="15" customFormat="1" ht="12">
      <c r="A126" s="15"/>
      <c r="B126" s="257"/>
      <c r="C126" s="258"/>
      <c r="D126" s="232" t="s">
        <v>146</v>
      </c>
      <c r="E126" s="259" t="s">
        <v>31</v>
      </c>
      <c r="F126" s="260" t="s">
        <v>149</v>
      </c>
      <c r="G126" s="258"/>
      <c r="H126" s="261">
        <v>915.435</v>
      </c>
      <c r="I126" s="262"/>
      <c r="J126" s="258"/>
      <c r="K126" s="258"/>
      <c r="L126" s="263"/>
      <c r="M126" s="264"/>
      <c r="N126" s="265"/>
      <c r="O126" s="265"/>
      <c r="P126" s="265"/>
      <c r="Q126" s="265"/>
      <c r="R126" s="265"/>
      <c r="S126" s="265"/>
      <c r="T126" s="266"/>
      <c r="U126" s="15"/>
      <c r="V126" s="15"/>
      <c r="W126" s="15"/>
      <c r="X126" s="15"/>
      <c r="Y126" s="15"/>
      <c r="Z126" s="15"/>
      <c r="AA126" s="15"/>
      <c r="AB126" s="15"/>
      <c r="AC126" s="15"/>
      <c r="AD126" s="15"/>
      <c r="AE126" s="15"/>
      <c r="AT126" s="267" t="s">
        <v>146</v>
      </c>
      <c r="AU126" s="267" t="s">
        <v>89</v>
      </c>
      <c r="AV126" s="15" t="s">
        <v>142</v>
      </c>
      <c r="AW126" s="15" t="s">
        <v>38</v>
      </c>
      <c r="AX126" s="15" t="s">
        <v>87</v>
      </c>
      <c r="AY126" s="267" t="s">
        <v>135</v>
      </c>
    </row>
    <row r="127" spans="1:65" s="2" customFormat="1" ht="33" customHeight="1">
      <c r="A127" s="39"/>
      <c r="B127" s="40"/>
      <c r="C127" s="219" t="s">
        <v>195</v>
      </c>
      <c r="D127" s="219" t="s">
        <v>137</v>
      </c>
      <c r="E127" s="220" t="s">
        <v>196</v>
      </c>
      <c r="F127" s="221" t="s">
        <v>197</v>
      </c>
      <c r="G127" s="222" t="s">
        <v>152</v>
      </c>
      <c r="H127" s="223">
        <v>608.822</v>
      </c>
      <c r="I127" s="224"/>
      <c r="J127" s="225">
        <f>ROUND(I127*H127,2)</f>
        <v>0</v>
      </c>
      <c r="K127" s="221" t="s">
        <v>141</v>
      </c>
      <c r="L127" s="45"/>
      <c r="M127" s="226" t="s">
        <v>31</v>
      </c>
      <c r="N127" s="227" t="s">
        <v>50</v>
      </c>
      <c r="O127" s="85"/>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142</v>
      </c>
      <c r="AT127" s="230" t="s">
        <v>137</v>
      </c>
      <c r="AU127" s="230" t="s">
        <v>89</v>
      </c>
      <c r="AY127" s="18" t="s">
        <v>135</v>
      </c>
      <c r="BE127" s="231">
        <f>IF(N127="základní",J127,0)</f>
        <v>0</v>
      </c>
      <c r="BF127" s="231">
        <f>IF(N127="snížená",J127,0)</f>
        <v>0</v>
      </c>
      <c r="BG127" s="231">
        <f>IF(N127="zákl. přenesená",J127,0)</f>
        <v>0</v>
      </c>
      <c r="BH127" s="231">
        <f>IF(N127="sníž. přenesená",J127,0)</f>
        <v>0</v>
      </c>
      <c r="BI127" s="231">
        <f>IF(N127="nulová",J127,0)</f>
        <v>0</v>
      </c>
      <c r="BJ127" s="18" t="s">
        <v>87</v>
      </c>
      <c r="BK127" s="231">
        <f>ROUND(I127*H127,2)</f>
        <v>0</v>
      </c>
      <c r="BL127" s="18" t="s">
        <v>142</v>
      </c>
      <c r="BM127" s="230" t="s">
        <v>198</v>
      </c>
    </row>
    <row r="128" spans="1:47" s="2" customFormat="1" ht="12">
      <c r="A128" s="39"/>
      <c r="B128" s="40"/>
      <c r="C128" s="41"/>
      <c r="D128" s="232" t="s">
        <v>144</v>
      </c>
      <c r="E128" s="41"/>
      <c r="F128" s="233" t="s">
        <v>199</v>
      </c>
      <c r="G128" s="41"/>
      <c r="H128" s="41"/>
      <c r="I128" s="137"/>
      <c r="J128" s="41"/>
      <c r="K128" s="41"/>
      <c r="L128" s="45"/>
      <c r="M128" s="234"/>
      <c r="N128" s="235"/>
      <c r="O128" s="85"/>
      <c r="P128" s="85"/>
      <c r="Q128" s="85"/>
      <c r="R128" s="85"/>
      <c r="S128" s="85"/>
      <c r="T128" s="86"/>
      <c r="U128" s="39"/>
      <c r="V128" s="39"/>
      <c r="W128" s="39"/>
      <c r="X128" s="39"/>
      <c r="Y128" s="39"/>
      <c r="Z128" s="39"/>
      <c r="AA128" s="39"/>
      <c r="AB128" s="39"/>
      <c r="AC128" s="39"/>
      <c r="AD128" s="39"/>
      <c r="AE128" s="39"/>
      <c r="AT128" s="18" t="s">
        <v>144</v>
      </c>
      <c r="AU128" s="18" t="s">
        <v>89</v>
      </c>
    </row>
    <row r="129" spans="1:51" s="13" customFormat="1" ht="12">
      <c r="A129" s="13"/>
      <c r="B129" s="236"/>
      <c r="C129" s="237"/>
      <c r="D129" s="232" t="s">
        <v>146</v>
      </c>
      <c r="E129" s="238" t="s">
        <v>31</v>
      </c>
      <c r="F129" s="239" t="s">
        <v>200</v>
      </c>
      <c r="G129" s="237"/>
      <c r="H129" s="240">
        <v>608.822</v>
      </c>
      <c r="I129" s="241"/>
      <c r="J129" s="237"/>
      <c r="K129" s="237"/>
      <c r="L129" s="242"/>
      <c r="M129" s="243"/>
      <c r="N129" s="244"/>
      <c r="O129" s="244"/>
      <c r="P129" s="244"/>
      <c r="Q129" s="244"/>
      <c r="R129" s="244"/>
      <c r="S129" s="244"/>
      <c r="T129" s="245"/>
      <c r="U129" s="13"/>
      <c r="V129" s="13"/>
      <c r="W129" s="13"/>
      <c r="X129" s="13"/>
      <c r="Y129" s="13"/>
      <c r="Z129" s="13"/>
      <c r="AA129" s="13"/>
      <c r="AB129" s="13"/>
      <c r="AC129" s="13"/>
      <c r="AD129" s="13"/>
      <c r="AE129" s="13"/>
      <c r="AT129" s="246" t="s">
        <v>146</v>
      </c>
      <c r="AU129" s="246" t="s">
        <v>89</v>
      </c>
      <c r="AV129" s="13" t="s">
        <v>89</v>
      </c>
      <c r="AW129" s="13" t="s">
        <v>38</v>
      </c>
      <c r="AX129" s="13" t="s">
        <v>79</v>
      </c>
      <c r="AY129" s="246" t="s">
        <v>135</v>
      </c>
    </row>
    <row r="130" spans="1:51" s="14" customFormat="1" ht="12">
      <c r="A130" s="14"/>
      <c r="B130" s="247"/>
      <c r="C130" s="248"/>
      <c r="D130" s="232" t="s">
        <v>146</v>
      </c>
      <c r="E130" s="249" t="s">
        <v>31</v>
      </c>
      <c r="F130" s="250" t="s">
        <v>148</v>
      </c>
      <c r="G130" s="248"/>
      <c r="H130" s="249" t="s">
        <v>31</v>
      </c>
      <c r="I130" s="251"/>
      <c r="J130" s="248"/>
      <c r="K130" s="248"/>
      <c r="L130" s="252"/>
      <c r="M130" s="253"/>
      <c r="N130" s="254"/>
      <c r="O130" s="254"/>
      <c r="P130" s="254"/>
      <c r="Q130" s="254"/>
      <c r="R130" s="254"/>
      <c r="S130" s="254"/>
      <c r="T130" s="255"/>
      <c r="U130" s="14"/>
      <c r="V130" s="14"/>
      <c r="W130" s="14"/>
      <c r="X130" s="14"/>
      <c r="Y130" s="14"/>
      <c r="Z130" s="14"/>
      <c r="AA130" s="14"/>
      <c r="AB130" s="14"/>
      <c r="AC130" s="14"/>
      <c r="AD130" s="14"/>
      <c r="AE130" s="14"/>
      <c r="AT130" s="256" t="s">
        <v>146</v>
      </c>
      <c r="AU130" s="256" t="s">
        <v>89</v>
      </c>
      <c r="AV130" s="14" t="s">
        <v>87</v>
      </c>
      <c r="AW130" s="14" t="s">
        <v>38</v>
      </c>
      <c r="AX130" s="14" t="s">
        <v>79</v>
      </c>
      <c r="AY130" s="256" t="s">
        <v>135</v>
      </c>
    </row>
    <row r="131" spans="1:51" s="15" customFormat="1" ht="12">
      <c r="A131" s="15"/>
      <c r="B131" s="257"/>
      <c r="C131" s="258"/>
      <c r="D131" s="232" t="s">
        <v>146</v>
      </c>
      <c r="E131" s="259" t="s">
        <v>31</v>
      </c>
      <c r="F131" s="260" t="s">
        <v>149</v>
      </c>
      <c r="G131" s="258"/>
      <c r="H131" s="261">
        <v>608.822</v>
      </c>
      <c r="I131" s="262"/>
      <c r="J131" s="258"/>
      <c r="K131" s="258"/>
      <c r="L131" s="263"/>
      <c r="M131" s="264"/>
      <c r="N131" s="265"/>
      <c r="O131" s="265"/>
      <c r="P131" s="265"/>
      <c r="Q131" s="265"/>
      <c r="R131" s="265"/>
      <c r="S131" s="265"/>
      <c r="T131" s="266"/>
      <c r="U131" s="15"/>
      <c r="V131" s="15"/>
      <c r="W131" s="15"/>
      <c r="X131" s="15"/>
      <c r="Y131" s="15"/>
      <c r="Z131" s="15"/>
      <c r="AA131" s="15"/>
      <c r="AB131" s="15"/>
      <c r="AC131" s="15"/>
      <c r="AD131" s="15"/>
      <c r="AE131" s="15"/>
      <c r="AT131" s="267" t="s">
        <v>146</v>
      </c>
      <c r="AU131" s="267" t="s">
        <v>89</v>
      </c>
      <c r="AV131" s="15" t="s">
        <v>142</v>
      </c>
      <c r="AW131" s="15" t="s">
        <v>38</v>
      </c>
      <c r="AX131" s="15" t="s">
        <v>87</v>
      </c>
      <c r="AY131" s="267" t="s">
        <v>135</v>
      </c>
    </row>
    <row r="132" spans="1:65" s="2" customFormat="1" ht="21.75" customHeight="1">
      <c r="A132" s="39"/>
      <c r="B132" s="40"/>
      <c r="C132" s="219" t="s">
        <v>201</v>
      </c>
      <c r="D132" s="219" t="s">
        <v>137</v>
      </c>
      <c r="E132" s="220" t="s">
        <v>202</v>
      </c>
      <c r="F132" s="221" t="s">
        <v>203</v>
      </c>
      <c r="G132" s="222" t="s">
        <v>152</v>
      </c>
      <c r="H132" s="223">
        <v>46.305</v>
      </c>
      <c r="I132" s="224"/>
      <c r="J132" s="225">
        <f>ROUND(I132*H132,2)</f>
        <v>0</v>
      </c>
      <c r="K132" s="221" t="s">
        <v>31</v>
      </c>
      <c r="L132" s="45"/>
      <c r="M132" s="226" t="s">
        <v>31</v>
      </c>
      <c r="N132" s="227" t="s">
        <v>50</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142</v>
      </c>
      <c r="AT132" s="230" t="s">
        <v>137</v>
      </c>
      <c r="AU132" s="230" t="s">
        <v>89</v>
      </c>
      <c r="AY132" s="18" t="s">
        <v>135</v>
      </c>
      <c r="BE132" s="231">
        <f>IF(N132="základní",J132,0)</f>
        <v>0</v>
      </c>
      <c r="BF132" s="231">
        <f>IF(N132="snížená",J132,0)</f>
        <v>0</v>
      </c>
      <c r="BG132" s="231">
        <f>IF(N132="zákl. přenesená",J132,0)</f>
        <v>0</v>
      </c>
      <c r="BH132" s="231">
        <f>IF(N132="sníž. přenesená",J132,0)</f>
        <v>0</v>
      </c>
      <c r="BI132" s="231">
        <f>IF(N132="nulová",J132,0)</f>
        <v>0</v>
      </c>
      <c r="BJ132" s="18" t="s">
        <v>87</v>
      </c>
      <c r="BK132" s="231">
        <f>ROUND(I132*H132,2)</f>
        <v>0</v>
      </c>
      <c r="BL132" s="18" t="s">
        <v>142</v>
      </c>
      <c r="BM132" s="230" t="s">
        <v>204</v>
      </c>
    </row>
    <row r="133" spans="1:51" s="13" customFormat="1" ht="12">
      <c r="A133" s="13"/>
      <c r="B133" s="236"/>
      <c r="C133" s="237"/>
      <c r="D133" s="232" t="s">
        <v>146</v>
      </c>
      <c r="E133" s="238" t="s">
        <v>31</v>
      </c>
      <c r="F133" s="239" t="s">
        <v>205</v>
      </c>
      <c r="G133" s="237"/>
      <c r="H133" s="240">
        <v>46.305</v>
      </c>
      <c r="I133" s="241"/>
      <c r="J133" s="237"/>
      <c r="K133" s="237"/>
      <c r="L133" s="242"/>
      <c r="M133" s="243"/>
      <c r="N133" s="244"/>
      <c r="O133" s="244"/>
      <c r="P133" s="244"/>
      <c r="Q133" s="244"/>
      <c r="R133" s="244"/>
      <c r="S133" s="244"/>
      <c r="T133" s="245"/>
      <c r="U133" s="13"/>
      <c r="V133" s="13"/>
      <c r="W133" s="13"/>
      <c r="X133" s="13"/>
      <c r="Y133" s="13"/>
      <c r="Z133" s="13"/>
      <c r="AA133" s="13"/>
      <c r="AB133" s="13"/>
      <c r="AC133" s="13"/>
      <c r="AD133" s="13"/>
      <c r="AE133" s="13"/>
      <c r="AT133" s="246" t="s">
        <v>146</v>
      </c>
      <c r="AU133" s="246" t="s">
        <v>89</v>
      </c>
      <c r="AV133" s="13" t="s">
        <v>89</v>
      </c>
      <c r="AW133" s="13" t="s">
        <v>38</v>
      </c>
      <c r="AX133" s="13" t="s">
        <v>79</v>
      </c>
      <c r="AY133" s="246" t="s">
        <v>135</v>
      </c>
    </row>
    <row r="134" spans="1:51" s="15" customFormat="1" ht="12">
      <c r="A134" s="15"/>
      <c r="B134" s="257"/>
      <c r="C134" s="258"/>
      <c r="D134" s="232" t="s">
        <v>146</v>
      </c>
      <c r="E134" s="259" t="s">
        <v>31</v>
      </c>
      <c r="F134" s="260" t="s">
        <v>149</v>
      </c>
      <c r="G134" s="258"/>
      <c r="H134" s="261">
        <v>46.305</v>
      </c>
      <c r="I134" s="262"/>
      <c r="J134" s="258"/>
      <c r="K134" s="258"/>
      <c r="L134" s="263"/>
      <c r="M134" s="264"/>
      <c r="N134" s="265"/>
      <c r="O134" s="265"/>
      <c r="P134" s="265"/>
      <c r="Q134" s="265"/>
      <c r="R134" s="265"/>
      <c r="S134" s="265"/>
      <c r="T134" s="266"/>
      <c r="U134" s="15"/>
      <c r="V134" s="15"/>
      <c r="W134" s="15"/>
      <c r="X134" s="15"/>
      <c r="Y134" s="15"/>
      <c r="Z134" s="15"/>
      <c r="AA134" s="15"/>
      <c r="AB134" s="15"/>
      <c r="AC134" s="15"/>
      <c r="AD134" s="15"/>
      <c r="AE134" s="15"/>
      <c r="AT134" s="267" t="s">
        <v>146</v>
      </c>
      <c r="AU134" s="267" t="s">
        <v>89</v>
      </c>
      <c r="AV134" s="15" t="s">
        <v>142</v>
      </c>
      <c r="AW134" s="15" t="s">
        <v>38</v>
      </c>
      <c r="AX134" s="15" t="s">
        <v>87</v>
      </c>
      <c r="AY134" s="267" t="s">
        <v>135</v>
      </c>
    </row>
    <row r="135" spans="1:65" s="2" customFormat="1" ht="16.5" customHeight="1">
      <c r="A135" s="39"/>
      <c r="B135" s="40"/>
      <c r="C135" s="268" t="s">
        <v>206</v>
      </c>
      <c r="D135" s="268" t="s">
        <v>185</v>
      </c>
      <c r="E135" s="269" t="s">
        <v>207</v>
      </c>
      <c r="F135" s="270" t="s">
        <v>208</v>
      </c>
      <c r="G135" s="271" t="s">
        <v>188</v>
      </c>
      <c r="H135" s="272">
        <v>92.61</v>
      </c>
      <c r="I135" s="273"/>
      <c r="J135" s="274">
        <f>ROUND(I135*H135,2)</f>
        <v>0</v>
      </c>
      <c r="K135" s="270" t="s">
        <v>141</v>
      </c>
      <c r="L135" s="275"/>
      <c r="M135" s="276" t="s">
        <v>31</v>
      </c>
      <c r="N135" s="277" t="s">
        <v>50</v>
      </c>
      <c r="O135" s="85"/>
      <c r="P135" s="228">
        <f>O135*H135</f>
        <v>0</v>
      </c>
      <c r="Q135" s="228">
        <v>1</v>
      </c>
      <c r="R135" s="228">
        <f>Q135*H135</f>
        <v>92.61</v>
      </c>
      <c r="S135" s="228">
        <v>0</v>
      </c>
      <c r="T135" s="229">
        <f>S135*H135</f>
        <v>0</v>
      </c>
      <c r="U135" s="39"/>
      <c r="V135" s="39"/>
      <c r="W135" s="39"/>
      <c r="X135" s="39"/>
      <c r="Y135" s="39"/>
      <c r="Z135" s="39"/>
      <c r="AA135" s="39"/>
      <c r="AB135" s="39"/>
      <c r="AC135" s="39"/>
      <c r="AD135" s="39"/>
      <c r="AE135" s="39"/>
      <c r="AR135" s="230" t="s">
        <v>184</v>
      </c>
      <c r="AT135" s="230" t="s">
        <v>185</v>
      </c>
      <c r="AU135" s="230" t="s">
        <v>89</v>
      </c>
      <c r="AY135" s="18" t="s">
        <v>135</v>
      </c>
      <c r="BE135" s="231">
        <f>IF(N135="základní",J135,0)</f>
        <v>0</v>
      </c>
      <c r="BF135" s="231">
        <f>IF(N135="snížená",J135,0)</f>
        <v>0</v>
      </c>
      <c r="BG135" s="231">
        <f>IF(N135="zákl. přenesená",J135,0)</f>
        <v>0</v>
      </c>
      <c r="BH135" s="231">
        <f>IF(N135="sníž. přenesená",J135,0)</f>
        <v>0</v>
      </c>
      <c r="BI135" s="231">
        <f>IF(N135="nulová",J135,0)</f>
        <v>0</v>
      </c>
      <c r="BJ135" s="18" t="s">
        <v>87</v>
      </c>
      <c r="BK135" s="231">
        <f>ROUND(I135*H135,2)</f>
        <v>0</v>
      </c>
      <c r="BL135" s="18" t="s">
        <v>142</v>
      </c>
      <c r="BM135" s="230" t="s">
        <v>209</v>
      </c>
    </row>
    <row r="136" spans="1:51" s="13" customFormat="1" ht="12">
      <c r="A136" s="13"/>
      <c r="B136" s="236"/>
      <c r="C136" s="237"/>
      <c r="D136" s="232" t="s">
        <v>146</v>
      </c>
      <c r="E136" s="237"/>
      <c r="F136" s="239" t="s">
        <v>210</v>
      </c>
      <c r="G136" s="237"/>
      <c r="H136" s="240">
        <v>92.61</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146</v>
      </c>
      <c r="AU136" s="246" t="s">
        <v>89</v>
      </c>
      <c r="AV136" s="13" t="s">
        <v>89</v>
      </c>
      <c r="AW136" s="13" t="s">
        <v>4</v>
      </c>
      <c r="AX136" s="13" t="s">
        <v>87</v>
      </c>
      <c r="AY136" s="246" t="s">
        <v>135</v>
      </c>
    </row>
    <row r="137" spans="1:65" s="2" customFormat="1" ht="21.75" customHeight="1">
      <c r="A137" s="39"/>
      <c r="B137" s="40"/>
      <c r="C137" s="219" t="s">
        <v>211</v>
      </c>
      <c r="D137" s="219" t="s">
        <v>137</v>
      </c>
      <c r="E137" s="220" t="s">
        <v>212</v>
      </c>
      <c r="F137" s="221" t="s">
        <v>213</v>
      </c>
      <c r="G137" s="222" t="s">
        <v>152</v>
      </c>
      <c r="H137" s="223">
        <v>16.464</v>
      </c>
      <c r="I137" s="224"/>
      <c r="J137" s="225">
        <f>ROUND(I137*H137,2)</f>
        <v>0</v>
      </c>
      <c r="K137" s="221" t="s">
        <v>141</v>
      </c>
      <c r="L137" s="45"/>
      <c r="M137" s="226" t="s">
        <v>31</v>
      </c>
      <c r="N137" s="227" t="s">
        <v>50</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142</v>
      </c>
      <c r="AT137" s="230" t="s">
        <v>137</v>
      </c>
      <c r="AU137" s="230" t="s">
        <v>89</v>
      </c>
      <c r="AY137" s="18" t="s">
        <v>135</v>
      </c>
      <c r="BE137" s="231">
        <f>IF(N137="základní",J137,0)</f>
        <v>0</v>
      </c>
      <c r="BF137" s="231">
        <f>IF(N137="snížená",J137,0)</f>
        <v>0</v>
      </c>
      <c r="BG137" s="231">
        <f>IF(N137="zákl. přenesená",J137,0)</f>
        <v>0</v>
      </c>
      <c r="BH137" s="231">
        <f>IF(N137="sníž. přenesená",J137,0)</f>
        <v>0</v>
      </c>
      <c r="BI137" s="231">
        <f>IF(N137="nulová",J137,0)</f>
        <v>0</v>
      </c>
      <c r="BJ137" s="18" t="s">
        <v>87</v>
      </c>
      <c r="BK137" s="231">
        <f>ROUND(I137*H137,2)</f>
        <v>0</v>
      </c>
      <c r="BL137" s="18" t="s">
        <v>142</v>
      </c>
      <c r="BM137" s="230" t="s">
        <v>214</v>
      </c>
    </row>
    <row r="138" spans="1:47" s="2" customFormat="1" ht="12">
      <c r="A138" s="39"/>
      <c r="B138" s="40"/>
      <c r="C138" s="41"/>
      <c r="D138" s="232" t="s">
        <v>144</v>
      </c>
      <c r="E138" s="41"/>
      <c r="F138" s="233" t="s">
        <v>215</v>
      </c>
      <c r="G138" s="41"/>
      <c r="H138" s="41"/>
      <c r="I138" s="137"/>
      <c r="J138" s="41"/>
      <c r="K138" s="41"/>
      <c r="L138" s="45"/>
      <c r="M138" s="234"/>
      <c r="N138" s="235"/>
      <c r="O138" s="85"/>
      <c r="P138" s="85"/>
      <c r="Q138" s="85"/>
      <c r="R138" s="85"/>
      <c r="S138" s="85"/>
      <c r="T138" s="86"/>
      <c r="U138" s="39"/>
      <c r="V138" s="39"/>
      <c r="W138" s="39"/>
      <c r="X138" s="39"/>
      <c r="Y138" s="39"/>
      <c r="Z138" s="39"/>
      <c r="AA138" s="39"/>
      <c r="AB138" s="39"/>
      <c r="AC138" s="39"/>
      <c r="AD138" s="39"/>
      <c r="AE138" s="39"/>
      <c r="AT138" s="18" t="s">
        <v>144</v>
      </c>
      <c r="AU138" s="18" t="s">
        <v>89</v>
      </c>
    </row>
    <row r="139" spans="1:51" s="13" customFormat="1" ht="12">
      <c r="A139" s="13"/>
      <c r="B139" s="236"/>
      <c r="C139" s="237"/>
      <c r="D139" s="232" t="s">
        <v>146</v>
      </c>
      <c r="E139" s="238" t="s">
        <v>31</v>
      </c>
      <c r="F139" s="239" t="s">
        <v>216</v>
      </c>
      <c r="G139" s="237"/>
      <c r="H139" s="240">
        <v>16.464</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146</v>
      </c>
      <c r="AU139" s="246" t="s">
        <v>89</v>
      </c>
      <c r="AV139" s="13" t="s">
        <v>89</v>
      </c>
      <c r="AW139" s="13" t="s">
        <v>38</v>
      </c>
      <c r="AX139" s="13" t="s">
        <v>79</v>
      </c>
      <c r="AY139" s="246" t="s">
        <v>135</v>
      </c>
    </row>
    <row r="140" spans="1:51" s="15" customFormat="1" ht="12">
      <c r="A140" s="15"/>
      <c r="B140" s="257"/>
      <c r="C140" s="258"/>
      <c r="D140" s="232" t="s">
        <v>146</v>
      </c>
      <c r="E140" s="259" t="s">
        <v>31</v>
      </c>
      <c r="F140" s="260" t="s">
        <v>149</v>
      </c>
      <c r="G140" s="258"/>
      <c r="H140" s="261">
        <v>16.464</v>
      </c>
      <c r="I140" s="262"/>
      <c r="J140" s="258"/>
      <c r="K140" s="258"/>
      <c r="L140" s="263"/>
      <c r="M140" s="264"/>
      <c r="N140" s="265"/>
      <c r="O140" s="265"/>
      <c r="P140" s="265"/>
      <c r="Q140" s="265"/>
      <c r="R140" s="265"/>
      <c r="S140" s="265"/>
      <c r="T140" s="266"/>
      <c r="U140" s="15"/>
      <c r="V140" s="15"/>
      <c r="W140" s="15"/>
      <c r="X140" s="15"/>
      <c r="Y140" s="15"/>
      <c r="Z140" s="15"/>
      <c r="AA140" s="15"/>
      <c r="AB140" s="15"/>
      <c r="AC140" s="15"/>
      <c r="AD140" s="15"/>
      <c r="AE140" s="15"/>
      <c r="AT140" s="267" t="s">
        <v>146</v>
      </c>
      <c r="AU140" s="267" t="s">
        <v>89</v>
      </c>
      <c r="AV140" s="15" t="s">
        <v>142</v>
      </c>
      <c r="AW140" s="15" t="s">
        <v>38</v>
      </c>
      <c r="AX140" s="15" t="s">
        <v>87</v>
      </c>
      <c r="AY140" s="267" t="s">
        <v>135</v>
      </c>
    </row>
    <row r="141" spans="1:65" s="2" customFormat="1" ht="16.5" customHeight="1">
      <c r="A141" s="39"/>
      <c r="B141" s="40"/>
      <c r="C141" s="268" t="s">
        <v>217</v>
      </c>
      <c r="D141" s="268" t="s">
        <v>185</v>
      </c>
      <c r="E141" s="269" t="s">
        <v>218</v>
      </c>
      <c r="F141" s="270" t="s">
        <v>219</v>
      </c>
      <c r="G141" s="271" t="s">
        <v>188</v>
      </c>
      <c r="H141" s="272">
        <v>32.928</v>
      </c>
      <c r="I141" s="273"/>
      <c r="J141" s="274">
        <f>ROUND(I141*H141,2)</f>
        <v>0</v>
      </c>
      <c r="K141" s="270" t="s">
        <v>141</v>
      </c>
      <c r="L141" s="275"/>
      <c r="M141" s="276" t="s">
        <v>31</v>
      </c>
      <c r="N141" s="277" t="s">
        <v>50</v>
      </c>
      <c r="O141" s="85"/>
      <c r="P141" s="228">
        <f>O141*H141</f>
        <v>0</v>
      </c>
      <c r="Q141" s="228">
        <v>1</v>
      </c>
      <c r="R141" s="228">
        <f>Q141*H141</f>
        <v>32.928</v>
      </c>
      <c r="S141" s="228">
        <v>0</v>
      </c>
      <c r="T141" s="229">
        <f>S141*H141</f>
        <v>0</v>
      </c>
      <c r="U141" s="39"/>
      <c r="V141" s="39"/>
      <c r="W141" s="39"/>
      <c r="X141" s="39"/>
      <c r="Y141" s="39"/>
      <c r="Z141" s="39"/>
      <c r="AA141" s="39"/>
      <c r="AB141" s="39"/>
      <c r="AC141" s="39"/>
      <c r="AD141" s="39"/>
      <c r="AE141" s="39"/>
      <c r="AR141" s="230" t="s">
        <v>184</v>
      </c>
      <c r="AT141" s="230" t="s">
        <v>185</v>
      </c>
      <c r="AU141" s="230" t="s">
        <v>89</v>
      </c>
      <c r="AY141" s="18" t="s">
        <v>135</v>
      </c>
      <c r="BE141" s="231">
        <f>IF(N141="základní",J141,0)</f>
        <v>0</v>
      </c>
      <c r="BF141" s="231">
        <f>IF(N141="snížená",J141,0)</f>
        <v>0</v>
      </c>
      <c r="BG141" s="231">
        <f>IF(N141="zákl. přenesená",J141,0)</f>
        <v>0</v>
      </c>
      <c r="BH141" s="231">
        <f>IF(N141="sníž. přenesená",J141,0)</f>
        <v>0</v>
      </c>
      <c r="BI141" s="231">
        <f>IF(N141="nulová",J141,0)</f>
        <v>0</v>
      </c>
      <c r="BJ141" s="18" t="s">
        <v>87</v>
      </c>
      <c r="BK141" s="231">
        <f>ROUND(I141*H141,2)</f>
        <v>0</v>
      </c>
      <c r="BL141" s="18" t="s">
        <v>142</v>
      </c>
      <c r="BM141" s="230" t="s">
        <v>220</v>
      </c>
    </row>
    <row r="142" spans="1:51" s="13" customFormat="1" ht="12">
      <c r="A142" s="13"/>
      <c r="B142" s="236"/>
      <c r="C142" s="237"/>
      <c r="D142" s="232" t="s">
        <v>146</v>
      </c>
      <c r="E142" s="237"/>
      <c r="F142" s="239" t="s">
        <v>221</v>
      </c>
      <c r="G142" s="237"/>
      <c r="H142" s="240">
        <v>32.928</v>
      </c>
      <c r="I142" s="241"/>
      <c r="J142" s="237"/>
      <c r="K142" s="237"/>
      <c r="L142" s="242"/>
      <c r="M142" s="243"/>
      <c r="N142" s="244"/>
      <c r="O142" s="244"/>
      <c r="P142" s="244"/>
      <c r="Q142" s="244"/>
      <c r="R142" s="244"/>
      <c r="S142" s="244"/>
      <c r="T142" s="245"/>
      <c r="U142" s="13"/>
      <c r="V142" s="13"/>
      <c r="W142" s="13"/>
      <c r="X142" s="13"/>
      <c r="Y142" s="13"/>
      <c r="Z142" s="13"/>
      <c r="AA142" s="13"/>
      <c r="AB142" s="13"/>
      <c r="AC142" s="13"/>
      <c r="AD142" s="13"/>
      <c r="AE142" s="13"/>
      <c r="AT142" s="246" t="s">
        <v>146</v>
      </c>
      <c r="AU142" s="246" t="s">
        <v>89</v>
      </c>
      <c r="AV142" s="13" t="s">
        <v>89</v>
      </c>
      <c r="AW142" s="13" t="s">
        <v>4</v>
      </c>
      <c r="AX142" s="13" t="s">
        <v>87</v>
      </c>
      <c r="AY142" s="246" t="s">
        <v>135</v>
      </c>
    </row>
    <row r="143" spans="1:65" s="2" customFormat="1" ht="16.5" customHeight="1">
      <c r="A143" s="39"/>
      <c r="B143" s="40"/>
      <c r="C143" s="219" t="s">
        <v>8</v>
      </c>
      <c r="D143" s="219" t="s">
        <v>137</v>
      </c>
      <c r="E143" s="220" t="s">
        <v>222</v>
      </c>
      <c r="F143" s="221" t="s">
        <v>223</v>
      </c>
      <c r="G143" s="222" t="s">
        <v>140</v>
      </c>
      <c r="H143" s="223">
        <v>2408.9</v>
      </c>
      <c r="I143" s="224"/>
      <c r="J143" s="225">
        <f>ROUND(I143*H143,2)</f>
        <v>0</v>
      </c>
      <c r="K143" s="221" t="s">
        <v>141</v>
      </c>
      <c r="L143" s="45"/>
      <c r="M143" s="226" t="s">
        <v>31</v>
      </c>
      <c r="N143" s="227" t="s">
        <v>50</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142</v>
      </c>
      <c r="AT143" s="230" t="s">
        <v>137</v>
      </c>
      <c r="AU143" s="230" t="s">
        <v>89</v>
      </c>
      <c r="AY143" s="18" t="s">
        <v>135</v>
      </c>
      <c r="BE143" s="231">
        <f>IF(N143="základní",J143,0)</f>
        <v>0</v>
      </c>
      <c r="BF143" s="231">
        <f>IF(N143="snížená",J143,0)</f>
        <v>0</v>
      </c>
      <c r="BG143" s="231">
        <f>IF(N143="zákl. přenesená",J143,0)</f>
        <v>0</v>
      </c>
      <c r="BH143" s="231">
        <f>IF(N143="sníž. přenesená",J143,0)</f>
        <v>0</v>
      </c>
      <c r="BI143" s="231">
        <f>IF(N143="nulová",J143,0)</f>
        <v>0</v>
      </c>
      <c r="BJ143" s="18" t="s">
        <v>87</v>
      </c>
      <c r="BK143" s="231">
        <f>ROUND(I143*H143,2)</f>
        <v>0</v>
      </c>
      <c r="BL143" s="18" t="s">
        <v>142</v>
      </c>
      <c r="BM143" s="230" t="s">
        <v>224</v>
      </c>
    </row>
    <row r="144" spans="1:47" s="2" customFormat="1" ht="12">
      <c r="A144" s="39"/>
      <c r="B144" s="40"/>
      <c r="C144" s="41"/>
      <c r="D144" s="232" t="s">
        <v>144</v>
      </c>
      <c r="E144" s="41"/>
      <c r="F144" s="233" t="s">
        <v>225</v>
      </c>
      <c r="G144" s="41"/>
      <c r="H144" s="41"/>
      <c r="I144" s="137"/>
      <c r="J144" s="41"/>
      <c r="K144" s="41"/>
      <c r="L144" s="45"/>
      <c r="M144" s="234"/>
      <c r="N144" s="235"/>
      <c r="O144" s="85"/>
      <c r="P144" s="85"/>
      <c r="Q144" s="85"/>
      <c r="R144" s="85"/>
      <c r="S144" s="85"/>
      <c r="T144" s="86"/>
      <c r="U144" s="39"/>
      <c r="V144" s="39"/>
      <c r="W144" s="39"/>
      <c r="X144" s="39"/>
      <c r="Y144" s="39"/>
      <c r="Z144" s="39"/>
      <c r="AA144" s="39"/>
      <c r="AB144" s="39"/>
      <c r="AC144" s="39"/>
      <c r="AD144" s="39"/>
      <c r="AE144" s="39"/>
      <c r="AT144" s="18" t="s">
        <v>144</v>
      </c>
      <c r="AU144" s="18" t="s">
        <v>89</v>
      </c>
    </row>
    <row r="145" spans="1:51" s="13" customFormat="1" ht="12">
      <c r="A145" s="13"/>
      <c r="B145" s="236"/>
      <c r="C145" s="237"/>
      <c r="D145" s="232" t="s">
        <v>146</v>
      </c>
      <c r="E145" s="238" t="s">
        <v>31</v>
      </c>
      <c r="F145" s="239" t="s">
        <v>226</v>
      </c>
      <c r="G145" s="237"/>
      <c r="H145" s="240">
        <v>1923.4</v>
      </c>
      <c r="I145" s="241"/>
      <c r="J145" s="237"/>
      <c r="K145" s="237"/>
      <c r="L145" s="242"/>
      <c r="M145" s="243"/>
      <c r="N145" s="244"/>
      <c r="O145" s="244"/>
      <c r="P145" s="244"/>
      <c r="Q145" s="244"/>
      <c r="R145" s="244"/>
      <c r="S145" s="244"/>
      <c r="T145" s="245"/>
      <c r="U145" s="13"/>
      <c r="V145" s="13"/>
      <c r="W145" s="13"/>
      <c r="X145" s="13"/>
      <c r="Y145" s="13"/>
      <c r="Z145" s="13"/>
      <c r="AA145" s="13"/>
      <c r="AB145" s="13"/>
      <c r="AC145" s="13"/>
      <c r="AD145" s="13"/>
      <c r="AE145" s="13"/>
      <c r="AT145" s="246" t="s">
        <v>146</v>
      </c>
      <c r="AU145" s="246" t="s">
        <v>89</v>
      </c>
      <c r="AV145" s="13" t="s">
        <v>89</v>
      </c>
      <c r="AW145" s="13" t="s">
        <v>38</v>
      </c>
      <c r="AX145" s="13" t="s">
        <v>79</v>
      </c>
      <c r="AY145" s="246" t="s">
        <v>135</v>
      </c>
    </row>
    <row r="146" spans="1:51" s="14" customFormat="1" ht="12">
      <c r="A146" s="14"/>
      <c r="B146" s="247"/>
      <c r="C146" s="248"/>
      <c r="D146" s="232" t="s">
        <v>146</v>
      </c>
      <c r="E146" s="249" t="s">
        <v>31</v>
      </c>
      <c r="F146" s="250" t="s">
        <v>227</v>
      </c>
      <c r="G146" s="248"/>
      <c r="H146" s="249" t="s">
        <v>31</v>
      </c>
      <c r="I146" s="251"/>
      <c r="J146" s="248"/>
      <c r="K146" s="248"/>
      <c r="L146" s="252"/>
      <c r="M146" s="253"/>
      <c r="N146" s="254"/>
      <c r="O146" s="254"/>
      <c r="P146" s="254"/>
      <c r="Q146" s="254"/>
      <c r="R146" s="254"/>
      <c r="S146" s="254"/>
      <c r="T146" s="255"/>
      <c r="U146" s="14"/>
      <c r="V146" s="14"/>
      <c r="W146" s="14"/>
      <c r="X146" s="14"/>
      <c r="Y146" s="14"/>
      <c r="Z146" s="14"/>
      <c r="AA146" s="14"/>
      <c r="AB146" s="14"/>
      <c r="AC146" s="14"/>
      <c r="AD146" s="14"/>
      <c r="AE146" s="14"/>
      <c r="AT146" s="256" t="s">
        <v>146</v>
      </c>
      <c r="AU146" s="256" t="s">
        <v>89</v>
      </c>
      <c r="AV146" s="14" t="s">
        <v>87</v>
      </c>
      <c r="AW146" s="14" t="s">
        <v>38</v>
      </c>
      <c r="AX146" s="14" t="s">
        <v>79</v>
      </c>
      <c r="AY146" s="256" t="s">
        <v>135</v>
      </c>
    </row>
    <row r="147" spans="1:51" s="13" customFormat="1" ht="12">
      <c r="A147" s="13"/>
      <c r="B147" s="236"/>
      <c r="C147" s="237"/>
      <c r="D147" s="232" t="s">
        <v>146</v>
      </c>
      <c r="E147" s="238" t="s">
        <v>31</v>
      </c>
      <c r="F147" s="239" t="s">
        <v>228</v>
      </c>
      <c r="G147" s="237"/>
      <c r="H147" s="240">
        <v>485.5</v>
      </c>
      <c r="I147" s="241"/>
      <c r="J147" s="237"/>
      <c r="K147" s="237"/>
      <c r="L147" s="242"/>
      <c r="M147" s="243"/>
      <c r="N147" s="244"/>
      <c r="O147" s="244"/>
      <c r="P147" s="244"/>
      <c r="Q147" s="244"/>
      <c r="R147" s="244"/>
      <c r="S147" s="244"/>
      <c r="T147" s="245"/>
      <c r="U147" s="13"/>
      <c r="V147" s="13"/>
      <c r="W147" s="13"/>
      <c r="X147" s="13"/>
      <c r="Y147" s="13"/>
      <c r="Z147" s="13"/>
      <c r="AA147" s="13"/>
      <c r="AB147" s="13"/>
      <c r="AC147" s="13"/>
      <c r="AD147" s="13"/>
      <c r="AE147" s="13"/>
      <c r="AT147" s="246" t="s">
        <v>146</v>
      </c>
      <c r="AU147" s="246" t="s">
        <v>89</v>
      </c>
      <c r="AV147" s="13" t="s">
        <v>89</v>
      </c>
      <c r="AW147" s="13" t="s">
        <v>38</v>
      </c>
      <c r="AX147" s="13" t="s">
        <v>79</v>
      </c>
      <c r="AY147" s="246" t="s">
        <v>135</v>
      </c>
    </row>
    <row r="148" spans="1:51" s="14" customFormat="1" ht="12">
      <c r="A148" s="14"/>
      <c r="B148" s="247"/>
      <c r="C148" s="248"/>
      <c r="D148" s="232" t="s">
        <v>146</v>
      </c>
      <c r="E148" s="249" t="s">
        <v>31</v>
      </c>
      <c r="F148" s="250" t="s">
        <v>229</v>
      </c>
      <c r="G148" s="248"/>
      <c r="H148" s="249" t="s">
        <v>31</v>
      </c>
      <c r="I148" s="251"/>
      <c r="J148" s="248"/>
      <c r="K148" s="248"/>
      <c r="L148" s="252"/>
      <c r="M148" s="253"/>
      <c r="N148" s="254"/>
      <c r="O148" s="254"/>
      <c r="P148" s="254"/>
      <c r="Q148" s="254"/>
      <c r="R148" s="254"/>
      <c r="S148" s="254"/>
      <c r="T148" s="255"/>
      <c r="U148" s="14"/>
      <c r="V148" s="14"/>
      <c r="W148" s="14"/>
      <c r="X148" s="14"/>
      <c r="Y148" s="14"/>
      <c r="Z148" s="14"/>
      <c r="AA148" s="14"/>
      <c r="AB148" s="14"/>
      <c r="AC148" s="14"/>
      <c r="AD148" s="14"/>
      <c r="AE148" s="14"/>
      <c r="AT148" s="256" t="s">
        <v>146</v>
      </c>
      <c r="AU148" s="256" t="s">
        <v>89</v>
      </c>
      <c r="AV148" s="14" t="s">
        <v>87</v>
      </c>
      <c r="AW148" s="14" t="s">
        <v>38</v>
      </c>
      <c r="AX148" s="14" t="s">
        <v>79</v>
      </c>
      <c r="AY148" s="256" t="s">
        <v>135</v>
      </c>
    </row>
    <row r="149" spans="1:51" s="15" customFormat="1" ht="12">
      <c r="A149" s="15"/>
      <c r="B149" s="257"/>
      <c r="C149" s="258"/>
      <c r="D149" s="232" t="s">
        <v>146</v>
      </c>
      <c r="E149" s="259" t="s">
        <v>31</v>
      </c>
      <c r="F149" s="260" t="s">
        <v>149</v>
      </c>
      <c r="G149" s="258"/>
      <c r="H149" s="261">
        <v>2408.9</v>
      </c>
      <c r="I149" s="262"/>
      <c r="J149" s="258"/>
      <c r="K149" s="258"/>
      <c r="L149" s="263"/>
      <c r="M149" s="264"/>
      <c r="N149" s="265"/>
      <c r="O149" s="265"/>
      <c r="P149" s="265"/>
      <c r="Q149" s="265"/>
      <c r="R149" s="265"/>
      <c r="S149" s="265"/>
      <c r="T149" s="266"/>
      <c r="U149" s="15"/>
      <c r="V149" s="15"/>
      <c r="W149" s="15"/>
      <c r="X149" s="15"/>
      <c r="Y149" s="15"/>
      <c r="Z149" s="15"/>
      <c r="AA149" s="15"/>
      <c r="AB149" s="15"/>
      <c r="AC149" s="15"/>
      <c r="AD149" s="15"/>
      <c r="AE149" s="15"/>
      <c r="AT149" s="267" t="s">
        <v>146</v>
      </c>
      <c r="AU149" s="267" t="s">
        <v>89</v>
      </c>
      <c r="AV149" s="15" t="s">
        <v>142</v>
      </c>
      <c r="AW149" s="15" t="s">
        <v>38</v>
      </c>
      <c r="AX149" s="15" t="s">
        <v>87</v>
      </c>
      <c r="AY149" s="267" t="s">
        <v>135</v>
      </c>
    </row>
    <row r="150" spans="1:63" s="12" customFormat="1" ht="22.8" customHeight="1">
      <c r="A150" s="12"/>
      <c r="B150" s="203"/>
      <c r="C150" s="204"/>
      <c r="D150" s="205" t="s">
        <v>78</v>
      </c>
      <c r="E150" s="217" t="s">
        <v>142</v>
      </c>
      <c r="F150" s="217" t="s">
        <v>230</v>
      </c>
      <c r="G150" s="204"/>
      <c r="H150" s="204"/>
      <c r="I150" s="207"/>
      <c r="J150" s="218">
        <f>BK150</f>
        <v>0</v>
      </c>
      <c r="K150" s="204"/>
      <c r="L150" s="209"/>
      <c r="M150" s="210"/>
      <c r="N150" s="211"/>
      <c r="O150" s="211"/>
      <c r="P150" s="212">
        <f>SUM(P151:P154)</f>
        <v>0</v>
      </c>
      <c r="Q150" s="211"/>
      <c r="R150" s="212">
        <f>SUM(R151:R154)</f>
        <v>0</v>
      </c>
      <c r="S150" s="211"/>
      <c r="T150" s="213">
        <f>SUM(T151:T154)</f>
        <v>0</v>
      </c>
      <c r="U150" s="12"/>
      <c r="V150" s="12"/>
      <c r="W150" s="12"/>
      <c r="X150" s="12"/>
      <c r="Y150" s="12"/>
      <c r="Z150" s="12"/>
      <c r="AA150" s="12"/>
      <c r="AB150" s="12"/>
      <c r="AC150" s="12"/>
      <c r="AD150" s="12"/>
      <c r="AE150" s="12"/>
      <c r="AR150" s="214" t="s">
        <v>87</v>
      </c>
      <c r="AT150" s="215" t="s">
        <v>78</v>
      </c>
      <c r="AU150" s="215" t="s">
        <v>87</v>
      </c>
      <c r="AY150" s="214" t="s">
        <v>135</v>
      </c>
      <c r="BK150" s="216">
        <f>SUM(BK151:BK154)</f>
        <v>0</v>
      </c>
    </row>
    <row r="151" spans="1:65" s="2" customFormat="1" ht="16.5" customHeight="1">
      <c r="A151" s="39"/>
      <c r="B151" s="40"/>
      <c r="C151" s="219" t="s">
        <v>231</v>
      </c>
      <c r="D151" s="219" t="s">
        <v>137</v>
      </c>
      <c r="E151" s="220" t="s">
        <v>232</v>
      </c>
      <c r="F151" s="221" t="s">
        <v>233</v>
      </c>
      <c r="G151" s="222" t="s">
        <v>152</v>
      </c>
      <c r="H151" s="223">
        <v>4.116</v>
      </c>
      <c r="I151" s="224"/>
      <c r="J151" s="225">
        <f>ROUND(I151*H151,2)</f>
        <v>0</v>
      </c>
      <c r="K151" s="221" t="s">
        <v>141</v>
      </c>
      <c r="L151" s="45"/>
      <c r="M151" s="226" t="s">
        <v>31</v>
      </c>
      <c r="N151" s="227" t="s">
        <v>50</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142</v>
      </c>
      <c r="AT151" s="230" t="s">
        <v>137</v>
      </c>
      <c r="AU151" s="230" t="s">
        <v>89</v>
      </c>
      <c r="AY151" s="18" t="s">
        <v>135</v>
      </c>
      <c r="BE151" s="231">
        <f>IF(N151="základní",J151,0)</f>
        <v>0</v>
      </c>
      <c r="BF151" s="231">
        <f>IF(N151="snížená",J151,0)</f>
        <v>0</v>
      </c>
      <c r="BG151" s="231">
        <f>IF(N151="zákl. přenesená",J151,0)</f>
        <v>0</v>
      </c>
      <c r="BH151" s="231">
        <f>IF(N151="sníž. přenesená",J151,0)</f>
        <v>0</v>
      </c>
      <c r="BI151" s="231">
        <f>IF(N151="nulová",J151,0)</f>
        <v>0</v>
      </c>
      <c r="BJ151" s="18" t="s">
        <v>87</v>
      </c>
      <c r="BK151" s="231">
        <f>ROUND(I151*H151,2)</f>
        <v>0</v>
      </c>
      <c r="BL151" s="18" t="s">
        <v>142</v>
      </c>
      <c r="BM151" s="230" t="s">
        <v>234</v>
      </c>
    </row>
    <row r="152" spans="1:47" s="2" customFormat="1" ht="12">
      <c r="A152" s="39"/>
      <c r="B152" s="40"/>
      <c r="C152" s="41"/>
      <c r="D152" s="232" t="s">
        <v>144</v>
      </c>
      <c r="E152" s="41"/>
      <c r="F152" s="233" t="s">
        <v>235</v>
      </c>
      <c r="G152" s="41"/>
      <c r="H152" s="41"/>
      <c r="I152" s="137"/>
      <c r="J152" s="41"/>
      <c r="K152" s="41"/>
      <c r="L152" s="45"/>
      <c r="M152" s="234"/>
      <c r="N152" s="235"/>
      <c r="O152" s="85"/>
      <c r="P152" s="85"/>
      <c r="Q152" s="85"/>
      <c r="R152" s="85"/>
      <c r="S152" s="85"/>
      <c r="T152" s="86"/>
      <c r="U152" s="39"/>
      <c r="V152" s="39"/>
      <c r="W152" s="39"/>
      <c r="X152" s="39"/>
      <c r="Y152" s="39"/>
      <c r="Z152" s="39"/>
      <c r="AA152" s="39"/>
      <c r="AB152" s="39"/>
      <c r="AC152" s="39"/>
      <c r="AD152" s="39"/>
      <c r="AE152" s="39"/>
      <c r="AT152" s="18" t="s">
        <v>144</v>
      </c>
      <c r="AU152" s="18" t="s">
        <v>89</v>
      </c>
    </row>
    <row r="153" spans="1:51" s="13" customFormat="1" ht="12">
      <c r="A153" s="13"/>
      <c r="B153" s="236"/>
      <c r="C153" s="237"/>
      <c r="D153" s="232" t="s">
        <v>146</v>
      </c>
      <c r="E153" s="238" t="s">
        <v>31</v>
      </c>
      <c r="F153" s="239" t="s">
        <v>236</v>
      </c>
      <c r="G153" s="237"/>
      <c r="H153" s="240">
        <v>4.116</v>
      </c>
      <c r="I153" s="241"/>
      <c r="J153" s="237"/>
      <c r="K153" s="237"/>
      <c r="L153" s="242"/>
      <c r="M153" s="243"/>
      <c r="N153" s="244"/>
      <c r="O153" s="244"/>
      <c r="P153" s="244"/>
      <c r="Q153" s="244"/>
      <c r="R153" s="244"/>
      <c r="S153" s="244"/>
      <c r="T153" s="245"/>
      <c r="U153" s="13"/>
      <c r="V153" s="13"/>
      <c r="W153" s="13"/>
      <c r="X153" s="13"/>
      <c r="Y153" s="13"/>
      <c r="Z153" s="13"/>
      <c r="AA153" s="13"/>
      <c r="AB153" s="13"/>
      <c r="AC153" s="13"/>
      <c r="AD153" s="13"/>
      <c r="AE153" s="13"/>
      <c r="AT153" s="246" t="s">
        <v>146</v>
      </c>
      <c r="AU153" s="246" t="s">
        <v>89</v>
      </c>
      <c r="AV153" s="13" t="s">
        <v>89</v>
      </c>
      <c r="AW153" s="13" t="s">
        <v>38</v>
      </c>
      <c r="AX153" s="13" t="s">
        <v>79</v>
      </c>
      <c r="AY153" s="246" t="s">
        <v>135</v>
      </c>
    </row>
    <row r="154" spans="1:51" s="15" customFormat="1" ht="12">
      <c r="A154" s="15"/>
      <c r="B154" s="257"/>
      <c r="C154" s="258"/>
      <c r="D154" s="232" t="s">
        <v>146</v>
      </c>
      <c r="E154" s="259" t="s">
        <v>31</v>
      </c>
      <c r="F154" s="260" t="s">
        <v>149</v>
      </c>
      <c r="G154" s="258"/>
      <c r="H154" s="261">
        <v>4.116</v>
      </c>
      <c r="I154" s="262"/>
      <c r="J154" s="258"/>
      <c r="K154" s="258"/>
      <c r="L154" s="263"/>
      <c r="M154" s="264"/>
      <c r="N154" s="265"/>
      <c r="O154" s="265"/>
      <c r="P154" s="265"/>
      <c r="Q154" s="265"/>
      <c r="R154" s="265"/>
      <c r="S154" s="265"/>
      <c r="T154" s="266"/>
      <c r="U154" s="15"/>
      <c r="V154" s="15"/>
      <c r="W154" s="15"/>
      <c r="X154" s="15"/>
      <c r="Y154" s="15"/>
      <c r="Z154" s="15"/>
      <c r="AA154" s="15"/>
      <c r="AB154" s="15"/>
      <c r="AC154" s="15"/>
      <c r="AD154" s="15"/>
      <c r="AE154" s="15"/>
      <c r="AT154" s="267" t="s">
        <v>146</v>
      </c>
      <c r="AU154" s="267" t="s">
        <v>89</v>
      </c>
      <c r="AV154" s="15" t="s">
        <v>142</v>
      </c>
      <c r="AW154" s="15" t="s">
        <v>38</v>
      </c>
      <c r="AX154" s="15" t="s">
        <v>87</v>
      </c>
      <c r="AY154" s="267" t="s">
        <v>135</v>
      </c>
    </row>
    <row r="155" spans="1:63" s="12" customFormat="1" ht="22.8" customHeight="1">
      <c r="A155" s="12"/>
      <c r="B155" s="203"/>
      <c r="C155" s="204"/>
      <c r="D155" s="205" t="s">
        <v>78</v>
      </c>
      <c r="E155" s="217" t="s">
        <v>167</v>
      </c>
      <c r="F155" s="217" t="s">
        <v>237</v>
      </c>
      <c r="G155" s="204"/>
      <c r="H155" s="204"/>
      <c r="I155" s="207"/>
      <c r="J155" s="218">
        <f>BK155</f>
        <v>0</v>
      </c>
      <c r="K155" s="204"/>
      <c r="L155" s="209"/>
      <c r="M155" s="210"/>
      <c r="N155" s="211"/>
      <c r="O155" s="211"/>
      <c r="P155" s="212">
        <f>SUM(P156:P246)</f>
        <v>0</v>
      </c>
      <c r="Q155" s="211"/>
      <c r="R155" s="212">
        <f>SUM(R156:R246)</f>
        <v>159.38013500000002</v>
      </c>
      <c r="S155" s="211"/>
      <c r="T155" s="213">
        <f>SUM(T156:T246)</f>
        <v>0</v>
      </c>
      <c r="U155" s="12"/>
      <c r="V155" s="12"/>
      <c r="W155" s="12"/>
      <c r="X155" s="12"/>
      <c r="Y155" s="12"/>
      <c r="Z155" s="12"/>
      <c r="AA155" s="12"/>
      <c r="AB155" s="12"/>
      <c r="AC155" s="12"/>
      <c r="AD155" s="12"/>
      <c r="AE155" s="12"/>
      <c r="AR155" s="214" t="s">
        <v>87</v>
      </c>
      <c r="AT155" s="215" t="s">
        <v>78</v>
      </c>
      <c r="AU155" s="215" t="s">
        <v>87</v>
      </c>
      <c r="AY155" s="214" t="s">
        <v>135</v>
      </c>
      <c r="BK155" s="216">
        <f>SUM(BK156:BK246)</f>
        <v>0</v>
      </c>
    </row>
    <row r="156" spans="1:65" s="2" customFormat="1" ht="16.5" customHeight="1">
      <c r="A156" s="39"/>
      <c r="B156" s="40"/>
      <c r="C156" s="219" t="s">
        <v>238</v>
      </c>
      <c r="D156" s="219" t="s">
        <v>137</v>
      </c>
      <c r="E156" s="220" t="s">
        <v>239</v>
      </c>
      <c r="F156" s="221" t="s">
        <v>240</v>
      </c>
      <c r="G156" s="222" t="s">
        <v>140</v>
      </c>
      <c r="H156" s="223">
        <v>657.1</v>
      </c>
      <c r="I156" s="224"/>
      <c r="J156" s="225">
        <f>ROUND(I156*H156,2)</f>
        <v>0</v>
      </c>
      <c r="K156" s="221" t="s">
        <v>141</v>
      </c>
      <c r="L156" s="45"/>
      <c r="M156" s="226" t="s">
        <v>31</v>
      </c>
      <c r="N156" s="227" t="s">
        <v>50</v>
      </c>
      <c r="O156" s="85"/>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142</v>
      </c>
      <c r="AT156" s="230" t="s">
        <v>137</v>
      </c>
      <c r="AU156" s="230" t="s">
        <v>89</v>
      </c>
      <c r="AY156" s="18" t="s">
        <v>135</v>
      </c>
      <c r="BE156" s="231">
        <f>IF(N156="základní",J156,0)</f>
        <v>0</v>
      </c>
      <c r="BF156" s="231">
        <f>IF(N156="snížená",J156,0)</f>
        <v>0</v>
      </c>
      <c r="BG156" s="231">
        <f>IF(N156="zákl. přenesená",J156,0)</f>
        <v>0</v>
      </c>
      <c r="BH156" s="231">
        <f>IF(N156="sníž. přenesená",J156,0)</f>
        <v>0</v>
      </c>
      <c r="BI156" s="231">
        <f>IF(N156="nulová",J156,0)</f>
        <v>0</v>
      </c>
      <c r="BJ156" s="18" t="s">
        <v>87</v>
      </c>
      <c r="BK156" s="231">
        <f>ROUND(I156*H156,2)</f>
        <v>0</v>
      </c>
      <c r="BL156" s="18" t="s">
        <v>142</v>
      </c>
      <c r="BM156" s="230" t="s">
        <v>241</v>
      </c>
    </row>
    <row r="157" spans="1:51" s="13" customFormat="1" ht="12">
      <c r="A157" s="13"/>
      <c r="B157" s="236"/>
      <c r="C157" s="237"/>
      <c r="D157" s="232" t="s">
        <v>146</v>
      </c>
      <c r="E157" s="238" t="s">
        <v>31</v>
      </c>
      <c r="F157" s="239" t="s">
        <v>242</v>
      </c>
      <c r="G157" s="237"/>
      <c r="H157" s="240">
        <v>467</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146</v>
      </c>
      <c r="AU157" s="246" t="s">
        <v>89</v>
      </c>
      <c r="AV157" s="13" t="s">
        <v>89</v>
      </c>
      <c r="AW157" s="13" t="s">
        <v>38</v>
      </c>
      <c r="AX157" s="13" t="s">
        <v>79</v>
      </c>
      <c r="AY157" s="246" t="s">
        <v>135</v>
      </c>
    </row>
    <row r="158" spans="1:51" s="14" customFormat="1" ht="12">
      <c r="A158" s="14"/>
      <c r="B158" s="247"/>
      <c r="C158" s="248"/>
      <c r="D158" s="232" t="s">
        <v>146</v>
      </c>
      <c r="E158" s="249" t="s">
        <v>31</v>
      </c>
      <c r="F158" s="250" t="s">
        <v>243</v>
      </c>
      <c r="G158" s="248"/>
      <c r="H158" s="249" t="s">
        <v>31</v>
      </c>
      <c r="I158" s="251"/>
      <c r="J158" s="248"/>
      <c r="K158" s="248"/>
      <c r="L158" s="252"/>
      <c r="M158" s="253"/>
      <c r="N158" s="254"/>
      <c r="O158" s="254"/>
      <c r="P158" s="254"/>
      <c r="Q158" s="254"/>
      <c r="R158" s="254"/>
      <c r="S158" s="254"/>
      <c r="T158" s="255"/>
      <c r="U158" s="14"/>
      <c r="V158" s="14"/>
      <c r="W158" s="14"/>
      <c r="X158" s="14"/>
      <c r="Y158" s="14"/>
      <c r="Z158" s="14"/>
      <c r="AA158" s="14"/>
      <c r="AB158" s="14"/>
      <c r="AC158" s="14"/>
      <c r="AD158" s="14"/>
      <c r="AE158" s="14"/>
      <c r="AT158" s="256" t="s">
        <v>146</v>
      </c>
      <c r="AU158" s="256" t="s">
        <v>89</v>
      </c>
      <c r="AV158" s="14" t="s">
        <v>87</v>
      </c>
      <c r="AW158" s="14" t="s">
        <v>38</v>
      </c>
      <c r="AX158" s="14" t="s">
        <v>79</v>
      </c>
      <c r="AY158" s="256" t="s">
        <v>135</v>
      </c>
    </row>
    <row r="159" spans="1:51" s="13" customFormat="1" ht="12">
      <c r="A159" s="13"/>
      <c r="B159" s="236"/>
      <c r="C159" s="237"/>
      <c r="D159" s="232" t="s">
        <v>146</v>
      </c>
      <c r="E159" s="238" t="s">
        <v>31</v>
      </c>
      <c r="F159" s="239" t="s">
        <v>244</v>
      </c>
      <c r="G159" s="237"/>
      <c r="H159" s="240">
        <v>91.6</v>
      </c>
      <c r="I159" s="241"/>
      <c r="J159" s="237"/>
      <c r="K159" s="237"/>
      <c r="L159" s="242"/>
      <c r="M159" s="243"/>
      <c r="N159" s="244"/>
      <c r="O159" s="244"/>
      <c r="P159" s="244"/>
      <c r="Q159" s="244"/>
      <c r="R159" s="244"/>
      <c r="S159" s="244"/>
      <c r="T159" s="245"/>
      <c r="U159" s="13"/>
      <c r="V159" s="13"/>
      <c r="W159" s="13"/>
      <c r="X159" s="13"/>
      <c r="Y159" s="13"/>
      <c r="Z159" s="13"/>
      <c r="AA159" s="13"/>
      <c r="AB159" s="13"/>
      <c r="AC159" s="13"/>
      <c r="AD159" s="13"/>
      <c r="AE159" s="13"/>
      <c r="AT159" s="246" t="s">
        <v>146</v>
      </c>
      <c r="AU159" s="246" t="s">
        <v>89</v>
      </c>
      <c r="AV159" s="13" t="s">
        <v>89</v>
      </c>
      <c r="AW159" s="13" t="s">
        <v>38</v>
      </c>
      <c r="AX159" s="13" t="s">
        <v>79</v>
      </c>
      <c r="AY159" s="246" t="s">
        <v>135</v>
      </c>
    </row>
    <row r="160" spans="1:51" s="14" customFormat="1" ht="12">
      <c r="A160" s="14"/>
      <c r="B160" s="247"/>
      <c r="C160" s="248"/>
      <c r="D160" s="232" t="s">
        <v>146</v>
      </c>
      <c r="E160" s="249" t="s">
        <v>31</v>
      </c>
      <c r="F160" s="250" t="s">
        <v>245</v>
      </c>
      <c r="G160" s="248"/>
      <c r="H160" s="249" t="s">
        <v>31</v>
      </c>
      <c r="I160" s="251"/>
      <c r="J160" s="248"/>
      <c r="K160" s="248"/>
      <c r="L160" s="252"/>
      <c r="M160" s="253"/>
      <c r="N160" s="254"/>
      <c r="O160" s="254"/>
      <c r="P160" s="254"/>
      <c r="Q160" s="254"/>
      <c r="R160" s="254"/>
      <c r="S160" s="254"/>
      <c r="T160" s="255"/>
      <c r="U160" s="14"/>
      <c r="V160" s="14"/>
      <c r="W160" s="14"/>
      <c r="X160" s="14"/>
      <c r="Y160" s="14"/>
      <c r="Z160" s="14"/>
      <c r="AA160" s="14"/>
      <c r="AB160" s="14"/>
      <c r="AC160" s="14"/>
      <c r="AD160" s="14"/>
      <c r="AE160" s="14"/>
      <c r="AT160" s="256" t="s">
        <v>146</v>
      </c>
      <c r="AU160" s="256" t="s">
        <v>89</v>
      </c>
      <c r="AV160" s="14" t="s">
        <v>87</v>
      </c>
      <c r="AW160" s="14" t="s">
        <v>38</v>
      </c>
      <c r="AX160" s="14" t="s">
        <v>79</v>
      </c>
      <c r="AY160" s="256" t="s">
        <v>135</v>
      </c>
    </row>
    <row r="161" spans="1:51" s="13" customFormat="1" ht="12">
      <c r="A161" s="13"/>
      <c r="B161" s="236"/>
      <c r="C161" s="237"/>
      <c r="D161" s="232" t="s">
        <v>146</v>
      </c>
      <c r="E161" s="238" t="s">
        <v>31</v>
      </c>
      <c r="F161" s="239" t="s">
        <v>246</v>
      </c>
      <c r="G161" s="237"/>
      <c r="H161" s="240">
        <v>21.9</v>
      </c>
      <c r="I161" s="241"/>
      <c r="J161" s="237"/>
      <c r="K161" s="237"/>
      <c r="L161" s="242"/>
      <c r="M161" s="243"/>
      <c r="N161" s="244"/>
      <c r="O161" s="244"/>
      <c r="P161" s="244"/>
      <c r="Q161" s="244"/>
      <c r="R161" s="244"/>
      <c r="S161" s="244"/>
      <c r="T161" s="245"/>
      <c r="U161" s="13"/>
      <c r="V161" s="13"/>
      <c r="W161" s="13"/>
      <c r="X161" s="13"/>
      <c r="Y161" s="13"/>
      <c r="Z161" s="13"/>
      <c r="AA161" s="13"/>
      <c r="AB161" s="13"/>
      <c r="AC161" s="13"/>
      <c r="AD161" s="13"/>
      <c r="AE161" s="13"/>
      <c r="AT161" s="246" t="s">
        <v>146</v>
      </c>
      <c r="AU161" s="246" t="s">
        <v>89</v>
      </c>
      <c r="AV161" s="13" t="s">
        <v>89</v>
      </c>
      <c r="AW161" s="13" t="s">
        <v>38</v>
      </c>
      <c r="AX161" s="13" t="s">
        <v>79</v>
      </c>
      <c r="AY161" s="246" t="s">
        <v>135</v>
      </c>
    </row>
    <row r="162" spans="1:51" s="14" customFormat="1" ht="12">
      <c r="A162" s="14"/>
      <c r="B162" s="247"/>
      <c r="C162" s="248"/>
      <c r="D162" s="232" t="s">
        <v>146</v>
      </c>
      <c r="E162" s="249" t="s">
        <v>31</v>
      </c>
      <c r="F162" s="250" t="s">
        <v>247</v>
      </c>
      <c r="G162" s="248"/>
      <c r="H162" s="249" t="s">
        <v>31</v>
      </c>
      <c r="I162" s="251"/>
      <c r="J162" s="248"/>
      <c r="K162" s="248"/>
      <c r="L162" s="252"/>
      <c r="M162" s="253"/>
      <c r="N162" s="254"/>
      <c r="O162" s="254"/>
      <c r="P162" s="254"/>
      <c r="Q162" s="254"/>
      <c r="R162" s="254"/>
      <c r="S162" s="254"/>
      <c r="T162" s="255"/>
      <c r="U162" s="14"/>
      <c r="V162" s="14"/>
      <c r="W162" s="14"/>
      <c r="X162" s="14"/>
      <c r="Y162" s="14"/>
      <c r="Z162" s="14"/>
      <c r="AA162" s="14"/>
      <c r="AB162" s="14"/>
      <c r="AC162" s="14"/>
      <c r="AD162" s="14"/>
      <c r="AE162" s="14"/>
      <c r="AT162" s="256" t="s">
        <v>146</v>
      </c>
      <c r="AU162" s="256" t="s">
        <v>89</v>
      </c>
      <c r="AV162" s="14" t="s">
        <v>87</v>
      </c>
      <c r="AW162" s="14" t="s">
        <v>38</v>
      </c>
      <c r="AX162" s="14" t="s">
        <v>79</v>
      </c>
      <c r="AY162" s="256" t="s">
        <v>135</v>
      </c>
    </row>
    <row r="163" spans="1:51" s="13" customFormat="1" ht="12">
      <c r="A163" s="13"/>
      <c r="B163" s="236"/>
      <c r="C163" s="237"/>
      <c r="D163" s="232" t="s">
        <v>146</v>
      </c>
      <c r="E163" s="238" t="s">
        <v>31</v>
      </c>
      <c r="F163" s="239" t="s">
        <v>248</v>
      </c>
      <c r="G163" s="237"/>
      <c r="H163" s="240">
        <v>23.2</v>
      </c>
      <c r="I163" s="241"/>
      <c r="J163" s="237"/>
      <c r="K163" s="237"/>
      <c r="L163" s="242"/>
      <c r="M163" s="243"/>
      <c r="N163" s="244"/>
      <c r="O163" s="244"/>
      <c r="P163" s="244"/>
      <c r="Q163" s="244"/>
      <c r="R163" s="244"/>
      <c r="S163" s="244"/>
      <c r="T163" s="245"/>
      <c r="U163" s="13"/>
      <c r="V163" s="13"/>
      <c r="W163" s="13"/>
      <c r="X163" s="13"/>
      <c r="Y163" s="13"/>
      <c r="Z163" s="13"/>
      <c r="AA163" s="13"/>
      <c r="AB163" s="13"/>
      <c r="AC163" s="13"/>
      <c r="AD163" s="13"/>
      <c r="AE163" s="13"/>
      <c r="AT163" s="246" t="s">
        <v>146</v>
      </c>
      <c r="AU163" s="246" t="s">
        <v>89</v>
      </c>
      <c r="AV163" s="13" t="s">
        <v>89</v>
      </c>
      <c r="AW163" s="13" t="s">
        <v>38</v>
      </c>
      <c r="AX163" s="13" t="s">
        <v>79</v>
      </c>
      <c r="AY163" s="246" t="s">
        <v>135</v>
      </c>
    </row>
    <row r="164" spans="1:51" s="14" customFormat="1" ht="12">
      <c r="A164" s="14"/>
      <c r="B164" s="247"/>
      <c r="C164" s="248"/>
      <c r="D164" s="232" t="s">
        <v>146</v>
      </c>
      <c r="E164" s="249" t="s">
        <v>31</v>
      </c>
      <c r="F164" s="250" t="s">
        <v>249</v>
      </c>
      <c r="G164" s="248"/>
      <c r="H164" s="249" t="s">
        <v>31</v>
      </c>
      <c r="I164" s="251"/>
      <c r="J164" s="248"/>
      <c r="K164" s="248"/>
      <c r="L164" s="252"/>
      <c r="M164" s="253"/>
      <c r="N164" s="254"/>
      <c r="O164" s="254"/>
      <c r="P164" s="254"/>
      <c r="Q164" s="254"/>
      <c r="R164" s="254"/>
      <c r="S164" s="254"/>
      <c r="T164" s="255"/>
      <c r="U164" s="14"/>
      <c r="V164" s="14"/>
      <c r="W164" s="14"/>
      <c r="X164" s="14"/>
      <c r="Y164" s="14"/>
      <c r="Z164" s="14"/>
      <c r="AA164" s="14"/>
      <c r="AB164" s="14"/>
      <c r="AC164" s="14"/>
      <c r="AD164" s="14"/>
      <c r="AE164" s="14"/>
      <c r="AT164" s="256" t="s">
        <v>146</v>
      </c>
      <c r="AU164" s="256" t="s">
        <v>89</v>
      </c>
      <c r="AV164" s="14" t="s">
        <v>87</v>
      </c>
      <c r="AW164" s="14" t="s">
        <v>38</v>
      </c>
      <c r="AX164" s="14" t="s">
        <v>79</v>
      </c>
      <c r="AY164" s="256" t="s">
        <v>135</v>
      </c>
    </row>
    <row r="165" spans="1:51" s="13" customFormat="1" ht="12">
      <c r="A165" s="13"/>
      <c r="B165" s="236"/>
      <c r="C165" s="237"/>
      <c r="D165" s="232" t="s">
        <v>146</v>
      </c>
      <c r="E165" s="238" t="s">
        <v>31</v>
      </c>
      <c r="F165" s="239" t="s">
        <v>250</v>
      </c>
      <c r="G165" s="237"/>
      <c r="H165" s="240">
        <v>53.4</v>
      </c>
      <c r="I165" s="241"/>
      <c r="J165" s="237"/>
      <c r="K165" s="237"/>
      <c r="L165" s="242"/>
      <c r="M165" s="243"/>
      <c r="N165" s="244"/>
      <c r="O165" s="244"/>
      <c r="P165" s="244"/>
      <c r="Q165" s="244"/>
      <c r="R165" s="244"/>
      <c r="S165" s="244"/>
      <c r="T165" s="245"/>
      <c r="U165" s="13"/>
      <c r="V165" s="13"/>
      <c r="W165" s="13"/>
      <c r="X165" s="13"/>
      <c r="Y165" s="13"/>
      <c r="Z165" s="13"/>
      <c r="AA165" s="13"/>
      <c r="AB165" s="13"/>
      <c r="AC165" s="13"/>
      <c r="AD165" s="13"/>
      <c r="AE165" s="13"/>
      <c r="AT165" s="246" t="s">
        <v>146</v>
      </c>
      <c r="AU165" s="246" t="s">
        <v>89</v>
      </c>
      <c r="AV165" s="13" t="s">
        <v>89</v>
      </c>
      <c r="AW165" s="13" t="s">
        <v>38</v>
      </c>
      <c r="AX165" s="13" t="s">
        <v>79</v>
      </c>
      <c r="AY165" s="246" t="s">
        <v>135</v>
      </c>
    </row>
    <row r="166" spans="1:51" s="14" customFormat="1" ht="12">
      <c r="A166" s="14"/>
      <c r="B166" s="247"/>
      <c r="C166" s="248"/>
      <c r="D166" s="232" t="s">
        <v>146</v>
      </c>
      <c r="E166" s="249" t="s">
        <v>31</v>
      </c>
      <c r="F166" s="250" t="s">
        <v>251</v>
      </c>
      <c r="G166" s="248"/>
      <c r="H166" s="249" t="s">
        <v>31</v>
      </c>
      <c r="I166" s="251"/>
      <c r="J166" s="248"/>
      <c r="K166" s="248"/>
      <c r="L166" s="252"/>
      <c r="M166" s="253"/>
      <c r="N166" s="254"/>
      <c r="O166" s="254"/>
      <c r="P166" s="254"/>
      <c r="Q166" s="254"/>
      <c r="R166" s="254"/>
      <c r="S166" s="254"/>
      <c r="T166" s="255"/>
      <c r="U166" s="14"/>
      <c r="V166" s="14"/>
      <c r="W166" s="14"/>
      <c r="X166" s="14"/>
      <c r="Y166" s="14"/>
      <c r="Z166" s="14"/>
      <c r="AA166" s="14"/>
      <c r="AB166" s="14"/>
      <c r="AC166" s="14"/>
      <c r="AD166" s="14"/>
      <c r="AE166" s="14"/>
      <c r="AT166" s="256" t="s">
        <v>146</v>
      </c>
      <c r="AU166" s="256" t="s">
        <v>89</v>
      </c>
      <c r="AV166" s="14" t="s">
        <v>87</v>
      </c>
      <c r="AW166" s="14" t="s">
        <v>38</v>
      </c>
      <c r="AX166" s="14" t="s">
        <v>79</v>
      </c>
      <c r="AY166" s="256" t="s">
        <v>135</v>
      </c>
    </row>
    <row r="167" spans="1:51" s="14" customFormat="1" ht="12">
      <c r="A167" s="14"/>
      <c r="B167" s="247"/>
      <c r="C167" s="248"/>
      <c r="D167" s="232" t="s">
        <v>146</v>
      </c>
      <c r="E167" s="249" t="s">
        <v>31</v>
      </c>
      <c r="F167" s="250" t="s">
        <v>148</v>
      </c>
      <c r="G167" s="248"/>
      <c r="H167" s="249" t="s">
        <v>31</v>
      </c>
      <c r="I167" s="251"/>
      <c r="J167" s="248"/>
      <c r="K167" s="248"/>
      <c r="L167" s="252"/>
      <c r="M167" s="253"/>
      <c r="N167" s="254"/>
      <c r="O167" s="254"/>
      <c r="P167" s="254"/>
      <c r="Q167" s="254"/>
      <c r="R167" s="254"/>
      <c r="S167" s="254"/>
      <c r="T167" s="255"/>
      <c r="U167" s="14"/>
      <c r="V167" s="14"/>
      <c r="W167" s="14"/>
      <c r="X167" s="14"/>
      <c r="Y167" s="14"/>
      <c r="Z167" s="14"/>
      <c r="AA167" s="14"/>
      <c r="AB167" s="14"/>
      <c r="AC167" s="14"/>
      <c r="AD167" s="14"/>
      <c r="AE167" s="14"/>
      <c r="AT167" s="256" t="s">
        <v>146</v>
      </c>
      <c r="AU167" s="256" t="s">
        <v>89</v>
      </c>
      <c r="AV167" s="14" t="s">
        <v>87</v>
      </c>
      <c r="AW167" s="14" t="s">
        <v>38</v>
      </c>
      <c r="AX167" s="14" t="s">
        <v>79</v>
      </c>
      <c r="AY167" s="256" t="s">
        <v>135</v>
      </c>
    </row>
    <row r="168" spans="1:51" s="15" customFormat="1" ht="12">
      <c r="A168" s="15"/>
      <c r="B168" s="257"/>
      <c r="C168" s="258"/>
      <c r="D168" s="232" t="s">
        <v>146</v>
      </c>
      <c r="E168" s="259" t="s">
        <v>31</v>
      </c>
      <c r="F168" s="260" t="s">
        <v>149</v>
      </c>
      <c r="G168" s="258"/>
      <c r="H168" s="261">
        <v>657.1</v>
      </c>
      <c r="I168" s="262"/>
      <c r="J168" s="258"/>
      <c r="K168" s="258"/>
      <c r="L168" s="263"/>
      <c r="M168" s="264"/>
      <c r="N168" s="265"/>
      <c r="O168" s="265"/>
      <c r="P168" s="265"/>
      <c r="Q168" s="265"/>
      <c r="R168" s="265"/>
      <c r="S168" s="265"/>
      <c r="T168" s="266"/>
      <c r="U168" s="15"/>
      <c r="V168" s="15"/>
      <c r="W168" s="15"/>
      <c r="X168" s="15"/>
      <c r="Y168" s="15"/>
      <c r="Z168" s="15"/>
      <c r="AA168" s="15"/>
      <c r="AB168" s="15"/>
      <c r="AC168" s="15"/>
      <c r="AD168" s="15"/>
      <c r="AE168" s="15"/>
      <c r="AT168" s="267" t="s">
        <v>146</v>
      </c>
      <c r="AU168" s="267" t="s">
        <v>89</v>
      </c>
      <c r="AV168" s="15" t="s">
        <v>142</v>
      </c>
      <c r="AW168" s="15" t="s">
        <v>38</v>
      </c>
      <c r="AX168" s="15" t="s">
        <v>87</v>
      </c>
      <c r="AY168" s="267" t="s">
        <v>135</v>
      </c>
    </row>
    <row r="169" spans="1:65" s="2" customFormat="1" ht="16.5" customHeight="1">
      <c r="A169" s="39"/>
      <c r="B169" s="40"/>
      <c r="C169" s="219" t="s">
        <v>252</v>
      </c>
      <c r="D169" s="219" t="s">
        <v>137</v>
      </c>
      <c r="E169" s="220" t="s">
        <v>253</v>
      </c>
      <c r="F169" s="221" t="s">
        <v>254</v>
      </c>
      <c r="G169" s="222" t="s">
        <v>140</v>
      </c>
      <c r="H169" s="223">
        <v>2468.8</v>
      </c>
      <c r="I169" s="224"/>
      <c r="J169" s="225">
        <f>ROUND(I169*H169,2)</f>
        <v>0</v>
      </c>
      <c r="K169" s="221" t="s">
        <v>141</v>
      </c>
      <c r="L169" s="45"/>
      <c r="M169" s="226" t="s">
        <v>31</v>
      </c>
      <c r="N169" s="227" t="s">
        <v>50</v>
      </c>
      <c r="O169" s="85"/>
      <c r="P169" s="228">
        <f>O169*H169</f>
        <v>0</v>
      </c>
      <c r="Q169" s="228">
        <v>0</v>
      </c>
      <c r="R169" s="228">
        <f>Q169*H169</f>
        <v>0</v>
      </c>
      <c r="S169" s="228">
        <v>0</v>
      </c>
      <c r="T169" s="229">
        <f>S169*H169</f>
        <v>0</v>
      </c>
      <c r="U169" s="39"/>
      <c r="V169" s="39"/>
      <c r="W169" s="39"/>
      <c r="X169" s="39"/>
      <c r="Y169" s="39"/>
      <c r="Z169" s="39"/>
      <c r="AA169" s="39"/>
      <c r="AB169" s="39"/>
      <c r="AC169" s="39"/>
      <c r="AD169" s="39"/>
      <c r="AE169" s="39"/>
      <c r="AR169" s="230" t="s">
        <v>142</v>
      </c>
      <c r="AT169" s="230" t="s">
        <v>137</v>
      </c>
      <c r="AU169" s="230" t="s">
        <v>89</v>
      </c>
      <c r="AY169" s="18" t="s">
        <v>135</v>
      </c>
      <c r="BE169" s="231">
        <f>IF(N169="základní",J169,0)</f>
        <v>0</v>
      </c>
      <c r="BF169" s="231">
        <f>IF(N169="snížená",J169,0)</f>
        <v>0</v>
      </c>
      <c r="BG169" s="231">
        <f>IF(N169="zákl. přenesená",J169,0)</f>
        <v>0</v>
      </c>
      <c r="BH169" s="231">
        <f>IF(N169="sníž. přenesená",J169,0)</f>
        <v>0</v>
      </c>
      <c r="BI169" s="231">
        <f>IF(N169="nulová",J169,0)</f>
        <v>0</v>
      </c>
      <c r="BJ169" s="18" t="s">
        <v>87</v>
      </c>
      <c r="BK169" s="231">
        <f>ROUND(I169*H169,2)</f>
        <v>0</v>
      </c>
      <c r="BL169" s="18" t="s">
        <v>142</v>
      </c>
      <c r="BM169" s="230" t="s">
        <v>255</v>
      </c>
    </row>
    <row r="170" spans="1:51" s="13" customFormat="1" ht="12">
      <c r="A170" s="13"/>
      <c r="B170" s="236"/>
      <c r="C170" s="237"/>
      <c r="D170" s="232" t="s">
        <v>146</v>
      </c>
      <c r="E170" s="238" t="s">
        <v>31</v>
      </c>
      <c r="F170" s="239" t="s">
        <v>256</v>
      </c>
      <c r="G170" s="237"/>
      <c r="H170" s="240">
        <v>2468.8</v>
      </c>
      <c r="I170" s="241"/>
      <c r="J170" s="237"/>
      <c r="K170" s="237"/>
      <c r="L170" s="242"/>
      <c r="M170" s="243"/>
      <c r="N170" s="244"/>
      <c r="O170" s="244"/>
      <c r="P170" s="244"/>
      <c r="Q170" s="244"/>
      <c r="R170" s="244"/>
      <c r="S170" s="244"/>
      <c r="T170" s="245"/>
      <c r="U170" s="13"/>
      <c r="V170" s="13"/>
      <c r="W170" s="13"/>
      <c r="X170" s="13"/>
      <c r="Y170" s="13"/>
      <c r="Z170" s="13"/>
      <c r="AA170" s="13"/>
      <c r="AB170" s="13"/>
      <c r="AC170" s="13"/>
      <c r="AD170" s="13"/>
      <c r="AE170" s="13"/>
      <c r="AT170" s="246" t="s">
        <v>146</v>
      </c>
      <c r="AU170" s="246" t="s">
        <v>89</v>
      </c>
      <c r="AV170" s="13" t="s">
        <v>89</v>
      </c>
      <c r="AW170" s="13" t="s">
        <v>38</v>
      </c>
      <c r="AX170" s="13" t="s">
        <v>79</v>
      </c>
      <c r="AY170" s="246" t="s">
        <v>135</v>
      </c>
    </row>
    <row r="171" spans="1:51" s="14" customFormat="1" ht="12">
      <c r="A171" s="14"/>
      <c r="B171" s="247"/>
      <c r="C171" s="248"/>
      <c r="D171" s="232" t="s">
        <v>146</v>
      </c>
      <c r="E171" s="249" t="s">
        <v>31</v>
      </c>
      <c r="F171" s="250" t="s">
        <v>257</v>
      </c>
      <c r="G171" s="248"/>
      <c r="H171" s="249" t="s">
        <v>31</v>
      </c>
      <c r="I171" s="251"/>
      <c r="J171" s="248"/>
      <c r="K171" s="248"/>
      <c r="L171" s="252"/>
      <c r="M171" s="253"/>
      <c r="N171" s="254"/>
      <c r="O171" s="254"/>
      <c r="P171" s="254"/>
      <c r="Q171" s="254"/>
      <c r="R171" s="254"/>
      <c r="S171" s="254"/>
      <c r="T171" s="255"/>
      <c r="U171" s="14"/>
      <c r="V171" s="14"/>
      <c r="W171" s="14"/>
      <c r="X171" s="14"/>
      <c r="Y171" s="14"/>
      <c r="Z171" s="14"/>
      <c r="AA171" s="14"/>
      <c r="AB171" s="14"/>
      <c r="AC171" s="14"/>
      <c r="AD171" s="14"/>
      <c r="AE171" s="14"/>
      <c r="AT171" s="256" t="s">
        <v>146</v>
      </c>
      <c r="AU171" s="256" t="s">
        <v>89</v>
      </c>
      <c r="AV171" s="14" t="s">
        <v>87</v>
      </c>
      <c r="AW171" s="14" t="s">
        <v>38</v>
      </c>
      <c r="AX171" s="14" t="s">
        <v>79</v>
      </c>
      <c r="AY171" s="256" t="s">
        <v>135</v>
      </c>
    </row>
    <row r="172" spans="1:51" s="14" customFormat="1" ht="12">
      <c r="A172" s="14"/>
      <c r="B172" s="247"/>
      <c r="C172" s="248"/>
      <c r="D172" s="232" t="s">
        <v>146</v>
      </c>
      <c r="E172" s="249" t="s">
        <v>31</v>
      </c>
      <c r="F172" s="250" t="s">
        <v>258</v>
      </c>
      <c r="G172" s="248"/>
      <c r="H172" s="249" t="s">
        <v>31</v>
      </c>
      <c r="I172" s="251"/>
      <c r="J172" s="248"/>
      <c r="K172" s="248"/>
      <c r="L172" s="252"/>
      <c r="M172" s="253"/>
      <c r="N172" s="254"/>
      <c r="O172" s="254"/>
      <c r="P172" s="254"/>
      <c r="Q172" s="254"/>
      <c r="R172" s="254"/>
      <c r="S172" s="254"/>
      <c r="T172" s="255"/>
      <c r="U172" s="14"/>
      <c r="V172" s="14"/>
      <c r="W172" s="14"/>
      <c r="X172" s="14"/>
      <c r="Y172" s="14"/>
      <c r="Z172" s="14"/>
      <c r="AA172" s="14"/>
      <c r="AB172" s="14"/>
      <c r="AC172" s="14"/>
      <c r="AD172" s="14"/>
      <c r="AE172" s="14"/>
      <c r="AT172" s="256" t="s">
        <v>146</v>
      </c>
      <c r="AU172" s="256" t="s">
        <v>89</v>
      </c>
      <c r="AV172" s="14" t="s">
        <v>87</v>
      </c>
      <c r="AW172" s="14" t="s">
        <v>38</v>
      </c>
      <c r="AX172" s="14" t="s">
        <v>79</v>
      </c>
      <c r="AY172" s="256" t="s">
        <v>135</v>
      </c>
    </row>
    <row r="173" spans="1:51" s="15" customFormat="1" ht="12">
      <c r="A173" s="15"/>
      <c r="B173" s="257"/>
      <c r="C173" s="258"/>
      <c r="D173" s="232" t="s">
        <v>146</v>
      </c>
      <c r="E173" s="259" t="s">
        <v>31</v>
      </c>
      <c r="F173" s="260" t="s">
        <v>149</v>
      </c>
      <c r="G173" s="258"/>
      <c r="H173" s="261">
        <v>2468.8</v>
      </c>
      <c r="I173" s="262"/>
      <c r="J173" s="258"/>
      <c r="K173" s="258"/>
      <c r="L173" s="263"/>
      <c r="M173" s="264"/>
      <c r="N173" s="265"/>
      <c r="O173" s="265"/>
      <c r="P173" s="265"/>
      <c r="Q173" s="265"/>
      <c r="R173" s="265"/>
      <c r="S173" s="265"/>
      <c r="T173" s="266"/>
      <c r="U173" s="15"/>
      <c r="V173" s="15"/>
      <c r="W173" s="15"/>
      <c r="X173" s="15"/>
      <c r="Y173" s="15"/>
      <c r="Z173" s="15"/>
      <c r="AA173" s="15"/>
      <c r="AB173" s="15"/>
      <c r="AC173" s="15"/>
      <c r="AD173" s="15"/>
      <c r="AE173" s="15"/>
      <c r="AT173" s="267" t="s">
        <v>146</v>
      </c>
      <c r="AU173" s="267" t="s">
        <v>89</v>
      </c>
      <c r="AV173" s="15" t="s">
        <v>142</v>
      </c>
      <c r="AW173" s="15" t="s">
        <v>38</v>
      </c>
      <c r="AX173" s="15" t="s">
        <v>87</v>
      </c>
      <c r="AY173" s="267" t="s">
        <v>135</v>
      </c>
    </row>
    <row r="174" spans="1:65" s="2" customFormat="1" ht="16.5" customHeight="1">
      <c r="A174" s="39"/>
      <c r="B174" s="40"/>
      <c r="C174" s="219" t="s">
        <v>259</v>
      </c>
      <c r="D174" s="219" t="s">
        <v>137</v>
      </c>
      <c r="E174" s="220" t="s">
        <v>253</v>
      </c>
      <c r="F174" s="221" t="s">
        <v>254</v>
      </c>
      <c r="G174" s="222" t="s">
        <v>140</v>
      </c>
      <c r="H174" s="223">
        <v>739</v>
      </c>
      <c r="I174" s="224"/>
      <c r="J174" s="225">
        <f>ROUND(I174*H174,2)</f>
        <v>0</v>
      </c>
      <c r="K174" s="221" t="s">
        <v>141</v>
      </c>
      <c r="L174" s="45"/>
      <c r="M174" s="226" t="s">
        <v>31</v>
      </c>
      <c r="N174" s="227" t="s">
        <v>50</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142</v>
      </c>
      <c r="AT174" s="230" t="s">
        <v>137</v>
      </c>
      <c r="AU174" s="230" t="s">
        <v>89</v>
      </c>
      <c r="AY174" s="18" t="s">
        <v>135</v>
      </c>
      <c r="BE174" s="231">
        <f>IF(N174="základní",J174,0)</f>
        <v>0</v>
      </c>
      <c r="BF174" s="231">
        <f>IF(N174="snížená",J174,0)</f>
        <v>0</v>
      </c>
      <c r="BG174" s="231">
        <f>IF(N174="zákl. přenesená",J174,0)</f>
        <v>0</v>
      </c>
      <c r="BH174" s="231">
        <f>IF(N174="sníž. přenesená",J174,0)</f>
        <v>0</v>
      </c>
      <c r="BI174" s="231">
        <f>IF(N174="nulová",J174,0)</f>
        <v>0</v>
      </c>
      <c r="BJ174" s="18" t="s">
        <v>87</v>
      </c>
      <c r="BK174" s="231">
        <f>ROUND(I174*H174,2)</f>
        <v>0</v>
      </c>
      <c r="BL174" s="18" t="s">
        <v>142</v>
      </c>
      <c r="BM174" s="230" t="s">
        <v>260</v>
      </c>
    </row>
    <row r="175" spans="1:51" s="13" customFormat="1" ht="12">
      <c r="A175" s="13"/>
      <c r="B175" s="236"/>
      <c r="C175" s="237"/>
      <c r="D175" s="232" t="s">
        <v>146</v>
      </c>
      <c r="E175" s="238" t="s">
        <v>31</v>
      </c>
      <c r="F175" s="239" t="s">
        <v>261</v>
      </c>
      <c r="G175" s="237"/>
      <c r="H175" s="240">
        <v>739</v>
      </c>
      <c r="I175" s="241"/>
      <c r="J175" s="237"/>
      <c r="K175" s="237"/>
      <c r="L175" s="242"/>
      <c r="M175" s="243"/>
      <c r="N175" s="244"/>
      <c r="O175" s="244"/>
      <c r="P175" s="244"/>
      <c r="Q175" s="244"/>
      <c r="R175" s="244"/>
      <c r="S175" s="244"/>
      <c r="T175" s="245"/>
      <c r="U175" s="13"/>
      <c r="V175" s="13"/>
      <c r="W175" s="13"/>
      <c r="X175" s="13"/>
      <c r="Y175" s="13"/>
      <c r="Z175" s="13"/>
      <c r="AA175" s="13"/>
      <c r="AB175" s="13"/>
      <c r="AC175" s="13"/>
      <c r="AD175" s="13"/>
      <c r="AE175" s="13"/>
      <c r="AT175" s="246" t="s">
        <v>146</v>
      </c>
      <c r="AU175" s="246" t="s">
        <v>89</v>
      </c>
      <c r="AV175" s="13" t="s">
        <v>89</v>
      </c>
      <c r="AW175" s="13" t="s">
        <v>38</v>
      </c>
      <c r="AX175" s="13" t="s">
        <v>79</v>
      </c>
      <c r="AY175" s="246" t="s">
        <v>135</v>
      </c>
    </row>
    <row r="176" spans="1:51" s="14" customFormat="1" ht="12">
      <c r="A176" s="14"/>
      <c r="B176" s="247"/>
      <c r="C176" s="248"/>
      <c r="D176" s="232" t="s">
        <v>146</v>
      </c>
      <c r="E176" s="249" t="s">
        <v>31</v>
      </c>
      <c r="F176" s="250" t="s">
        <v>262</v>
      </c>
      <c r="G176" s="248"/>
      <c r="H176" s="249" t="s">
        <v>31</v>
      </c>
      <c r="I176" s="251"/>
      <c r="J176" s="248"/>
      <c r="K176" s="248"/>
      <c r="L176" s="252"/>
      <c r="M176" s="253"/>
      <c r="N176" s="254"/>
      <c r="O176" s="254"/>
      <c r="P176" s="254"/>
      <c r="Q176" s="254"/>
      <c r="R176" s="254"/>
      <c r="S176" s="254"/>
      <c r="T176" s="255"/>
      <c r="U176" s="14"/>
      <c r="V176" s="14"/>
      <c r="W176" s="14"/>
      <c r="X176" s="14"/>
      <c r="Y176" s="14"/>
      <c r="Z176" s="14"/>
      <c r="AA176" s="14"/>
      <c r="AB176" s="14"/>
      <c r="AC176" s="14"/>
      <c r="AD176" s="14"/>
      <c r="AE176" s="14"/>
      <c r="AT176" s="256" t="s">
        <v>146</v>
      </c>
      <c r="AU176" s="256" t="s">
        <v>89</v>
      </c>
      <c r="AV176" s="14" t="s">
        <v>87</v>
      </c>
      <c r="AW176" s="14" t="s">
        <v>38</v>
      </c>
      <c r="AX176" s="14" t="s">
        <v>79</v>
      </c>
      <c r="AY176" s="256" t="s">
        <v>135</v>
      </c>
    </row>
    <row r="177" spans="1:51" s="15" customFormat="1" ht="12">
      <c r="A177" s="15"/>
      <c r="B177" s="257"/>
      <c r="C177" s="258"/>
      <c r="D177" s="232" t="s">
        <v>146</v>
      </c>
      <c r="E177" s="259" t="s">
        <v>31</v>
      </c>
      <c r="F177" s="260" t="s">
        <v>149</v>
      </c>
      <c r="G177" s="258"/>
      <c r="H177" s="261">
        <v>739</v>
      </c>
      <c r="I177" s="262"/>
      <c r="J177" s="258"/>
      <c r="K177" s="258"/>
      <c r="L177" s="263"/>
      <c r="M177" s="264"/>
      <c r="N177" s="265"/>
      <c r="O177" s="265"/>
      <c r="P177" s="265"/>
      <c r="Q177" s="265"/>
      <c r="R177" s="265"/>
      <c r="S177" s="265"/>
      <c r="T177" s="266"/>
      <c r="U177" s="15"/>
      <c r="V177" s="15"/>
      <c r="W177" s="15"/>
      <c r="X177" s="15"/>
      <c r="Y177" s="15"/>
      <c r="Z177" s="15"/>
      <c r="AA177" s="15"/>
      <c r="AB177" s="15"/>
      <c r="AC177" s="15"/>
      <c r="AD177" s="15"/>
      <c r="AE177" s="15"/>
      <c r="AT177" s="267" t="s">
        <v>146</v>
      </c>
      <c r="AU177" s="267" t="s">
        <v>89</v>
      </c>
      <c r="AV177" s="15" t="s">
        <v>142</v>
      </c>
      <c r="AW177" s="15" t="s">
        <v>38</v>
      </c>
      <c r="AX177" s="15" t="s">
        <v>87</v>
      </c>
      <c r="AY177" s="267" t="s">
        <v>135</v>
      </c>
    </row>
    <row r="178" spans="1:65" s="2" customFormat="1" ht="16.5" customHeight="1">
      <c r="A178" s="39"/>
      <c r="B178" s="40"/>
      <c r="C178" s="219" t="s">
        <v>263</v>
      </c>
      <c r="D178" s="219" t="s">
        <v>137</v>
      </c>
      <c r="E178" s="220" t="s">
        <v>264</v>
      </c>
      <c r="F178" s="221" t="s">
        <v>265</v>
      </c>
      <c r="G178" s="222" t="s">
        <v>140</v>
      </c>
      <c r="H178" s="223">
        <v>1973.4</v>
      </c>
      <c r="I178" s="224"/>
      <c r="J178" s="225">
        <f>ROUND(I178*H178,2)</f>
        <v>0</v>
      </c>
      <c r="K178" s="221" t="s">
        <v>141</v>
      </c>
      <c r="L178" s="45"/>
      <c r="M178" s="226" t="s">
        <v>31</v>
      </c>
      <c r="N178" s="227" t="s">
        <v>50</v>
      </c>
      <c r="O178" s="85"/>
      <c r="P178" s="228">
        <f>O178*H178</f>
        <v>0</v>
      </c>
      <c r="Q178" s="228">
        <v>0</v>
      </c>
      <c r="R178" s="228">
        <f>Q178*H178</f>
        <v>0</v>
      </c>
      <c r="S178" s="228">
        <v>0</v>
      </c>
      <c r="T178" s="229">
        <f>S178*H178</f>
        <v>0</v>
      </c>
      <c r="U178" s="39"/>
      <c r="V178" s="39"/>
      <c r="W178" s="39"/>
      <c r="X178" s="39"/>
      <c r="Y178" s="39"/>
      <c r="Z178" s="39"/>
      <c r="AA178" s="39"/>
      <c r="AB178" s="39"/>
      <c r="AC178" s="39"/>
      <c r="AD178" s="39"/>
      <c r="AE178" s="39"/>
      <c r="AR178" s="230" t="s">
        <v>142</v>
      </c>
      <c r="AT178" s="230" t="s">
        <v>137</v>
      </c>
      <c r="AU178" s="230" t="s">
        <v>89</v>
      </c>
      <c r="AY178" s="18" t="s">
        <v>135</v>
      </c>
      <c r="BE178" s="231">
        <f>IF(N178="základní",J178,0)</f>
        <v>0</v>
      </c>
      <c r="BF178" s="231">
        <f>IF(N178="snížená",J178,0)</f>
        <v>0</v>
      </c>
      <c r="BG178" s="231">
        <f>IF(N178="zákl. přenesená",J178,0)</f>
        <v>0</v>
      </c>
      <c r="BH178" s="231">
        <f>IF(N178="sníž. přenesená",J178,0)</f>
        <v>0</v>
      </c>
      <c r="BI178" s="231">
        <f>IF(N178="nulová",J178,0)</f>
        <v>0</v>
      </c>
      <c r="BJ178" s="18" t="s">
        <v>87</v>
      </c>
      <c r="BK178" s="231">
        <f>ROUND(I178*H178,2)</f>
        <v>0</v>
      </c>
      <c r="BL178" s="18" t="s">
        <v>142</v>
      </c>
      <c r="BM178" s="230" t="s">
        <v>266</v>
      </c>
    </row>
    <row r="179" spans="1:51" s="13" customFormat="1" ht="12">
      <c r="A179" s="13"/>
      <c r="B179" s="236"/>
      <c r="C179" s="237"/>
      <c r="D179" s="232" t="s">
        <v>146</v>
      </c>
      <c r="E179" s="238" t="s">
        <v>31</v>
      </c>
      <c r="F179" s="239" t="s">
        <v>267</v>
      </c>
      <c r="G179" s="237"/>
      <c r="H179" s="240">
        <v>1973.4</v>
      </c>
      <c r="I179" s="241"/>
      <c r="J179" s="237"/>
      <c r="K179" s="237"/>
      <c r="L179" s="242"/>
      <c r="M179" s="243"/>
      <c r="N179" s="244"/>
      <c r="O179" s="244"/>
      <c r="P179" s="244"/>
      <c r="Q179" s="244"/>
      <c r="R179" s="244"/>
      <c r="S179" s="244"/>
      <c r="T179" s="245"/>
      <c r="U179" s="13"/>
      <c r="V179" s="13"/>
      <c r="W179" s="13"/>
      <c r="X179" s="13"/>
      <c r="Y179" s="13"/>
      <c r="Z179" s="13"/>
      <c r="AA179" s="13"/>
      <c r="AB179" s="13"/>
      <c r="AC179" s="13"/>
      <c r="AD179" s="13"/>
      <c r="AE179" s="13"/>
      <c r="AT179" s="246" t="s">
        <v>146</v>
      </c>
      <c r="AU179" s="246" t="s">
        <v>89</v>
      </c>
      <c r="AV179" s="13" t="s">
        <v>89</v>
      </c>
      <c r="AW179" s="13" t="s">
        <v>38</v>
      </c>
      <c r="AX179" s="13" t="s">
        <v>79</v>
      </c>
      <c r="AY179" s="246" t="s">
        <v>135</v>
      </c>
    </row>
    <row r="180" spans="1:51" s="14" customFormat="1" ht="12">
      <c r="A180" s="14"/>
      <c r="B180" s="247"/>
      <c r="C180" s="248"/>
      <c r="D180" s="232" t="s">
        <v>146</v>
      </c>
      <c r="E180" s="249" t="s">
        <v>31</v>
      </c>
      <c r="F180" s="250" t="s">
        <v>148</v>
      </c>
      <c r="G180" s="248"/>
      <c r="H180" s="249" t="s">
        <v>31</v>
      </c>
      <c r="I180" s="251"/>
      <c r="J180" s="248"/>
      <c r="K180" s="248"/>
      <c r="L180" s="252"/>
      <c r="M180" s="253"/>
      <c r="N180" s="254"/>
      <c r="O180" s="254"/>
      <c r="P180" s="254"/>
      <c r="Q180" s="254"/>
      <c r="R180" s="254"/>
      <c r="S180" s="254"/>
      <c r="T180" s="255"/>
      <c r="U180" s="14"/>
      <c r="V180" s="14"/>
      <c r="W180" s="14"/>
      <c r="X180" s="14"/>
      <c r="Y180" s="14"/>
      <c r="Z180" s="14"/>
      <c r="AA180" s="14"/>
      <c r="AB180" s="14"/>
      <c r="AC180" s="14"/>
      <c r="AD180" s="14"/>
      <c r="AE180" s="14"/>
      <c r="AT180" s="256" t="s">
        <v>146</v>
      </c>
      <c r="AU180" s="256" t="s">
        <v>89</v>
      </c>
      <c r="AV180" s="14" t="s">
        <v>87</v>
      </c>
      <c r="AW180" s="14" t="s">
        <v>38</v>
      </c>
      <c r="AX180" s="14" t="s">
        <v>79</v>
      </c>
      <c r="AY180" s="256" t="s">
        <v>135</v>
      </c>
    </row>
    <row r="181" spans="1:51" s="15" customFormat="1" ht="12">
      <c r="A181" s="15"/>
      <c r="B181" s="257"/>
      <c r="C181" s="258"/>
      <c r="D181" s="232" t="s">
        <v>146</v>
      </c>
      <c r="E181" s="259" t="s">
        <v>31</v>
      </c>
      <c r="F181" s="260" t="s">
        <v>149</v>
      </c>
      <c r="G181" s="258"/>
      <c r="H181" s="261">
        <v>1973.4</v>
      </c>
      <c r="I181" s="262"/>
      <c r="J181" s="258"/>
      <c r="K181" s="258"/>
      <c r="L181" s="263"/>
      <c r="M181" s="264"/>
      <c r="N181" s="265"/>
      <c r="O181" s="265"/>
      <c r="P181" s="265"/>
      <c r="Q181" s="265"/>
      <c r="R181" s="265"/>
      <c r="S181" s="265"/>
      <c r="T181" s="266"/>
      <c r="U181" s="15"/>
      <c r="V181" s="15"/>
      <c r="W181" s="15"/>
      <c r="X181" s="15"/>
      <c r="Y181" s="15"/>
      <c r="Z181" s="15"/>
      <c r="AA181" s="15"/>
      <c r="AB181" s="15"/>
      <c r="AC181" s="15"/>
      <c r="AD181" s="15"/>
      <c r="AE181" s="15"/>
      <c r="AT181" s="267" t="s">
        <v>146</v>
      </c>
      <c r="AU181" s="267" t="s">
        <v>89</v>
      </c>
      <c r="AV181" s="15" t="s">
        <v>142</v>
      </c>
      <c r="AW181" s="15" t="s">
        <v>38</v>
      </c>
      <c r="AX181" s="15" t="s">
        <v>87</v>
      </c>
      <c r="AY181" s="267" t="s">
        <v>135</v>
      </c>
    </row>
    <row r="182" spans="1:65" s="2" customFormat="1" ht="21.75" customHeight="1">
      <c r="A182" s="39"/>
      <c r="B182" s="40"/>
      <c r="C182" s="219" t="s">
        <v>7</v>
      </c>
      <c r="D182" s="219" t="s">
        <v>137</v>
      </c>
      <c r="E182" s="220" t="s">
        <v>268</v>
      </c>
      <c r="F182" s="221" t="s">
        <v>269</v>
      </c>
      <c r="G182" s="222" t="s">
        <v>140</v>
      </c>
      <c r="H182" s="223">
        <v>739</v>
      </c>
      <c r="I182" s="224"/>
      <c r="J182" s="225">
        <f>ROUND(I182*H182,2)</f>
        <v>0</v>
      </c>
      <c r="K182" s="221" t="s">
        <v>141</v>
      </c>
      <c r="L182" s="45"/>
      <c r="M182" s="226" t="s">
        <v>31</v>
      </c>
      <c r="N182" s="227" t="s">
        <v>50</v>
      </c>
      <c r="O182" s="85"/>
      <c r="P182" s="228">
        <f>O182*H182</f>
        <v>0</v>
      </c>
      <c r="Q182" s="228">
        <v>0</v>
      </c>
      <c r="R182" s="228">
        <f>Q182*H182</f>
        <v>0</v>
      </c>
      <c r="S182" s="228">
        <v>0</v>
      </c>
      <c r="T182" s="229">
        <f>S182*H182</f>
        <v>0</v>
      </c>
      <c r="U182" s="39"/>
      <c r="V182" s="39"/>
      <c r="W182" s="39"/>
      <c r="X182" s="39"/>
      <c r="Y182" s="39"/>
      <c r="Z182" s="39"/>
      <c r="AA182" s="39"/>
      <c r="AB182" s="39"/>
      <c r="AC182" s="39"/>
      <c r="AD182" s="39"/>
      <c r="AE182" s="39"/>
      <c r="AR182" s="230" t="s">
        <v>142</v>
      </c>
      <c r="AT182" s="230" t="s">
        <v>137</v>
      </c>
      <c r="AU182" s="230" t="s">
        <v>89</v>
      </c>
      <c r="AY182" s="18" t="s">
        <v>135</v>
      </c>
      <c r="BE182" s="231">
        <f>IF(N182="základní",J182,0)</f>
        <v>0</v>
      </c>
      <c r="BF182" s="231">
        <f>IF(N182="snížená",J182,0)</f>
        <v>0</v>
      </c>
      <c r="BG182" s="231">
        <f>IF(N182="zákl. přenesená",J182,0)</f>
        <v>0</v>
      </c>
      <c r="BH182" s="231">
        <f>IF(N182="sníž. přenesená",J182,0)</f>
        <v>0</v>
      </c>
      <c r="BI182" s="231">
        <f>IF(N182="nulová",J182,0)</f>
        <v>0</v>
      </c>
      <c r="BJ182" s="18" t="s">
        <v>87</v>
      </c>
      <c r="BK182" s="231">
        <f>ROUND(I182*H182,2)</f>
        <v>0</v>
      </c>
      <c r="BL182" s="18" t="s">
        <v>142</v>
      </c>
      <c r="BM182" s="230" t="s">
        <v>270</v>
      </c>
    </row>
    <row r="183" spans="1:47" s="2" customFormat="1" ht="12">
      <c r="A183" s="39"/>
      <c r="B183" s="40"/>
      <c r="C183" s="41"/>
      <c r="D183" s="232" t="s">
        <v>144</v>
      </c>
      <c r="E183" s="41"/>
      <c r="F183" s="233" t="s">
        <v>271</v>
      </c>
      <c r="G183" s="41"/>
      <c r="H183" s="41"/>
      <c r="I183" s="137"/>
      <c r="J183" s="41"/>
      <c r="K183" s="41"/>
      <c r="L183" s="45"/>
      <c r="M183" s="234"/>
      <c r="N183" s="235"/>
      <c r="O183" s="85"/>
      <c r="P183" s="85"/>
      <c r="Q183" s="85"/>
      <c r="R183" s="85"/>
      <c r="S183" s="85"/>
      <c r="T183" s="86"/>
      <c r="U183" s="39"/>
      <c r="V183" s="39"/>
      <c r="W183" s="39"/>
      <c r="X183" s="39"/>
      <c r="Y183" s="39"/>
      <c r="Z183" s="39"/>
      <c r="AA183" s="39"/>
      <c r="AB183" s="39"/>
      <c r="AC183" s="39"/>
      <c r="AD183" s="39"/>
      <c r="AE183" s="39"/>
      <c r="AT183" s="18" t="s">
        <v>144</v>
      </c>
      <c r="AU183" s="18" t="s">
        <v>89</v>
      </c>
    </row>
    <row r="184" spans="1:51" s="13" customFormat="1" ht="12">
      <c r="A184" s="13"/>
      <c r="B184" s="236"/>
      <c r="C184" s="237"/>
      <c r="D184" s="232" t="s">
        <v>146</v>
      </c>
      <c r="E184" s="238" t="s">
        <v>31</v>
      </c>
      <c r="F184" s="239" t="s">
        <v>261</v>
      </c>
      <c r="G184" s="237"/>
      <c r="H184" s="240">
        <v>739</v>
      </c>
      <c r="I184" s="241"/>
      <c r="J184" s="237"/>
      <c r="K184" s="237"/>
      <c r="L184" s="242"/>
      <c r="M184" s="243"/>
      <c r="N184" s="244"/>
      <c r="O184" s="244"/>
      <c r="P184" s="244"/>
      <c r="Q184" s="244"/>
      <c r="R184" s="244"/>
      <c r="S184" s="244"/>
      <c r="T184" s="245"/>
      <c r="U184" s="13"/>
      <c r="V184" s="13"/>
      <c r="W184" s="13"/>
      <c r="X184" s="13"/>
      <c r="Y184" s="13"/>
      <c r="Z184" s="13"/>
      <c r="AA184" s="13"/>
      <c r="AB184" s="13"/>
      <c r="AC184" s="13"/>
      <c r="AD184" s="13"/>
      <c r="AE184" s="13"/>
      <c r="AT184" s="246" t="s">
        <v>146</v>
      </c>
      <c r="AU184" s="246" t="s">
        <v>89</v>
      </c>
      <c r="AV184" s="13" t="s">
        <v>89</v>
      </c>
      <c r="AW184" s="13" t="s">
        <v>38</v>
      </c>
      <c r="AX184" s="13" t="s">
        <v>79</v>
      </c>
      <c r="AY184" s="246" t="s">
        <v>135</v>
      </c>
    </row>
    <row r="185" spans="1:51" s="14" customFormat="1" ht="12">
      <c r="A185" s="14"/>
      <c r="B185" s="247"/>
      <c r="C185" s="248"/>
      <c r="D185" s="232" t="s">
        <v>146</v>
      </c>
      <c r="E185" s="249" t="s">
        <v>31</v>
      </c>
      <c r="F185" s="250" t="s">
        <v>272</v>
      </c>
      <c r="G185" s="248"/>
      <c r="H185" s="249" t="s">
        <v>31</v>
      </c>
      <c r="I185" s="251"/>
      <c r="J185" s="248"/>
      <c r="K185" s="248"/>
      <c r="L185" s="252"/>
      <c r="M185" s="253"/>
      <c r="N185" s="254"/>
      <c r="O185" s="254"/>
      <c r="P185" s="254"/>
      <c r="Q185" s="254"/>
      <c r="R185" s="254"/>
      <c r="S185" s="254"/>
      <c r="T185" s="255"/>
      <c r="U185" s="14"/>
      <c r="V185" s="14"/>
      <c r="W185" s="14"/>
      <c r="X185" s="14"/>
      <c r="Y185" s="14"/>
      <c r="Z185" s="14"/>
      <c r="AA185" s="14"/>
      <c r="AB185" s="14"/>
      <c r="AC185" s="14"/>
      <c r="AD185" s="14"/>
      <c r="AE185" s="14"/>
      <c r="AT185" s="256" t="s">
        <v>146</v>
      </c>
      <c r="AU185" s="256" t="s">
        <v>89</v>
      </c>
      <c r="AV185" s="14" t="s">
        <v>87</v>
      </c>
      <c r="AW185" s="14" t="s">
        <v>38</v>
      </c>
      <c r="AX185" s="14" t="s">
        <v>79</v>
      </c>
      <c r="AY185" s="256" t="s">
        <v>135</v>
      </c>
    </row>
    <row r="186" spans="1:51" s="15" customFormat="1" ht="12">
      <c r="A186" s="15"/>
      <c r="B186" s="257"/>
      <c r="C186" s="258"/>
      <c r="D186" s="232" t="s">
        <v>146</v>
      </c>
      <c r="E186" s="259" t="s">
        <v>31</v>
      </c>
      <c r="F186" s="260" t="s">
        <v>149</v>
      </c>
      <c r="G186" s="258"/>
      <c r="H186" s="261">
        <v>739</v>
      </c>
      <c r="I186" s="262"/>
      <c r="J186" s="258"/>
      <c r="K186" s="258"/>
      <c r="L186" s="263"/>
      <c r="M186" s="264"/>
      <c r="N186" s="265"/>
      <c r="O186" s="265"/>
      <c r="P186" s="265"/>
      <c r="Q186" s="265"/>
      <c r="R186" s="265"/>
      <c r="S186" s="265"/>
      <c r="T186" s="266"/>
      <c r="U186" s="15"/>
      <c r="V186" s="15"/>
      <c r="W186" s="15"/>
      <c r="X186" s="15"/>
      <c r="Y186" s="15"/>
      <c r="Z186" s="15"/>
      <c r="AA186" s="15"/>
      <c r="AB186" s="15"/>
      <c r="AC186" s="15"/>
      <c r="AD186" s="15"/>
      <c r="AE186" s="15"/>
      <c r="AT186" s="267" t="s">
        <v>146</v>
      </c>
      <c r="AU186" s="267" t="s">
        <v>89</v>
      </c>
      <c r="AV186" s="15" t="s">
        <v>142</v>
      </c>
      <c r="AW186" s="15" t="s">
        <v>38</v>
      </c>
      <c r="AX186" s="15" t="s">
        <v>87</v>
      </c>
      <c r="AY186" s="267" t="s">
        <v>135</v>
      </c>
    </row>
    <row r="187" spans="1:65" s="2" customFormat="1" ht="21.75" customHeight="1">
      <c r="A187" s="39"/>
      <c r="B187" s="40"/>
      <c r="C187" s="219" t="s">
        <v>273</v>
      </c>
      <c r="D187" s="219" t="s">
        <v>137</v>
      </c>
      <c r="E187" s="220" t="s">
        <v>274</v>
      </c>
      <c r="F187" s="221" t="s">
        <v>275</v>
      </c>
      <c r="G187" s="222" t="s">
        <v>140</v>
      </c>
      <c r="H187" s="223">
        <v>1234.4</v>
      </c>
      <c r="I187" s="224"/>
      <c r="J187" s="225">
        <f>ROUND(I187*H187,2)</f>
        <v>0</v>
      </c>
      <c r="K187" s="221" t="s">
        <v>141</v>
      </c>
      <c r="L187" s="45"/>
      <c r="M187" s="226" t="s">
        <v>31</v>
      </c>
      <c r="N187" s="227" t="s">
        <v>50</v>
      </c>
      <c r="O187" s="85"/>
      <c r="P187" s="228">
        <f>O187*H187</f>
        <v>0</v>
      </c>
      <c r="Q187" s="228">
        <v>0</v>
      </c>
      <c r="R187" s="228">
        <f>Q187*H187</f>
        <v>0</v>
      </c>
      <c r="S187" s="228">
        <v>0</v>
      </c>
      <c r="T187" s="229">
        <f>S187*H187</f>
        <v>0</v>
      </c>
      <c r="U187" s="39"/>
      <c r="V187" s="39"/>
      <c r="W187" s="39"/>
      <c r="X187" s="39"/>
      <c r="Y187" s="39"/>
      <c r="Z187" s="39"/>
      <c r="AA187" s="39"/>
      <c r="AB187" s="39"/>
      <c r="AC187" s="39"/>
      <c r="AD187" s="39"/>
      <c r="AE187" s="39"/>
      <c r="AR187" s="230" t="s">
        <v>142</v>
      </c>
      <c r="AT187" s="230" t="s">
        <v>137</v>
      </c>
      <c r="AU187" s="230" t="s">
        <v>89</v>
      </c>
      <c r="AY187" s="18" t="s">
        <v>135</v>
      </c>
      <c r="BE187" s="231">
        <f>IF(N187="základní",J187,0)</f>
        <v>0</v>
      </c>
      <c r="BF187" s="231">
        <f>IF(N187="snížená",J187,0)</f>
        <v>0</v>
      </c>
      <c r="BG187" s="231">
        <f>IF(N187="zákl. přenesená",J187,0)</f>
        <v>0</v>
      </c>
      <c r="BH187" s="231">
        <f>IF(N187="sníž. přenesená",J187,0)</f>
        <v>0</v>
      </c>
      <c r="BI187" s="231">
        <f>IF(N187="nulová",J187,0)</f>
        <v>0</v>
      </c>
      <c r="BJ187" s="18" t="s">
        <v>87</v>
      </c>
      <c r="BK187" s="231">
        <f>ROUND(I187*H187,2)</f>
        <v>0</v>
      </c>
      <c r="BL187" s="18" t="s">
        <v>142</v>
      </c>
      <c r="BM187" s="230" t="s">
        <v>276</v>
      </c>
    </row>
    <row r="188" spans="1:47" s="2" customFormat="1" ht="12">
      <c r="A188" s="39"/>
      <c r="B188" s="40"/>
      <c r="C188" s="41"/>
      <c r="D188" s="232" t="s">
        <v>144</v>
      </c>
      <c r="E188" s="41"/>
      <c r="F188" s="233" t="s">
        <v>271</v>
      </c>
      <c r="G188" s="41"/>
      <c r="H188" s="41"/>
      <c r="I188" s="137"/>
      <c r="J188" s="41"/>
      <c r="K188" s="41"/>
      <c r="L188" s="45"/>
      <c r="M188" s="234"/>
      <c r="N188" s="235"/>
      <c r="O188" s="85"/>
      <c r="P188" s="85"/>
      <c r="Q188" s="85"/>
      <c r="R188" s="85"/>
      <c r="S188" s="85"/>
      <c r="T188" s="86"/>
      <c r="U188" s="39"/>
      <c r="V188" s="39"/>
      <c r="W188" s="39"/>
      <c r="X188" s="39"/>
      <c r="Y188" s="39"/>
      <c r="Z188" s="39"/>
      <c r="AA188" s="39"/>
      <c r="AB188" s="39"/>
      <c r="AC188" s="39"/>
      <c r="AD188" s="39"/>
      <c r="AE188" s="39"/>
      <c r="AT188" s="18" t="s">
        <v>144</v>
      </c>
      <c r="AU188" s="18" t="s">
        <v>89</v>
      </c>
    </row>
    <row r="189" spans="1:51" s="13" customFormat="1" ht="12">
      <c r="A189" s="13"/>
      <c r="B189" s="236"/>
      <c r="C189" s="237"/>
      <c r="D189" s="232" t="s">
        <v>146</v>
      </c>
      <c r="E189" s="238" t="s">
        <v>31</v>
      </c>
      <c r="F189" s="239" t="s">
        <v>277</v>
      </c>
      <c r="G189" s="237"/>
      <c r="H189" s="240">
        <v>1234.4</v>
      </c>
      <c r="I189" s="241"/>
      <c r="J189" s="237"/>
      <c r="K189" s="237"/>
      <c r="L189" s="242"/>
      <c r="M189" s="243"/>
      <c r="N189" s="244"/>
      <c r="O189" s="244"/>
      <c r="P189" s="244"/>
      <c r="Q189" s="244"/>
      <c r="R189" s="244"/>
      <c r="S189" s="244"/>
      <c r="T189" s="245"/>
      <c r="U189" s="13"/>
      <c r="V189" s="13"/>
      <c r="W189" s="13"/>
      <c r="X189" s="13"/>
      <c r="Y189" s="13"/>
      <c r="Z189" s="13"/>
      <c r="AA189" s="13"/>
      <c r="AB189" s="13"/>
      <c r="AC189" s="13"/>
      <c r="AD189" s="13"/>
      <c r="AE189" s="13"/>
      <c r="AT189" s="246" t="s">
        <v>146</v>
      </c>
      <c r="AU189" s="246" t="s">
        <v>89</v>
      </c>
      <c r="AV189" s="13" t="s">
        <v>89</v>
      </c>
      <c r="AW189" s="13" t="s">
        <v>38</v>
      </c>
      <c r="AX189" s="13" t="s">
        <v>79</v>
      </c>
      <c r="AY189" s="246" t="s">
        <v>135</v>
      </c>
    </row>
    <row r="190" spans="1:51" s="14" customFormat="1" ht="12">
      <c r="A190" s="14"/>
      <c r="B190" s="247"/>
      <c r="C190" s="248"/>
      <c r="D190" s="232" t="s">
        <v>146</v>
      </c>
      <c r="E190" s="249" t="s">
        <v>31</v>
      </c>
      <c r="F190" s="250" t="s">
        <v>258</v>
      </c>
      <c r="G190" s="248"/>
      <c r="H190" s="249" t="s">
        <v>31</v>
      </c>
      <c r="I190" s="251"/>
      <c r="J190" s="248"/>
      <c r="K190" s="248"/>
      <c r="L190" s="252"/>
      <c r="M190" s="253"/>
      <c r="N190" s="254"/>
      <c r="O190" s="254"/>
      <c r="P190" s="254"/>
      <c r="Q190" s="254"/>
      <c r="R190" s="254"/>
      <c r="S190" s="254"/>
      <c r="T190" s="255"/>
      <c r="U190" s="14"/>
      <c r="V190" s="14"/>
      <c r="W190" s="14"/>
      <c r="X190" s="14"/>
      <c r="Y190" s="14"/>
      <c r="Z190" s="14"/>
      <c r="AA190" s="14"/>
      <c r="AB190" s="14"/>
      <c r="AC190" s="14"/>
      <c r="AD190" s="14"/>
      <c r="AE190" s="14"/>
      <c r="AT190" s="256" t="s">
        <v>146</v>
      </c>
      <c r="AU190" s="256" t="s">
        <v>89</v>
      </c>
      <c r="AV190" s="14" t="s">
        <v>87</v>
      </c>
      <c r="AW190" s="14" t="s">
        <v>38</v>
      </c>
      <c r="AX190" s="14" t="s">
        <v>79</v>
      </c>
      <c r="AY190" s="256" t="s">
        <v>135</v>
      </c>
    </row>
    <row r="191" spans="1:51" s="15" customFormat="1" ht="12">
      <c r="A191" s="15"/>
      <c r="B191" s="257"/>
      <c r="C191" s="258"/>
      <c r="D191" s="232" t="s">
        <v>146</v>
      </c>
      <c r="E191" s="259" t="s">
        <v>31</v>
      </c>
      <c r="F191" s="260" t="s">
        <v>149</v>
      </c>
      <c r="G191" s="258"/>
      <c r="H191" s="261">
        <v>1234.4</v>
      </c>
      <c r="I191" s="262"/>
      <c r="J191" s="258"/>
      <c r="K191" s="258"/>
      <c r="L191" s="263"/>
      <c r="M191" s="264"/>
      <c r="N191" s="265"/>
      <c r="O191" s="265"/>
      <c r="P191" s="265"/>
      <c r="Q191" s="265"/>
      <c r="R191" s="265"/>
      <c r="S191" s="265"/>
      <c r="T191" s="266"/>
      <c r="U191" s="15"/>
      <c r="V191" s="15"/>
      <c r="W191" s="15"/>
      <c r="X191" s="15"/>
      <c r="Y191" s="15"/>
      <c r="Z191" s="15"/>
      <c r="AA191" s="15"/>
      <c r="AB191" s="15"/>
      <c r="AC191" s="15"/>
      <c r="AD191" s="15"/>
      <c r="AE191" s="15"/>
      <c r="AT191" s="267" t="s">
        <v>146</v>
      </c>
      <c r="AU191" s="267" t="s">
        <v>89</v>
      </c>
      <c r="AV191" s="15" t="s">
        <v>142</v>
      </c>
      <c r="AW191" s="15" t="s">
        <v>38</v>
      </c>
      <c r="AX191" s="15" t="s">
        <v>87</v>
      </c>
      <c r="AY191" s="267" t="s">
        <v>135</v>
      </c>
    </row>
    <row r="192" spans="1:65" s="2" customFormat="1" ht="16.5" customHeight="1">
      <c r="A192" s="39"/>
      <c r="B192" s="40"/>
      <c r="C192" s="219" t="s">
        <v>278</v>
      </c>
      <c r="D192" s="219" t="s">
        <v>137</v>
      </c>
      <c r="E192" s="220" t="s">
        <v>279</v>
      </c>
      <c r="F192" s="221" t="s">
        <v>280</v>
      </c>
      <c r="G192" s="222" t="s">
        <v>140</v>
      </c>
      <c r="H192" s="223">
        <v>43</v>
      </c>
      <c r="I192" s="224"/>
      <c r="J192" s="225">
        <f>ROUND(I192*H192,2)</f>
        <v>0</v>
      </c>
      <c r="K192" s="221" t="s">
        <v>141</v>
      </c>
      <c r="L192" s="45"/>
      <c r="M192" s="226" t="s">
        <v>31</v>
      </c>
      <c r="N192" s="227" t="s">
        <v>50</v>
      </c>
      <c r="O192" s="85"/>
      <c r="P192" s="228">
        <f>O192*H192</f>
        <v>0</v>
      </c>
      <c r="Q192" s="228">
        <v>0.18776</v>
      </c>
      <c r="R192" s="228">
        <f>Q192*H192</f>
        <v>8.073680000000001</v>
      </c>
      <c r="S192" s="228">
        <v>0</v>
      </c>
      <c r="T192" s="229">
        <f>S192*H192</f>
        <v>0</v>
      </c>
      <c r="U192" s="39"/>
      <c r="V192" s="39"/>
      <c r="W192" s="39"/>
      <c r="X192" s="39"/>
      <c r="Y192" s="39"/>
      <c r="Z192" s="39"/>
      <c r="AA192" s="39"/>
      <c r="AB192" s="39"/>
      <c r="AC192" s="39"/>
      <c r="AD192" s="39"/>
      <c r="AE192" s="39"/>
      <c r="AR192" s="230" t="s">
        <v>142</v>
      </c>
      <c r="AT192" s="230" t="s">
        <v>137</v>
      </c>
      <c r="AU192" s="230" t="s">
        <v>89</v>
      </c>
      <c r="AY192" s="18" t="s">
        <v>135</v>
      </c>
      <c r="BE192" s="231">
        <f>IF(N192="základní",J192,0)</f>
        <v>0</v>
      </c>
      <c r="BF192" s="231">
        <f>IF(N192="snížená",J192,0)</f>
        <v>0</v>
      </c>
      <c r="BG192" s="231">
        <f>IF(N192="zákl. přenesená",J192,0)</f>
        <v>0</v>
      </c>
      <c r="BH192" s="231">
        <f>IF(N192="sníž. přenesená",J192,0)</f>
        <v>0</v>
      </c>
      <c r="BI192" s="231">
        <f>IF(N192="nulová",J192,0)</f>
        <v>0</v>
      </c>
      <c r="BJ192" s="18" t="s">
        <v>87</v>
      </c>
      <c r="BK192" s="231">
        <f>ROUND(I192*H192,2)</f>
        <v>0</v>
      </c>
      <c r="BL192" s="18" t="s">
        <v>142</v>
      </c>
      <c r="BM192" s="230" t="s">
        <v>281</v>
      </c>
    </row>
    <row r="193" spans="1:47" s="2" customFormat="1" ht="12">
      <c r="A193" s="39"/>
      <c r="B193" s="40"/>
      <c r="C193" s="41"/>
      <c r="D193" s="232" t="s">
        <v>144</v>
      </c>
      <c r="E193" s="41"/>
      <c r="F193" s="233" t="s">
        <v>282</v>
      </c>
      <c r="G193" s="41"/>
      <c r="H193" s="41"/>
      <c r="I193" s="137"/>
      <c r="J193" s="41"/>
      <c r="K193" s="41"/>
      <c r="L193" s="45"/>
      <c r="M193" s="234"/>
      <c r="N193" s="235"/>
      <c r="O193" s="85"/>
      <c r="P193" s="85"/>
      <c r="Q193" s="85"/>
      <c r="R193" s="85"/>
      <c r="S193" s="85"/>
      <c r="T193" s="86"/>
      <c r="U193" s="39"/>
      <c r="V193" s="39"/>
      <c r="W193" s="39"/>
      <c r="X193" s="39"/>
      <c r="Y193" s="39"/>
      <c r="Z193" s="39"/>
      <c r="AA193" s="39"/>
      <c r="AB193" s="39"/>
      <c r="AC193" s="39"/>
      <c r="AD193" s="39"/>
      <c r="AE193" s="39"/>
      <c r="AT193" s="18" t="s">
        <v>144</v>
      </c>
      <c r="AU193" s="18" t="s">
        <v>89</v>
      </c>
    </row>
    <row r="194" spans="1:51" s="13" customFormat="1" ht="12">
      <c r="A194" s="13"/>
      <c r="B194" s="236"/>
      <c r="C194" s="237"/>
      <c r="D194" s="232" t="s">
        <v>146</v>
      </c>
      <c r="E194" s="238" t="s">
        <v>31</v>
      </c>
      <c r="F194" s="239" t="s">
        <v>283</v>
      </c>
      <c r="G194" s="237"/>
      <c r="H194" s="240">
        <v>43</v>
      </c>
      <c r="I194" s="241"/>
      <c r="J194" s="237"/>
      <c r="K194" s="237"/>
      <c r="L194" s="242"/>
      <c r="M194" s="243"/>
      <c r="N194" s="244"/>
      <c r="O194" s="244"/>
      <c r="P194" s="244"/>
      <c r="Q194" s="244"/>
      <c r="R194" s="244"/>
      <c r="S194" s="244"/>
      <c r="T194" s="245"/>
      <c r="U194" s="13"/>
      <c r="V194" s="13"/>
      <c r="W194" s="13"/>
      <c r="X194" s="13"/>
      <c r="Y194" s="13"/>
      <c r="Z194" s="13"/>
      <c r="AA194" s="13"/>
      <c r="AB194" s="13"/>
      <c r="AC194" s="13"/>
      <c r="AD194" s="13"/>
      <c r="AE194" s="13"/>
      <c r="AT194" s="246" t="s">
        <v>146</v>
      </c>
      <c r="AU194" s="246" t="s">
        <v>89</v>
      </c>
      <c r="AV194" s="13" t="s">
        <v>89</v>
      </c>
      <c r="AW194" s="13" t="s">
        <v>38</v>
      </c>
      <c r="AX194" s="13" t="s">
        <v>79</v>
      </c>
      <c r="AY194" s="246" t="s">
        <v>135</v>
      </c>
    </row>
    <row r="195" spans="1:51" s="14" customFormat="1" ht="12">
      <c r="A195" s="14"/>
      <c r="B195" s="247"/>
      <c r="C195" s="248"/>
      <c r="D195" s="232" t="s">
        <v>146</v>
      </c>
      <c r="E195" s="249" t="s">
        <v>31</v>
      </c>
      <c r="F195" s="250" t="s">
        <v>148</v>
      </c>
      <c r="G195" s="248"/>
      <c r="H195" s="249" t="s">
        <v>31</v>
      </c>
      <c r="I195" s="251"/>
      <c r="J195" s="248"/>
      <c r="K195" s="248"/>
      <c r="L195" s="252"/>
      <c r="M195" s="253"/>
      <c r="N195" s="254"/>
      <c r="O195" s="254"/>
      <c r="P195" s="254"/>
      <c r="Q195" s="254"/>
      <c r="R195" s="254"/>
      <c r="S195" s="254"/>
      <c r="T195" s="255"/>
      <c r="U195" s="14"/>
      <c r="V195" s="14"/>
      <c r="W195" s="14"/>
      <c r="X195" s="14"/>
      <c r="Y195" s="14"/>
      <c r="Z195" s="14"/>
      <c r="AA195" s="14"/>
      <c r="AB195" s="14"/>
      <c r="AC195" s="14"/>
      <c r="AD195" s="14"/>
      <c r="AE195" s="14"/>
      <c r="AT195" s="256" t="s">
        <v>146</v>
      </c>
      <c r="AU195" s="256" t="s">
        <v>89</v>
      </c>
      <c r="AV195" s="14" t="s">
        <v>87</v>
      </c>
      <c r="AW195" s="14" t="s">
        <v>38</v>
      </c>
      <c r="AX195" s="14" t="s">
        <v>79</v>
      </c>
      <c r="AY195" s="256" t="s">
        <v>135</v>
      </c>
    </row>
    <row r="196" spans="1:51" s="15" customFormat="1" ht="12">
      <c r="A196" s="15"/>
      <c r="B196" s="257"/>
      <c r="C196" s="258"/>
      <c r="D196" s="232" t="s">
        <v>146</v>
      </c>
      <c r="E196" s="259" t="s">
        <v>31</v>
      </c>
      <c r="F196" s="260" t="s">
        <v>149</v>
      </c>
      <c r="G196" s="258"/>
      <c r="H196" s="261">
        <v>43</v>
      </c>
      <c r="I196" s="262"/>
      <c r="J196" s="258"/>
      <c r="K196" s="258"/>
      <c r="L196" s="263"/>
      <c r="M196" s="264"/>
      <c r="N196" s="265"/>
      <c r="O196" s="265"/>
      <c r="P196" s="265"/>
      <c r="Q196" s="265"/>
      <c r="R196" s="265"/>
      <c r="S196" s="265"/>
      <c r="T196" s="266"/>
      <c r="U196" s="15"/>
      <c r="V196" s="15"/>
      <c r="W196" s="15"/>
      <c r="X196" s="15"/>
      <c r="Y196" s="15"/>
      <c r="Z196" s="15"/>
      <c r="AA196" s="15"/>
      <c r="AB196" s="15"/>
      <c r="AC196" s="15"/>
      <c r="AD196" s="15"/>
      <c r="AE196" s="15"/>
      <c r="AT196" s="267" t="s">
        <v>146</v>
      </c>
      <c r="AU196" s="267" t="s">
        <v>89</v>
      </c>
      <c r="AV196" s="15" t="s">
        <v>142</v>
      </c>
      <c r="AW196" s="15" t="s">
        <v>38</v>
      </c>
      <c r="AX196" s="15" t="s">
        <v>87</v>
      </c>
      <c r="AY196" s="267" t="s">
        <v>135</v>
      </c>
    </row>
    <row r="197" spans="1:65" s="2" customFormat="1" ht="16.5" customHeight="1">
      <c r="A197" s="39"/>
      <c r="B197" s="40"/>
      <c r="C197" s="219" t="s">
        <v>284</v>
      </c>
      <c r="D197" s="219" t="s">
        <v>137</v>
      </c>
      <c r="E197" s="220" t="s">
        <v>285</v>
      </c>
      <c r="F197" s="221" t="s">
        <v>286</v>
      </c>
      <c r="G197" s="222" t="s">
        <v>140</v>
      </c>
      <c r="H197" s="223">
        <v>1234.4</v>
      </c>
      <c r="I197" s="224"/>
      <c r="J197" s="225">
        <f>ROUND(I197*H197,2)</f>
        <v>0</v>
      </c>
      <c r="K197" s="221" t="s">
        <v>31</v>
      </c>
      <c r="L197" s="45"/>
      <c r="M197" s="226" t="s">
        <v>31</v>
      </c>
      <c r="N197" s="227" t="s">
        <v>50</v>
      </c>
      <c r="O197" s="85"/>
      <c r="P197" s="228">
        <f>O197*H197</f>
        <v>0</v>
      </c>
      <c r="Q197" s="228">
        <v>0</v>
      </c>
      <c r="R197" s="228">
        <f>Q197*H197</f>
        <v>0</v>
      </c>
      <c r="S197" s="228">
        <v>0</v>
      </c>
      <c r="T197" s="229">
        <f>S197*H197</f>
        <v>0</v>
      </c>
      <c r="U197" s="39"/>
      <c r="V197" s="39"/>
      <c r="W197" s="39"/>
      <c r="X197" s="39"/>
      <c r="Y197" s="39"/>
      <c r="Z197" s="39"/>
      <c r="AA197" s="39"/>
      <c r="AB197" s="39"/>
      <c r="AC197" s="39"/>
      <c r="AD197" s="39"/>
      <c r="AE197" s="39"/>
      <c r="AR197" s="230" t="s">
        <v>142</v>
      </c>
      <c r="AT197" s="230" t="s">
        <v>137</v>
      </c>
      <c r="AU197" s="230" t="s">
        <v>89</v>
      </c>
      <c r="AY197" s="18" t="s">
        <v>135</v>
      </c>
      <c r="BE197" s="231">
        <f>IF(N197="základní",J197,0)</f>
        <v>0</v>
      </c>
      <c r="BF197" s="231">
        <f>IF(N197="snížená",J197,0)</f>
        <v>0</v>
      </c>
      <c r="BG197" s="231">
        <f>IF(N197="zákl. přenesená",J197,0)</f>
        <v>0</v>
      </c>
      <c r="BH197" s="231">
        <f>IF(N197="sníž. přenesená",J197,0)</f>
        <v>0</v>
      </c>
      <c r="BI197" s="231">
        <f>IF(N197="nulová",J197,0)</f>
        <v>0</v>
      </c>
      <c r="BJ197" s="18" t="s">
        <v>87</v>
      </c>
      <c r="BK197" s="231">
        <f>ROUND(I197*H197,2)</f>
        <v>0</v>
      </c>
      <c r="BL197" s="18" t="s">
        <v>142</v>
      </c>
      <c r="BM197" s="230" t="s">
        <v>287</v>
      </c>
    </row>
    <row r="198" spans="1:51" s="13" customFormat="1" ht="12">
      <c r="A198" s="13"/>
      <c r="B198" s="236"/>
      <c r="C198" s="237"/>
      <c r="D198" s="232" t="s">
        <v>146</v>
      </c>
      <c r="E198" s="238" t="s">
        <v>31</v>
      </c>
      <c r="F198" s="239" t="s">
        <v>277</v>
      </c>
      <c r="G198" s="237"/>
      <c r="H198" s="240">
        <v>1234.4</v>
      </c>
      <c r="I198" s="241"/>
      <c r="J198" s="237"/>
      <c r="K198" s="237"/>
      <c r="L198" s="242"/>
      <c r="M198" s="243"/>
      <c r="N198" s="244"/>
      <c r="O198" s="244"/>
      <c r="P198" s="244"/>
      <c r="Q198" s="244"/>
      <c r="R198" s="244"/>
      <c r="S198" s="244"/>
      <c r="T198" s="245"/>
      <c r="U198" s="13"/>
      <c r="V198" s="13"/>
      <c r="W198" s="13"/>
      <c r="X198" s="13"/>
      <c r="Y198" s="13"/>
      <c r="Z198" s="13"/>
      <c r="AA198" s="13"/>
      <c r="AB198" s="13"/>
      <c r="AC198" s="13"/>
      <c r="AD198" s="13"/>
      <c r="AE198" s="13"/>
      <c r="AT198" s="246" t="s">
        <v>146</v>
      </c>
      <c r="AU198" s="246" t="s">
        <v>89</v>
      </c>
      <c r="AV198" s="13" t="s">
        <v>89</v>
      </c>
      <c r="AW198" s="13" t="s">
        <v>38</v>
      </c>
      <c r="AX198" s="13" t="s">
        <v>79</v>
      </c>
      <c r="AY198" s="246" t="s">
        <v>135</v>
      </c>
    </row>
    <row r="199" spans="1:51" s="14" customFormat="1" ht="12">
      <c r="A199" s="14"/>
      <c r="B199" s="247"/>
      <c r="C199" s="248"/>
      <c r="D199" s="232" t="s">
        <v>146</v>
      </c>
      <c r="E199" s="249" t="s">
        <v>31</v>
      </c>
      <c r="F199" s="250" t="s">
        <v>288</v>
      </c>
      <c r="G199" s="248"/>
      <c r="H199" s="249" t="s">
        <v>31</v>
      </c>
      <c r="I199" s="251"/>
      <c r="J199" s="248"/>
      <c r="K199" s="248"/>
      <c r="L199" s="252"/>
      <c r="M199" s="253"/>
      <c r="N199" s="254"/>
      <c r="O199" s="254"/>
      <c r="P199" s="254"/>
      <c r="Q199" s="254"/>
      <c r="R199" s="254"/>
      <c r="S199" s="254"/>
      <c r="T199" s="255"/>
      <c r="U199" s="14"/>
      <c r="V199" s="14"/>
      <c r="W199" s="14"/>
      <c r="X199" s="14"/>
      <c r="Y199" s="14"/>
      <c r="Z199" s="14"/>
      <c r="AA199" s="14"/>
      <c r="AB199" s="14"/>
      <c r="AC199" s="14"/>
      <c r="AD199" s="14"/>
      <c r="AE199" s="14"/>
      <c r="AT199" s="256" t="s">
        <v>146</v>
      </c>
      <c r="AU199" s="256" t="s">
        <v>89</v>
      </c>
      <c r="AV199" s="14" t="s">
        <v>87</v>
      </c>
      <c r="AW199" s="14" t="s">
        <v>38</v>
      </c>
      <c r="AX199" s="14" t="s">
        <v>79</v>
      </c>
      <c r="AY199" s="256" t="s">
        <v>135</v>
      </c>
    </row>
    <row r="200" spans="1:51" s="15" customFormat="1" ht="12">
      <c r="A200" s="15"/>
      <c r="B200" s="257"/>
      <c r="C200" s="258"/>
      <c r="D200" s="232" t="s">
        <v>146</v>
      </c>
      <c r="E200" s="259" t="s">
        <v>31</v>
      </c>
      <c r="F200" s="260" t="s">
        <v>149</v>
      </c>
      <c r="G200" s="258"/>
      <c r="H200" s="261">
        <v>1234.4</v>
      </c>
      <c r="I200" s="262"/>
      <c r="J200" s="258"/>
      <c r="K200" s="258"/>
      <c r="L200" s="263"/>
      <c r="M200" s="264"/>
      <c r="N200" s="265"/>
      <c r="O200" s="265"/>
      <c r="P200" s="265"/>
      <c r="Q200" s="265"/>
      <c r="R200" s="265"/>
      <c r="S200" s="265"/>
      <c r="T200" s="266"/>
      <c r="U200" s="15"/>
      <c r="V200" s="15"/>
      <c r="W200" s="15"/>
      <c r="X200" s="15"/>
      <c r="Y200" s="15"/>
      <c r="Z200" s="15"/>
      <c r="AA200" s="15"/>
      <c r="AB200" s="15"/>
      <c r="AC200" s="15"/>
      <c r="AD200" s="15"/>
      <c r="AE200" s="15"/>
      <c r="AT200" s="267" t="s">
        <v>146</v>
      </c>
      <c r="AU200" s="267" t="s">
        <v>89</v>
      </c>
      <c r="AV200" s="15" t="s">
        <v>142</v>
      </c>
      <c r="AW200" s="15" t="s">
        <v>38</v>
      </c>
      <c r="AX200" s="15" t="s">
        <v>87</v>
      </c>
      <c r="AY200" s="267" t="s">
        <v>135</v>
      </c>
    </row>
    <row r="201" spans="1:65" s="2" customFormat="1" ht="16.5" customHeight="1">
      <c r="A201" s="39"/>
      <c r="B201" s="40"/>
      <c r="C201" s="219" t="s">
        <v>289</v>
      </c>
      <c r="D201" s="219" t="s">
        <v>137</v>
      </c>
      <c r="E201" s="220" t="s">
        <v>285</v>
      </c>
      <c r="F201" s="221" t="s">
        <v>286</v>
      </c>
      <c r="G201" s="222" t="s">
        <v>140</v>
      </c>
      <c r="H201" s="223">
        <v>739</v>
      </c>
      <c r="I201" s="224"/>
      <c r="J201" s="225">
        <f>ROUND(I201*H201,2)</f>
        <v>0</v>
      </c>
      <c r="K201" s="221" t="s">
        <v>31</v>
      </c>
      <c r="L201" s="45"/>
      <c r="M201" s="226" t="s">
        <v>31</v>
      </c>
      <c r="N201" s="227" t="s">
        <v>50</v>
      </c>
      <c r="O201" s="85"/>
      <c r="P201" s="228">
        <f>O201*H201</f>
        <v>0</v>
      </c>
      <c r="Q201" s="228">
        <v>0</v>
      </c>
      <c r="R201" s="228">
        <f>Q201*H201</f>
        <v>0</v>
      </c>
      <c r="S201" s="228">
        <v>0</v>
      </c>
      <c r="T201" s="229">
        <f>S201*H201</f>
        <v>0</v>
      </c>
      <c r="U201" s="39"/>
      <c r="V201" s="39"/>
      <c r="W201" s="39"/>
      <c r="X201" s="39"/>
      <c r="Y201" s="39"/>
      <c r="Z201" s="39"/>
      <c r="AA201" s="39"/>
      <c r="AB201" s="39"/>
      <c r="AC201" s="39"/>
      <c r="AD201" s="39"/>
      <c r="AE201" s="39"/>
      <c r="AR201" s="230" t="s">
        <v>142</v>
      </c>
      <c r="AT201" s="230" t="s">
        <v>137</v>
      </c>
      <c r="AU201" s="230" t="s">
        <v>89</v>
      </c>
      <c r="AY201" s="18" t="s">
        <v>135</v>
      </c>
      <c r="BE201" s="231">
        <f>IF(N201="základní",J201,0)</f>
        <v>0</v>
      </c>
      <c r="BF201" s="231">
        <f>IF(N201="snížená",J201,0)</f>
        <v>0</v>
      </c>
      <c r="BG201" s="231">
        <f>IF(N201="zákl. přenesená",J201,0)</f>
        <v>0</v>
      </c>
      <c r="BH201" s="231">
        <f>IF(N201="sníž. přenesená",J201,0)</f>
        <v>0</v>
      </c>
      <c r="BI201" s="231">
        <f>IF(N201="nulová",J201,0)</f>
        <v>0</v>
      </c>
      <c r="BJ201" s="18" t="s">
        <v>87</v>
      </c>
      <c r="BK201" s="231">
        <f>ROUND(I201*H201,2)</f>
        <v>0</v>
      </c>
      <c r="BL201" s="18" t="s">
        <v>142</v>
      </c>
      <c r="BM201" s="230" t="s">
        <v>290</v>
      </c>
    </row>
    <row r="202" spans="1:51" s="13" customFormat="1" ht="12">
      <c r="A202" s="13"/>
      <c r="B202" s="236"/>
      <c r="C202" s="237"/>
      <c r="D202" s="232" t="s">
        <v>146</v>
      </c>
      <c r="E202" s="238" t="s">
        <v>31</v>
      </c>
      <c r="F202" s="239" t="s">
        <v>261</v>
      </c>
      <c r="G202" s="237"/>
      <c r="H202" s="240">
        <v>739</v>
      </c>
      <c r="I202" s="241"/>
      <c r="J202" s="237"/>
      <c r="K202" s="237"/>
      <c r="L202" s="242"/>
      <c r="M202" s="243"/>
      <c r="N202" s="244"/>
      <c r="O202" s="244"/>
      <c r="P202" s="244"/>
      <c r="Q202" s="244"/>
      <c r="R202" s="244"/>
      <c r="S202" s="244"/>
      <c r="T202" s="245"/>
      <c r="U202" s="13"/>
      <c r="V202" s="13"/>
      <c r="W202" s="13"/>
      <c r="X202" s="13"/>
      <c r="Y202" s="13"/>
      <c r="Z202" s="13"/>
      <c r="AA202" s="13"/>
      <c r="AB202" s="13"/>
      <c r="AC202" s="13"/>
      <c r="AD202" s="13"/>
      <c r="AE202" s="13"/>
      <c r="AT202" s="246" t="s">
        <v>146</v>
      </c>
      <c r="AU202" s="246" t="s">
        <v>89</v>
      </c>
      <c r="AV202" s="13" t="s">
        <v>89</v>
      </c>
      <c r="AW202" s="13" t="s">
        <v>38</v>
      </c>
      <c r="AX202" s="13" t="s">
        <v>79</v>
      </c>
      <c r="AY202" s="246" t="s">
        <v>135</v>
      </c>
    </row>
    <row r="203" spans="1:51" s="14" customFormat="1" ht="12">
      <c r="A203" s="14"/>
      <c r="B203" s="247"/>
      <c r="C203" s="248"/>
      <c r="D203" s="232" t="s">
        <v>146</v>
      </c>
      <c r="E203" s="249" t="s">
        <v>31</v>
      </c>
      <c r="F203" s="250" t="s">
        <v>272</v>
      </c>
      <c r="G203" s="248"/>
      <c r="H203" s="249" t="s">
        <v>31</v>
      </c>
      <c r="I203" s="251"/>
      <c r="J203" s="248"/>
      <c r="K203" s="248"/>
      <c r="L203" s="252"/>
      <c r="M203" s="253"/>
      <c r="N203" s="254"/>
      <c r="O203" s="254"/>
      <c r="P203" s="254"/>
      <c r="Q203" s="254"/>
      <c r="R203" s="254"/>
      <c r="S203" s="254"/>
      <c r="T203" s="255"/>
      <c r="U203" s="14"/>
      <c r="V203" s="14"/>
      <c r="W203" s="14"/>
      <c r="X203" s="14"/>
      <c r="Y203" s="14"/>
      <c r="Z203" s="14"/>
      <c r="AA203" s="14"/>
      <c r="AB203" s="14"/>
      <c r="AC203" s="14"/>
      <c r="AD203" s="14"/>
      <c r="AE203" s="14"/>
      <c r="AT203" s="256" t="s">
        <v>146</v>
      </c>
      <c r="AU203" s="256" t="s">
        <v>89</v>
      </c>
      <c r="AV203" s="14" t="s">
        <v>87</v>
      </c>
      <c r="AW203" s="14" t="s">
        <v>38</v>
      </c>
      <c r="AX203" s="14" t="s">
        <v>79</v>
      </c>
      <c r="AY203" s="256" t="s">
        <v>135</v>
      </c>
    </row>
    <row r="204" spans="1:51" s="15" customFormat="1" ht="12">
      <c r="A204" s="15"/>
      <c r="B204" s="257"/>
      <c r="C204" s="258"/>
      <c r="D204" s="232" t="s">
        <v>146</v>
      </c>
      <c r="E204" s="259" t="s">
        <v>31</v>
      </c>
      <c r="F204" s="260" t="s">
        <v>149</v>
      </c>
      <c r="G204" s="258"/>
      <c r="H204" s="261">
        <v>739</v>
      </c>
      <c r="I204" s="262"/>
      <c r="J204" s="258"/>
      <c r="K204" s="258"/>
      <c r="L204" s="263"/>
      <c r="M204" s="264"/>
      <c r="N204" s="265"/>
      <c r="O204" s="265"/>
      <c r="P204" s="265"/>
      <c r="Q204" s="265"/>
      <c r="R204" s="265"/>
      <c r="S204" s="265"/>
      <c r="T204" s="266"/>
      <c r="U204" s="15"/>
      <c r="V204" s="15"/>
      <c r="W204" s="15"/>
      <c r="X204" s="15"/>
      <c r="Y204" s="15"/>
      <c r="Z204" s="15"/>
      <c r="AA204" s="15"/>
      <c r="AB204" s="15"/>
      <c r="AC204" s="15"/>
      <c r="AD204" s="15"/>
      <c r="AE204" s="15"/>
      <c r="AT204" s="267" t="s">
        <v>146</v>
      </c>
      <c r="AU204" s="267" t="s">
        <v>89</v>
      </c>
      <c r="AV204" s="15" t="s">
        <v>142</v>
      </c>
      <c r="AW204" s="15" t="s">
        <v>38</v>
      </c>
      <c r="AX204" s="15" t="s">
        <v>87</v>
      </c>
      <c r="AY204" s="267" t="s">
        <v>135</v>
      </c>
    </row>
    <row r="205" spans="1:65" s="2" customFormat="1" ht="21.75" customHeight="1">
      <c r="A205" s="39"/>
      <c r="B205" s="40"/>
      <c r="C205" s="219" t="s">
        <v>291</v>
      </c>
      <c r="D205" s="219" t="s">
        <v>137</v>
      </c>
      <c r="E205" s="220" t="s">
        <v>292</v>
      </c>
      <c r="F205" s="221" t="s">
        <v>293</v>
      </c>
      <c r="G205" s="222" t="s">
        <v>140</v>
      </c>
      <c r="H205" s="223">
        <v>739</v>
      </c>
      <c r="I205" s="224"/>
      <c r="J205" s="225">
        <f>ROUND(I205*H205,2)</f>
        <v>0</v>
      </c>
      <c r="K205" s="221" t="s">
        <v>141</v>
      </c>
      <c r="L205" s="45"/>
      <c r="M205" s="226" t="s">
        <v>31</v>
      </c>
      <c r="N205" s="227" t="s">
        <v>50</v>
      </c>
      <c r="O205" s="85"/>
      <c r="P205" s="228">
        <f>O205*H205</f>
        <v>0</v>
      </c>
      <c r="Q205" s="228">
        <v>0</v>
      </c>
      <c r="R205" s="228">
        <f>Q205*H205</f>
        <v>0</v>
      </c>
      <c r="S205" s="228">
        <v>0</v>
      </c>
      <c r="T205" s="229">
        <f>S205*H205</f>
        <v>0</v>
      </c>
      <c r="U205" s="39"/>
      <c r="V205" s="39"/>
      <c r="W205" s="39"/>
      <c r="X205" s="39"/>
      <c r="Y205" s="39"/>
      <c r="Z205" s="39"/>
      <c r="AA205" s="39"/>
      <c r="AB205" s="39"/>
      <c r="AC205" s="39"/>
      <c r="AD205" s="39"/>
      <c r="AE205" s="39"/>
      <c r="AR205" s="230" t="s">
        <v>142</v>
      </c>
      <c r="AT205" s="230" t="s">
        <v>137</v>
      </c>
      <c r="AU205" s="230" t="s">
        <v>89</v>
      </c>
      <c r="AY205" s="18" t="s">
        <v>135</v>
      </c>
      <c r="BE205" s="231">
        <f>IF(N205="základní",J205,0)</f>
        <v>0</v>
      </c>
      <c r="BF205" s="231">
        <f>IF(N205="snížená",J205,0)</f>
        <v>0</v>
      </c>
      <c r="BG205" s="231">
        <f>IF(N205="zákl. přenesená",J205,0)</f>
        <v>0</v>
      </c>
      <c r="BH205" s="231">
        <f>IF(N205="sníž. přenesená",J205,0)</f>
        <v>0</v>
      </c>
      <c r="BI205" s="231">
        <f>IF(N205="nulová",J205,0)</f>
        <v>0</v>
      </c>
      <c r="BJ205" s="18" t="s">
        <v>87</v>
      </c>
      <c r="BK205" s="231">
        <f>ROUND(I205*H205,2)</f>
        <v>0</v>
      </c>
      <c r="BL205" s="18" t="s">
        <v>142</v>
      </c>
      <c r="BM205" s="230" t="s">
        <v>294</v>
      </c>
    </row>
    <row r="206" spans="1:51" s="13" customFormat="1" ht="12">
      <c r="A206" s="13"/>
      <c r="B206" s="236"/>
      <c r="C206" s="237"/>
      <c r="D206" s="232" t="s">
        <v>146</v>
      </c>
      <c r="E206" s="238" t="s">
        <v>31</v>
      </c>
      <c r="F206" s="239" t="s">
        <v>261</v>
      </c>
      <c r="G206" s="237"/>
      <c r="H206" s="240">
        <v>739</v>
      </c>
      <c r="I206" s="241"/>
      <c r="J206" s="237"/>
      <c r="K206" s="237"/>
      <c r="L206" s="242"/>
      <c r="M206" s="243"/>
      <c r="N206" s="244"/>
      <c r="O206" s="244"/>
      <c r="P206" s="244"/>
      <c r="Q206" s="244"/>
      <c r="R206" s="244"/>
      <c r="S206" s="244"/>
      <c r="T206" s="245"/>
      <c r="U206" s="13"/>
      <c r="V206" s="13"/>
      <c r="W206" s="13"/>
      <c r="X206" s="13"/>
      <c r="Y206" s="13"/>
      <c r="Z206" s="13"/>
      <c r="AA206" s="13"/>
      <c r="AB206" s="13"/>
      <c r="AC206" s="13"/>
      <c r="AD206" s="13"/>
      <c r="AE206" s="13"/>
      <c r="AT206" s="246" t="s">
        <v>146</v>
      </c>
      <c r="AU206" s="246" t="s">
        <v>89</v>
      </c>
      <c r="AV206" s="13" t="s">
        <v>89</v>
      </c>
      <c r="AW206" s="13" t="s">
        <v>38</v>
      </c>
      <c r="AX206" s="13" t="s">
        <v>79</v>
      </c>
      <c r="AY206" s="246" t="s">
        <v>135</v>
      </c>
    </row>
    <row r="207" spans="1:51" s="14" customFormat="1" ht="12">
      <c r="A207" s="14"/>
      <c r="B207" s="247"/>
      <c r="C207" s="248"/>
      <c r="D207" s="232" t="s">
        <v>146</v>
      </c>
      <c r="E207" s="249" t="s">
        <v>31</v>
      </c>
      <c r="F207" s="250" t="s">
        <v>272</v>
      </c>
      <c r="G207" s="248"/>
      <c r="H207" s="249" t="s">
        <v>31</v>
      </c>
      <c r="I207" s="251"/>
      <c r="J207" s="248"/>
      <c r="K207" s="248"/>
      <c r="L207" s="252"/>
      <c r="M207" s="253"/>
      <c r="N207" s="254"/>
      <c r="O207" s="254"/>
      <c r="P207" s="254"/>
      <c r="Q207" s="254"/>
      <c r="R207" s="254"/>
      <c r="S207" s="254"/>
      <c r="T207" s="255"/>
      <c r="U207" s="14"/>
      <c r="V207" s="14"/>
      <c r="W207" s="14"/>
      <c r="X207" s="14"/>
      <c r="Y207" s="14"/>
      <c r="Z207" s="14"/>
      <c r="AA207" s="14"/>
      <c r="AB207" s="14"/>
      <c r="AC207" s="14"/>
      <c r="AD207" s="14"/>
      <c r="AE207" s="14"/>
      <c r="AT207" s="256" t="s">
        <v>146</v>
      </c>
      <c r="AU207" s="256" t="s">
        <v>89</v>
      </c>
      <c r="AV207" s="14" t="s">
        <v>87</v>
      </c>
      <c r="AW207" s="14" t="s">
        <v>38</v>
      </c>
      <c r="AX207" s="14" t="s">
        <v>79</v>
      </c>
      <c r="AY207" s="256" t="s">
        <v>135</v>
      </c>
    </row>
    <row r="208" spans="1:51" s="15" customFormat="1" ht="12">
      <c r="A208" s="15"/>
      <c r="B208" s="257"/>
      <c r="C208" s="258"/>
      <c r="D208" s="232" t="s">
        <v>146</v>
      </c>
      <c r="E208" s="259" t="s">
        <v>31</v>
      </c>
      <c r="F208" s="260" t="s">
        <v>149</v>
      </c>
      <c r="G208" s="258"/>
      <c r="H208" s="261">
        <v>739</v>
      </c>
      <c r="I208" s="262"/>
      <c r="J208" s="258"/>
      <c r="K208" s="258"/>
      <c r="L208" s="263"/>
      <c r="M208" s="264"/>
      <c r="N208" s="265"/>
      <c r="O208" s="265"/>
      <c r="P208" s="265"/>
      <c r="Q208" s="265"/>
      <c r="R208" s="265"/>
      <c r="S208" s="265"/>
      <c r="T208" s="266"/>
      <c r="U208" s="15"/>
      <c r="V208" s="15"/>
      <c r="W208" s="15"/>
      <c r="X208" s="15"/>
      <c r="Y208" s="15"/>
      <c r="Z208" s="15"/>
      <c r="AA208" s="15"/>
      <c r="AB208" s="15"/>
      <c r="AC208" s="15"/>
      <c r="AD208" s="15"/>
      <c r="AE208" s="15"/>
      <c r="AT208" s="267" t="s">
        <v>146</v>
      </c>
      <c r="AU208" s="267" t="s">
        <v>89</v>
      </c>
      <c r="AV208" s="15" t="s">
        <v>142</v>
      </c>
      <c r="AW208" s="15" t="s">
        <v>38</v>
      </c>
      <c r="AX208" s="15" t="s">
        <v>87</v>
      </c>
      <c r="AY208" s="267" t="s">
        <v>135</v>
      </c>
    </row>
    <row r="209" spans="1:65" s="2" customFormat="1" ht="21.75" customHeight="1">
      <c r="A209" s="39"/>
      <c r="B209" s="40"/>
      <c r="C209" s="219" t="s">
        <v>295</v>
      </c>
      <c r="D209" s="219" t="s">
        <v>137</v>
      </c>
      <c r="E209" s="220" t="s">
        <v>296</v>
      </c>
      <c r="F209" s="221" t="s">
        <v>297</v>
      </c>
      <c r="G209" s="222" t="s">
        <v>140</v>
      </c>
      <c r="H209" s="223">
        <v>1234.4</v>
      </c>
      <c r="I209" s="224"/>
      <c r="J209" s="225">
        <f>ROUND(I209*H209,2)</f>
        <v>0</v>
      </c>
      <c r="K209" s="221" t="s">
        <v>141</v>
      </c>
      <c r="L209" s="45"/>
      <c r="M209" s="226" t="s">
        <v>31</v>
      </c>
      <c r="N209" s="227" t="s">
        <v>50</v>
      </c>
      <c r="O209" s="85"/>
      <c r="P209" s="228">
        <f>O209*H209</f>
        <v>0</v>
      </c>
      <c r="Q209" s="228">
        <v>0</v>
      </c>
      <c r="R209" s="228">
        <f>Q209*H209</f>
        <v>0</v>
      </c>
      <c r="S209" s="228">
        <v>0</v>
      </c>
      <c r="T209" s="229">
        <f>S209*H209</f>
        <v>0</v>
      </c>
      <c r="U209" s="39"/>
      <c r="V209" s="39"/>
      <c r="W209" s="39"/>
      <c r="X209" s="39"/>
      <c r="Y209" s="39"/>
      <c r="Z209" s="39"/>
      <c r="AA209" s="39"/>
      <c r="AB209" s="39"/>
      <c r="AC209" s="39"/>
      <c r="AD209" s="39"/>
      <c r="AE209" s="39"/>
      <c r="AR209" s="230" t="s">
        <v>142</v>
      </c>
      <c r="AT209" s="230" t="s">
        <v>137</v>
      </c>
      <c r="AU209" s="230" t="s">
        <v>89</v>
      </c>
      <c r="AY209" s="18" t="s">
        <v>135</v>
      </c>
      <c r="BE209" s="231">
        <f>IF(N209="základní",J209,0)</f>
        <v>0</v>
      </c>
      <c r="BF209" s="231">
        <f>IF(N209="snížená",J209,0)</f>
        <v>0</v>
      </c>
      <c r="BG209" s="231">
        <f>IF(N209="zákl. přenesená",J209,0)</f>
        <v>0</v>
      </c>
      <c r="BH209" s="231">
        <f>IF(N209="sníž. přenesená",J209,0)</f>
        <v>0</v>
      </c>
      <c r="BI209" s="231">
        <f>IF(N209="nulová",J209,0)</f>
        <v>0</v>
      </c>
      <c r="BJ209" s="18" t="s">
        <v>87</v>
      </c>
      <c r="BK209" s="231">
        <f>ROUND(I209*H209,2)</f>
        <v>0</v>
      </c>
      <c r="BL209" s="18" t="s">
        <v>142</v>
      </c>
      <c r="BM209" s="230" t="s">
        <v>298</v>
      </c>
    </row>
    <row r="210" spans="1:51" s="13" customFormat="1" ht="12">
      <c r="A210" s="13"/>
      <c r="B210" s="236"/>
      <c r="C210" s="237"/>
      <c r="D210" s="232" t="s">
        <v>146</v>
      </c>
      <c r="E210" s="238" t="s">
        <v>31</v>
      </c>
      <c r="F210" s="239" t="s">
        <v>277</v>
      </c>
      <c r="G210" s="237"/>
      <c r="H210" s="240">
        <v>1234.4</v>
      </c>
      <c r="I210" s="241"/>
      <c r="J210" s="237"/>
      <c r="K210" s="237"/>
      <c r="L210" s="242"/>
      <c r="M210" s="243"/>
      <c r="N210" s="244"/>
      <c r="O210" s="244"/>
      <c r="P210" s="244"/>
      <c r="Q210" s="244"/>
      <c r="R210" s="244"/>
      <c r="S210" s="244"/>
      <c r="T210" s="245"/>
      <c r="U210" s="13"/>
      <c r="V210" s="13"/>
      <c r="W210" s="13"/>
      <c r="X210" s="13"/>
      <c r="Y210" s="13"/>
      <c r="Z210" s="13"/>
      <c r="AA210" s="13"/>
      <c r="AB210" s="13"/>
      <c r="AC210" s="13"/>
      <c r="AD210" s="13"/>
      <c r="AE210" s="13"/>
      <c r="AT210" s="246" t="s">
        <v>146</v>
      </c>
      <c r="AU210" s="246" t="s">
        <v>89</v>
      </c>
      <c r="AV210" s="13" t="s">
        <v>89</v>
      </c>
      <c r="AW210" s="13" t="s">
        <v>38</v>
      </c>
      <c r="AX210" s="13" t="s">
        <v>79</v>
      </c>
      <c r="AY210" s="246" t="s">
        <v>135</v>
      </c>
    </row>
    <row r="211" spans="1:51" s="14" customFormat="1" ht="12">
      <c r="A211" s="14"/>
      <c r="B211" s="247"/>
      <c r="C211" s="248"/>
      <c r="D211" s="232" t="s">
        <v>146</v>
      </c>
      <c r="E211" s="249" t="s">
        <v>31</v>
      </c>
      <c r="F211" s="250" t="s">
        <v>299</v>
      </c>
      <c r="G211" s="248"/>
      <c r="H211" s="249" t="s">
        <v>31</v>
      </c>
      <c r="I211" s="251"/>
      <c r="J211" s="248"/>
      <c r="K211" s="248"/>
      <c r="L211" s="252"/>
      <c r="M211" s="253"/>
      <c r="N211" s="254"/>
      <c r="O211" s="254"/>
      <c r="P211" s="254"/>
      <c r="Q211" s="254"/>
      <c r="R211" s="254"/>
      <c r="S211" s="254"/>
      <c r="T211" s="255"/>
      <c r="U211" s="14"/>
      <c r="V211" s="14"/>
      <c r="W211" s="14"/>
      <c r="X211" s="14"/>
      <c r="Y211" s="14"/>
      <c r="Z211" s="14"/>
      <c r="AA211" s="14"/>
      <c r="AB211" s="14"/>
      <c r="AC211" s="14"/>
      <c r="AD211" s="14"/>
      <c r="AE211" s="14"/>
      <c r="AT211" s="256" t="s">
        <v>146</v>
      </c>
      <c r="AU211" s="256" t="s">
        <v>89</v>
      </c>
      <c r="AV211" s="14" t="s">
        <v>87</v>
      </c>
      <c r="AW211" s="14" t="s">
        <v>38</v>
      </c>
      <c r="AX211" s="14" t="s">
        <v>79</v>
      </c>
      <c r="AY211" s="256" t="s">
        <v>135</v>
      </c>
    </row>
    <row r="212" spans="1:51" s="15" customFormat="1" ht="12">
      <c r="A212" s="15"/>
      <c r="B212" s="257"/>
      <c r="C212" s="258"/>
      <c r="D212" s="232" t="s">
        <v>146</v>
      </c>
      <c r="E212" s="259" t="s">
        <v>31</v>
      </c>
      <c r="F212" s="260" t="s">
        <v>149</v>
      </c>
      <c r="G212" s="258"/>
      <c r="H212" s="261">
        <v>1234.4</v>
      </c>
      <c r="I212" s="262"/>
      <c r="J212" s="258"/>
      <c r="K212" s="258"/>
      <c r="L212" s="263"/>
      <c r="M212" s="264"/>
      <c r="N212" s="265"/>
      <c r="O212" s="265"/>
      <c r="P212" s="265"/>
      <c r="Q212" s="265"/>
      <c r="R212" s="265"/>
      <c r="S212" s="265"/>
      <c r="T212" s="266"/>
      <c r="U212" s="15"/>
      <c r="V212" s="15"/>
      <c r="W212" s="15"/>
      <c r="X212" s="15"/>
      <c r="Y212" s="15"/>
      <c r="Z212" s="15"/>
      <c r="AA212" s="15"/>
      <c r="AB212" s="15"/>
      <c r="AC212" s="15"/>
      <c r="AD212" s="15"/>
      <c r="AE212" s="15"/>
      <c r="AT212" s="267" t="s">
        <v>146</v>
      </c>
      <c r="AU212" s="267" t="s">
        <v>89</v>
      </c>
      <c r="AV212" s="15" t="s">
        <v>142</v>
      </c>
      <c r="AW212" s="15" t="s">
        <v>38</v>
      </c>
      <c r="AX212" s="15" t="s">
        <v>87</v>
      </c>
      <c r="AY212" s="267" t="s">
        <v>135</v>
      </c>
    </row>
    <row r="213" spans="1:65" s="2" customFormat="1" ht="33" customHeight="1">
      <c r="A213" s="39"/>
      <c r="B213" s="40"/>
      <c r="C213" s="219" t="s">
        <v>300</v>
      </c>
      <c r="D213" s="219" t="s">
        <v>137</v>
      </c>
      <c r="E213" s="220" t="s">
        <v>301</v>
      </c>
      <c r="F213" s="221" t="s">
        <v>302</v>
      </c>
      <c r="G213" s="222" t="s">
        <v>140</v>
      </c>
      <c r="H213" s="223">
        <v>190.1</v>
      </c>
      <c r="I213" s="224"/>
      <c r="J213" s="225">
        <f>ROUND(I213*H213,2)</f>
        <v>0</v>
      </c>
      <c r="K213" s="221" t="s">
        <v>141</v>
      </c>
      <c r="L213" s="45"/>
      <c r="M213" s="226" t="s">
        <v>31</v>
      </c>
      <c r="N213" s="227" t="s">
        <v>50</v>
      </c>
      <c r="O213" s="85"/>
      <c r="P213" s="228">
        <f>O213*H213</f>
        <v>0</v>
      </c>
      <c r="Q213" s="228">
        <v>0.08425</v>
      </c>
      <c r="R213" s="228">
        <f>Q213*H213</f>
        <v>16.015925</v>
      </c>
      <c r="S213" s="228">
        <v>0</v>
      </c>
      <c r="T213" s="229">
        <f>S213*H213</f>
        <v>0</v>
      </c>
      <c r="U213" s="39"/>
      <c r="V213" s="39"/>
      <c r="W213" s="39"/>
      <c r="X213" s="39"/>
      <c r="Y213" s="39"/>
      <c r="Z213" s="39"/>
      <c r="AA213" s="39"/>
      <c r="AB213" s="39"/>
      <c r="AC213" s="39"/>
      <c r="AD213" s="39"/>
      <c r="AE213" s="39"/>
      <c r="AR213" s="230" t="s">
        <v>142</v>
      </c>
      <c r="AT213" s="230" t="s">
        <v>137</v>
      </c>
      <c r="AU213" s="230" t="s">
        <v>89</v>
      </c>
      <c r="AY213" s="18" t="s">
        <v>135</v>
      </c>
      <c r="BE213" s="231">
        <f>IF(N213="základní",J213,0)</f>
        <v>0</v>
      </c>
      <c r="BF213" s="231">
        <f>IF(N213="snížená",J213,0)</f>
        <v>0</v>
      </c>
      <c r="BG213" s="231">
        <f>IF(N213="zákl. přenesená",J213,0)</f>
        <v>0</v>
      </c>
      <c r="BH213" s="231">
        <f>IF(N213="sníž. přenesená",J213,0)</f>
        <v>0</v>
      </c>
      <c r="BI213" s="231">
        <f>IF(N213="nulová",J213,0)</f>
        <v>0</v>
      </c>
      <c r="BJ213" s="18" t="s">
        <v>87</v>
      </c>
      <c r="BK213" s="231">
        <f>ROUND(I213*H213,2)</f>
        <v>0</v>
      </c>
      <c r="BL213" s="18" t="s">
        <v>142</v>
      </c>
      <c r="BM213" s="230" t="s">
        <v>303</v>
      </c>
    </row>
    <row r="214" spans="1:47" s="2" customFormat="1" ht="12">
      <c r="A214" s="39"/>
      <c r="B214" s="40"/>
      <c r="C214" s="41"/>
      <c r="D214" s="232" t="s">
        <v>144</v>
      </c>
      <c r="E214" s="41"/>
      <c r="F214" s="233" t="s">
        <v>304</v>
      </c>
      <c r="G214" s="41"/>
      <c r="H214" s="41"/>
      <c r="I214" s="137"/>
      <c r="J214" s="41"/>
      <c r="K214" s="41"/>
      <c r="L214" s="45"/>
      <c r="M214" s="234"/>
      <c r="N214" s="235"/>
      <c r="O214" s="85"/>
      <c r="P214" s="85"/>
      <c r="Q214" s="85"/>
      <c r="R214" s="85"/>
      <c r="S214" s="85"/>
      <c r="T214" s="86"/>
      <c r="U214" s="39"/>
      <c r="V214" s="39"/>
      <c r="W214" s="39"/>
      <c r="X214" s="39"/>
      <c r="Y214" s="39"/>
      <c r="Z214" s="39"/>
      <c r="AA214" s="39"/>
      <c r="AB214" s="39"/>
      <c r="AC214" s="39"/>
      <c r="AD214" s="39"/>
      <c r="AE214" s="39"/>
      <c r="AT214" s="18" t="s">
        <v>144</v>
      </c>
      <c r="AU214" s="18" t="s">
        <v>89</v>
      </c>
    </row>
    <row r="215" spans="1:51" s="13" customFormat="1" ht="12">
      <c r="A215" s="13"/>
      <c r="B215" s="236"/>
      <c r="C215" s="237"/>
      <c r="D215" s="232" t="s">
        <v>146</v>
      </c>
      <c r="E215" s="238" t="s">
        <v>31</v>
      </c>
      <c r="F215" s="239" t="s">
        <v>305</v>
      </c>
      <c r="G215" s="237"/>
      <c r="H215" s="240">
        <v>17.7</v>
      </c>
      <c r="I215" s="241"/>
      <c r="J215" s="237"/>
      <c r="K215" s="237"/>
      <c r="L215" s="242"/>
      <c r="M215" s="243"/>
      <c r="N215" s="244"/>
      <c r="O215" s="244"/>
      <c r="P215" s="244"/>
      <c r="Q215" s="244"/>
      <c r="R215" s="244"/>
      <c r="S215" s="244"/>
      <c r="T215" s="245"/>
      <c r="U215" s="13"/>
      <c r="V215" s="13"/>
      <c r="W215" s="13"/>
      <c r="X215" s="13"/>
      <c r="Y215" s="13"/>
      <c r="Z215" s="13"/>
      <c r="AA215" s="13"/>
      <c r="AB215" s="13"/>
      <c r="AC215" s="13"/>
      <c r="AD215" s="13"/>
      <c r="AE215" s="13"/>
      <c r="AT215" s="246" t="s">
        <v>146</v>
      </c>
      <c r="AU215" s="246" t="s">
        <v>89</v>
      </c>
      <c r="AV215" s="13" t="s">
        <v>89</v>
      </c>
      <c r="AW215" s="13" t="s">
        <v>38</v>
      </c>
      <c r="AX215" s="13" t="s">
        <v>79</v>
      </c>
      <c r="AY215" s="246" t="s">
        <v>135</v>
      </c>
    </row>
    <row r="216" spans="1:51" s="14" customFormat="1" ht="12">
      <c r="A216" s="14"/>
      <c r="B216" s="247"/>
      <c r="C216" s="248"/>
      <c r="D216" s="232" t="s">
        <v>146</v>
      </c>
      <c r="E216" s="249" t="s">
        <v>31</v>
      </c>
      <c r="F216" s="250" t="s">
        <v>306</v>
      </c>
      <c r="G216" s="248"/>
      <c r="H216" s="249" t="s">
        <v>31</v>
      </c>
      <c r="I216" s="251"/>
      <c r="J216" s="248"/>
      <c r="K216" s="248"/>
      <c r="L216" s="252"/>
      <c r="M216" s="253"/>
      <c r="N216" s="254"/>
      <c r="O216" s="254"/>
      <c r="P216" s="254"/>
      <c r="Q216" s="254"/>
      <c r="R216" s="254"/>
      <c r="S216" s="254"/>
      <c r="T216" s="255"/>
      <c r="U216" s="14"/>
      <c r="V216" s="14"/>
      <c r="W216" s="14"/>
      <c r="X216" s="14"/>
      <c r="Y216" s="14"/>
      <c r="Z216" s="14"/>
      <c r="AA216" s="14"/>
      <c r="AB216" s="14"/>
      <c r="AC216" s="14"/>
      <c r="AD216" s="14"/>
      <c r="AE216" s="14"/>
      <c r="AT216" s="256" t="s">
        <v>146</v>
      </c>
      <c r="AU216" s="256" t="s">
        <v>89</v>
      </c>
      <c r="AV216" s="14" t="s">
        <v>87</v>
      </c>
      <c r="AW216" s="14" t="s">
        <v>38</v>
      </c>
      <c r="AX216" s="14" t="s">
        <v>79</v>
      </c>
      <c r="AY216" s="256" t="s">
        <v>135</v>
      </c>
    </row>
    <row r="217" spans="1:51" s="13" customFormat="1" ht="12">
      <c r="A217" s="13"/>
      <c r="B217" s="236"/>
      <c r="C217" s="237"/>
      <c r="D217" s="232" t="s">
        <v>146</v>
      </c>
      <c r="E217" s="238" t="s">
        <v>31</v>
      </c>
      <c r="F217" s="239" t="s">
        <v>307</v>
      </c>
      <c r="G217" s="237"/>
      <c r="H217" s="240">
        <v>73.9</v>
      </c>
      <c r="I217" s="241"/>
      <c r="J217" s="237"/>
      <c r="K217" s="237"/>
      <c r="L217" s="242"/>
      <c r="M217" s="243"/>
      <c r="N217" s="244"/>
      <c r="O217" s="244"/>
      <c r="P217" s="244"/>
      <c r="Q217" s="244"/>
      <c r="R217" s="244"/>
      <c r="S217" s="244"/>
      <c r="T217" s="245"/>
      <c r="U217" s="13"/>
      <c r="V217" s="13"/>
      <c r="W217" s="13"/>
      <c r="X217" s="13"/>
      <c r="Y217" s="13"/>
      <c r="Z217" s="13"/>
      <c r="AA217" s="13"/>
      <c r="AB217" s="13"/>
      <c r="AC217" s="13"/>
      <c r="AD217" s="13"/>
      <c r="AE217" s="13"/>
      <c r="AT217" s="246" t="s">
        <v>146</v>
      </c>
      <c r="AU217" s="246" t="s">
        <v>89</v>
      </c>
      <c r="AV217" s="13" t="s">
        <v>89</v>
      </c>
      <c r="AW217" s="13" t="s">
        <v>38</v>
      </c>
      <c r="AX217" s="13" t="s">
        <v>79</v>
      </c>
      <c r="AY217" s="246" t="s">
        <v>135</v>
      </c>
    </row>
    <row r="218" spans="1:51" s="14" customFormat="1" ht="12">
      <c r="A218" s="14"/>
      <c r="B218" s="247"/>
      <c r="C218" s="248"/>
      <c r="D218" s="232" t="s">
        <v>146</v>
      </c>
      <c r="E218" s="249" t="s">
        <v>31</v>
      </c>
      <c r="F218" s="250" t="s">
        <v>308</v>
      </c>
      <c r="G218" s="248"/>
      <c r="H218" s="249" t="s">
        <v>31</v>
      </c>
      <c r="I218" s="251"/>
      <c r="J218" s="248"/>
      <c r="K218" s="248"/>
      <c r="L218" s="252"/>
      <c r="M218" s="253"/>
      <c r="N218" s="254"/>
      <c r="O218" s="254"/>
      <c r="P218" s="254"/>
      <c r="Q218" s="254"/>
      <c r="R218" s="254"/>
      <c r="S218" s="254"/>
      <c r="T218" s="255"/>
      <c r="U218" s="14"/>
      <c r="V218" s="14"/>
      <c r="W218" s="14"/>
      <c r="X218" s="14"/>
      <c r="Y218" s="14"/>
      <c r="Z218" s="14"/>
      <c r="AA218" s="14"/>
      <c r="AB218" s="14"/>
      <c r="AC218" s="14"/>
      <c r="AD218" s="14"/>
      <c r="AE218" s="14"/>
      <c r="AT218" s="256" t="s">
        <v>146</v>
      </c>
      <c r="AU218" s="256" t="s">
        <v>89</v>
      </c>
      <c r="AV218" s="14" t="s">
        <v>87</v>
      </c>
      <c r="AW218" s="14" t="s">
        <v>38</v>
      </c>
      <c r="AX218" s="14" t="s">
        <v>79</v>
      </c>
      <c r="AY218" s="256" t="s">
        <v>135</v>
      </c>
    </row>
    <row r="219" spans="1:51" s="13" customFormat="1" ht="12">
      <c r="A219" s="13"/>
      <c r="B219" s="236"/>
      <c r="C219" s="237"/>
      <c r="D219" s="232" t="s">
        <v>146</v>
      </c>
      <c r="E219" s="238" t="s">
        <v>31</v>
      </c>
      <c r="F219" s="239" t="s">
        <v>309</v>
      </c>
      <c r="G219" s="237"/>
      <c r="H219" s="240">
        <v>14.4</v>
      </c>
      <c r="I219" s="241"/>
      <c r="J219" s="237"/>
      <c r="K219" s="237"/>
      <c r="L219" s="242"/>
      <c r="M219" s="243"/>
      <c r="N219" s="244"/>
      <c r="O219" s="244"/>
      <c r="P219" s="244"/>
      <c r="Q219" s="244"/>
      <c r="R219" s="244"/>
      <c r="S219" s="244"/>
      <c r="T219" s="245"/>
      <c r="U219" s="13"/>
      <c r="V219" s="13"/>
      <c r="W219" s="13"/>
      <c r="X219" s="13"/>
      <c r="Y219" s="13"/>
      <c r="Z219" s="13"/>
      <c r="AA219" s="13"/>
      <c r="AB219" s="13"/>
      <c r="AC219" s="13"/>
      <c r="AD219" s="13"/>
      <c r="AE219" s="13"/>
      <c r="AT219" s="246" t="s">
        <v>146</v>
      </c>
      <c r="AU219" s="246" t="s">
        <v>89</v>
      </c>
      <c r="AV219" s="13" t="s">
        <v>89</v>
      </c>
      <c r="AW219" s="13" t="s">
        <v>38</v>
      </c>
      <c r="AX219" s="13" t="s">
        <v>79</v>
      </c>
      <c r="AY219" s="246" t="s">
        <v>135</v>
      </c>
    </row>
    <row r="220" spans="1:51" s="14" customFormat="1" ht="12">
      <c r="A220" s="14"/>
      <c r="B220" s="247"/>
      <c r="C220" s="248"/>
      <c r="D220" s="232" t="s">
        <v>146</v>
      </c>
      <c r="E220" s="249" t="s">
        <v>31</v>
      </c>
      <c r="F220" s="250" t="s">
        <v>310</v>
      </c>
      <c r="G220" s="248"/>
      <c r="H220" s="249" t="s">
        <v>31</v>
      </c>
      <c r="I220" s="251"/>
      <c r="J220" s="248"/>
      <c r="K220" s="248"/>
      <c r="L220" s="252"/>
      <c r="M220" s="253"/>
      <c r="N220" s="254"/>
      <c r="O220" s="254"/>
      <c r="P220" s="254"/>
      <c r="Q220" s="254"/>
      <c r="R220" s="254"/>
      <c r="S220" s="254"/>
      <c r="T220" s="255"/>
      <c r="U220" s="14"/>
      <c r="V220" s="14"/>
      <c r="W220" s="14"/>
      <c r="X220" s="14"/>
      <c r="Y220" s="14"/>
      <c r="Z220" s="14"/>
      <c r="AA220" s="14"/>
      <c r="AB220" s="14"/>
      <c r="AC220" s="14"/>
      <c r="AD220" s="14"/>
      <c r="AE220" s="14"/>
      <c r="AT220" s="256" t="s">
        <v>146</v>
      </c>
      <c r="AU220" s="256" t="s">
        <v>89</v>
      </c>
      <c r="AV220" s="14" t="s">
        <v>87</v>
      </c>
      <c r="AW220" s="14" t="s">
        <v>38</v>
      </c>
      <c r="AX220" s="14" t="s">
        <v>79</v>
      </c>
      <c r="AY220" s="256" t="s">
        <v>135</v>
      </c>
    </row>
    <row r="221" spans="1:51" s="13" customFormat="1" ht="12">
      <c r="A221" s="13"/>
      <c r="B221" s="236"/>
      <c r="C221" s="237"/>
      <c r="D221" s="232" t="s">
        <v>146</v>
      </c>
      <c r="E221" s="238" t="s">
        <v>31</v>
      </c>
      <c r="F221" s="239" t="s">
        <v>311</v>
      </c>
      <c r="G221" s="237"/>
      <c r="H221" s="240">
        <v>7.5</v>
      </c>
      <c r="I221" s="241"/>
      <c r="J221" s="237"/>
      <c r="K221" s="237"/>
      <c r="L221" s="242"/>
      <c r="M221" s="243"/>
      <c r="N221" s="244"/>
      <c r="O221" s="244"/>
      <c r="P221" s="244"/>
      <c r="Q221" s="244"/>
      <c r="R221" s="244"/>
      <c r="S221" s="244"/>
      <c r="T221" s="245"/>
      <c r="U221" s="13"/>
      <c r="V221" s="13"/>
      <c r="W221" s="13"/>
      <c r="X221" s="13"/>
      <c r="Y221" s="13"/>
      <c r="Z221" s="13"/>
      <c r="AA221" s="13"/>
      <c r="AB221" s="13"/>
      <c r="AC221" s="13"/>
      <c r="AD221" s="13"/>
      <c r="AE221" s="13"/>
      <c r="AT221" s="246" t="s">
        <v>146</v>
      </c>
      <c r="AU221" s="246" t="s">
        <v>89</v>
      </c>
      <c r="AV221" s="13" t="s">
        <v>89</v>
      </c>
      <c r="AW221" s="13" t="s">
        <v>38</v>
      </c>
      <c r="AX221" s="13" t="s">
        <v>79</v>
      </c>
      <c r="AY221" s="246" t="s">
        <v>135</v>
      </c>
    </row>
    <row r="222" spans="1:51" s="14" customFormat="1" ht="12">
      <c r="A222" s="14"/>
      <c r="B222" s="247"/>
      <c r="C222" s="248"/>
      <c r="D222" s="232" t="s">
        <v>146</v>
      </c>
      <c r="E222" s="249" t="s">
        <v>31</v>
      </c>
      <c r="F222" s="250" t="s">
        <v>312</v>
      </c>
      <c r="G222" s="248"/>
      <c r="H222" s="249" t="s">
        <v>31</v>
      </c>
      <c r="I222" s="251"/>
      <c r="J222" s="248"/>
      <c r="K222" s="248"/>
      <c r="L222" s="252"/>
      <c r="M222" s="253"/>
      <c r="N222" s="254"/>
      <c r="O222" s="254"/>
      <c r="P222" s="254"/>
      <c r="Q222" s="254"/>
      <c r="R222" s="254"/>
      <c r="S222" s="254"/>
      <c r="T222" s="255"/>
      <c r="U222" s="14"/>
      <c r="V222" s="14"/>
      <c r="W222" s="14"/>
      <c r="X222" s="14"/>
      <c r="Y222" s="14"/>
      <c r="Z222" s="14"/>
      <c r="AA222" s="14"/>
      <c r="AB222" s="14"/>
      <c r="AC222" s="14"/>
      <c r="AD222" s="14"/>
      <c r="AE222" s="14"/>
      <c r="AT222" s="256" t="s">
        <v>146</v>
      </c>
      <c r="AU222" s="256" t="s">
        <v>89</v>
      </c>
      <c r="AV222" s="14" t="s">
        <v>87</v>
      </c>
      <c r="AW222" s="14" t="s">
        <v>38</v>
      </c>
      <c r="AX222" s="14" t="s">
        <v>79</v>
      </c>
      <c r="AY222" s="256" t="s">
        <v>135</v>
      </c>
    </row>
    <row r="223" spans="1:51" s="13" customFormat="1" ht="12">
      <c r="A223" s="13"/>
      <c r="B223" s="236"/>
      <c r="C223" s="237"/>
      <c r="D223" s="232" t="s">
        <v>146</v>
      </c>
      <c r="E223" s="238" t="s">
        <v>31</v>
      </c>
      <c r="F223" s="239" t="s">
        <v>250</v>
      </c>
      <c r="G223" s="237"/>
      <c r="H223" s="240">
        <v>53.4</v>
      </c>
      <c r="I223" s="241"/>
      <c r="J223" s="237"/>
      <c r="K223" s="237"/>
      <c r="L223" s="242"/>
      <c r="M223" s="243"/>
      <c r="N223" s="244"/>
      <c r="O223" s="244"/>
      <c r="P223" s="244"/>
      <c r="Q223" s="244"/>
      <c r="R223" s="244"/>
      <c r="S223" s="244"/>
      <c r="T223" s="245"/>
      <c r="U223" s="13"/>
      <c r="V223" s="13"/>
      <c r="W223" s="13"/>
      <c r="X223" s="13"/>
      <c r="Y223" s="13"/>
      <c r="Z223" s="13"/>
      <c r="AA223" s="13"/>
      <c r="AB223" s="13"/>
      <c r="AC223" s="13"/>
      <c r="AD223" s="13"/>
      <c r="AE223" s="13"/>
      <c r="AT223" s="246" t="s">
        <v>146</v>
      </c>
      <c r="AU223" s="246" t="s">
        <v>89</v>
      </c>
      <c r="AV223" s="13" t="s">
        <v>89</v>
      </c>
      <c r="AW223" s="13" t="s">
        <v>38</v>
      </c>
      <c r="AX223" s="13" t="s">
        <v>79</v>
      </c>
      <c r="AY223" s="246" t="s">
        <v>135</v>
      </c>
    </row>
    <row r="224" spans="1:51" s="14" customFormat="1" ht="12">
      <c r="A224" s="14"/>
      <c r="B224" s="247"/>
      <c r="C224" s="248"/>
      <c r="D224" s="232" t="s">
        <v>146</v>
      </c>
      <c r="E224" s="249" t="s">
        <v>31</v>
      </c>
      <c r="F224" s="250" t="s">
        <v>251</v>
      </c>
      <c r="G224" s="248"/>
      <c r="H224" s="249" t="s">
        <v>31</v>
      </c>
      <c r="I224" s="251"/>
      <c r="J224" s="248"/>
      <c r="K224" s="248"/>
      <c r="L224" s="252"/>
      <c r="M224" s="253"/>
      <c r="N224" s="254"/>
      <c r="O224" s="254"/>
      <c r="P224" s="254"/>
      <c r="Q224" s="254"/>
      <c r="R224" s="254"/>
      <c r="S224" s="254"/>
      <c r="T224" s="255"/>
      <c r="U224" s="14"/>
      <c r="V224" s="14"/>
      <c r="W224" s="14"/>
      <c r="X224" s="14"/>
      <c r="Y224" s="14"/>
      <c r="Z224" s="14"/>
      <c r="AA224" s="14"/>
      <c r="AB224" s="14"/>
      <c r="AC224" s="14"/>
      <c r="AD224" s="14"/>
      <c r="AE224" s="14"/>
      <c r="AT224" s="256" t="s">
        <v>146</v>
      </c>
      <c r="AU224" s="256" t="s">
        <v>89</v>
      </c>
      <c r="AV224" s="14" t="s">
        <v>87</v>
      </c>
      <c r="AW224" s="14" t="s">
        <v>38</v>
      </c>
      <c r="AX224" s="14" t="s">
        <v>79</v>
      </c>
      <c r="AY224" s="256" t="s">
        <v>135</v>
      </c>
    </row>
    <row r="225" spans="1:51" s="13" customFormat="1" ht="12">
      <c r="A225" s="13"/>
      <c r="B225" s="236"/>
      <c r="C225" s="237"/>
      <c r="D225" s="232" t="s">
        <v>146</v>
      </c>
      <c r="E225" s="238" t="s">
        <v>31</v>
      </c>
      <c r="F225" s="239" t="s">
        <v>313</v>
      </c>
      <c r="G225" s="237"/>
      <c r="H225" s="240">
        <v>18.2</v>
      </c>
      <c r="I225" s="241"/>
      <c r="J225" s="237"/>
      <c r="K225" s="237"/>
      <c r="L225" s="242"/>
      <c r="M225" s="243"/>
      <c r="N225" s="244"/>
      <c r="O225" s="244"/>
      <c r="P225" s="244"/>
      <c r="Q225" s="244"/>
      <c r="R225" s="244"/>
      <c r="S225" s="244"/>
      <c r="T225" s="245"/>
      <c r="U225" s="13"/>
      <c r="V225" s="13"/>
      <c r="W225" s="13"/>
      <c r="X225" s="13"/>
      <c r="Y225" s="13"/>
      <c r="Z225" s="13"/>
      <c r="AA225" s="13"/>
      <c r="AB225" s="13"/>
      <c r="AC225" s="13"/>
      <c r="AD225" s="13"/>
      <c r="AE225" s="13"/>
      <c r="AT225" s="246" t="s">
        <v>146</v>
      </c>
      <c r="AU225" s="246" t="s">
        <v>89</v>
      </c>
      <c r="AV225" s="13" t="s">
        <v>89</v>
      </c>
      <c r="AW225" s="13" t="s">
        <v>38</v>
      </c>
      <c r="AX225" s="13" t="s">
        <v>79</v>
      </c>
      <c r="AY225" s="246" t="s">
        <v>135</v>
      </c>
    </row>
    <row r="226" spans="1:51" s="14" customFormat="1" ht="12">
      <c r="A226" s="14"/>
      <c r="B226" s="247"/>
      <c r="C226" s="248"/>
      <c r="D226" s="232" t="s">
        <v>146</v>
      </c>
      <c r="E226" s="249" t="s">
        <v>31</v>
      </c>
      <c r="F226" s="250" t="s">
        <v>314</v>
      </c>
      <c r="G226" s="248"/>
      <c r="H226" s="249" t="s">
        <v>31</v>
      </c>
      <c r="I226" s="251"/>
      <c r="J226" s="248"/>
      <c r="K226" s="248"/>
      <c r="L226" s="252"/>
      <c r="M226" s="253"/>
      <c r="N226" s="254"/>
      <c r="O226" s="254"/>
      <c r="P226" s="254"/>
      <c r="Q226" s="254"/>
      <c r="R226" s="254"/>
      <c r="S226" s="254"/>
      <c r="T226" s="255"/>
      <c r="U226" s="14"/>
      <c r="V226" s="14"/>
      <c r="W226" s="14"/>
      <c r="X226" s="14"/>
      <c r="Y226" s="14"/>
      <c r="Z226" s="14"/>
      <c r="AA226" s="14"/>
      <c r="AB226" s="14"/>
      <c r="AC226" s="14"/>
      <c r="AD226" s="14"/>
      <c r="AE226" s="14"/>
      <c r="AT226" s="256" t="s">
        <v>146</v>
      </c>
      <c r="AU226" s="256" t="s">
        <v>89</v>
      </c>
      <c r="AV226" s="14" t="s">
        <v>87</v>
      </c>
      <c r="AW226" s="14" t="s">
        <v>38</v>
      </c>
      <c r="AX226" s="14" t="s">
        <v>79</v>
      </c>
      <c r="AY226" s="256" t="s">
        <v>135</v>
      </c>
    </row>
    <row r="227" spans="1:51" s="13" customFormat="1" ht="12">
      <c r="A227" s="13"/>
      <c r="B227" s="236"/>
      <c r="C227" s="237"/>
      <c r="D227" s="232" t="s">
        <v>146</v>
      </c>
      <c r="E227" s="238" t="s">
        <v>31</v>
      </c>
      <c r="F227" s="239" t="s">
        <v>167</v>
      </c>
      <c r="G227" s="237"/>
      <c r="H227" s="240">
        <v>5</v>
      </c>
      <c r="I227" s="241"/>
      <c r="J227" s="237"/>
      <c r="K227" s="237"/>
      <c r="L227" s="242"/>
      <c r="M227" s="243"/>
      <c r="N227" s="244"/>
      <c r="O227" s="244"/>
      <c r="P227" s="244"/>
      <c r="Q227" s="244"/>
      <c r="R227" s="244"/>
      <c r="S227" s="244"/>
      <c r="T227" s="245"/>
      <c r="U227" s="13"/>
      <c r="V227" s="13"/>
      <c r="W227" s="13"/>
      <c r="X227" s="13"/>
      <c r="Y227" s="13"/>
      <c r="Z227" s="13"/>
      <c r="AA227" s="13"/>
      <c r="AB227" s="13"/>
      <c r="AC227" s="13"/>
      <c r="AD227" s="13"/>
      <c r="AE227" s="13"/>
      <c r="AT227" s="246" t="s">
        <v>146</v>
      </c>
      <c r="AU227" s="246" t="s">
        <v>89</v>
      </c>
      <c r="AV227" s="13" t="s">
        <v>89</v>
      </c>
      <c r="AW227" s="13" t="s">
        <v>38</v>
      </c>
      <c r="AX227" s="13" t="s">
        <v>79</v>
      </c>
      <c r="AY227" s="246" t="s">
        <v>135</v>
      </c>
    </row>
    <row r="228" spans="1:51" s="14" customFormat="1" ht="12">
      <c r="A228" s="14"/>
      <c r="B228" s="247"/>
      <c r="C228" s="248"/>
      <c r="D228" s="232" t="s">
        <v>146</v>
      </c>
      <c r="E228" s="249" t="s">
        <v>31</v>
      </c>
      <c r="F228" s="250" t="s">
        <v>315</v>
      </c>
      <c r="G228" s="248"/>
      <c r="H228" s="249" t="s">
        <v>31</v>
      </c>
      <c r="I228" s="251"/>
      <c r="J228" s="248"/>
      <c r="K228" s="248"/>
      <c r="L228" s="252"/>
      <c r="M228" s="253"/>
      <c r="N228" s="254"/>
      <c r="O228" s="254"/>
      <c r="P228" s="254"/>
      <c r="Q228" s="254"/>
      <c r="R228" s="254"/>
      <c r="S228" s="254"/>
      <c r="T228" s="255"/>
      <c r="U228" s="14"/>
      <c r="V228" s="14"/>
      <c r="W228" s="14"/>
      <c r="X228" s="14"/>
      <c r="Y228" s="14"/>
      <c r="Z228" s="14"/>
      <c r="AA228" s="14"/>
      <c r="AB228" s="14"/>
      <c r="AC228" s="14"/>
      <c r="AD228" s="14"/>
      <c r="AE228" s="14"/>
      <c r="AT228" s="256" t="s">
        <v>146</v>
      </c>
      <c r="AU228" s="256" t="s">
        <v>89</v>
      </c>
      <c r="AV228" s="14" t="s">
        <v>87</v>
      </c>
      <c r="AW228" s="14" t="s">
        <v>38</v>
      </c>
      <c r="AX228" s="14" t="s">
        <v>79</v>
      </c>
      <c r="AY228" s="256" t="s">
        <v>135</v>
      </c>
    </row>
    <row r="229" spans="1:51" s="14" customFormat="1" ht="12">
      <c r="A229" s="14"/>
      <c r="B229" s="247"/>
      <c r="C229" s="248"/>
      <c r="D229" s="232" t="s">
        <v>146</v>
      </c>
      <c r="E229" s="249" t="s">
        <v>31</v>
      </c>
      <c r="F229" s="250" t="s">
        <v>148</v>
      </c>
      <c r="G229" s="248"/>
      <c r="H229" s="249" t="s">
        <v>31</v>
      </c>
      <c r="I229" s="251"/>
      <c r="J229" s="248"/>
      <c r="K229" s="248"/>
      <c r="L229" s="252"/>
      <c r="M229" s="253"/>
      <c r="N229" s="254"/>
      <c r="O229" s="254"/>
      <c r="P229" s="254"/>
      <c r="Q229" s="254"/>
      <c r="R229" s="254"/>
      <c r="S229" s="254"/>
      <c r="T229" s="255"/>
      <c r="U229" s="14"/>
      <c r="V229" s="14"/>
      <c r="W229" s="14"/>
      <c r="X229" s="14"/>
      <c r="Y229" s="14"/>
      <c r="Z229" s="14"/>
      <c r="AA229" s="14"/>
      <c r="AB229" s="14"/>
      <c r="AC229" s="14"/>
      <c r="AD229" s="14"/>
      <c r="AE229" s="14"/>
      <c r="AT229" s="256" t="s">
        <v>146</v>
      </c>
      <c r="AU229" s="256" t="s">
        <v>89</v>
      </c>
      <c r="AV229" s="14" t="s">
        <v>87</v>
      </c>
      <c r="AW229" s="14" t="s">
        <v>38</v>
      </c>
      <c r="AX229" s="14" t="s">
        <v>79</v>
      </c>
      <c r="AY229" s="256" t="s">
        <v>135</v>
      </c>
    </row>
    <row r="230" spans="1:51" s="15" customFormat="1" ht="12">
      <c r="A230" s="15"/>
      <c r="B230" s="257"/>
      <c r="C230" s="258"/>
      <c r="D230" s="232" t="s">
        <v>146</v>
      </c>
      <c r="E230" s="259" t="s">
        <v>31</v>
      </c>
      <c r="F230" s="260" t="s">
        <v>149</v>
      </c>
      <c r="G230" s="258"/>
      <c r="H230" s="261">
        <v>190.1</v>
      </c>
      <c r="I230" s="262"/>
      <c r="J230" s="258"/>
      <c r="K230" s="258"/>
      <c r="L230" s="263"/>
      <c r="M230" s="264"/>
      <c r="N230" s="265"/>
      <c r="O230" s="265"/>
      <c r="P230" s="265"/>
      <c r="Q230" s="265"/>
      <c r="R230" s="265"/>
      <c r="S230" s="265"/>
      <c r="T230" s="266"/>
      <c r="U230" s="15"/>
      <c r="V230" s="15"/>
      <c r="W230" s="15"/>
      <c r="X230" s="15"/>
      <c r="Y230" s="15"/>
      <c r="Z230" s="15"/>
      <c r="AA230" s="15"/>
      <c r="AB230" s="15"/>
      <c r="AC230" s="15"/>
      <c r="AD230" s="15"/>
      <c r="AE230" s="15"/>
      <c r="AT230" s="267" t="s">
        <v>146</v>
      </c>
      <c r="AU230" s="267" t="s">
        <v>89</v>
      </c>
      <c r="AV230" s="15" t="s">
        <v>142</v>
      </c>
      <c r="AW230" s="15" t="s">
        <v>38</v>
      </c>
      <c r="AX230" s="15" t="s">
        <v>87</v>
      </c>
      <c r="AY230" s="267" t="s">
        <v>135</v>
      </c>
    </row>
    <row r="231" spans="1:65" s="2" customFormat="1" ht="16.5" customHeight="1">
      <c r="A231" s="39"/>
      <c r="B231" s="40"/>
      <c r="C231" s="268" t="s">
        <v>316</v>
      </c>
      <c r="D231" s="268" t="s">
        <v>185</v>
      </c>
      <c r="E231" s="269" t="s">
        <v>317</v>
      </c>
      <c r="F231" s="270" t="s">
        <v>318</v>
      </c>
      <c r="G231" s="271" t="s">
        <v>140</v>
      </c>
      <c r="H231" s="272">
        <v>192.001</v>
      </c>
      <c r="I231" s="273"/>
      <c r="J231" s="274">
        <f>ROUND(I231*H231,2)</f>
        <v>0</v>
      </c>
      <c r="K231" s="270" t="s">
        <v>141</v>
      </c>
      <c r="L231" s="275"/>
      <c r="M231" s="276" t="s">
        <v>31</v>
      </c>
      <c r="N231" s="277" t="s">
        <v>50</v>
      </c>
      <c r="O231" s="85"/>
      <c r="P231" s="228">
        <f>O231*H231</f>
        <v>0</v>
      </c>
      <c r="Q231" s="228">
        <v>0.14</v>
      </c>
      <c r="R231" s="228">
        <f>Q231*H231</f>
        <v>26.880140000000004</v>
      </c>
      <c r="S231" s="228">
        <v>0</v>
      </c>
      <c r="T231" s="229">
        <f>S231*H231</f>
        <v>0</v>
      </c>
      <c r="U231" s="39"/>
      <c r="V231" s="39"/>
      <c r="W231" s="39"/>
      <c r="X231" s="39"/>
      <c r="Y231" s="39"/>
      <c r="Z231" s="39"/>
      <c r="AA231" s="39"/>
      <c r="AB231" s="39"/>
      <c r="AC231" s="39"/>
      <c r="AD231" s="39"/>
      <c r="AE231" s="39"/>
      <c r="AR231" s="230" t="s">
        <v>184</v>
      </c>
      <c r="AT231" s="230" t="s">
        <v>185</v>
      </c>
      <c r="AU231" s="230" t="s">
        <v>89</v>
      </c>
      <c r="AY231" s="18" t="s">
        <v>135</v>
      </c>
      <c r="BE231" s="231">
        <f>IF(N231="základní",J231,0)</f>
        <v>0</v>
      </c>
      <c r="BF231" s="231">
        <f>IF(N231="snížená",J231,0)</f>
        <v>0</v>
      </c>
      <c r="BG231" s="231">
        <f>IF(N231="zákl. přenesená",J231,0)</f>
        <v>0</v>
      </c>
      <c r="BH231" s="231">
        <f>IF(N231="sníž. přenesená",J231,0)</f>
        <v>0</v>
      </c>
      <c r="BI231" s="231">
        <f>IF(N231="nulová",J231,0)</f>
        <v>0</v>
      </c>
      <c r="BJ231" s="18" t="s">
        <v>87</v>
      </c>
      <c r="BK231" s="231">
        <f>ROUND(I231*H231,2)</f>
        <v>0</v>
      </c>
      <c r="BL231" s="18" t="s">
        <v>142</v>
      </c>
      <c r="BM231" s="230" t="s">
        <v>319</v>
      </c>
    </row>
    <row r="232" spans="1:51" s="13" customFormat="1" ht="12">
      <c r="A232" s="13"/>
      <c r="B232" s="236"/>
      <c r="C232" s="237"/>
      <c r="D232" s="232" t="s">
        <v>146</v>
      </c>
      <c r="E232" s="237"/>
      <c r="F232" s="239" t="s">
        <v>320</v>
      </c>
      <c r="G232" s="237"/>
      <c r="H232" s="240">
        <v>192.001</v>
      </c>
      <c r="I232" s="241"/>
      <c r="J232" s="237"/>
      <c r="K232" s="237"/>
      <c r="L232" s="242"/>
      <c r="M232" s="243"/>
      <c r="N232" s="244"/>
      <c r="O232" s="244"/>
      <c r="P232" s="244"/>
      <c r="Q232" s="244"/>
      <c r="R232" s="244"/>
      <c r="S232" s="244"/>
      <c r="T232" s="245"/>
      <c r="U232" s="13"/>
      <c r="V232" s="13"/>
      <c r="W232" s="13"/>
      <c r="X232" s="13"/>
      <c r="Y232" s="13"/>
      <c r="Z232" s="13"/>
      <c r="AA232" s="13"/>
      <c r="AB232" s="13"/>
      <c r="AC232" s="13"/>
      <c r="AD232" s="13"/>
      <c r="AE232" s="13"/>
      <c r="AT232" s="246" t="s">
        <v>146</v>
      </c>
      <c r="AU232" s="246" t="s">
        <v>89</v>
      </c>
      <c r="AV232" s="13" t="s">
        <v>89</v>
      </c>
      <c r="AW232" s="13" t="s">
        <v>4</v>
      </c>
      <c r="AX232" s="13" t="s">
        <v>87</v>
      </c>
      <c r="AY232" s="246" t="s">
        <v>135</v>
      </c>
    </row>
    <row r="233" spans="1:65" s="2" customFormat="1" ht="33" customHeight="1">
      <c r="A233" s="39"/>
      <c r="B233" s="40"/>
      <c r="C233" s="219" t="s">
        <v>321</v>
      </c>
      <c r="D233" s="219" t="s">
        <v>137</v>
      </c>
      <c r="E233" s="220" t="s">
        <v>322</v>
      </c>
      <c r="F233" s="221" t="s">
        <v>323</v>
      </c>
      <c r="G233" s="222" t="s">
        <v>140</v>
      </c>
      <c r="H233" s="223">
        <v>14</v>
      </c>
      <c r="I233" s="224"/>
      <c r="J233" s="225">
        <f>ROUND(I233*H233,2)</f>
        <v>0</v>
      </c>
      <c r="K233" s="221" t="s">
        <v>141</v>
      </c>
      <c r="L233" s="45"/>
      <c r="M233" s="226" t="s">
        <v>31</v>
      </c>
      <c r="N233" s="227" t="s">
        <v>50</v>
      </c>
      <c r="O233" s="85"/>
      <c r="P233" s="228">
        <f>O233*H233</f>
        <v>0</v>
      </c>
      <c r="Q233" s="228">
        <v>0.08425</v>
      </c>
      <c r="R233" s="228">
        <f>Q233*H233</f>
        <v>1.1795</v>
      </c>
      <c r="S233" s="228">
        <v>0</v>
      </c>
      <c r="T233" s="229">
        <f>S233*H233</f>
        <v>0</v>
      </c>
      <c r="U233" s="39"/>
      <c r="V233" s="39"/>
      <c r="W233" s="39"/>
      <c r="X233" s="39"/>
      <c r="Y233" s="39"/>
      <c r="Z233" s="39"/>
      <c r="AA233" s="39"/>
      <c r="AB233" s="39"/>
      <c r="AC233" s="39"/>
      <c r="AD233" s="39"/>
      <c r="AE233" s="39"/>
      <c r="AR233" s="230" t="s">
        <v>142</v>
      </c>
      <c r="AT233" s="230" t="s">
        <v>137</v>
      </c>
      <c r="AU233" s="230" t="s">
        <v>89</v>
      </c>
      <c r="AY233" s="18" t="s">
        <v>135</v>
      </c>
      <c r="BE233" s="231">
        <f>IF(N233="základní",J233,0)</f>
        <v>0</v>
      </c>
      <c r="BF233" s="231">
        <f>IF(N233="snížená",J233,0)</f>
        <v>0</v>
      </c>
      <c r="BG233" s="231">
        <f>IF(N233="zákl. přenesená",J233,0)</f>
        <v>0</v>
      </c>
      <c r="BH233" s="231">
        <f>IF(N233="sníž. přenesená",J233,0)</f>
        <v>0</v>
      </c>
      <c r="BI233" s="231">
        <f>IF(N233="nulová",J233,0)</f>
        <v>0</v>
      </c>
      <c r="BJ233" s="18" t="s">
        <v>87</v>
      </c>
      <c r="BK233" s="231">
        <f>ROUND(I233*H233,2)</f>
        <v>0</v>
      </c>
      <c r="BL233" s="18" t="s">
        <v>142</v>
      </c>
      <c r="BM233" s="230" t="s">
        <v>324</v>
      </c>
    </row>
    <row r="234" spans="1:47" s="2" customFormat="1" ht="12">
      <c r="A234" s="39"/>
      <c r="B234" s="40"/>
      <c r="C234" s="41"/>
      <c r="D234" s="232" t="s">
        <v>144</v>
      </c>
      <c r="E234" s="41"/>
      <c r="F234" s="233" t="s">
        <v>304</v>
      </c>
      <c r="G234" s="41"/>
      <c r="H234" s="41"/>
      <c r="I234" s="137"/>
      <c r="J234" s="41"/>
      <c r="K234" s="41"/>
      <c r="L234" s="45"/>
      <c r="M234" s="234"/>
      <c r="N234" s="235"/>
      <c r="O234" s="85"/>
      <c r="P234" s="85"/>
      <c r="Q234" s="85"/>
      <c r="R234" s="85"/>
      <c r="S234" s="85"/>
      <c r="T234" s="86"/>
      <c r="U234" s="39"/>
      <c r="V234" s="39"/>
      <c r="W234" s="39"/>
      <c r="X234" s="39"/>
      <c r="Y234" s="39"/>
      <c r="Z234" s="39"/>
      <c r="AA234" s="39"/>
      <c r="AB234" s="39"/>
      <c r="AC234" s="39"/>
      <c r="AD234" s="39"/>
      <c r="AE234" s="39"/>
      <c r="AT234" s="18" t="s">
        <v>144</v>
      </c>
      <c r="AU234" s="18" t="s">
        <v>89</v>
      </c>
    </row>
    <row r="235" spans="1:51" s="13" customFormat="1" ht="12">
      <c r="A235" s="13"/>
      <c r="B235" s="236"/>
      <c r="C235" s="237"/>
      <c r="D235" s="232" t="s">
        <v>146</v>
      </c>
      <c r="E235" s="238" t="s">
        <v>31</v>
      </c>
      <c r="F235" s="239" t="s">
        <v>217</v>
      </c>
      <c r="G235" s="237"/>
      <c r="H235" s="240">
        <v>14</v>
      </c>
      <c r="I235" s="241"/>
      <c r="J235" s="237"/>
      <c r="K235" s="237"/>
      <c r="L235" s="242"/>
      <c r="M235" s="243"/>
      <c r="N235" s="244"/>
      <c r="O235" s="244"/>
      <c r="P235" s="244"/>
      <c r="Q235" s="244"/>
      <c r="R235" s="244"/>
      <c r="S235" s="244"/>
      <c r="T235" s="245"/>
      <c r="U235" s="13"/>
      <c r="V235" s="13"/>
      <c r="W235" s="13"/>
      <c r="X235" s="13"/>
      <c r="Y235" s="13"/>
      <c r="Z235" s="13"/>
      <c r="AA235" s="13"/>
      <c r="AB235" s="13"/>
      <c r="AC235" s="13"/>
      <c r="AD235" s="13"/>
      <c r="AE235" s="13"/>
      <c r="AT235" s="246" t="s">
        <v>146</v>
      </c>
      <c r="AU235" s="246" t="s">
        <v>89</v>
      </c>
      <c r="AV235" s="13" t="s">
        <v>89</v>
      </c>
      <c r="AW235" s="13" t="s">
        <v>38</v>
      </c>
      <c r="AX235" s="13" t="s">
        <v>79</v>
      </c>
      <c r="AY235" s="246" t="s">
        <v>135</v>
      </c>
    </row>
    <row r="236" spans="1:51" s="14" customFormat="1" ht="12">
      <c r="A236" s="14"/>
      <c r="B236" s="247"/>
      <c r="C236" s="248"/>
      <c r="D236" s="232" t="s">
        <v>146</v>
      </c>
      <c r="E236" s="249" t="s">
        <v>31</v>
      </c>
      <c r="F236" s="250" t="s">
        <v>325</v>
      </c>
      <c r="G236" s="248"/>
      <c r="H236" s="249" t="s">
        <v>31</v>
      </c>
      <c r="I236" s="251"/>
      <c r="J236" s="248"/>
      <c r="K236" s="248"/>
      <c r="L236" s="252"/>
      <c r="M236" s="253"/>
      <c r="N236" s="254"/>
      <c r="O236" s="254"/>
      <c r="P236" s="254"/>
      <c r="Q236" s="254"/>
      <c r="R236" s="254"/>
      <c r="S236" s="254"/>
      <c r="T236" s="255"/>
      <c r="U236" s="14"/>
      <c r="V236" s="14"/>
      <c r="W236" s="14"/>
      <c r="X236" s="14"/>
      <c r="Y236" s="14"/>
      <c r="Z236" s="14"/>
      <c r="AA236" s="14"/>
      <c r="AB236" s="14"/>
      <c r="AC236" s="14"/>
      <c r="AD236" s="14"/>
      <c r="AE236" s="14"/>
      <c r="AT236" s="256" t="s">
        <v>146</v>
      </c>
      <c r="AU236" s="256" t="s">
        <v>89</v>
      </c>
      <c r="AV236" s="14" t="s">
        <v>87</v>
      </c>
      <c r="AW236" s="14" t="s">
        <v>38</v>
      </c>
      <c r="AX236" s="14" t="s">
        <v>79</v>
      </c>
      <c r="AY236" s="256" t="s">
        <v>135</v>
      </c>
    </row>
    <row r="237" spans="1:51" s="15" customFormat="1" ht="12">
      <c r="A237" s="15"/>
      <c r="B237" s="257"/>
      <c r="C237" s="258"/>
      <c r="D237" s="232" t="s">
        <v>146</v>
      </c>
      <c r="E237" s="259" t="s">
        <v>31</v>
      </c>
      <c r="F237" s="260" t="s">
        <v>149</v>
      </c>
      <c r="G237" s="258"/>
      <c r="H237" s="261">
        <v>14</v>
      </c>
      <c r="I237" s="262"/>
      <c r="J237" s="258"/>
      <c r="K237" s="258"/>
      <c r="L237" s="263"/>
      <c r="M237" s="264"/>
      <c r="N237" s="265"/>
      <c r="O237" s="265"/>
      <c r="P237" s="265"/>
      <c r="Q237" s="265"/>
      <c r="R237" s="265"/>
      <c r="S237" s="265"/>
      <c r="T237" s="266"/>
      <c r="U237" s="15"/>
      <c r="V237" s="15"/>
      <c r="W237" s="15"/>
      <c r="X237" s="15"/>
      <c r="Y237" s="15"/>
      <c r="Z237" s="15"/>
      <c r="AA237" s="15"/>
      <c r="AB237" s="15"/>
      <c r="AC237" s="15"/>
      <c r="AD237" s="15"/>
      <c r="AE237" s="15"/>
      <c r="AT237" s="267" t="s">
        <v>146</v>
      </c>
      <c r="AU237" s="267" t="s">
        <v>89</v>
      </c>
      <c r="AV237" s="15" t="s">
        <v>142</v>
      </c>
      <c r="AW237" s="15" t="s">
        <v>38</v>
      </c>
      <c r="AX237" s="15" t="s">
        <v>87</v>
      </c>
      <c r="AY237" s="267" t="s">
        <v>135</v>
      </c>
    </row>
    <row r="238" spans="1:65" s="2" customFormat="1" ht="16.5" customHeight="1">
      <c r="A238" s="39"/>
      <c r="B238" s="40"/>
      <c r="C238" s="268" t="s">
        <v>326</v>
      </c>
      <c r="D238" s="268" t="s">
        <v>185</v>
      </c>
      <c r="E238" s="269" t="s">
        <v>327</v>
      </c>
      <c r="F238" s="270" t="s">
        <v>328</v>
      </c>
      <c r="G238" s="271" t="s">
        <v>140</v>
      </c>
      <c r="H238" s="272">
        <v>14.14</v>
      </c>
      <c r="I238" s="273"/>
      <c r="J238" s="274">
        <f>ROUND(I238*H238,2)</f>
        <v>0</v>
      </c>
      <c r="K238" s="270" t="s">
        <v>141</v>
      </c>
      <c r="L238" s="275"/>
      <c r="M238" s="276" t="s">
        <v>31</v>
      </c>
      <c r="N238" s="277" t="s">
        <v>50</v>
      </c>
      <c r="O238" s="85"/>
      <c r="P238" s="228">
        <f>O238*H238</f>
        <v>0</v>
      </c>
      <c r="Q238" s="228">
        <v>0.131</v>
      </c>
      <c r="R238" s="228">
        <f>Q238*H238</f>
        <v>1.85234</v>
      </c>
      <c r="S238" s="228">
        <v>0</v>
      </c>
      <c r="T238" s="229">
        <f>S238*H238</f>
        <v>0</v>
      </c>
      <c r="U238" s="39"/>
      <c r="V238" s="39"/>
      <c r="W238" s="39"/>
      <c r="X238" s="39"/>
      <c r="Y238" s="39"/>
      <c r="Z238" s="39"/>
      <c r="AA238" s="39"/>
      <c r="AB238" s="39"/>
      <c r="AC238" s="39"/>
      <c r="AD238" s="39"/>
      <c r="AE238" s="39"/>
      <c r="AR238" s="230" t="s">
        <v>184</v>
      </c>
      <c r="AT238" s="230" t="s">
        <v>185</v>
      </c>
      <c r="AU238" s="230" t="s">
        <v>89</v>
      </c>
      <c r="AY238" s="18" t="s">
        <v>135</v>
      </c>
      <c r="BE238" s="231">
        <f>IF(N238="základní",J238,0)</f>
        <v>0</v>
      </c>
      <c r="BF238" s="231">
        <f>IF(N238="snížená",J238,0)</f>
        <v>0</v>
      </c>
      <c r="BG238" s="231">
        <f>IF(N238="zákl. přenesená",J238,0)</f>
        <v>0</v>
      </c>
      <c r="BH238" s="231">
        <f>IF(N238="sníž. přenesená",J238,0)</f>
        <v>0</v>
      </c>
      <c r="BI238" s="231">
        <f>IF(N238="nulová",J238,0)</f>
        <v>0</v>
      </c>
      <c r="BJ238" s="18" t="s">
        <v>87</v>
      </c>
      <c r="BK238" s="231">
        <f>ROUND(I238*H238,2)</f>
        <v>0</v>
      </c>
      <c r="BL238" s="18" t="s">
        <v>142</v>
      </c>
      <c r="BM238" s="230" t="s">
        <v>329</v>
      </c>
    </row>
    <row r="239" spans="1:51" s="13" customFormat="1" ht="12">
      <c r="A239" s="13"/>
      <c r="B239" s="236"/>
      <c r="C239" s="237"/>
      <c r="D239" s="232" t="s">
        <v>146</v>
      </c>
      <c r="E239" s="237"/>
      <c r="F239" s="239" t="s">
        <v>330</v>
      </c>
      <c r="G239" s="237"/>
      <c r="H239" s="240">
        <v>14.14</v>
      </c>
      <c r="I239" s="241"/>
      <c r="J239" s="237"/>
      <c r="K239" s="237"/>
      <c r="L239" s="242"/>
      <c r="M239" s="243"/>
      <c r="N239" s="244"/>
      <c r="O239" s="244"/>
      <c r="P239" s="244"/>
      <c r="Q239" s="244"/>
      <c r="R239" s="244"/>
      <c r="S239" s="244"/>
      <c r="T239" s="245"/>
      <c r="U239" s="13"/>
      <c r="V239" s="13"/>
      <c r="W239" s="13"/>
      <c r="X239" s="13"/>
      <c r="Y239" s="13"/>
      <c r="Z239" s="13"/>
      <c r="AA239" s="13"/>
      <c r="AB239" s="13"/>
      <c r="AC239" s="13"/>
      <c r="AD239" s="13"/>
      <c r="AE239" s="13"/>
      <c r="AT239" s="246" t="s">
        <v>146</v>
      </c>
      <c r="AU239" s="246" t="s">
        <v>89</v>
      </c>
      <c r="AV239" s="13" t="s">
        <v>89</v>
      </c>
      <c r="AW239" s="13" t="s">
        <v>4</v>
      </c>
      <c r="AX239" s="13" t="s">
        <v>87</v>
      </c>
      <c r="AY239" s="246" t="s">
        <v>135</v>
      </c>
    </row>
    <row r="240" spans="1:65" s="2" customFormat="1" ht="33" customHeight="1">
      <c r="A240" s="39"/>
      <c r="B240" s="40"/>
      <c r="C240" s="219" t="s">
        <v>331</v>
      </c>
      <c r="D240" s="219" t="s">
        <v>137</v>
      </c>
      <c r="E240" s="220" t="s">
        <v>332</v>
      </c>
      <c r="F240" s="221" t="s">
        <v>333</v>
      </c>
      <c r="G240" s="222" t="s">
        <v>140</v>
      </c>
      <c r="H240" s="223">
        <v>467</v>
      </c>
      <c r="I240" s="224"/>
      <c r="J240" s="225">
        <f>ROUND(I240*H240,2)</f>
        <v>0</v>
      </c>
      <c r="K240" s="221" t="s">
        <v>141</v>
      </c>
      <c r="L240" s="45"/>
      <c r="M240" s="226" t="s">
        <v>31</v>
      </c>
      <c r="N240" s="227" t="s">
        <v>50</v>
      </c>
      <c r="O240" s="85"/>
      <c r="P240" s="228">
        <f>O240*H240</f>
        <v>0</v>
      </c>
      <c r="Q240" s="228">
        <v>0.08425</v>
      </c>
      <c r="R240" s="228">
        <f>Q240*H240</f>
        <v>39.344750000000005</v>
      </c>
      <c r="S240" s="228">
        <v>0</v>
      </c>
      <c r="T240" s="229">
        <f>S240*H240</f>
        <v>0</v>
      </c>
      <c r="U240" s="39"/>
      <c r="V240" s="39"/>
      <c r="W240" s="39"/>
      <c r="X240" s="39"/>
      <c r="Y240" s="39"/>
      <c r="Z240" s="39"/>
      <c r="AA240" s="39"/>
      <c r="AB240" s="39"/>
      <c r="AC240" s="39"/>
      <c r="AD240" s="39"/>
      <c r="AE240" s="39"/>
      <c r="AR240" s="230" t="s">
        <v>142</v>
      </c>
      <c r="AT240" s="230" t="s">
        <v>137</v>
      </c>
      <c r="AU240" s="230" t="s">
        <v>89</v>
      </c>
      <c r="AY240" s="18" t="s">
        <v>135</v>
      </c>
      <c r="BE240" s="231">
        <f>IF(N240="základní",J240,0)</f>
        <v>0</v>
      </c>
      <c r="BF240" s="231">
        <f>IF(N240="snížená",J240,0)</f>
        <v>0</v>
      </c>
      <c r="BG240" s="231">
        <f>IF(N240="zákl. přenesená",J240,0)</f>
        <v>0</v>
      </c>
      <c r="BH240" s="231">
        <f>IF(N240="sníž. přenesená",J240,0)</f>
        <v>0</v>
      </c>
      <c r="BI240" s="231">
        <f>IF(N240="nulová",J240,0)</f>
        <v>0</v>
      </c>
      <c r="BJ240" s="18" t="s">
        <v>87</v>
      </c>
      <c r="BK240" s="231">
        <f>ROUND(I240*H240,2)</f>
        <v>0</v>
      </c>
      <c r="BL240" s="18" t="s">
        <v>142</v>
      </c>
      <c r="BM240" s="230" t="s">
        <v>334</v>
      </c>
    </row>
    <row r="241" spans="1:47" s="2" customFormat="1" ht="12">
      <c r="A241" s="39"/>
      <c r="B241" s="40"/>
      <c r="C241" s="41"/>
      <c r="D241" s="232" t="s">
        <v>144</v>
      </c>
      <c r="E241" s="41"/>
      <c r="F241" s="233" t="s">
        <v>304</v>
      </c>
      <c r="G241" s="41"/>
      <c r="H241" s="41"/>
      <c r="I241" s="137"/>
      <c r="J241" s="41"/>
      <c r="K241" s="41"/>
      <c r="L241" s="45"/>
      <c r="M241" s="234"/>
      <c r="N241" s="235"/>
      <c r="O241" s="85"/>
      <c r="P241" s="85"/>
      <c r="Q241" s="85"/>
      <c r="R241" s="85"/>
      <c r="S241" s="85"/>
      <c r="T241" s="86"/>
      <c r="U241" s="39"/>
      <c r="V241" s="39"/>
      <c r="W241" s="39"/>
      <c r="X241" s="39"/>
      <c r="Y241" s="39"/>
      <c r="Z241" s="39"/>
      <c r="AA241" s="39"/>
      <c r="AB241" s="39"/>
      <c r="AC241" s="39"/>
      <c r="AD241" s="39"/>
      <c r="AE241" s="39"/>
      <c r="AT241" s="18" t="s">
        <v>144</v>
      </c>
      <c r="AU241" s="18" t="s">
        <v>89</v>
      </c>
    </row>
    <row r="242" spans="1:51" s="13" customFormat="1" ht="12">
      <c r="A242" s="13"/>
      <c r="B242" s="236"/>
      <c r="C242" s="237"/>
      <c r="D242" s="232" t="s">
        <v>146</v>
      </c>
      <c r="E242" s="238" t="s">
        <v>31</v>
      </c>
      <c r="F242" s="239" t="s">
        <v>242</v>
      </c>
      <c r="G242" s="237"/>
      <c r="H242" s="240">
        <v>467</v>
      </c>
      <c r="I242" s="241"/>
      <c r="J242" s="237"/>
      <c r="K242" s="237"/>
      <c r="L242" s="242"/>
      <c r="M242" s="243"/>
      <c r="N242" s="244"/>
      <c r="O242" s="244"/>
      <c r="P242" s="244"/>
      <c r="Q242" s="244"/>
      <c r="R242" s="244"/>
      <c r="S242" s="244"/>
      <c r="T242" s="245"/>
      <c r="U242" s="13"/>
      <c r="V242" s="13"/>
      <c r="W242" s="13"/>
      <c r="X242" s="13"/>
      <c r="Y242" s="13"/>
      <c r="Z242" s="13"/>
      <c r="AA242" s="13"/>
      <c r="AB242" s="13"/>
      <c r="AC242" s="13"/>
      <c r="AD242" s="13"/>
      <c r="AE242" s="13"/>
      <c r="AT242" s="246" t="s">
        <v>146</v>
      </c>
      <c r="AU242" s="246" t="s">
        <v>89</v>
      </c>
      <c r="AV242" s="13" t="s">
        <v>89</v>
      </c>
      <c r="AW242" s="13" t="s">
        <v>38</v>
      </c>
      <c r="AX242" s="13" t="s">
        <v>79</v>
      </c>
      <c r="AY242" s="246" t="s">
        <v>135</v>
      </c>
    </row>
    <row r="243" spans="1:51" s="14" customFormat="1" ht="12">
      <c r="A243" s="14"/>
      <c r="B243" s="247"/>
      <c r="C243" s="248"/>
      <c r="D243" s="232" t="s">
        <v>146</v>
      </c>
      <c r="E243" s="249" t="s">
        <v>31</v>
      </c>
      <c r="F243" s="250" t="s">
        <v>335</v>
      </c>
      <c r="G243" s="248"/>
      <c r="H243" s="249" t="s">
        <v>31</v>
      </c>
      <c r="I243" s="251"/>
      <c r="J243" s="248"/>
      <c r="K243" s="248"/>
      <c r="L243" s="252"/>
      <c r="M243" s="253"/>
      <c r="N243" s="254"/>
      <c r="O243" s="254"/>
      <c r="P243" s="254"/>
      <c r="Q243" s="254"/>
      <c r="R243" s="254"/>
      <c r="S243" s="254"/>
      <c r="T243" s="255"/>
      <c r="U243" s="14"/>
      <c r="V243" s="14"/>
      <c r="W243" s="14"/>
      <c r="X243" s="14"/>
      <c r="Y243" s="14"/>
      <c r="Z243" s="14"/>
      <c r="AA243" s="14"/>
      <c r="AB243" s="14"/>
      <c r="AC243" s="14"/>
      <c r="AD243" s="14"/>
      <c r="AE243" s="14"/>
      <c r="AT243" s="256" t="s">
        <v>146</v>
      </c>
      <c r="AU243" s="256" t="s">
        <v>89</v>
      </c>
      <c r="AV243" s="14" t="s">
        <v>87</v>
      </c>
      <c r="AW243" s="14" t="s">
        <v>38</v>
      </c>
      <c r="AX243" s="14" t="s">
        <v>79</v>
      </c>
      <c r="AY243" s="256" t="s">
        <v>135</v>
      </c>
    </row>
    <row r="244" spans="1:51" s="15" customFormat="1" ht="12">
      <c r="A244" s="15"/>
      <c r="B244" s="257"/>
      <c r="C244" s="258"/>
      <c r="D244" s="232" t="s">
        <v>146</v>
      </c>
      <c r="E244" s="259" t="s">
        <v>31</v>
      </c>
      <c r="F244" s="260" t="s">
        <v>149</v>
      </c>
      <c r="G244" s="258"/>
      <c r="H244" s="261">
        <v>467</v>
      </c>
      <c r="I244" s="262"/>
      <c r="J244" s="258"/>
      <c r="K244" s="258"/>
      <c r="L244" s="263"/>
      <c r="M244" s="264"/>
      <c r="N244" s="265"/>
      <c r="O244" s="265"/>
      <c r="P244" s="265"/>
      <c r="Q244" s="265"/>
      <c r="R244" s="265"/>
      <c r="S244" s="265"/>
      <c r="T244" s="266"/>
      <c r="U244" s="15"/>
      <c r="V244" s="15"/>
      <c r="W244" s="15"/>
      <c r="X244" s="15"/>
      <c r="Y244" s="15"/>
      <c r="Z244" s="15"/>
      <c r="AA244" s="15"/>
      <c r="AB244" s="15"/>
      <c r="AC244" s="15"/>
      <c r="AD244" s="15"/>
      <c r="AE244" s="15"/>
      <c r="AT244" s="267" t="s">
        <v>146</v>
      </c>
      <c r="AU244" s="267" t="s">
        <v>89</v>
      </c>
      <c r="AV244" s="15" t="s">
        <v>142</v>
      </c>
      <c r="AW244" s="15" t="s">
        <v>38</v>
      </c>
      <c r="AX244" s="15" t="s">
        <v>87</v>
      </c>
      <c r="AY244" s="267" t="s">
        <v>135</v>
      </c>
    </row>
    <row r="245" spans="1:65" s="2" customFormat="1" ht="16.5" customHeight="1">
      <c r="A245" s="39"/>
      <c r="B245" s="40"/>
      <c r="C245" s="268" t="s">
        <v>336</v>
      </c>
      <c r="D245" s="268" t="s">
        <v>185</v>
      </c>
      <c r="E245" s="269" t="s">
        <v>317</v>
      </c>
      <c r="F245" s="270" t="s">
        <v>318</v>
      </c>
      <c r="G245" s="271" t="s">
        <v>140</v>
      </c>
      <c r="H245" s="272">
        <v>471.67</v>
      </c>
      <c r="I245" s="273"/>
      <c r="J245" s="274">
        <f>ROUND(I245*H245,2)</f>
        <v>0</v>
      </c>
      <c r="K245" s="270" t="s">
        <v>141</v>
      </c>
      <c r="L245" s="275"/>
      <c r="M245" s="276" t="s">
        <v>31</v>
      </c>
      <c r="N245" s="277" t="s">
        <v>50</v>
      </c>
      <c r="O245" s="85"/>
      <c r="P245" s="228">
        <f>O245*H245</f>
        <v>0</v>
      </c>
      <c r="Q245" s="228">
        <v>0.14</v>
      </c>
      <c r="R245" s="228">
        <f>Q245*H245</f>
        <v>66.03380000000001</v>
      </c>
      <c r="S245" s="228">
        <v>0</v>
      </c>
      <c r="T245" s="229">
        <f>S245*H245</f>
        <v>0</v>
      </c>
      <c r="U245" s="39"/>
      <c r="V245" s="39"/>
      <c r="W245" s="39"/>
      <c r="X245" s="39"/>
      <c r="Y245" s="39"/>
      <c r="Z245" s="39"/>
      <c r="AA245" s="39"/>
      <c r="AB245" s="39"/>
      <c r="AC245" s="39"/>
      <c r="AD245" s="39"/>
      <c r="AE245" s="39"/>
      <c r="AR245" s="230" t="s">
        <v>184</v>
      </c>
      <c r="AT245" s="230" t="s">
        <v>185</v>
      </c>
      <c r="AU245" s="230" t="s">
        <v>89</v>
      </c>
      <c r="AY245" s="18" t="s">
        <v>135</v>
      </c>
      <c r="BE245" s="231">
        <f>IF(N245="základní",J245,0)</f>
        <v>0</v>
      </c>
      <c r="BF245" s="231">
        <f>IF(N245="snížená",J245,0)</f>
        <v>0</v>
      </c>
      <c r="BG245" s="231">
        <f>IF(N245="zákl. přenesená",J245,0)</f>
        <v>0</v>
      </c>
      <c r="BH245" s="231">
        <f>IF(N245="sníž. přenesená",J245,0)</f>
        <v>0</v>
      </c>
      <c r="BI245" s="231">
        <f>IF(N245="nulová",J245,0)</f>
        <v>0</v>
      </c>
      <c r="BJ245" s="18" t="s">
        <v>87</v>
      </c>
      <c r="BK245" s="231">
        <f>ROUND(I245*H245,2)</f>
        <v>0</v>
      </c>
      <c r="BL245" s="18" t="s">
        <v>142</v>
      </c>
      <c r="BM245" s="230" t="s">
        <v>337</v>
      </c>
    </row>
    <row r="246" spans="1:51" s="13" customFormat="1" ht="12">
      <c r="A246" s="13"/>
      <c r="B246" s="236"/>
      <c r="C246" s="237"/>
      <c r="D246" s="232" t="s">
        <v>146</v>
      </c>
      <c r="E246" s="237"/>
      <c r="F246" s="239" t="s">
        <v>338</v>
      </c>
      <c r="G246" s="237"/>
      <c r="H246" s="240">
        <v>471.67</v>
      </c>
      <c r="I246" s="241"/>
      <c r="J246" s="237"/>
      <c r="K246" s="237"/>
      <c r="L246" s="242"/>
      <c r="M246" s="243"/>
      <c r="N246" s="244"/>
      <c r="O246" s="244"/>
      <c r="P246" s="244"/>
      <c r="Q246" s="244"/>
      <c r="R246" s="244"/>
      <c r="S246" s="244"/>
      <c r="T246" s="245"/>
      <c r="U246" s="13"/>
      <c r="V246" s="13"/>
      <c r="W246" s="13"/>
      <c r="X246" s="13"/>
      <c r="Y246" s="13"/>
      <c r="Z246" s="13"/>
      <c r="AA246" s="13"/>
      <c r="AB246" s="13"/>
      <c r="AC246" s="13"/>
      <c r="AD246" s="13"/>
      <c r="AE246" s="13"/>
      <c r="AT246" s="246" t="s">
        <v>146</v>
      </c>
      <c r="AU246" s="246" t="s">
        <v>89</v>
      </c>
      <c r="AV246" s="13" t="s">
        <v>89</v>
      </c>
      <c r="AW246" s="13" t="s">
        <v>4</v>
      </c>
      <c r="AX246" s="13" t="s">
        <v>87</v>
      </c>
      <c r="AY246" s="246" t="s">
        <v>135</v>
      </c>
    </row>
    <row r="247" spans="1:63" s="12" customFormat="1" ht="22.8" customHeight="1">
      <c r="A247" s="12"/>
      <c r="B247" s="203"/>
      <c r="C247" s="204"/>
      <c r="D247" s="205" t="s">
        <v>78</v>
      </c>
      <c r="E247" s="217" t="s">
        <v>184</v>
      </c>
      <c r="F247" s="217" t="s">
        <v>339</v>
      </c>
      <c r="G247" s="204"/>
      <c r="H247" s="204"/>
      <c r="I247" s="207"/>
      <c r="J247" s="218">
        <f>BK247</f>
        <v>0</v>
      </c>
      <c r="K247" s="204"/>
      <c r="L247" s="209"/>
      <c r="M247" s="210"/>
      <c r="N247" s="211"/>
      <c r="O247" s="211"/>
      <c r="P247" s="212">
        <f>SUM(P248:P269)</f>
        <v>0</v>
      </c>
      <c r="Q247" s="211"/>
      <c r="R247" s="212">
        <f>SUM(R248:R269)</f>
        <v>6.563536000000001</v>
      </c>
      <c r="S247" s="211"/>
      <c r="T247" s="213">
        <f>SUM(T248:T269)</f>
        <v>0</v>
      </c>
      <c r="U247" s="12"/>
      <c r="V247" s="12"/>
      <c r="W247" s="12"/>
      <c r="X247" s="12"/>
      <c r="Y247" s="12"/>
      <c r="Z247" s="12"/>
      <c r="AA247" s="12"/>
      <c r="AB247" s="12"/>
      <c r="AC247" s="12"/>
      <c r="AD247" s="12"/>
      <c r="AE247" s="12"/>
      <c r="AR247" s="214" t="s">
        <v>87</v>
      </c>
      <c r="AT247" s="215" t="s">
        <v>78</v>
      </c>
      <c r="AU247" s="215" t="s">
        <v>87</v>
      </c>
      <c r="AY247" s="214" t="s">
        <v>135</v>
      </c>
      <c r="BK247" s="216">
        <f>SUM(BK248:BK269)</f>
        <v>0</v>
      </c>
    </row>
    <row r="248" spans="1:65" s="2" customFormat="1" ht="21.75" customHeight="1">
      <c r="A248" s="39"/>
      <c r="B248" s="40"/>
      <c r="C248" s="219" t="s">
        <v>340</v>
      </c>
      <c r="D248" s="219" t="s">
        <v>137</v>
      </c>
      <c r="E248" s="220" t="s">
        <v>341</v>
      </c>
      <c r="F248" s="221" t="s">
        <v>342</v>
      </c>
      <c r="G248" s="222" t="s">
        <v>343</v>
      </c>
      <c r="H248" s="223">
        <v>58.8</v>
      </c>
      <c r="I248" s="224"/>
      <c r="J248" s="225">
        <f>ROUND(I248*H248,2)</f>
        <v>0</v>
      </c>
      <c r="K248" s="221" t="s">
        <v>141</v>
      </c>
      <c r="L248" s="45"/>
      <c r="M248" s="226" t="s">
        <v>31</v>
      </c>
      <c r="N248" s="227" t="s">
        <v>50</v>
      </c>
      <c r="O248" s="85"/>
      <c r="P248" s="228">
        <f>O248*H248</f>
        <v>0</v>
      </c>
      <c r="Q248" s="228">
        <v>0.00362</v>
      </c>
      <c r="R248" s="228">
        <f>Q248*H248</f>
        <v>0.212856</v>
      </c>
      <c r="S248" s="228">
        <v>0</v>
      </c>
      <c r="T248" s="229">
        <f>S248*H248</f>
        <v>0</v>
      </c>
      <c r="U248" s="39"/>
      <c r="V248" s="39"/>
      <c r="W248" s="39"/>
      <c r="X248" s="39"/>
      <c r="Y248" s="39"/>
      <c r="Z248" s="39"/>
      <c r="AA248" s="39"/>
      <c r="AB248" s="39"/>
      <c r="AC248" s="39"/>
      <c r="AD248" s="39"/>
      <c r="AE248" s="39"/>
      <c r="AR248" s="230" t="s">
        <v>142</v>
      </c>
      <c r="AT248" s="230" t="s">
        <v>137</v>
      </c>
      <c r="AU248" s="230" t="s">
        <v>89</v>
      </c>
      <c r="AY248" s="18" t="s">
        <v>135</v>
      </c>
      <c r="BE248" s="231">
        <f>IF(N248="základní",J248,0)</f>
        <v>0</v>
      </c>
      <c r="BF248" s="231">
        <f>IF(N248="snížená",J248,0)</f>
        <v>0</v>
      </c>
      <c r="BG248" s="231">
        <f>IF(N248="zákl. přenesená",J248,0)</f>
        <v>0</v>
      </c>
      <c r="BH248" s="231">
        <f>IF(N248="sníž. přenesená",J248,0)</f>
        <v>0</v>
      </c>
      <c r="BI248" s="231">
        <f>IF(N248="nulová",J248,0)</f>
        <v>0</v>
      </c>
      <c r="BJ248" s="18" t="s">
        <v>87</v>
      </c>
      <c r="BK248" s="231">
        <f>ROUND(I248*H248,2)</f>
        <v>0</v>
      </c>
      <c r="BL248" s="18" t="s">
        <v>142</v>
      </c>
      <c r="BM248" s="230" t="s">
        <v>344</v>
      </c>
    </row>
    <row r="249" spans="1:47" s="2" customFormat="1" ht="12">
      <c r="A249" s="39"/>
      <c r="B249" s="40"/>
      <c r="C249" s="41"/>
      <c r="D249" s="232" t="s">
        <v>144</v>
      </c>
      <c r="E249" s="41"/>
      <c r="F249" s="233" t="s">
        <v>345</v>
      </c>
      <c r="G249" s="41"/>
      <c r="H249" s="41"/>
      <c r="I249" s="137"/>
      <c r="J249" s="41"/>
      <c r="K249" s="41"/>
      <c r="L249" s="45"/>
      <c r="M249" s="234"/>
      <c r="N249" s="235"/>
      <c r="O249" s="85"/>
      <c r="P249" s="85"/>
      <c r="Q249" s="85"/>
      <c r="R249" s="85"/>
      <c r="S249" s="85"/>
      <c r="T249" s="86"/>
      <c r="U249" s="39"/>
      <c r="V249" s="39"/>
      <c r="W249" s="39"/>
      <c r="X249" s="39"/>
      <c r="Y249" s="39"/>
      <c r="Z249" s="39"/>
      <c r="AA249" s="39"/>
      <c r="AB249" s="39"/>
      <c r="AC249" s="39"/>
      <c r="AD249" s="39"/>
      <c r="AE249" s="39"/>
      <c r="AT249" s="18" t="s">
        <v>144</v>
      </c>
      <c r="AU249" s="18" t="s">
        <v>89</v>
      </c>
    </row>
    <row r="250" spans="1:51" s="13" customFormat="1" ht="12">
      <c r="A250" s="13"/>
      <c r="B250" s="236"/>
      <c r="C250" s="237"/>
      <c r="D250" s="232" t="s">
        <v>146</v>
      </c>
      <c r="E250" s="238" t="s">
        <v>31</v>
      </c>
      <c r="F250" s="239" t="s">
        <v>346</v>
      </c>
      <c r="G250" s="237"/>
      <c r="H250" s="240">
        <v>58.8</v>
      </c>
      <c r="I250" s="241"/>
      <c r="J250" s="237"/>
      <c r="K250" s="237"/>
      <c r="L250" s="242"/>
      <c r="M250" s="243"/>
      <c r="N250" s="244"/>
      <c r="O250" s="244"/>
      <c r="P250" s="244"/>
      <c r="Q250" s="244"/>
      <c r="R250" s="244"/>
      <c r="S250" s="244"/>
      <c r="T250" s="245"/>
      <c r="U250" s="13"/>
      <c r="V250" s="13"/>
      <c r="W250" s="13"/>
      <c r="X250" s="13"/>
      <c r="Y250" s="13"/>
      <c r="Z250" s="13"/>
      <c r="AA250" s="13"/>
      <c r="AB250" s="13"/>
      <c r="AC250" s="13"/>
      <c r="AD250" s="13"/>
      <c r="AE250" s="13"/>
      <c r="AT250" s="246" t="s">
        <v>146</v>
      </c>
      <c r="AU250" s="246" t="s">
        <v>89</v>
      </c>
      <c r="AV250" s="13" t="s">
        <v>89</v>
      </c>
      <c r="AW250" s="13" t="s">
        <v>38</v>
      </c>
      <c r="AX250" s="13" t="s">
        <v>79</v>
      </c>
      <c r="AY250" s="246" t="s">
        <v>135</v>
      </c>
    </row>
    <row r="251" spans="1:51" s="14" customFormat="1" ht="12">
      <c r="A251" s="14"/>
      <c r="B251" s="247"/>
      <c r="C251" s="248"/>
      <c r="D251" s="232" t="s">
        <v>146</v>
      </c>
      <c r="E251" s="249" t="s">
        <v>31</v>
      </c>
      <c r="F251" s="250" t="s">
        <v>148</v>
      </c>
      <c r="G251" s="248"/>
      <c r="H251" s="249" t="s">
        <v>31</v>
      </c>
      <c r="I251" s="251"/>
      <c r="J251" s="248"/>
      <c r="K251" s="248"/>
      <c r="L251" s="252"/>
      <c r="M251" s="253"/>
      <c r="N251" s="254"/>
      <c r="O251" s="254"/>
      <c r="P251" s="254"/>
      <c r="Q251" s="254"/>
      <c r="R251" s="254"/>
      <c r="S251" s="254"/>
      <c r="T251" s="255"/>
      <c r="U251" s="14"/>
      <c r="V251" s="14"/>
      <c r="W251" s="14"/>
      <c r="X251" s="14"/>
      <c r="Y251" s="14"/>
      <c r="Z251" s="14"/>
      <c r="AA251" s="14"/>
      <c r="AB251" s="14"/>
      <c r="AC251" s="14"/>
      <c r="AD251" s="14"/>
      <c r="AE251" s="14"/>
      <c r="AT251" s="256" t="s">
        <v>146</v>
      </c>
      <c r="AU251" s="256" t="s">
        <v>89</v>
      </c>
      <c r="AV251" s="14" t="s">
        <v>87</v>
      </c>
      <c r="AW251" s="14" t="s">
        <v>38</v>
      </c>
      <c r="AX251" s="14" t="s">
        <v>79</v>
      </c>
      <c r="AY251" s="256" t="s">
        <v>135</v>
      </c>
    </row>
    <row r="252" spans="1:51" s="15" customFormat="1" ht="12">
      <c r="A252" s="15"/>
      <c r="B252" s="257"/>
      <c r="C252" s="258"/>
      <c r="D252" s="232" t="s">
        <v>146</v>
      </c>
      <c r="E252" s="259" t="s">
        <v>31</v>
      </c>
      <c r="F252" s="260" t="s">
        <v>149</v>
      </c>
      <c r="G252" s="258"/>
      <c r="H252" s="261">
        <v>58.8</v>
      </c>
      <c r="I252" s="262"/>
      <c r="J252" s="258"/>
      <c r="K252" s="258"/>
      <c r="L252" s="263"/>
      <c r="M252" s="264"/>
      <c r="N252" s="265"/>
      <c r="O252" s="265"/>
      <c r="P252" s="265"/>
      <c r="Q252" s="265"/>
      <c r="R252" s="265"/>
      <c r="S252" s="265"/>
      <c r="T252" s="266"/>
      <c r="U252" s="15"/>
      <c r="V252" s="15"/>
      <c r="W252" s="15"/>
      <c r="X252" s="15"/>
      <c r="Y252" s="15"/>
      <c r="Z252" s="15"/>
      <c r="AA252" s="15"/>
      <c r="AB252" s="15"/>
      <c r="AC252" s="15"/>
      <c r="AD252" s="15"/>
      <c r="AE252" s="15"/>
      <c r="AT252" s="267" t="s">
        <v>146</v>
      </c>
      <c r="AU252" s="267" t="s">
        <v>89</v>
      </c>
      <c r="AV252" s="15" t="s">
        <v>142</v>
      </c>
      <c r="AW252" s="15" t="s">
        <v>38</v>
      </c>
      <c r="AX252" s="15" t="s">
        <v>87</v>
      </c>
      <c r="AY252" s="267" t="s">
        <v>135</v>
      </c>
    </row>
    <row r="253" spans="1:65" s="2" customFormat="1" ht="16.5" customHeight="1">
      <c r="A253" s="39"/>
      <c r="B253" s="40"/>
      <c r="C253" s="219" t="s">
        <v>347</v>
      </c>
      <c r="D253" s="219" t="s">
        <v>137</v>
      </c>
      <c r="E253" s="220" t="s">
        <v>348</v>
      </c>
      <c r="F253" s="221" t="s">
        <v>349</v>
      </c>
      <c r="G253" s="222" t="s">
        <v>350</v>
      </c>
      <c r="H253" s="223">
        <v>7</v>
      </c>
      <c r="I253" s="224"/>
      <c r="J253" s="225">
        <f>ROUND(I253*H253,2)</f>
        <v>0</v>
      </c>
      <c r="K253" s="221" t="s">
        <v>141</v>
      </c>
      <c r="L253" s="45"/>
      <c r="M253" s="226" t="s">
        <v>31</v>
      </c>
      <c r="N253" s="227" t="s">
        <v>50</v>
      </c>
      <c r="O253" s="85"/>
      <c r="P253" s="228">
        <f>O253*H253</f>
        <v>0</v>
      </c>
      <c r="Q253" s="228">
        <v>0.3409</v>
      </c>
      <c r="R253" s="228">
        <f>Q253*H253</f>
        <v>2.3863</v>
      </c>
      <c r="S253" s="228">
        <v>0</v>
      </c>
      <c r="T253" s="229">
        <f>S253*H253</f>
        <v>0</v>
      </c>
      <c r="U253" s="39"/>
      <c r="V253" s="39"/>
      <c r="W253" s="39"/>
      <c r="X253" s="39"/>
      <c r="Y253" s="39"/>
      <c r="Z253" s="39"/>
      <c r="AA253" s="39"/>
      <c r="AB253" s="39"/>
      <c r="AC253" s="39"/>
      <c r="AD253" s="39"/>
      <c r="AE253" s="39"/>
      <c r="AR253" s="230" t="s">
        <v>142</v>
      </c>
      <c r="AT253" s="230" t="s">
        <v>137</v>
      </c>
      <c r="AU253" s="230" t="s">
        <v>89</v>
      </c>
      <c r="AY253" s="18" t="s">
        <v>135</v>
      </c>
      <c r="BE253" s="231">
        <f>IF(N253="základní",J253,0)</f>
        <v>0</v>
      </c>
      <c r="BF253" s="231">
        <f>IF(N253="snížená",J253,0)</f>
        <v>0</v>
      </c>
      <c r="BG253" s="231">
        <f>IF(N253="zákl. přenesená",J253,0)</f>
        <v>0</v>
      </c>
      <c r="BH253" s="231">
        <f>IF(N253="sníž. přenesená",J253,0)</f>
        <v>0</v>
      </c>
      <c r="BI253" s="231">
        <f>IF(N253="nulová",J253,0)</f>
        <v>0</v>
      </c>
      <c r="BJ253" s="18" t="s">
        <v>87</v>
      </c>
      <c r="BK253" s="231">
        <f>ROUND(I253*H253,2)</f>
        <v>0</v>
      </c>
      <c r="BL253" s="18" t="s">
        <v>142</v>
      </c>
      <c r="BM253" s="230" t="s">
        <v>351</v>
      </c>
    </row>
    <row r="254" spans="1:47" s="2" customFormat="1" ht="12">
      <c r="A254" s="39"/>
      <c r="B254" s="40"/>
      <c r="C254" s="41"/>
      <c r="D254" s="232" t="s">
        <v>144</v>
      </c>
      <c r="E254" s="41"/>
      <c r="F254" s="233" t="s">
        <v>352</v>
      </c>
      <c r="G254" s="41"/>
      <c r="H254" s="41"/>
      <c r="I254" s="137"/>
      <c r="J254" s="41"/>
      <c r="K254" s="41"/>
      <c r="L254" s="45"/>
      <c r="M254" s="234"/>
      <c r="N254" s="235"/>
      <c r="O254" s="85"/>
      <c r="P254" s="85"/>
      <c r="Q254" s="85"/>
      <c r="R254" s="85"/>
      <c r="S254" s="85"/>
      <c r="T254" s="86"/>
      <c r="U254" s="39"/>
      <c r="V254" s="39"/>
      <c r="W254" s="39"/>
      <c r="X254" s="39"/>
      <c r="Y254" s="39"/>
      <c r="Z254" s="39"/>
      <c r="AA254" s="39"/>
      <c r="AB254" s="39"/>
      <c r="AC254" s="39"/>
      <c r="AD254" s="39"/>
      <c r="AE254" s="39"/>
      <c r="AT254" s="18" t="s">
        <v>144</v>
      </c>
      <c r="AU254" s="18" t="s">
        <v>89</v>
      </c>
    </row>
    <row r="255" spans="1:51" s="13" customFormat="1" ht="12">
      <c r="A255" s="13"/>
      <c r="B255" s="236"/>
      <c r="C255" s="237"/>
      <c r="D255" s="232" t="s">
        <v>146</v>
      </c>
      <c r="E255" s="238" t="s">
        <v>31</v>
      </c>
      <c r="F255" s="239" t="s">
        <v>178</v>
      </c>
      <c r="G255" s="237"/>
      <c r="H255" s="240">
        <v>7</v>
      </c>
      <c r="I255" s="241"/>
      <c r="J255" s="237"/>
      <c r="K255" s="237"/>
      <c r="L255" s="242"/>
      <c r="M255" s="243"/>
      <c r="N255" s="244"/>
      <c r="O255" s="244"/>
      <c r="P255" s="244"/>
      <c r="Q255" s="244"/>
      <c r="R255" s="244"/>
      <c r="S255" s="244"/>
      <c r="T255" s="245"/>
      <c r="U255" s="13"/>
      <c r="V255" s="13"/>
      <c r="W255" s="13"/>
      <c r="X255" s="13"/>
      <c r="Y255" s="13"/>
      <c r="Z255" s="13"/>
      <c r="AA255" s="13"/>
      <c r="AB255" s="13"/>
      <c r="AC255" s="13"/>
      <c r="AD255" s="13"/>
      <c r="AE255" s="13"/>
      <c r="AT255" s="246" t="s">
        <v>146</v>
      </c>
      <c r="AU255" s="246" t="s">
        <v>89</v>
      </c>
      <c r="AV255" s="13" t="s">
        <v>89</v>
      </c>
      <c r="AW255" s="13" t="s">
        <v>38</v>
      </c>
      <c r="AX255" s="13" t="s">
        <v>79</v>
      </c>
      <c r="AY255" s="246" t="s">
        <v>135</v>
      </c>
    </row>
    <row r="256" spans="1:51" s="14" customFormat="1" ht="12">
      <c r="A256" s="14"/>
      <c r="B256" s="247"/>
      <c r="C256" s="248"/>
      <c r="D256" s="232" t="s">
        <v>146</v>
      </c>
      <c r="E256" s="249" t="s">
        <v>31</v>
      </c>
      <c r="F256" s="250" t="s">
        <v>148</v>
      </c>
      <c r="G256" s="248"/>
      <c r="H256" s="249" t="s">
        <v>31</v>
      </c>
      <c r="I256" s="251"/>
      <c r="J256" s="248"/>
      <c r="K256" s="248"/>
      <c r="L256" s="252"/>
      <c r="M256" s="253"/>
      <c r="N256" s="254"/>
      <c r="O256" s="254"/>
      <c r="P256" s="254"/>
      <c r="Q256" s="254"/>
      <c r="R256" s="254"/>
      <c r="S256" s="254"/>
      <c r="T256" s="255"/>
      <c r="U256" s="14"/>
      <c r="V256" s="14"/>
      <c r="W256" s="14"/>
      <c r="X256" s="14"/>
      <c r="Y256" s="14"/>
      <c r="Z256" s="14"/>
      <c r="AA256" s="14"/>
      <c r="AB256" s="14"/>
      <c r="AC256" s="14"/>
      <c r="AD256" s="14"/>
      <c r="AE256" s="14"/>
      <c r="AT256" s="256" t="s">
        <v>146</v>
      </c>
      <c r="AU256" s="256" t="s">
        <v>89</v>
      </c>
      <c r="AV256" s="14" t="s">
        <v>87</v>
      </c>
      <c r="AW256" s="14" t="s">
        <v>38</v>
      </c>
      <c r="AX256" s="14" t="s">
        <v>79</v>
      </c>
      <c r="AY256" s="256" t="s">
        <v>135</v>
      </c>
    </row>
    <row r="257" spans="1:51" s="15" customFormat="1" ht="12">
      <c r="A257" s="15"/>
      <c r="B257" s="257"/>
      <c r="C257" s="258"/>
      <c r="D257" s="232" t="s">
        <v>146</v>
      </c>
      <c r="E257" s="259" t="s">
        <v>31</v>
      </c>
      <c r="F257" s="260" t="s">
        <v>149</v>
      </c>
      <c r="G257" s="258"/>
      <c r="H257" s="261">
        <v>7</v>
      </c>
      <c r="I257" s="262"/>
      <c r="J257" s="258"/>
      <c r="K257" s="258"/>
      <c r="L257" s="263"/>
      <c r="M257" s="264"/>
      <c r="N257" s="265"/>
      <c r="O257" s="265"/>
      <c r="P257" s="265"/>
      <c r="Q257" s="265"/>
      <c r="R257" s="265"/>
      <c r="S257" s="265"/>
      <c r="T257" s="266"/>
      <c r="U257" s="15"/>
      <c r="V257" s="15"/>
      <c r="W257" s="15"/>
      <c r="X257" s="15"/>
      <c r="Y257" s="15"/>
      <c r="Z257" s="15"/>
      <c r="AA257" s="15"/>
      <c r="AB257" s="15"/>
      <c r="AC257" s="15"/>
      <c r="AD257" s="15"/>
      <c r="AE257" s="15"/>
      <c r="AT257" s="267" t="s">
        <v>146</v>
      </c>
      <c r="AU257" s="267" t="s">
        <v>89</v>
      </c>
      <c r="AV257" s="15" t="s">
        <v>142</v>
      </c>
      <c r="AW257" s="15" t="s">
        <v>38</v>
      </c>
      <c r="AX257" s="15" t="s">
        <v>87</v>
      </c>
      <c r="AY257" s="267" t="s">
        <v>135</v>
      </c>
    </row>
    <row r="258" spans="1:65" s="2" customFormat="1" ht="16.5" customHeight="1">
      <c r="A258" s="39"/>
      <c r="B258" s="40"/>
      <c r="C258" s="268" t="s">
        <v>353</v>
      </c>
      <c r="D258" s="268" t="s">
        <v>185</v>
      </c>
      <c r="E258" s="269" t="s">
        <v>354</v>
      </c>
      <c r="F258" s="270" t="s">
        <v>355</v>
      </c>
      <c r="G258" s="271" t="s">
        <v>350</v>
      </c>
      <c r="H258" s="272">
        <v>7</v>
      </c>
      <c r="I258" s="273"/>
      <c r="J258" s="274">
        <f>ROUND(I258*H258,2)</f>
        <v>0</v>
      </c>
      <c r="K258" s="270" t="s">
        <v>141</v>
      </c>
      <c r="L258" s="275"/>
      <c r="M258" s="276" t="s">
        <v>31</v>
      </c>
      <c r="N258" s="277" t="s">
        <v>50</v>
      </c>
      <c r="O258" s="85"/>
      <c r="P258" s="228">
        <f>O258*H258</f>
        <v>0</v>
      </c>
      <c r="Q258" s="228">
        <v>0.097</v>
      </c>
      <c r="R258" s="228">
        <f>Q258*H258</f>
        <v>0.679</v>
      </c>
      <c r="S258" s="228">
        <v>0</v>
      </c>
      <c r="T258" s="229">
        <f>S258*H258</f>
        <v>0</v>
      </c>
      <c r="U258" s="39"/>
      <c r="V258" s="39"/>
      <c r="W258" s="39"/>
      <c r="X258" s="39"/>
      <c r="Y258" s="39"/>
      <c r="Z258" s="39"/>
      <c r="AA258" s="39"/>
      <c r="AB258" s="39"/>
      <c r="AC258" s="39"/>
      <c r="AD258" s="39"/>
      <c r="AE258" s="39"/>
      <c r="AR258" s="230" t="s">
        <v>184</v>
      </c>
      <c r="AT258" s="230" t="s">
        <v>185</v>
      </c>
      <c r="AU258" s="230" t="s">
        <v>89</v>
      </c>
      <c r="AY258" s="18" t="s">
        <v>135</v>
      </c>
      <c r="BE258" s="231">
        <f>IF(N258="základní",J258,0)</f>
        <v>0</v>
      </c>
      <c r="BF258" s="231">
        <f>IF(N258="snížená",J258,0)</f>
        <v>0</v>
      </c>
      <c r="BG258" s="231">
        <f>IF(N258="zákl. přenesená",J258,0)</f>
        <v>0</v>
      </c>
      <c r="BH258" s="231">
        <f>IF(N258="sníž. přenesená",J258,0)</f>
        <v>0</v>
      </c>
      <c r="BI258" s="231">
        <f>IF(N258="nulová",J258,0)</f>
        <v>0</v>
      </c>
      <c r="BJ258" s="18" t="s">
        <v>87</v>
      </c>
      <c r="BK258" s="231">
        <f>ROUND(I258*H258,2)</f>
        <v>0</v>
      </c>
      <c r="BL258" s="18" t="s">
        <v>142</v>
      </c>
      <c r="BM258" s="230" t="s">
        <v>356</v>
      </c>
    </row>
    <row r="259" spans="1:65" s="2" customFormat="1" ht="16.5" customHeight="1">
      <c r="A259" s="39"/>
      <c r="B259" s="40"/>
      <c r="C259" s="268" t="s">
        <v>357</v>
      </c>
      <c r="D259" s="268" t="s">
        <v>185</v>
      </c>
      <c r="E259" s="269" t="s">
        <v>358</v>
      </c>
      <c r="F259" s="270" t="s">
        <v>359</v>
      </c>
      <c r="G259" s="271" t="s">
        <v>350</v>
      </c>
      <c r="H259" s="272">
        <v>7</v>
      </c>
      <c r="I259" s="273"/>
      <c r="J259" s="274">
        <f>ROUND(I259*H259,2)</f>
        <v>0</v>
      </c>
      <c r="K259" s="270" t="s">
        <v>141</v>
      </c>
      <c r="L259" s="275"/>
      <c r="M259" s="276" t="s">
        <v>31</v>
      </c>
      <c r="N259" s="277" t="s">
        <v>50</v>
      </c>
      <c r="O259" s="85"/>
      <c r="P259" s="228">
        <f>O259*H259</f>
        <v>0</v>
      </c>
      <c r="Q259" s="228">
        <v>0.058</v>
      </c>
      <c r="R259" s="228">
        <f>Q259*H259</f>
        <v>0.406</v>
      </c>
      <c r="S259" s="228">
        <v>0</v>
      </c>
      <c r="T259" s="229">
        <f>S259*H259</f>
        <v>0</v>
      </c>
      <c r="U259" s="39"/>
      <c r="V259" s="39"/>
      <c r="W259" s="39"/>
      <c r="X259" s="39"/>
      <c r="Y259" s="39"/>
      <c r="Z259" s="39"/>
      <c r="AA259" s="39"/>
      <c r="AB259" s="39"/>
      <c r="AC259" s="39"/>
      <c r="AD259" s="39"/>
      <c r="AE259" s="39"/>
      <c r="AR259" s="230" t="s">
        <v>184</v>
      </c>
      <c r="AT259" s="230" t="s">
        <v>185</v>
      </c>
      <c r="AU259" s="230" t="s">
        <v>89</v>
      </c>
      <c r="AY259" s="18" t="s">
        <v>135</v>
      </c>
      <c r="BE259" s="231">
        <f>IF(N259="základní",J259,0)</f>
        <v>0</v>
      </c>
      <c r="BF259" s="231">
        <f>IF(N259="snížená",J259,0)</f>
        <v>0</v>
      </c>
      <c r="BG259" s="231">
        <f>IF(N259="zákl. přenesená",J259,0)</f>
        <v>0</v>
      </c>
      <c r="BH259" s="231">
        <f>IF(N259="sníž. přenesená",J259,0)</f>
        <v>0</v>
      </c>
      <c r="BI259" s="231">
        <f>IF(N259="nulová",J259,0)</f>
        <v>0</v>
      </c>
      <c r="BJ259" s="18" t="s">
        <v>87</v>
      </c>
      <c r="BK259" s="231">
        <f>ROUND(I259*H259,2)</f>
        <v>0</v>
      </c>
      <c r="BL259" s="18" t="s">
        <v>142</v>
      </c>
      <c r="BM259" s="230" t="s">
        <v>360</v>
      </c>
    </row>
    <row r="260" spans="1:65" s="2" customFormat="1" ht="16.5" customHeight="1">
      <c r="A260" s="39"/>
      <c r="B260" s="40"/>
      <c r="C260" s="268" t="s">
        <v>361</v>
      </c>
      <c r="D260" s="268" t="s">
        <v>185</v>
      </c>
      <c r="E260" s="269" t="s">
        <v>362</v>
      </c>
      <c r="F260" s="270" t="s">
        <v>363</v>
      </c>
      <c r="G260" s="271" t="s">
        <v>350</v>
      </c>
      <c r="H260" s="272">
        <v>7</v>
      </c>
      <c r="I260" s="273"/>
      <c r="J260" s="274">
        <f>ROUND(I260*H260,2)</f>
        <v>0</v>
      </c>
      <c r="K260" s="270" t="s">
        <v>141</v>
      </c>
      <c r="L260" s="275"/>
      <c r="M260" s="276" t="s">
        <v>31</v>
      </c>
      <c r="N260" s="277" t="s">
        <v>50</v>
      </c>
      <c r="O260" s="85"/>
      <c r="P260" s="228">
        <f>O260*H260</f>
        <v>0</v>
      </c>
      <c r="Q260" s="228">
        <v>0.057</v>
      </c>
      <c r="R260" s="228">
        <f>Q260*H260</f>
        <v>0.399</v>
      </c>
      <c r="S260" s="228">
        <v>0</v>
      </c>
      <c r="T260" s="229">
        <f>S260*H260</f>
        <v>0</v>
      </c>
      <c r="U260" s="39"/>
      <c r="V260" s="39"/>
      <c r="W260" s="39"/>
      <c r="X260" s="39"/>
      <c r="Y260" s="39"/>
      <c r="Z260" s="39"/>
      <c r="AA260" s="39"/>
      <c r="AB260" s="39"/>
      <c r="AC260" s="39"/>
      <c r="AD260" s="39"/>
      <c r="AE260" s="39"/>
      <c r="AR260" s="230" t="s">
        <v>184</v>
      </c>
      <c r="AT260" s="230" t="s">
        <v>185</v>
      </c>
      <c r="AU260" s="230" t="s">
        <v>89</v>
      </c>
      <c r="AY260" s="18" t="s">
        <v>135</v>
      </c>
      <c r="BE260" s="231">
        <f>IF(N260="základní",J260,0)</f>
        <v>0</v>
      </c>
      <c r="BF260" s="231">
        <f>IF(N260="snížená",J260,0)</f>
        <v>0</v>
      </c>
      <c r="BG260" s="231">
        <f>IF(N260="zákl. přenesená",J260,0)</f>
        <v>0</v>
      </c>
      <c r="BH260" s="231">
        <f>IF(N260="sníž. přenesená",J260,0)</f>
        <v>0</v>
      </c>
      <c r="BI260" s="231">
        <f>IF(N260="nulová",J260,0)</f>
        <v>0</v>
      </c>
      <c r="BJ260" s="18" t="s">
        <v>87</v>
      </c>
      <c r="BK260" s="231">
        <f>ROUND(I260*H260,2)</f>
        <v>0</v>
      </c>
      <c r="BL260" s="18" t="s">
        <v>142</v>
      </c>
      <c r="BM260" s="230" t="s">
        <v>364</v>
      </c>
    </row>
    <row r="261" spans="1:65" s="2" customFormat="1" ht="16.5" customHeight="1">
      <c r="A261" s="39"/>
      <c r="B261" s="40"/>
      <c r="C261" s="268" t="s">
        <v>365</v>
      </c>
      <c r="D261" s="268" t="s">
        <v>185</v>
      </c>
      <c r="E261" s="269" t="s">
        <v>366</v>
      </c>
      <c r="F261" s="270" t="s">
        <v>367</v>
      </c>
      <c r="G261" s="271" t="s">
        <v>350</v>
      </c>
      <c r="H261" s="272">
        <v>7</v>
      </c>
      <c r="I261" s="273"/>
      <c r="J261" s="274">
        <f>ROUND(I261*H261,2)</f>
        <v>0</v>
      </c>
      <c r="K261" s="270" t="s">
        <v>141</v>
      </c>
      <c r="L261" s="275"/>
      <c r="M261" s="276" t="s">
        <v>31</v>
      </c>
      <c r="N261" s="277" t="s">
        <v>50</v>
      </c>
      <c r="O261" s="85"/>
      <c r="P261" s="228">
        <f>O261*H261</f>
        <v>0</v>
      </c>
      <c r="Q261" s="228">
        <v>0.027</v>
      </c>
      <c r="R261" s="228">
        <f>Q261*H261</f>
        <v>0.189</v>
      </c>
      <c r="S261" s="228">
        <v>0</v>
      </c>
      <c r="T261" s="229">
        <f>S261*H261</f>
        <v>0</v>
      </c>
      <c r="U261" s="39"/>
      <c r="V261" s="39"/>
      <c r="W261" s="39"/>
      <c r="X261" s="39"/>
      <c r="Y261" s="39"/>
      <c r="Z261" s="39"/>
      <c r="AA261" s="39"/>
      <c r="AB261" s="39"/>
      <c r="AC261" s="39"/>
      <c r="AD261" s="39"/>
      <c r="AE261" s="39"/>
      <c r="AR261" s="230" t="s">
        <v>184</v>
      </c>
      <c r="AT261" s="230" t="s">
        <v>185</v>
      </c>
      <c r="AU261" s="230" t="s">
        <v>89</v>
      </c>
      <c r="AY261" s="18" t="s">
        <v>135</v>
      </c>
      <c r="BE261" s="231">
        <f>IF(N261="základní",J261,0)</f>
        <v>0</v>
      </c>
      <c r="BF261" s="231">
        <f>IF(N261="snížená",J261,0)</f>
        <v>0</v>
      </c>
      <c r="BG261" s="231">
        <f>IF(N261="zákl. přenesená",J261,0)</f>
        <v>0</v>
      </c>
      <c r="BH261" s="231">
        <f>IF(N261="sníž. přenesená",J261,0)</f>
        <v>0</v>
      </c>
      <c r="BI261" s="231">
        <f>IF(N261="nulová",J261,0)</f>
        <v>0</v>
      </c>
      <c r="BJ261" s="18" t="s">
        <v>87</v>
      </c>
      <c r="BK261" s="231">
        <f>ROUND(I261*H261,2)</f>
        <v>0</v>
      </c>
      <c r="BL261" s="18" t="s">
        <v>142</v>
      </c>
      <c r="BM261" s="230" t="s">
        <v>368</v>
      </c>
    </row>
    <row r="262" spans="1:65" s="2" customFormat="1" ht="16.5" customHeight="1">
      <c r="A262" s="39"/>
      <c r="B262" s="40"/>
      <c r="C262" s="268" t="s">
        <v>369</v>
      </c>
      <c r="D262" s="268" t="s">
        <v>185</v>
      </c>
      <c r="E262" s="269" t="s">
        <v>370</v>
      </c>
      <c r="F262" s="270" t="s">
        <v>371</v>
      </c>
      <c r="G262" s="271" t="s">
        <v>350</v>
      </c>
      <c r="H262" s="272">
        <v>7</v>
      </c>
      <c r="I262" s="273"/>
      <c r="J262" s="274">
        <f>ROUND(I262*H262,2)</f>
        <v>0</v>
      </c>
      <c r="K262" s="270" t="s">
        <v>141</v>
      </c>
      <c r="L262" s="275"/>
      <c r="M262" s="276" t="s">
        <v>31</v>
      </c>
      <c r="N262" s="277" t="s">
        <v>50</v>
      </c>
      <c r="O262" s="85"/>
      <c r="P262" s="228">
        <f>O262*H262</f>
        <v>0</v>
      </c>
      <c r="Q262" s="228">
        <v>0.061</v>
      </c>
      <c r="R262" s="228">
        <f>Q262*H262</f>
        <v>0.427</v>
      </c>
      <c r="S262" s="228">
        <v>0</v>
      </c>
      <c r="T262" s="229">
        <f>S262*H262</f>
        <v>0</v>
      </c>
      <c r="U262" s="39"/>
      <c r="V262" s="39"/>
      <c r="W262" s="39"/>
      <c r="X262" s="39"/>
      <c r="Y262" s="39"/>
      <c r="Z262" s="39"/>
      <c r="AA262" s="39"/>
      <c r="AB262" s="39"/>
      <c r="AC262" s="39"/>
      <c r="AD262" s="39"/>
      <c r="AE262" s="39"/>
      <c r="AR262" s="230" t="s">
        <v>184</v>
      </c>
      <c r="AT262" s="230" t="s">
        <v>185</v>
      </c>
      <c r="AU262" s="230" t="s">
        <v>89</v>
      </c>
      <c r="AY262" s="18" t="s">
        <v>135</v>
      </c>
      <c r="BE262" s="231">
        <f>IF(N262="základní",J262,0)</f>
        <v>0</v>
      </c>
      <c r="BF262" s="231">
        <f>IF(N262="snížená",J262,0)</f>
        <v>0</v>
      </c>
      <c r="BG262" s="231">
        <f>IF(N262="zákl. přenesená",J262,0)</f>
        <v>0</v>
      </c>
      <c r="BH262" s="231">
        <f>IF(N262="sníž. přenesená",J262,0)</f>
        <v>0</v>
      </c>
      <c r="BI262" s="231">
        <f>IF(N262="nulová",J262,0)</f>
        <v>0</v>
      </c>
      <c r="BJ262" s="18" t="s">
        <v>87</v>
      </c>
      <c r="BK262" s="231">
        <f>ROUND(I262*H262,2)</f>
        <v>0</v>
      </c>
      <c r="BL262" s="18" t="s">
        <v>142</v>
      </c>
      <c r="BM262" s="230" t="s">
        <v>372</v>
      </c>
    </row>
    <row r="263" spans="1:65" s="2" customFormat="1" ht="16.5" customHeight="1">
      <c r="A263" s="39"/>
      <c r="B263" s="40"/>
      <c r="C263" s="219" t="s">
        <v>373</v>
      </c>
      <c r="D263" s="219" t="s">
        <v>137</v>
      </c>
      <c r="E263" s="220" t="s">
        <v>374</v>
      </c>
      <c r="F263" s="221" t="s">
        <v>375</v>
      </c>
      <c r="G263" s="222" t="s">
        <v>350</v>
      </c>
      <c r="H263" s="223">
        <v>7</v>
      </c>
      <c r="I263" s="224"/>
      <c r="J263" s="225">
        <f>ROUND(I263*H263,2)</f>
        <v>0</v>
      </c>
      <c r="K263" s="221" t="s">
        <v>141</v>
      </c>
      <c r="L263" s="45"/>
      <c r="M263" s="226" t="s">
        <v>31</v>
      </c>
      <c r="N263" s="227" t="s">
        <v>50</v>
      </c>
      <c r="O263" s="85"/>
      <c r="P263" s="228">
        <f>O263*H263</f>
        <v>0</v>
      </c>
      <c r="Q263" s="228">
        <v>0.21734</v>
      </c>
      <c r="R263" s="228">
        <f>Q263*H263</f>
        <v>1.52138</v>
      </c>
      <c r="S263" s="228">
        <v>0</v>
      </c>
      <c r="T263" s="229">
        <f>S263*H263</f>
        <v>0</v>
      </c>
      <c r="U263" s="39"/>
      <c r="V263" s="39"/>
      <c r="W263" s="39"/>
      <c r="X263" s="39"/>
      <c r="Y263" s="39"/>
      <c r="Z263" s="39"/>
      <c r="AA263" s="39"/>
      <c r="AB263" s="39"/>
      <c r="AC263" s="39"/>
      <c r="AD263" s="39"/>
      <c r="AE263" s="39"/>
      <c r="AR263" s="230" t="s">
        <v>142</v>
      </c>
      <c r="AT263" s="230" t="s">
        <v>137</v>
      </c>
      <c r="AU263" s="230" t="s">
        <v>89</v>
      </c>
      <c r="AY263" s="18" t="s">
        <v>135</v>
      </c>
      <c r="BE263" s="231">
        <f>IF(N263="základní",J263,0)</f>
        <v>0</v>
      </c>
      <c r="BF263" s="231">
        <f>IF(N263="snížená",J263,0)</f>
        <v>0</v>
      </c>
      <c r="BG263" s="231">
        <f>IF(N263="zákl. přenesená",J263,0)</f>
        <v>0</v>
      </c>
      <c r="BH263" s="231">
        <f>IF(N263="sníž. přenesená",J263,0)</f>
        <v>0</v>
      </c>
      <c r="BI263" s="231">
        <f>IF(N263="nulová",J263,0)</f>
        <v>0</v>
      </c>
      <c r="BJ263" s="18" t="s">
        <v>87</v>
      </c>
      <c r="BK263" s="231">
        <f>ROUND(I263*H263,2)</f>
        <v>0</v>
      </c>
      <c r="BL263" s="18" t="s">
        <v>142</v>
      </c>
      <c r="BM263" s="230" t="s">
        <v>376</v>
      </c>
    </row>
    <row r="264" spans="1:47" s="2" customFormat="1" ht="12">
      <c r="A264" s="39"/>
      <c r="B264" s="40"/>
      <c r="C264" s="41"/>
      <c r="D264" s="232" t="s">
        <v>144</v>
      </c>
      <c r="E264" s="41"/>
      <c r="F264" s="233" t="s">
        <v>377</v>
      </c>
      <c r="G264" s="41"/>
      <c r="H264" s="41"/>
      <c r="I264" s="137"/>
      <c r="J264" s="41"/>
      <c r="K264" s="41"/>
      <c r="L264" s="45"/>
      <c r="M264" s="234"/>
      <c r="N264" s="235"/>
      <c r="O264" s="85"/>
      <c r="P264" s="85"/>
      <c r="Q264" s="85"/>
      <c r="R264" s="85"/>
      <c r="S264" s="85"/>
      <c r="T264" s="86"/>
      <c r="U264" s="39"/>
      <c r="V264" s="39"/>
      <c r="W264" s="39"/>
      <c r="X264" s="39"/>
      <c r="Y264" s="39"/>
      <c r="Z264" s="39"/>
      <c r="AA264" s="39"/>
      <c r="AB264" s="39"/>
      <c r="AC264" s="39"/>
      <c r="AD264" s="39"/>
      <c r="AE264" s="39"/>
      <c r="AT264" s="18" t="s">
        <v>144</v>
      </c>
      <c r="AU264" s="18" t="s">
        <v>89</v>
      </c>
    </row>
    <row r="265" spans="1:51" s="13" customFormat="1" ht="12">
      <c r="A265" s="13"/>
      <c r="B265" s="236"/>
      <c r="C265" s="237"/>
      <c r="D265" s="232" t="s">
        <v>146</v>
      </c>
      <c r="E265" s="238" t="s">
        <v>31</v>
      </c>
      <c r="F265" s="239" t="s">
        <v>178</v>
      </c>
      <c r="G265" s="237"/>
      <c r="H265" s="240">
        <v>7</v>
      </c>
      <c r="I265" s="241"/>
      <c r="J265" s="237"/>
      <c r="K265" s="237"/>
      <c r="L265" s="242"/>
      <c r="M265" s="243"/>
      <c r="N265" s="244"/>
      <c r="O265" s="244"/>
      <c r="P265" s="244"/>
      <c r="Q265" s="244"/>
      <c r="R265" s="244"/>
      <c r="S265" s="244"/>
      <c r="T265" s="245"/>
      <c r="U265" s="13"/>
      <c r="V265" s="13"/>
      <c r="W265" s="13"/>
      <c r="X265" s="13"/>
      <c r="Y265" s="13"/>
      <c r="Z265" s="13"/>
      <c r="AA265" s="13"/>
      <c r="AB265" s="13"/>
      <c r="AC265" s="13"/>
      <c r="AD265" s="13"/>
      <c r="AE265" s="13"/>
      <c r="AT265" s="246" t="s">
        <v>146</v>
      </c>
      <c r="AU265" s="246" t="s">
        <v>89</v>
      </c>
      <c r="AV265" s="13" t="s">
        <v>89</v>
      </c>
      <c r="AW265" s="13" t="s">
        <v>38</v>
      </c>
      <c r="AX265" s="13" t="s">
        <v>79</v>
      </c>
      <c r="AY265" s="246" t="s">
        <v>135</v>
      </c>
    </row>
    <row r="266" spans="1:51" s="14" customFormat="1" ht="12">
      <c r="A266" s="14"/>
      <c r="B266" s="247"/>
      <c r="C266" s="248"/>
      <c r="D266" s="232" t="s">
        <v>146</v>
      </c>
      <c r="E266" s="249" t="s">
        <v>31</v>
      </c>
      <c r="F266" s="250" t="s">
        <v>148</v>
      </c>
      <c r="G266" s="248"/>
      <c r="H266" s="249" t="s">
        <v>31</v>
      </c>
      <c r="I266" s="251"/>
      <c r="J266" s="248"/>
      <c r="K266" s="248"/>
      <c r="L266" s="252"/>
      <c r="M266" s="253"/>
      <c r="N266" s="254"/>
      <c r="O266" s="254"/>
      <c r="P266" s="254"/>
      <c r="Q266" s="254"/>
      <c r="R266" s="254"/>
      <c r="S266" s="254"/>
      <c r="T266" s="255"/>
      <c r="U266" s="14"/>
      <c r="V266" s="14"/>
      <c r="W266" s="14"/>
      <c r="X266" s="14"/>
      <c r="Y266" s="14"/>
      <c r="Z266" s="14"/>
      <c r="AA266" s="14"/>
      <c r="AB266" s="14"/>
      <c r="AC266" s="14"/>
      <c r="AD266" s="14"/>
      <c r="AE266" s="14"/>
      <c r="AT266" s="256" t="s">
        <v>146</v>
      </c>
      <c r="AU266" s="256" t="s">
        <v>89</v>
      </c>
      <c r="AV266" s="14" t="s">
        <v>87</v>
      </c>
      <c r="AW266" s="14" t="s">
        <v>38</v>
      </c>
      <c r="AX266" s="14" t="s">
        <v>79</v>
      </c>
      <c r="AY266" s="256" t="s">
        <v>135</v>
      </c>
    </row>
    <row r="267" spans="1:51" s="15" customFormat="1" ht="12">
      <c r="A267" s="15"/>
      <c r="B267" s="257"/>
      <c r="C267" s="258"/>
      <c r="D267" s="232" t="s">
        <v>146</v>
      </c>
      <c r="E267" s="259" t="s">
        <v>31</v>
      </c>
      <c r="F267" s="260" t="s">
        <v>149</v>
      </c>
      <c r="G267" s="258"/>
      <c r="H267" s="261">
        <v>7</v>
      </c>
      <c r="I267" s="262"/>
      <c r="J267" s="258"/>
      <c r="K267" s="258"/>
      <c r="L267" s="263"/>
      <c r="M267" s="264"/>
      <c r="N267" s="265"/>
      <c r="O267" s="265"/>
      <c r="P267" s="265"/>
      <c r="Q267" s="265"/>
      <c r="R267" s="265"/>
      <c r="S267" s="265"/>
      <c r="T267" s="266"/>
      <c r="U267" s="15"/>
      <c r="V267" s="15"/>
      <c r="W267" s="15"/>
      <c r="X267" s="15"/>
      <c r="Y267" s="15"/>
      <c r="Z267" s="15"/>
      <c r="AA267" s="15"/>
      <c r="AB267" s="15"/>
      <c r="AC267" s="15"/>
      <c r="AD267" s="15"/>
      <c r="AE267" s="15"/>
      <c r="AT267" s="267" t="s">
        <v>146</v>
      </c>
      <c r="AU267" s="267" t="s">
        <v>89</v>
      </c>
      <c r="AV267" s="15" t="s">
        <v>142</v>
      </c>
      <c r="AW267" s="15" t="s">
        <v>38</v>
      </c>
      <c r="AX267" s="15" t="s">
        <v>87</v>
      </c>
      <c r="AY267" s="267" t="s">
        <v>135</v>
      </c>
    </row>
    <row r="268" spans="1:65" s="2" customFormat="1" ht="16.5" customHeight="1">
      <c r="A268" s="39"/>
      <c r="B268" s="40"/>
      <c r="C268" s="268" t="s">
        <v>378</v>
      </c>
      <c r="D268" s="268" t="s">
        <v>185</v>
      </c>
      <c r="E268" s="269" t="s">
        <v>379</v>
      </c>
      <c r="F268" s="270" t="s">
        <v>380</v>
      </c>
      <c r="G268" s="271" t="s">
        <v>350</v>
      </c>
      <c r="H268" s="272">
        <v>7</v>
      </c>
      <c r="I268" s="273"/>
      <c r="J268" s="274">
        <f>ROUND(I268*H268,2)</f>
        <v>0</v>
      </c>
      <c r="K268" s="270" t="s">
        <v>141</v>
      </c>
      <c r="L268" s="275"/>
      <c r="M268" s="276" t="s">
        <v>31</v>
      </c>
      <c r="N268" s="277" t="s">
        <v>50</v>
      </c>
      <c r="O268" s="85"/>
      <c r="P268" s="228">
        <f>O268*H268</f>
        <v>0</v>
      </c>
      <c r="Q268" s="228">
        <v>0.043</v>
      </c>
      <c r="R268" s="228">
        <f>Q268*H268</f>
        <v>0.301</v>
      </c>
      <c r="S268" s="228">
        <v>0</v>
      </c>
      <c r="T268" s="229">
        <f>S268*H268</f>
        <v>0</v>
      </c>
      <c r="U268" s="39"/>
      <c r="V268" s="39"/>
      <c r="W268" s="39"/>
      <c r="X268" s="39"/>
      <c r="Y268" s="39"/>
      <c r="Z268" s="39"/>
      <c r="AA268" s="39"/>
      <c r="AB268" s="39"/>
      <c r="AC268" s="39"/>
      <c r="AD268" s="39"/>
      <c r="AE268" s="39"/>
      <c r="AR268" s="230" t="s">
        <v>184</v>
      </c>
      <c r="AT268" s="230" t="s">
        <v>185</v>
      </c>
      <c r="AU268" s="230" t="s">
        <v>89</v>
      </c>
      <c r="AY268" s="18" t="s">
        <v>135</v>
      </c>
      <c r="BE268" s="231">
        <f>IF(N268="základní",J268,0)</f>
        <v>0</v>
      </c>
      <c r="BF268" s="231">
        <f>IF(N268="snížená",J268,0)</f>
        <v>0</v>
      </c>
      <c r="BG268" s="231">
        <f>IF(N268="zákl. přenesená",J268,0)</f>
        <v>0</v>
      </c>
      <c r="BH268" s="231">
        <f>IF(N268="sníž. přenesená",J268,0)</f>
        <v>0</v>
      </c>
      <c r="BI268" s="231">
        <f>IF(N268="nulová",J268,0)</f>
        <v>0</v>
      </c>
      <c r="BJ268" s="18" t="s">
        <v>87</v>
      </c>
      <c r="BK268" s="231">
        <f>ROUND(I268*H268,2)</f>
        <v>0</v>
      </c>
      <c r="BL268" s="18" t="s">
        <v>142</v>
      </c>
      <c r="BM268" s="230" t="s">
        <v>381</v>
      </c>
    </row>
    <row r="269" spans="1:65" s="2" customFormat="1" ht="16.5" customHeight="1">
      <c r="A269" s="39"/>
      <c r="B269" s="40"/>
      <c r="C269" s="268" t="s">
        <v>283</v>
      </c>
      <c r="D269" s="268" t="s">
        <v>185</v>
      </c>
      <c r="E269" s="269" t="s">
        <v>382</v>
      </c>
      <c r="F269" s="270" t="s">
        <v>383</v>
      </c>
      <c r="G269" s="271" t="s">
        <v>350</v>
      </c>
      <c r="H269" s="272">
        <v>7</v>
      </c>
      <c r="I269" s="273"/>
      <c r="J269" s="274">
        <f>ROUND(I269*H269,2)</f>
        <v>0</v>
      </c>
      <c r="K269" s="270" t="s">
        <v>141</v>
      </c>
      <c r="L269" s="275"/>
      <c r="M269" s="276" t="s">
        <v>31</v>
      </c>
      <c r="N269" s="277" t="s">
        <v>50</v>
      </c>
      <c r="O269" s="85"/>
      <c r="P269" s="228">
        <f>O269*H269</f>
        <v>0</v>
      </c>
      <c r="Q269" s="228">
        <v>0.006</v>
      </c>
      <c r="R269" s="228">
        <f>Q269*H269</f>
        <v>0.042</v>
      </c>
      <c r="S269" s="228">
        <v>0</v>
      </c>
      <c r="T269" s="229">
        <f>S269*H269</f>
        <v>0</v>
      </c>
      <c r="U269" s="39"/>
      <c r="V269" s="39"/>
      <c r="W269" s="39"/>
      <c r="X269" s="39"/>
      <c r="Y269" s="39"/>
      <c r="Z269" s="39"/>
      <c r="AA269" s="39"/>
      <c r="AB269" s="39"/>
      <c r="AC269" s="39"/>
      <c r="AD269" s="39"/>
      <c r="AE269" s="39"/>
      <c r="AR269" s="230" t="s">
        <v>184</v>
      </c>
      <c r="AT269" s="230" t="s">
        <v>185</v>
      </c>
      <c r="AU269" s="230" t="s">
        <v>89</v>
      </c>
      <c r="AY269" s="18" t="s">
        <v>135</v>
      </c>
      <c r="BE269" s="231">
        <f>IF(N269="základní",J269,0)</f>
        <v>0</v>
      </c>
      <c r="BF269" s="231">
        <f>IF(N269="snížená",J269,0)</f>
        <v>0</v>
      </c>
      <c r="BG269" s="231">
        <f>IF(N269="zákl. přenesená",J269,0)</f>
        <v>0</v>
      </c>
      <c r="BH269" s="231">
        <f>IF(N269="sníž. přenesená",J269,0)</f>
        <v>0</v>
      </c>
      <c r="BI269" s="231">
        <f>IF(N269="nulová",J269,0)</f>
        <v>0</v>
      </c>
      <c r="BJ269" s="18" t="s">
        <v>87</v>
      </c>
      <c r="BK269" s="231">
        <f>ROUND(I269*H269,2)</f>
        <v>0</v>
      </c>
      <c r="BL269" s="18" t="s">
        <v>142</v>
      </c>
      <c r="BM269" s="230" t="s">
        <v>384</v>
      </c>
    </row>
    <row r="270" spans="1:63" s="12" customFormat="1" ht="22.8" customHeight="1">
      <c r="A270" s="12"/>
      <c r="B270" s="203"/>
      <c r="C270" s="204"/>
      <c r="D270" s="205" t="s">
        <v>78</v>
      </c>
      <c r="E270" s="217" t="s">
        <v>190</v>
      </c>
      <c r="F270" s="217" t="s">
        <v>385</v>
      </c>
      <c r="G270" s="204"/>
      <c r="H270" s="204"/>
      <c r="I270" s="207"/>
      <c r="J270" s="218">
        <f>BK270</f>
        <v>0</v>
      </c>
      <c r="K270" s="204"/>
      <c r="L270" s="209"/>
      <c r="M270" s="210"/>
      <c r="N270" s="211"/>
      <c r="O270" s="211"/>
      <c r="P270" s="212">
        <f>SUM(P271:P427)</f>
        <v>0</v>
      </c>
      <c r="Q270" s="211"/>
      <c r="R270" s="212">
        <f>SUM(R271:R427)</f>
        <v>401.66832524</v>
      </c>
      <c r="S270" s="211"/>
      <c r="T270" s="213">
        <f>SUM(T271:T427)</f>
        <v>2.6950000000000003</v>
      </c>
      <c r="U270" s="12"/>
      <c r="V270" s="12"/>
      <c r="W270" s="12"/>
      <c r="X270" s="12"/>
      <c r="Y270" s="12"/>
      <c r="Z270" s="12"/>
      <c r="AA270" s="12"/>
      <c r="AB270" s="12"/>
      <c r="AC270" s="12"/>
      <c r="AD270" s="12"/>
      <c r="AE270" s="12"/>
      <c r="AR270" s="214" t="s">
        <v>87</v>
      </c>
      <c r="AT270" s="215" t="s">
        <v>78</v>
      </c>
      <c r="AU270" s="215" t="s">
        <v>87</v>
      </c>
      <c r="AY270" s="214" t="s">
        <v>135</v>
      </c>
      <c r="BK270" s="216">
        <f>SUM(BK271:BK427)</f>
        <v>0</v>
      </c>
    </row>
    <row r="271" spans="1:65" s="2" customFormat="1" ht="21.75" customHeight="1">
      <c r="A271" s="39"/>
      <c r="B271" s="40"/>
      <c r="C271" s="219" t="s">
        <v>386</v>
      </c>
      <c r="D271" s="219" t="s">
        <v>137</v>
      </c>
      <c r="E271" s="220" t="s">
        <v>387</v>
      </c>
      <c r="F271" s="221" t="s">
        <v>388</v>
      </c>
      <c r="G271" s="222" t="s">
        <v>343</v>
      </c>
      <c r="H271" s="223">
        <v>51.5</v>
      </c>
      <c r="I271" s="224"/>
      <c r="J271" s="225">
        <f>ROUND(I271*H271,2)</f>
        <v>0</v>
      </c>
      <c r="K271" s="221" t="s">
        <v>141</v>
      </c>
      <c r="L271" s="45"/>
      <c r="M271" s="226" t="s">
        <v>31</v>
      </c>
      <c r="N271" s="227" t="s">
        <v>50</v>
      </c>
      <c r="O271" s="85"/>
      <c r="P271" s="228">
        <f>O271*H271</f>
        <v>0</v>
      </c>
      <c r="Q271" s="228">
        <v>0.0283</v>
      </c>
      <c r="R271" s="228">
        <f>Q271*H271</f>
        <v>1.45745</v>
      </c>
      <c r="S271" s="228">
        <v>0</v>
      </c>
      <c r="T271" s="229">
        <f>S271*H271</f>
        <v>0</v>
      </c>
      <c r="U271" s="39"/>
      <c r="V271" s="39"/>
      <c r="W271" s="39"/>
      <c r="X271" s="39"/>
      <c r="Y271" s="39"/>
      <c r="Z271" s="39"/>
      <c r="AA271" s="39"/>
      <c r="AB271" s="39"/>
      <c r="AC271" s="39"/>
      <c r="AD271" s="39"/>
      <c r="AE271" s="39"/>
      <c r="AR271" s="230" t="s">
        <v>142</v>
      </c>
      <c r="AT271" s="230" t="s">
        <v>137</v>
      </c>
      <c r="AU271" s="230" t="s">
        <v>89</v>
      </c>
      <c r="AY271" s="18" t="s">
        <v>135</v>
      </c>
      <c r="BE271" s="231">
        <f>IF(N271="základní",J271,0)</f>
        <v>0</v>
      </c>
      <c r="BF271" s="231">
        <f>IF(N271="snížená",J271,0)</f>
        <v>0</v>
      </c>
      <c r="BG271" s="231">
        <f>IF(N271="zákl. přenesená",J271,0)</f>
        <v>0</v>
      </c>
      <c r="BH271" s="231">
        <f>IF(N271="sníž. přenesená",J271,0)</f>
        <v>0</v>
      </c>
      <c r="BI271" s="231">
        <f>IF(N271="nulová",J271,0)</f>
        <v>0</v>
      </c>
      <c r="BJ271" s="18" t="s">
        <v>87</v>
      </c>
      <c r="BK271" s="231">
        <f>ROUND(I271*H271,2)</f>
        <v>0</v>
      </c>
      <c r="BL271" s="18" t="s">
        <v>142</v>
      </c>
      <c r="BM271" s="230" t="s">
        <v>389</v>
      </c>
    </row>
    <row r="272" spans="1:47" s="2" customFormat="1" ht="12">
      <c r="A272" s="39"/>
      <c r="B272" s="40"/>
      <c r="C272" s="41"/>
      <c r="D272" s="232" t="s">
        <v>144</v>
      </c>
      <c r="E272" s="41"/>
      <c r="F272" s="233" t="s">
        <v>390</v>
      </c>
      <c r="G272" s="41"/>
      <c r="H272" s="41"/>
      <c r="I272" s="137"/>
      <c r="J272" s="41"/>
      <c r="K272" s="41"/>
      <c r="L272" s="45"/>
      <c r="M272" s="234"/>
      <c r="N272" s="235"/>
      <c r="O272" s="85"/>
      <c r="P272" s="85"/>
      <c r="Q272" s="85"/>
      <c r="R272" s="85"/>
      <c r="S272" s="85"/>
      <c r="T272" s="86"/>
      <c r="U272" s="39"/>
      <c r="V272" s="39"/>
      <c r="W272" s="39"/>
      <c r="X272" s="39"/>
      <c r="Y272" s="39"/>
      <c r="Z272" s="39"/>
      <c r="AA272" s="39"/>
      <c r="AB272" s="39"/>
      <c r="AC272" s="39"/>
      <c r="AD272" s="39"/>
      <c r="AE272" s="39"/>
      <c r="AT272" s="18" t="s">
        <v>144</v>
      </c>
      <c r="AU272" s="18" t="s">
        <v>89</v>
      </c>
    </row>
    <row r="273" spans="1:51" s="13" customFormat="1" ht="12">
      <c r="A273" s="13"/>
      <c r="B273" s="236"/>
      <c r="C273" s="237"/>
      <c r="D273" s="232" t="s">
        <v>146</v>
      </c>
      <c r="E273" s="238" t="s">
        <v>31</v>
      </c>
      <c r="F273" s="239" t="s">
        <v>391</v>
      </c>
      <c r="G273" s="237"/>
      <c r="H273" s="240">
        <v>51.5</v>
      </c>
      <c r="I273" s="241"/>
      <c r="J273" s="237"/>
      <c r="K273" s="237"/>
      <c r="L273" s="242"/>
      <c r="M273" s="243"/>
      <c r="N273" s="244"/>
      <c r="O273" s="244"/>
      <c r="P273" s="244"/>
      <c r="Q273" s="244"/>
      <c r="R273" s="244"/>
      <c r="S273" s="244"/>
      <c r="T273" s="245"/>
      <c r="U273" s="13"/>
      <c r="V273" s="13"/>
      <c r="W273" s="13"/>
      <c r="X273" s="13"/>
      <c r="Y273" s="13"/>
      <c r="Z273" s="13"/>
      <c r="AA273" s="13"/>
      <c r="AB273" s="13"/>
      <c r="AC273" s="13"/>
      <c r="AD273" s="13"/>
      <c r="AE273" s="13"/>
      <c r="AT273" s="246" t="s">
        <v>146</v>
      </c>
      <c r="AU273" s="246" t="s">
        <v>89</v>
      </c>
      <c r="AV273" s="13" t="s">
        <v>89</v>
      </c>
      <c r="AW273" s="13" t="s">
        <v>38</v>
      </c>
      <c r="AX273" s="13" t="s">
        <v>79</v>
      </c>
      <c r="AY273" s="246" t="s">
        <v>135</v>
      </c>
    </row>
    <row r="274" spans="1:51" s="14" customFormat="1" ht="12">
      <c r="A274" s="14"/>
      <c r="B274" s="247"/>
      <c r="C274" s="248"/>
      <c r="D274" s="232" t="s">
        <v>146</v>
      </c>
      <c r="E274" s="249" t="s">
        <v>31</v>
      </c>
      <c r="F274" s="250" t="s">
        <v>148</v>
      </c>
      <c r="G274" s="248"/>
      <c r="H274" s="249" t="s">
        <v>31</v>
      </c>
      <c r="I274" s="251"/>
      <c r="J274" s="248"/>
      <c r="K274" s="248"/>
      <c r="L274" s="252"/>
      <c r="M274" s="253"/>
      <c r="N274" s="254"/>
      <c r="O274" s="254"/>
      <c r="P274" s="254"/>
      <c r="Q274" s="254"/>
      <c r="R274" s="254"/>
      <c r="S274" s="254"/>
      <c r="T274" s="255"/>
      <c r="U274" s="14"/>
      <c r="V274" s="14"/>
      <c r="W274" s="14"/>
      <c r="X274" s="14"/>
      <c r="Y274" s="14"/>
      <c r="Z274" s="14"/>
      <c r="AA274" s="14"/>
      <c r="AB274" s="14"/>
      <c r="AC274" s="14"/>
      <c r="AD274" s="14"/>
      <c r="AE274" s="14"/>
      <c r="AT274" s="256" t="s">
        <v>146</v>
      </c>
      <c r="AU274" s="256" t="s">
        <v>89</v>
      </c>
      <c r="AV274" s="14" t="s">
        <v>87</v>
      </c>
      <c r="AW274" s="14" t="s">
        <v>38</v>
      </c>
      <c r="AX274" s="14" t="s">
        <v>79</v>
      </c>
      <c r="AY274" s="256" t="s">
        <v>135</v>
      </c>
    </row>
    <row r="275" spans="1:51" s="15" customFormat="1" ht="12">
      <c r="A275" s="15"/>
      <c r="B275" s="257"/>
      <c r="C275" s="258"/>
      <c r="D275" s="232" t="s">
        <v>146</v>
      </c>
      <c r="E275" s="259" t="s">
        <v>31</v>
      </c>
      <c r="F275" s="260" t="s">
        <v>149</v>
      </c>
      <c r="G275" s="258"/>
      <c r="H275" s="261">
        <v>51.5</v>
      </c>
      <c r="I275" s="262"/>
      <c r="J275" s="258"/>
      <c r="K275" s="258"/>
      <c r="L275" s="263"/>
      <c r="M275" s="264"/>
      <c r="N275" s="265"/>
      <c r="O275" s="265"/>
      <c r="P275" s="265"/>
      <c r="Q275" s="265"/>
      <c r="R275" s="265"/>
      <c r="S275" s="265"/>
      <c r="T275" s="266"/>
      <c r="U275" s="15"/>
      <c r="V275" s="15"/>
      <c r="W275" s="15"/>
      <c r="X275" s="15"/>
      <c r="Y275" s="15"/>
      <c r="Z275" s="15"/>
      <c r="AA275" s="15"/>
      <c r="AB275" s="15"/>
      <c r="AC275" s="15"/>
      <c r="AD275" s="15"/>
      <c r="AE275" s="15"/>
      <c r="AT275" s="267" t="s">
        <v>146</v>
      </c>
      <c r="AU275" s="267" t="s">
        <v>89</v>
      </c>
      <c r="AV275" s="15" t="s">
        <v>142</v>
      </c>
      <c r="AW275" s="15" t="s">
        <v>38</v>
      </c>
      <c r="AX275" s="15" t="s">
        <v>87</v>
      </c>
      <c r="AY275" s="267" t="s">
        <v>135</v>
      </c>
    </row>
    <row r="276" spans="1:65" s="2" customFormat="1" ht="16.5" customHeight="1">
      <c r="A276" s="39"/>
      <c r="B276" s="40"/>
      <c r="C276" s="219" t="s">
        <v>392</v>
      </c>
      <c r="D276" s="219" t="s">
        <v>137</v>
      </c>
      <c r="E276" s="220" t="s">
        <v>393</v>
      </c>
      <c r="F276" s="221" t="s">
        <v>394</v>
      </c>
      <c r="G276" s="222" t="s">
        <v>350</v>
      </c>
      <c r="H276" s="223">
        <v>42</v>
      </c>
      <c r="I276" s="224"/>
      <c r="J276" s="225">
        <f>ROUND(I276*H276,2)</f>
        <v>0</v>
      </c>
      <c r="K276" s="221" t="s">
        <v>141</v>
      </c>
      <c r="L276" s="45"/>
      <c r="M276" s="226" t="s">
        <v>31</v>
      </c>
      <c r="N276" s="227" t="s">
        <v>50</v>
      </c>
      <c r="O276" s="85"/>
      <c r="P276" s="228">
        <f>O276*H276</f>
        <v>0</v>
      </c>
      <c r="Q276" s="228">
        <v>0.0007</v>
      </c>
      <c r="R276" s="228">
        <f>Q276*H276</f>
        <v>0.0294</v>
      </c>
      <c r="S276" s="228">
        <v>0</v>
      </c>
      <c r="T276" s="229">
        <f>S276*H276</f>
        <v>0</v>
      </c>
      <c r="U276" s="39"/>
      <c r="V276" s="39"/>
      <c r="W276" s="39"/>
      <c r="X276" s="39"/>
      <c r="Y276" s="39"/>
      <c r="Z276" s="39"/>
      <c r="AA276" s="39"/>
      <c r="AB276" s="39"/>
      <c r="AC276" s="39"/>
      <c r="AD276" s="39"/>
      <c r="AE276" s="39"/>
      <c r="AR276" s="230" t="s">
        <v>142</v>
      </c>
      <c r="AT276" s="230" t="s">
        <v>137</v>
      </c>
      <c r="AU276" s="230" t="s">
        <v>89</v>
      </c>
      <c r="AY276" s="18" t="s">
        <v>135</v>
      </c>
      <c r="BE276" s="231">
        <f>IF(N276="základní",J276,0)</f>
        <v>0</v>
      </c>
      <c r="BF276" s="231">
        <f>IF(N276="snížená",J276,0)</f>
        <v>0</v>
      </c>
      <c r="BG276" s="231">
        <f>IF(N276="zákl. přenesená",J276,0)</f>
        <v>0</v>
      </c>
      <c r="BH276" s="231">
        <f>IF(N276="sníž. přenesená",J276,0)</f>
        <v>0</v>
      </c>
      <c r="BI276" s="231">
        <f>IF(N276="nulová",J276,0)</f>
        <v>0</v>
      </c>
      <c r="BJ276" s="18" t="s">
        <v>87</v>
      </c>
      <c r="BK276" s="231">
        <f>ROUND(I276*H276,2)</f>
        <v>0</v>
      </c>
      <c r="BL276" s="18" t="s">
        <v>142</v>
      </c>
      <c r="BM276" s="230" t="s">
        <v>395</v>
      </c>
    </row>
    <row r="277" spans="1:47" s="2" customFormat="1" ht="12">
      <c r="A277" s="39"/>
      <c r="B277" s="40"/>
      <c r="C277" s="41"/>
      <c r="D277" s="232" t="s">
        <v>144</v>
      </c>
      <c r="E277" s="41"/>
      <c r="F277" s="233" t="s">
        <v>396</v>
      </c>
      <c r="G277" s="41"/>
      <c r="H277" s="41"/>
      <c r="I277" s="137"/>
      <c r="J277" s="41"/>
      <c r="K277" s="41"/>
      <c r="L277" s="45"/>
      <c r="M277" s="234"/>
      <c r="N277" s="235"/>
      <c r="O277" s="85"/>
      <c r="P277" s="85"/>
      <c r="Q277" s="85"/>
      <c r="R277" s="85"/>
      <c r="S277" s="85"/>
      <c r="T277" s="86"/>
      <c r="U277" s="39"/>
      <c r="V277" s="39"/>
      <c r="W277" s="39"/>
      <c r="X277" s="39"/>
      <c r="Y277" s="39"/>
      <c r="Z277" s="39"/>
      <c r="AA277" s="39"/>
      <c r="AB277" s="39"/>
      <c r="AC277" s="39"/>
      <c r="AD277" s="39"/>
      <c r="AE277" s="39"/>
      <c r="AT277" s="18" t="s">
        <v>144</v>
      </c>
      <c r="AU277" s="18" t="s">
        <v>89</v>
      </c>
    </row>
    <row r="278" spans="1:51" s="13" customFormat="1" ht="12">
      <c r="A278" s="13"/>
      <c r="B278" s="236"/>
      <c r="C278" s="237"/>
      <c r="D278" s="232" t="s">
        <v>146</v>
      </c>
      <c r="E278" s="238" t="s">
        <v>31</v>
      </c>
      <c r="F278" s="239" t="s">
        <v>252</v>
      </c>
      <c r="G278" s="237"/>
      <c r="H278" s="240">
        <v>18</v>
      </c>
      <c r="I278" s="241"/>
      <c r="J278" s="237"/>
      <c r="K278" s="237"/>
      <c r="L278" s="242"/>
      <c r="M278" s="243"/>
      <c r="N278" s="244"/>
      <c r="O278" s="244"/>
      <c r="P278" s="244"/>
      <c r="Q278" s="244"/>
      <c r="R278" s="244"/>
      <c r="S278" s="244"/>
      <c r="T278" s="245"/>
      <c r="U278" s="13"/>
      <c r="V278" s="13"/>
      <c r="W278" s="13"/>
      <c r="X278" s="13"/>
      <c r="Y278" s="13"/>
      <c r="Z278" s="13"/>
      <c r="AA278" s="13"/>
      <c r="AB278" s="13"/>
      <c r="AC278" s="13"/>
      <c r="AD278" s="13"/>
      <c r="AE278" s="13"/>
      <c r="AT278" s="246" t="s">
        <v>146</v>
      </c>
      <c r="AU278" s="246" t="s">
        <v>89</v>
      </c>
      <c r="AV278" s="13" t="s">
        <v>89</v>
      </c>
      <c r="AW278" s="13" t="s">
        <v>38</v>
      </c>
      <c r="AX278" s="13" t="s">
        <v>79</v>
      </c>
      <c r="AY278" s="246" t="s">
        <v>135</v>
      </c>
    </row>
    <row r="279" spans="1:51" s="14" customFormat="1" ht="12">
      <c r="A279" s="14"/>
      <c r="B279" s="247"/>
      <c r="C279" s="248"/>
      <c r="D279" s="232" t="s">
        <v>146</v>
      </c>
      <c r="E279" s="249" t="s">
        <v>31</v>
      </c>
      <c r="F279" s="250" t="s">
        <v>397</v>
      </c>
      <c r="G279" s="248"/>
      <c r="H279" s="249" t="s">
        <v>31</v>
      </c>
      <c r="I279" s="251"/>
      <c r="J279" s="248"/>
      <c r="K279" s="248"/>
      <c r="L279" s="252"/>
      <c r="M279" s="253"/>
      <c r="N279" s="254"/>
      <c r="O279" s="254"/>
      <c r="P279" s="254"/>
      <c r="Q279" s="254"/>
      <c r="R279" s="254"/>
      <c r="S279" s="254"/>
      <c r="T279" s="255"/>
      <c r="U279" s="14"/>
      <c r="V279" s="14"/>
      <c r="W279" s="14"/>
      <c r="X279" s="14"/>
      <c r="Y279" s="14"/>
      <c r="Z279" s="14"/>
      <c r="AA279" s="14"/>
      <c r="AB279" s="14"/>
      <c r="AC279" s="14"/>
      <c r="AD279" s="14"/>
      <c r="AE279" s="14"/>
      <c r="AT279" s="256" t="s">
        <v>146</v>
      </c>
      <c r="AU279" s="256" t="s">
        <v>89</v>
      </c>
      <c r="AV279" s="14" t="s">
        <v>87</v>
      </c>
      <c r="AW279" s="14" t="s">
        <v>38</v>
      </c>
      <c r="AX279" s="14" t="s">
        <v>79</v>
      </c>
      <c r="AY279" s="256" t="s">
        <v>135</v>
      </c>
    </row>
    <row r="280" spans="1:51" s="13" customFormat="1" ht="12">
      <c r="A280" s="13"/>
      <c r="B280" s="236"/>
      <c r="C280" s="237"/>
      <c r="D280" s="232" t="s">
        <v>146</v>
      </c>
      <c r="E280" s="238" t="s">
        <v>31</v>
      </c>
      <c r="F280" s="239" t="s">
        <v>238</v>
      </c>
      <c r="G280" s="237"/>
      <c r="H280" s="240">
        <v>17</v>
      </c>
      <c r="I280" s="241"/>
      <c r="J280" s="237"/>
      <c r="K280" s="237"/>
      <c r="L280" s="242"/>
      <c r="M280" s="243"/>
      <c r="N280" s="244"/>
      <c r="O280" s="244"/>
      <c r="P280" s="244"/>
      <c r="Q280" s="244"/>
      <c r="R280" s="244"/>
      <c r="S280" s="244"/>
      <c r="T280" s="245"/>
      <c r="U280" s="13"/>
      <c r="V280" s="13"/>
      <c r="W280" s="13"/>
      <c r="X280" s="13"/>
      <c r="Y280" s="13"/>
      <c r="Z280" s="13"/>
      <c r="AA280" s="13"/>
      <c r="AB280" s="13"/>
      <c r="AC280" s="13"/>
      <c r="AD280" s="13"/>
      <c r="AE280" s="13"/>
      <c r="AT280" s="246" t="s">
        <v>146</v>
      </c>
      <c r="AU280" s="246" t="s">
        <v>89</v>
      </c>
      <c r="AV280" s="13" t="s">
        <v>89</v>
      </c>
      <c r="AW280" s="13" t="s">
        <v>38</v>
      </c>
      <c r="AX280" s="13" t="s">
        <v>79</v>
      </c>
      <c r="AY280" s="246" t="s">
        <v>135</v>
      </c>
    </row>
    <row r="281" spans="1:51" s="14" customFormat="1" ht="12">
      <c r="A281" s="14"/>
      <c r="B281" s="247"/>
      <c r="C281" s="248"/>
      <c r="D281" s="232" t="s">
        <v>146</v>
      </c>
      <c r="E281" s="249" t="s">
        <v>31</v>
      </c>
      <c r="F281" s="250" t="s">
        <v>398</v>
      </c>
      <c r="G281" s="248"/>
      <c r="H281" s="249" t="s">
        <v>31</v>
      </c>
      <c r="I281" s="251"/>
      <c r="J281" s="248"/>
      <c r="K281" s="248"/>
      <c r="L281" s="252"/>
      <c r="M281" s="253"/>
      <c r="N281" s="254"/>
      <c r="O281" s="254"/>
      <c r="P281" s="254"/>
      <c r="Q281" s="254"/>
      <c r="R281" s="254"/>
      <c r="S281" s="254"/>
      <c r="T281" s="255"/>
      <c r="U281" s="14"/>
      <c r="V281" s="14"/>
      <c r="W281" s="14"/>
      <c r="X281" s="14"/>
      <c r="Y281" s="14"/>
      <c r="Z281" s="14"/>
      <c r="AA281" s="14"/>
      <c r="AB281" s="14"/>
      <c r="AC281" s="14"/>
      <c r="AD281" s="14"/>
      <c r="AE281" s="14"/>
      <c r="AT281" s="256" t="s">
        <v>146</v>
      </c>
      <c r="AU281" s="256" t="s">
        <v>89</v>
      </c>
      <c r="AV281" s="14" t="s">
        <v>87</v>
      </c>
      <c r="AW281" s="14" t="s">
        <v>38</v>
      </c>
      <c r="AX281" s="14" t="s">
        <v>79</v>
      </c>
      <c r="AY281" s="256" t="s">
        <v>135</v>
      </c>
    </row>
    <row r="282" spans="1:51" s="13" customFormat="1" ht="12">
      <c r="A282" s="13"/>
      <c r="B282" s="236"/>
      <c r="C282" s="237"/>
      <c r="D282" s="232" t="s">
        <v>146</v>
      </c>
      <c r="E282" s="238" t="s">
        <v>31</v>
      </c>
      <c r="F282" s="239" t="s">
        <v>167</v>
      </c>
      <c r="G282" s="237"/>
      <c r="H282" s="240">
        <v>5</v>
      </c>
      <c r="I282" s="241"/>
      <c r="J282" s="237"/>
      <c r="K282" s="237"/>
      <c r="L282" s="242"/>
      <c r="M282" s="243"/>
      <c r="N282" s="244"/>
      <c r="O282" s="244"/>
      <c r="P282" s="244"/>
      <c r="Q282" s="244"/>
      <c r="R282" s="244"/>
      <c r="S282" s="244"/>
      <c r="T282" s="245"/>
      <c r="U282" s="13"/>
      <c r="V282" s="13"/>
      <c r="W282" s="13"/>
      <c r="X282" s="13"/>
      <c r="Y282" s="13"/>
      <c r="Z282" s="13"/>
      <c r="AA282" s="13"/>
      <c r="AB282" s="13"/>
      <c r="AC282" s="13"/>
      <c r="AD282" s="13"/>
      <c r="AE282" s="13"/>
      <c r="AT282" s="246" t="s">
        <v>146</v>
      </c>
      <c r="AU282" s="246" t="s">
        <v>89</v>
      </c>
      <c r="AV282" s="13" t="s">
        <v>89</v>
      </c>
      <c r="AW282" s="13" t="s">
        <v>38</v>
      </c>
      <c r="AX282" s="13" t="s">
        <v>79</v>
      </c>
      <c r="AY282" s="246" t="s">
        <v>135</v>
      </c>
    </row>
    <row r="283" spans="1:51" s="14" customFormat="1" ht="12">
      <c r="A283" s="14"/>
      <c r="B283" s="247"/>
      <c r="C283" s="248"/>
      <c r="D283" s="232" t="s">
        <v>146</v>
      </c>
      <c r="E283" s="249" t="s">
        <v>31</v>
      </c>
      <c r="F283" s="250" t="s">
        <v>399</v>
      </c>
      <c r="G283" s="248"/>
      <c r="H283" s="249" t="s">
        <v>31</v>
      </c>
      <c r="I283" s="251"/>
      <c r="J283" s="248"/>
      <c r="K283" s="248"/>
      <c r="L283" s="252"/>
      <c r="M283" s="253"/>
      <c r="N283" s="254"/>
      <c r="O283" s="254"/>
      <c r="P283" s="254"/>
      <c r="Q283" s="254"/>
      <c r="R283" s="254"/>
      <c r="S283" s="254"/>
      <c r="T283" s="255"/>
      <c r="U283" s="14"/>
      <c r="V283" s="14"/>
      <c r="W283" s="14"/>
      <c r="X283" s="14"/>
      <c r="Y283" s="14"/>
      <c r="Z283" s="14"/>
      <c r="AA283" s="14"/>
      <c r="AB283" s="14"/>
      <c r="AC283" s="14"/>
      <c r="AD283" s="14"/>
      <c r="AE283" s="14"/>
      <c r="AT283" s="256" t="s">
        <v>146</v>
      </c>
      <c r="AU283" s="256" t="s">
        <v>89</v>
      </c>
      <c r="AV283" s="14" t="s">
        <v>87</v>
      </c>
      <c r="AW283" s="14" t="s">
        <v>38</v>
      </c>
      <c r="AX283" s="14" t="s">
        <v>79</v>
      </c>
      <c r="AY283" s="256" t="s">
        <v>135</v>
      </c>
    </row>
    <row r="284" spans="1:51" s="13" customFormat="1" ht="12">
      <c r="A284" s="13"/>
      <c r="B284" s="236"/>
      <c r="C284" s="237"/>
      <c r="D284" s="232" t="s">
        <v>146</v>
      </c>
      <c r="E284" s="238" t="s">
        <v>31</v>
      </c>
      <c r="F284" s="239" t="s">
        <v>89</v>
      </c>
      <c r="G284" s="237"/>
      <c r="H284" s="240">
        <v>2</v>
      </c>
      <c r="I284" s="241"/>
      <c r="J284" s="237"/>
      <c r="K284" s="237"/>
      <c r="L284" s="242"/>
      <c r="M284" s="243"/>
      <c r="N284" s="244"/>
      <c r="O284" s="244"/>
      <c r="P284" s="244"/>
      <c r="Q284" s="244"/>
      <c r="R284" s="244"/>
      <c r="S284" s="244"/>
      <c r="T284" s="245"/>
      <c r="U284" s="13"/>
      <c r="V284" s="13"/>
      <c r="W284" s="13"/>
      <c r="X284" s="13"/>
      <c r="Y284" s="13"/>
      <c r="Z284" s="13"/>
      <c r="AA284" s="13"/>
      <c r="AB284" s="13"/>
      <c r="AC284" s="13"/>
      <c r="AD284" s="13"/>
      <c r="AE284" s="13"/>
      <c r="AT284" s="246" t="s">
        <v>146</v>
      </c>
      <c r="AU284" s="246" t="s">
        <v>89</v>
      </c>
      <c r="AV284" s="13" t="s">
        <v>89</v>
      </c>
      <c r="AW284" s="13" t="s">
        <v>38</v>
      </c>
      <c r="AX284" s="13" t="s">
        <v>79</v>
      </c>
      <c r="AY284" s="246" t="s">
        <v>135</v>
      </c>
    </row>
    <row r="285" spans="1:51" s="14" customFormat="1" ht="12">
      <c r="A285" s="14"/>
      <c r="B285" s="247"/>
      <c r="C285" s="248"/>
      <c r="D285" s="232" t="s">
        <v>146</v>
      </c>
      <c r="E285" s="249" t="s">
        <v>31</v>
      </c>
      <c r="F285" s="250" t="s">
        <v>400</v>
      </c>
      <c r="G285" s="248"/>
      <c r="H285" s="249" t="s">
        <v>31</v>
      </c>
      <c r="I285" s="251"/>
      <c r="J285" s="248"/>
      <c r="K285" s="248"/>
      <c r="L285" s="252"/>
      <c r="M285" s="253"/>
      <c r="N285" s="254"/>
      <c r="O285" s="254"/>
      <c r="P285" s="254"/>
      <c r="Q285" s="254"/>
      <c r="R285" s="254"/>
      <c r="S285" s="254"/>
      <c r="T285" s="255"/>
      <c r="U285" s="14"/>
      <c r="V285" s="14"/>
      <c r="W285" s="14"/>
      <c r="X285" s="14"/>
      <c r="Y285" s="14"/>
      <c r="Z285" s="14"/>
      <c r="AA285" s="14"/>
      <c r="AB285" s="14"/>
      <c r="AC285" s="14"/>
      <c r="AD285" s="14"/>
      <c r="AE285" s="14"/>
      <c r="AT285" s="256" t="s">
        <v>146</v>
      </c>
      <c r="AU285" s="256" t="s">
        <v>89</v>
      </c>
      <c r="AV285" s="14" t="s">
        <v>87</v>
      </c>
      <c r="AW285" s="14" t="s">
        <v>38</v>
      </c>
      <c r="AX285" s="14" t="s">
        <v>79</v>
      </c>
      <c r="AY285" s="256" t="s">
        <v>135</v>
      </c>
    </row>
    <row r="286" spans="1:51" s="15" customFormat="1" ht="12">
      <c r="A286" s="15"/>
      <c r="B286" s="257"/>
      <c r="C286" s="258"/>
      <c r="D286" s="232" t="s">
        <v>146</v>
      </c>
      <c r="E286" s="259" t="s">
        <v>31</v>
      </c>
      <c r="F286" s="260" t="s">
        <v>149</v>
      </c>
      <c r="G286" s="258"/>
      <c r="H286" s="261">
        <v>42</v>
      </c>
      <c r="I286" s="262"/>
      <c r="J286" s="258"/>
      <c r="K286" s="258"/>
      <c r="L286" s="263"/>
      <c r="M286" s="264"/>
      <c r="N286" s="265"/>
      <c r="O286" s="265"/>
      <c r="P286" s="265"/>
      <c r="Q286" s="265"/>
      <c r="R286" s="265"/>
      <c r="S286" s="265"/>
      <c r="T286" s="266"/>
      <c r="U286" s="15"/>
      <c r="V286" s="15"/>
      <c r="W286" s="15"/>
      <c r="X286" s="15"/>
      <c r="Y286" s="15"/>
      <c r="Z286" s="15"/>
      <c r="AA286" s="15"/>
      <c r="AB286" s="15"/>
      <c r="AC286" s="15"/>
      <c r="AD286" s="15"/>
      <c r="AE286" s="15"/>
      <c r="AT286" s="267" t="s">
        <v>146</v>
      </c>
      <c r="AU286" s="267" t="s">
        <v>89</v>
      </c>
      <c r="AV286" s="15" t="s">
        <v>142</v>
      </c>
      <c r="AW286" s="15" t="s">
        <v>38</v>
      </c>
      <c r="AX286" s="15" t="s">
        <v>87</v>
      </c>
      <c r="AY286" s="267" t="s">
        <v>135</v>
      </c>
    </row>
    <row r="287" spans="1:65" s="2" customFormat="1" ht="16.5" customHeight="1">
      <c r="A287" s="39"/>
      <c r="B287" s="40"/>
      <c r="C287" s="268" t="s">
        <v>401</v>
      </c>
      <c r="D287" s="268" t="s">
        <v>185</v>
      </c>
      <c r="E287" s="269" t="s">
        <v>402</v>
      </c>
      <c r="F287" s="270" t="s">
        <v>403</v>
      </c>
      <c r="G287" s="271" t="s">
        <v>350</v>
      </c>
      <c r="H287" s="272">
        <v>42</v>
      </c>
      <c r="I287" s="273"/>
      <c r="J287" s="274">
        <f>ROUND(I287*H287,2)</f>
        <v>0</v>
      </c>
      <c r="K287" s="270" t="s">
        <v>31</v>
      </c>
      <c r="L287" s="275"/>
      <c r="M287" s="276" t="s">
        <v>31</v>
      </c>
      <c r="N287" s="277" t="s">
        <v>50</v>
      </c>
      <c r="O287" s="85"/>
      <c r="P287" s="228">
        <f>O287*H287</f>
        <v>0</v>
      </c>
      <c r="Q287" s="228">
        <v>0.004</v>
      </c>
      <c r="R287" s="228">
        <f>Q287*H287</f>
        <v>0.168</v>
      </c>
      <c r="S287" s="228">
        <v>0</v>
      </c>
      <c r="T287" s="229">
        <f>S287*H287</f>
        <v>0</v>
      </c>
      <c r="U287" s="39"/>
      <c r="V287" s="39"/>
      <c r="W287" s="39"/>
      <c r="X287" s="39"/>
      <c r="Y287" s="39"/>
      <c r="Z287" s="39"/>
      <c r="AA287" s="39"/>
      <c r="AB287" s="39"/>
      <c r="AC287" s="39"/>
      <c r="AD287" s="39"/>
      <c r="AE287" s="39"/>
      <c r="AR287" s="230" t="s">
        <v>184</v>
      </c>
      <c r="AT287" s="230" t="s">
        <v>185</v>
      </c>
      <c r="AU287" s="230" t="s">
        <v>89</v>
      </c>
      <c r="AY287" s="18" t="s">
        <v>135</v>
      </c>
      <c r="BE287" s="231">
        <f>IF(N287="základní",J287,0)</f>
        <v>0</v>
      </c>
      <c r="BF287" s="231">
        <f>IF(N287="snížená",J287,0)</f>
        <v>0</v>
      </c>
      <c r="BG287" s="231">
        <f>IF(N287="zákl. přenesená",J287,0)</f>
        <v>0</v>
      </c>
      <c r="BH287" s="231">
        <f>IF(N287="sníž. přenesená",J287,0)</f>
        <v>0</v>
      </c>
      <c r="BI287" s="231">
        <f>IF(N287="nulová",J287,0)</f>
        <v>0</v>
      </c>
      <c r="BJ287" s="18" t="s">
        <v>87</v>
      </c>
      <c r="BK287" s="231">
        <f>ROUND(I287*H287,2)</f>
        <v>0</v>
      </c>
      <c r="BL287" s="18" t="s">
        <v>142</v>
      </c>
      <c r="BM287" s="230" t="s">
        <v>404</v>
      </c>
    </row>
    <row r="288" spans="1:65" s="2" customFormat="1" ht="16.5" customHeight="1">
      <c r="A288" s="39"/>
      <c r="B288" s="40"/>
      <c r="C288" s="219" t="s">
        <v>405</v>
      </c>
      <c r="D288" s="219" t="s">
        <v>137</v>
      </c>
      <c r="E288" s="220" t="s">
        <v>393</v>
      </c>
      <c r="F288" s="221" t="s">
        <v>394</v>
      </c>
      <c r="G288" s="222" t="s">
        <v>350</v>
      </c>
      <c r="H288" s="223">
        <v>17</v>
      </c>
      <c r="I288" s="224"/>
      <c r="J288" s="225">
        <f>ROUND(I288*H288,2)</f>
        <v>0</v>
      </c>
      <c r="K288" s="221" t="s">
        <v>141</v>
      </c>
      <c r="L288" s="45"/>
      <c r="M288" s="226" t="s">
        <v>31</v>
      </c>
      <c r="N288" s="227" t="s">
        <v>50</v>
      </c>
      <c r="O288" s="85"/>
      <c r="P288" s="228">
        <f>O288*H288</f>
        <v>0</v>
      </c>
      <c r="Q288" s="228">
        <v>0.0007</v>
      </c>
      <c r="R288" s="228">
        <f>Q288*H288</f>
        <v>0.011899999999999999</v>
      </c>
      <c r="S288" s="228">
        <v>0</v>
      </c>
      <c r="T288" s="229">
        <f>S288*H288</f>
        <v>0</v>
      </c>
      <c r="U288" s="39"/>
      <c r="V288" s="39"/>
      <c r="W288" s="39"/>
      <c r="X288" s="39"/>
      <c r="Y288" s="39"/>
      <c r="Z288" s="39"/>
      <c r="AA288" s="39"/>
      <c r="AB288" s="39"/>
      <c r="AC288" s="39"/>
      <c r="AD288" s="39"/>
      <c r="AE288" s="39"/>
      <c r="AR288" s="230" t="s">
        <v>142</v>
      </c>
      <c r="AT288" s="230" t="s">
        <v>137</v>
      </c>
      <c r="AU288" s="230" t="s">
        <v>89</v>
      </c>
      <c r="AY288" s="18" t="s">
        <v>135</v>
      </c>
      <c r="BE288" s="231">
        <f>IF(N288="základní",J288,0)</f>
        <v>0</v>
      </c>
      <c r="BF288" s="231">
        <f>IF(N288="snížená",J288,0)</f>
        <v>0</v>
      </c>
      <c r="BG288" s="231">
        <f>IF(N288="zákl. přenesená",J288,0)</f>
        <v>0</v>
      </c>
      <c r="BH288" s="231">
        <f>IF(N288="sníž. přenesená",J288,0)</f>
        <v>0</v>
      </c>
      <c r="BI288" s="231">
        <f>IF(N288="nulová",J288,0)</f>
        <v>0</v>
      </c>
      <c r="BJ288" s="18" t="s">
        <v>87</v>
      </c>
      <c r="BK288" s="231">
        <f>ROUND(I288*H288,2)</f>
        <v>0</v>
      </c>
      <c r="BL288" s="18" t="s">
        <v>142</v>
      </c>
      <c r="BM288" s="230" t="s">
        <v>406</v>
      </c>
    </row>
    <row r="289" spans="1:47" s="2" customFormat="1" ht="12">
      <c r="A289" s="39"/>
      <c r="B289" s="40"/>
      <c r="C289" s="41"/>
      <c r="D289" s="232" t="s">
        <v>144</v>
      </c>
      <c r="E289" s="41"/>
      <c r="F289" s="233" t="s">
        <v>396</v>
      </c>
      <c r="G289" s="41"/>
      <c r="H289" s="41"/>
      <c r="I289" s="137"/>
      <c r="J289" s="41"/>
      <c r="K289" s="41"/>
      <c r="L289" s="45"/>
      <c r="M289" s="234"/>
      <c r="N289" s="235"/>
      <c r="O289" s="85"/>
      <c r="P289" s="85"/>
      <c r="Q289" s="85"/>
      <c r="R289" s="85"/>
      <c r="S289" s="85"/>
      <c r="T289" s="86"/>
      <c r="U289" s="39"/>
      <c r="V289" s="39"/>
      <c r="W289" s="39"/>
      <c r="X289" s="39"/>
      <c r="Y289" s="39"/>
      <c r="Z289" s="39"/>
      <c r="AA289" s="39"/>
      <c r="AB289" s="39"/>
      <c r="AC289" s="39"/>
      <c r="AD289" s="39"/>
      <c r="AE289" s="39"/>
      <c r="AT289" s="18" t="s">
        <v>144</v>
      </c>
      <c r="AU289" s="18" t="s">
        <v>89</v>
      </c>
    </row>
    <row r="290" spans="1:51" s="13" customFormat="1" ht="12">
      <c r="A290" s="13"/>
      <c r="B290" s="236"/>
      <c r="C290" s="237"/>
      <c r="D290" s="232" t="s">
        <v>146</v>
      </c>
      <c r="E290" s="238" t="s">
        <v>31</v>
      </c>
      <c r="F290" s="239" t="s">
        <v>407</v>
      </c>
      <c r="G290" s="237"/>
      <c r="H290" s="240">
        <v>17</v>
      </c>
      <c r="I290" s="241"/>
      <c r="J290" s="237"/>
      <c r="K290" s="237"/>
      <c r="L290" s="242"/>
      <c r="M290" s="243"/>
      <c r="N290" s="244"/>
      <c r="O290" s="244"/>
      <c r="P290" s="244"/>
      <c r="Q290" s="244"/>
      <c r="R290" s="244"/>
      <c r="S290" s="244"/>
      <c r="T290" s="245"/>
      <c r="U290" s="13"/>
      <c r="V290" s="13"/>
      <c r="W290" s="13"/>
      <c r="X290" s="13"/>
      <c r="Y290" s="13"/>
      <c r="Z290" s="13"/>
      <c r="AA290" s="13"/>
      <c r="AB290" s="13"/>
      <c r="AC290" s="13"/>
      <c r="AD290" s="13"/>
      <c r="AE290" s="13"/>
      <c r="AT290" s="246" t="s">
        <v>146</v>
      </c>
      <c r="AU290" s="246" t="s">
        <v>89</v>
      </c>
      <c r="AV290" s="13" t="s">
        <v>89</v>
      </c>
      <c r="AW290" s="13" t="s">
        <v>38</v>
      </c>
      <c r="AX290" s="13" t="s">
        <v>79</v>
      </c>
      <c r="AY290" s="246" t="s">
        <v>135</v>
      </c>
    </row>
    <row r="291" spans="1:51" s="14" customFormat="1" ht="12">
      <c r="A291" s="14"/>
      <c r="B291" s="247"/>
      <c r="C291" s="248"/>
      <c r="D291" s="232" t="s">
        <v>146</v>
      </c>
      <c r="E291" s="249" t="s">
        <v>31</v>
      </c>
      <c r="F291" s="250" t="s">
        <v>148</v>
      </c>
      <c r="G291" s="248"/>
      <c r="H291" s="249" t="s">
        <v>31</v>
      </c>
      <c r="I291" s="251"/>
      <c r="J291" s="248"/>
      <c r="K291" s="248"/>
      <c r="L291" s="252"/>
      <c r="M291" s="253"/>
      <c r="N291" s="254"/>
      <c r="O291" s="254"/>
      <c r="P291" s="254"/>
      <c r="Q291" s="254"/>
      <c r="R291" s="254"/>
      <c r="S291" s="254"/>
      <c r="T291" s="255"/>
      <c r="U291" s="14"/>
      <c r="V291" s="14"/>
      <c r="W291" s="14"/>
      <c r="X291" s="14"/>
      <c r="Y291" s="14"/>
      <c r="Z291" s="14"/>
      <c r="AA291" s="14"/>
      <c r="AB291" s="14"/>
      <c r="AC291" s="14"/>
      <c r="AD291" s="14"/>
      <c r="AE291" s="14"/>
      <c r="AT291" s="256" t="s">
        <v>146</v>
      </c>
      <c r="AU291" s="256" t="s">
        <v>89</v>
      </c>
      <c r="AV291" s="14" t="s">
        <v>87</v>
      </c>
      <c r="AW291" s="14" t="s">
        <v>38</v>
      </c>
      <c r="AX291" s="14" t="s">
        <v>79</v>
      </c>
      <c r="AY291" s="256" t="s">
        <v>135</v>
      </c>
    </row>
    <row r="292" spans="1:51" s="15" customFormat="1" ht="12">
      <c r="A292" s="15"/>
      <c r="B292" s="257"/>
      <c r="C292" s="258"/>
      <c r="D292" s="232" t="s">
        <v>146</v>
      </c>
      <c r="E292" s="259" t="s">
        <v>31</v>
      </c>
      <c r="F292" s="260" t="s">
        <v>149</v>
      </c>
      <c r="G292" s="258"/>
      <c r="H292" s="261">
        <v>17</v>
      </c>
      <c r="I292" s="262"/>
      <c r="J292" s="258"/>
      <c r="K292" s="258"/>
      <c r="L292" s="263"/>
      <c r="M292" s="264"/>
      <c r="N292" s="265"/>
      <c r="O292" s="265"/>
      <c r="P292" s="265"/>
      <c r="Q292" s="265"/>
      <c r="R292" s="265"/>
      <c r="S292" s="265"/>
      <c r="T292" s="266"/>
      <c r="U292" s="15"/>
      <c r="V292" s="15"/>
      <c r="W292" s="15"/>
      <c r="X292" s="15"/>
      <c r="Y292" s="15"/>
      <c r="Z292" s="15"/>
      <c r="AA292" s="15"/>
      <c r="AB292" s="15"/>
      <c r="AC292" s="15"/>
      <c r="AD292" s="15"/>
      <c r="AE292" s="15"/>
      <c r="AT292" s="267" t="s">
        <v>146</v>
      </c>
      <c r="AU292" s="267" t="s">
        <v>89</v>
      </c>
      <c r="AV292" s="15" t="s">
        <v>142</v>
      </c>
      <c r="AW292" s="15" t="s">
        <v>38</v>
      </c>
      <c r="AX292" s="15" t="s">
        <v>87</v>
      </c>
      <c r="AY292" s="267" t="s">
        <v>135</v>
      </c>
    </row>
    <row r="293" spans="1:65" s="2" customFormat="1" ht="16.5" customHeight="1">
      <c r="A293" s="39"/>
      <c r="B293" s="40"/>
      <c r="C293" s="268" t="s">
        <v>408</v>
      </c>
      <c r="D293" s="268" t="s">
        <v>185</v>
      </c>
      <c r="E293" s="269" t="s">
        <v>409</v>
      </c>
      <c r="F293" s="270" t="s">
        <v>410</v>
      </c>
      <c r="G293" s="271" t="s">
        <v>350</v>
      </c>
      <c r="H293" s="272">
        <v>17</v>
      </c>
      <c r="I293" s="273"/>
      <c r="J293" s="274">
        <f>ROUND(I293*H293,2)</f>
        <v>0</v>
      </c>
      <c r="K293" s="270" t="s">
        <v>31</v>
      </c>
      <c r="L293" s="275"/>
      <c r="M293" s="276" t="s">
        <v>31</v>
      </c>
      <c r="N293" s="277" t="s">
        <v>50</v>
      </c>
      <c r="O293" s="85"/>
      <c r="P293" s="228">
        <f>O293*H293</f>
        <v>0</v>
      </c>
      <c r="Q293" s="228">
        <v>0.0031</v>
      </c>
      <c r="R293" s="228">
        <f>Q293*H293</f>
        <v>0.0527</v>
      </c>
      <c r="S293" s="228">
        <v>0</v>
      </c>
      <c r="T293" s="229">
        <f>S293*H293</f>
        <v>0</v>
      </c>
      <c r="U293" s="39"/>
      <c r="V293" s="39"/>
      <c r="W293" s="39"/>
      <c r="X293" s="39"/>
      <c r="Y293" s="39"/>
      <c r="Z293" s="39"/>
      <c r="AA293" s="39"/>
      <c r="AB293" s="39"/>
      <c r="AC293" s="39"/>
      <c r="AD293" s="39"/>
      <c r="AE293" s="39"/>
      <c r="AR293" s="230" t="s">
        <v>184</v>
      </c>
      <c r="AT293" s="230" t="s">
        <v>185</v>
      </c>
      <c r="AU293" s="230" t="s">
        <v>89</v>
      </c>
      <c r="AY293" s="18" t="s">
        <v>135</v>
      </c>
      <c r="BE293" s="231">
        <f>IF(N293="základní",J293,0)</f>
        <v>0</v>
      </c>
      <c r="BF293" s="231">
        <f>IF(N293="snížená",J293,0)</f>
        <v>0</v>
      </c>
      <c r="BG293" s="231">
        <f>IF(N293="zákl. přenesená",J293,0)</f>
        <v>0</v>
      </c>
      <c r="BH293" s="231">
        <f>IF(N293="sníž. přenesená",J293,0)</f>
        <v>0</v>
      </c>
      <c r="BI293" s="231">
        <f>IF(N293="nulová",J293,0)</f>
        <v>0</v>
      </c>
      <c r="BJ293" s="18" t="s">
        <v>87</v>
      </c>
      <c r="BK293" s="231">
        <f>ROUND(I293*H293,2)</f>
        <v>0</v>
      </c>
      <c r="BL293" s="18" t="s">
        <v>142</v>
      </c>
      <c r="BM293" s="230" t="s">
        <v>411</v>
      </c>
    </row>
    <row r="294" spans="1:65" s="2" customFormat="1" ht="16.5" customHeight="1">
      <c r="A294" s="39"/>
      <c r="B294" s="40"/>
      <c r="C294" s="219" t="s">
        <v>412</v>
      </c>
      <c r="D294" s="219" t="s">
        <v>137</v>
      </c>
      <c r="E294" s="220" t="s">
        <v>393</v>
      </c>
      <c r="F294" s="221" t="s">
        <v>394</v>
      </c>
      <c r="G294" s="222" t="s">
        <v>350</v>
      </c>
      <c r="H294" s="223">
        <v>33</v>
      </c>
      <c r="I294" s="224"/>
      <c r="J294" s="225">
        <f>ROUND(I294*H294,2)</f>
        <v>0</v>
      </c>
      <c r="K294" s="221" t="s">
        <v>141</v>
      </c>
      <c r="L294" s="45"/>
      <c r="M294" s="226" t="s">
        <v>31</v>
      </c>
      <c r="N294" s="227" t="s">
        <v>50</v>
      </c>
      <c r="O294" s="85"/>
      <c r="P294" s="228">
        <f>O294*H294</f>
        <v>0</v>
      </c>
      <c r="Q294" s="228">
        <v>0.0007</v>
      </c>
      <c r="R294" s="228">
        <f>Q294*H294</f>
        <v>0.0231</v>
      </c>
      <c r="S294" s="228">
        <v>0</v>
      </c>
      <c r="T294" s="229">
        <f>S294*H294</f>
        <v>0</v>
      </c>
      <c r="U294" s="39"/>
      <c r="V294" s="39"/>
      <c r="W294" s="39"/>
      <c r="X294" s="39"/>
      <c r="Y294" s="39"/>
      <c r="Z294" s="39"/>
      <c r="AA294" s="39"/>
      <c r="AB294" s="39"/>
      <c r="AC294" s="39"/>
      <c r="AD294" s="39"/>
      <c r="AE294" s="39"/>
      <c r="AR294" s="230" t="s">
        <v>142</v>
      </c>
      <c r="AT294" s="230" t="s">
        <v>137</v>
      </c>
      <c r="AU294" s="230" t="s">
        <v>89</v>
      </c>
      <c r="AY294" s="18" t="s">
        <v>135</v>
      </c>
      <c r="BE294" s="231">
        <f>IF(N294="základní",J294,0)</f>
        <v>0</v>
      </c>
      <c r="BF294" s="231">
        <f>IF(N294="snížená",J294,0)</f>
        <v>0</v>
      </c>
      <c r="BG294" s="231">
        <f>IF(N294="zákl. přenesená",J294,0)</f>
        <v>0</v>
      </c>
      <c r="BH294" s="231">
        <f>IF(N294="sníž. přenesená",J294,0)</f>
        <v>0</v>
      </c>
      <c r="BI294" s="231">
        <f>IF(N294="nulová",J294,0)</f>
        <v>0</v>
      </c>
      <c r="BJ294" s="18" t="s">
        <v>87</v>
      </c>
      <c r="BK294" s="231">
        <f>ROUND(I294*H294,2)</f>
        <v>0</v>
      </c>
      <c r="BL294" s="18" t="s">
        <v>142</v>
      </c>
      <c r="BM294" s="230" t="s">
        <v>413</v>
      </c>
    </row>
    <row r="295" spans="1:47" s="2" customFormat="1" ht="12">
      <c r="A295" s="39"/>
      <c r="B295" s="40"/>
      <c r="C295" s="41"/>
      <c r="D295" s="232" t="s">
        <v>144</v>
      </c>
      <c r="E295" s="41"/>
      <c r="F295" s="233" t="s">
        <v>396</v>
      </c>
      <c r="G295" s="41"/>
      <c r="H295" s="41"/>
      <c r="I295" s="137"/>
      <c r="J295" s="41"/>
      <c r="K295" s="41"/>
      <c r="L295" s="45"/>
      <c r="M295" s="234"/>
      <c r="N295" s="235"/>
      <c r="O295" s="85"/>
      <c r="P295" s="85"/>
      <c r="Q295" s="85"/>
      <c r="R295" s="85"/>
      <c r="S295" s="85"/>
      <c r="T295" s="86"/>
      <c r="U295" s="39"/>
      <c r="V295" s="39"/>
      <c r="W295" s="39"/>
      <c r="X295" s="39"/>
      <c r="Y295" s="39"/>
      <c r="Z295" s="39"/>
      <c r="AA295" s="39"/>
      <c r="AB295" s="39"/>
      <c r="AC295" s="39"/>
      <c r="AD295" s="39"/>
      <c r="AE295" s="39"/>
      <c r="AT295" s="18" t="s">
        <v>144</v>
      </c>
      <c r="AU295" s="18" t="s">
        <v>89</v>
      </c>
    </row>
    <row r="296" spans="1:51" s="13" customFormat="1" ht="12">
      <c r="A296" s="13"/>
      <c r="B296" s="236"/>
      <c r="C296" s="237"/>
      <c r="D296" s="232" t="s">
        <v>146</v>
      </c>
      <c r="E296" s="238" t="s">
        <v>31</v>
      </c>
      <c r="F296" s="239" t="s">
        <v>414</v>
      </c>
      <c r="G296" s="237"/>
      <c r="H296" s="240">
        <v>4</v>
      </c>
      <c r="I296" s="241"/>
      <c r="J296" s="237"/>
      <c r="K296" s="237"/>
      <c r="L296" s="242"/>
      <c r="M296" s="243"/>
      <c r="N296" s="244"/>
      <c r="O296" s="244"/>
      <c r="P296" s="244"/>
      <c r="Q296" s="244"/>
      <c r="R296" s="244"/>
      <c r="S296" s="244"/>
      <c r="T296" s="245"/>
      <c r="U296" s="13"/>
      <c r="V296" s="13"/>
      <c r="W296" s="13"/>
      <c r="X296" s="13"/>
      <c r="Y296" s="13"/>
      <c r="Z296" s="13"/>
      <c r="AA296" s="13"/>
      <c r="AB296" s="13"/>
      <c r="AC296" s="13"/>
      <c r="AD296" s="13"/>
      <c r="AE296" s="13"/>
      <c r="AT296" s="246" t="s">
        <v>146</v>
      </c>
      <c r="AU296" s="246" t="s">
        <v>89</v>
      </c>
      <c r="AV296" s="13" t="s">
        <v>89</v>
      </c>
      <c r="AW296" s="13" t="s">
        <v>38</v>
      </c>
      <c r="AX296" s="13" t="s">
        <v>79</v>
      </c>
      <c r="AY296" s="246" t="s">
        <v>135</v>
      </c>
    </row>
    <row r="297" spans="1:51" s="14" customFormat="1" ht="12">
      <c r="A297" s="14"/>
      <c r="B297" s="247"/>
      <c r="C297" s="248"/>
      <c r="D297" s="232" t="s">
        <v>146</v>
      </c>
      <c r="E297" s="249" t="s">
        <v>31</v>
      </c>
      <c r="F297" s="250" t="s">
        <v>415</v>
      </c>
      <c r="G297" s="248"/>
      <c r="H297" s="249" t="s">
        <v>31</v>
      </c>
      <c r="I297" s="251"/>
      <c r="J297" s="248"/>
      <c r="K297" s="248"/>
      <c r="L297" s="252"/>
      <c r="M297" s="253"/>
      <c r="N297" s="254"/>
      <c r="O297" s="254"/>
      <c r="P297" s="254"/>
      <c r="Q297" s="254"/>
      <c r="R297" s="254"/>
      <c r="S297" s="254"/>
      <c r="T297" s="255"/>
      <c r="U297" s="14"/>
      <c r="V297" s="14"/>
      <c r="W297" s="14"/>
      <c r="X297" s="14"/>
      <c r="Y297" s="14"/>
      <c r="Z297" s="14"/>
      <c r="AA297" s="14"/>
      <c r="AB297" s="14"/>
      <c r="AC297" s="14"/>
      <c r="AD297" s="14"/>
      <c r="AE297" s="14"/>
      <c r="AT297" s="256" t="s">
        <v>146</v>
      </c>
      <c r="AU297" s="256" t="s">
        <v>89</v>
      </c>
      <c r="AV297" s="14" t="s">
        <v>87</v>
      </c>
      <c r="AW297" s="14" t="s">
        <v>38</v>
      </c>
      <c r="AX297" s="14" t="s">
        <v>79</v>
      </c>
      <c r="AY297" s="256" t="s">
        <v>135</v>
      </c>
    </row>
    <row r="298" spans="1:51" s="13" customFormat="1" ht="12">
      <c r="A298" s="13"/>
      <c r="B298" s="236"/>
      <c r="C298" s="237"/>
      <c r="D298" s="232" t="s">
        <v>146</v>
      </c>
      <c r="E298" s="238" t="s">
        <v>31</v>
      </c>
      <c r="F298" s="239" t="s">
        <v>416</v>
      </c>
      <c r="G298" s="237"/>
      <c r="H298" s="240">
        <v>5</v>
      </c>
      <c r="I298" s="241"/>
      <c r="J298" s="237"/>
      <c r="K298" s="237"/>
      <c r="L298" s="242"/>
      <c r="M298" s="243"/>
      <c r="N298" s="244"/>
      <c r="O298" s="244"/>
      <c r="P298" s="244"/>
      <c r="Q298" s="244"/>
      <c r="R298" s="244"/>
      <c r="S298" s="244"/>
      <c r="T298" s="245"/>
      <c r="U298" s="13"/>
      <c r="V298" s="13"/>
      <c r="W298" s="13"/>
      <c r="X298" s="13"/>
      <c r="Y298" s="13"/>
      <c r="Z298" s="13"/>
      <c r="AA298" s="13"/>
      <c r="AB298" s="13"/>
      <c r="AC298" s="13"/>
      <c r="AD298" s="13"/>
      <c r="AE298" s="13"/>
      <c r="AT298" s="246" t="s">
        <v>146</v>
      </c>
      <c r="AU298" s="246" t="s">
        <v>89</v>
      </c>
      <c r="AV298" s="13" t="s">
        <v>89</v>
      </c>
      <c r="AW298" s="13" t="s">
        <v>38</v>
      </c>
      <c r="AX298" s="13" t="s">
        <v>79</v>
      </c>
      <c r="AY298" s="246" t="s">
        <v>135</v>
      </c>
    </row>
    <row r="299" spans="1:51" s="14" customFormat="1" ht="12">
      <c r="A299" s="14"/>
      <c r="B299" s="247"/>
      <c r="C299" s="248"/>
      <c r="D299" s="232" t="s">
        <v>146</v>
      </c>
      <c r="E299" s="249" t="s">
        <v>31</v>
      </c>
      <c r="F299" s="250" t="s">
        <v>417</v>
      </c>
      <c r="G299" s="248"/>
      <c r="H299" s="249" t="s">
        <v>31</v>
      </c>
      <c r="I299" s="251"/>
      <c r="J299" s="248"/>
      <c r="K299" s="248"/>
      <c r="L299" s="252"/>
      <c r="M299" s="253"/>
      <c r="N299" s="254"/>
      <c r="O299" s="254"/>
      <c r="P299" s="254"/>
      <c r="Q299" s="254"/>
      <c r="R299" s="254"/>
      <c r="S299" s="254"/>
      <c r="T299" s="255"/>
      <c r="U299" s="14"/>
      <c r="V299" s="14"/>
      <c r="W299" s="14"/>
      <c r="X299" s="14"/>
      <c r="Y299" s="14"/>
      <c r="Z299" s="14"/>
      <c r="AA299" s="14"/>
      <c r="AB299" s="14"/>
      <c r="AC299" s="14"/>
      <c r="AD299" s="14"/>
      <c r="AE299" s="14"/>
      <c r="AT299" s="256" t="s">
        <v>146</v>
      </c>
      <c r="AU299" s="256" t="s">
        <v>89</v>
      </c>
      <c r="AV299" s="14" t="s">
        <v>87</v>
      </c>
      <c r="AW299" s="14" t="s">
        <v>38</v>
      </c>
      <c r="AX299" s="14" t="s">
        <v>79</v>
      </c>
      <c r="AY299" s="256" t="s">
        <v>135</v>
      </c>
    </row>
    <row r="300" spans="1:51" s="13" customFormat="1" ht="12">
      <c r="A300" s="13"/>
      <c r="B300" s="236"/>
      <c r="C300" s="237"/>
      <c r="D300" s="232" t="s">
        <v>146</v>
      </c>
      <c r="E300" s="238" t="s">
        <v>31</v>
      </c>
      <c r="F300" s="239" t="s">
        <v>418</v>
      </c>
      <c r="G300" s="237"/>
      <c r="H300" s="240">
        <v>8</v>
      </c>
      <c r="I300" s="241"/>
      <c r="J300" s="237"/>
      <c r="K300" s="237"/>
      <c r="L300" s="242"/>
      <c r="M300" s="243"/>
      <c r="N300" s="244"/>
      <c r="O300" s="244"/>
      <c r="P300" s="244"/>
      <c r="Q300" s="244"/>
      <c r="R300" s="244"/>
      <c r="S300" s="244"/>
      <c r="T300" s="245"/>
      <c r="U300" s="13"/>
      <c r="V300" s="13"/>
      <c r="W300" s="13"/>
      <c r="X300" s="13"/>
      <c r="Y300" s="13"/>
      <c r="Z300" s="13"/>
      <c r="AA300" s="13"/>
      <c r="AB300" s="13"/>
      <c r="AC300" s="13"/>
      <c r="AD300" s="13"/>
      <c r="AE300" s="13"/>
      <c r="AT300" s="246" t="s">
        <v>146</v>
      </c>
      <c r="AU300" s="246" t="s">
        <v>89</v>
      </c>
      <c r="AV300" s="13" t="s">
        <v>89</v>
      </c>
      <c r="AW300" s="13" t="s">
        <v>38</v>
      </c>
      <c r="AX300" s="13" t="s">
        <v>79</v>
      </c>
      <c r="AY300" s="246" t="s">
        <v>135</v>
      </c>
    </row>
    <row r="301" spans="1:51" s="14" customFormat="1" ht="12">
      <c r="A301" s="14"/>
      <c r="B301" s="247"/>
      <c r="C301" s="248"/>
      <c r="D301" s="232" t="s">
        <v>146</v>
      </c>
      <c r="E301" s="249" t="s">
        <v>31</v>
      </c>
      <c r="F301" s="250" t="s">
        <v>419</v>
      </c>
      <c r="G301" s="248"/>
      <c r="H301" s="249" t="s">
        <v>31</v>
      </c>
      <c r="I301" s="251"/>
      <c r="J301" s="248"/>
      <c r="K301" s="248"/>
      <c r="L301" s="252"/>
      <c r="M301" s="253"/>
      <c r="N301" s="254"/>
      <c r="O301" s="254"/>
      <c r="P301" s="254"/>
      <c r="Q301" s="254"/>
      <c r="R301" s="254"/>
      <c r="S301" s="254"/>
      <c r="T301" s="255"/>
      <c r="U301" s="14"/>
      <c r="V301" s="14"/>
      <c r="W301" s="14"/>
      <c r="X301" s="14"/>
      <c r="Y301" s="14"/>
      <c r="Z301" s="14"/>
      <c r="AA301" s="14"/>
      <c r="AB301" s="14"/>
      <c r="AC301" s="14"/>
      <c r="AD301" s="14"/>
      <c r="AE301" s="14"/>
      <c r="AT301" s="256" t="s">
        <v>146</v>
      </c>
      <c r="AU301" s="256" t="s">
        <v>89</v>
      </c>
      <c r="AV301" s="14" t="s">
        <v>87</v>
      </c>
      <c r="AW301" s="14" t="s">
        <v>38</v>
      </c>
      <c r="AX301" s="14" t="s">
        <v>79</v>
      </c>
      <c r="AY301" s="256" t="s">
        <v>135</v>
      </c>
    </row>
    <row r="302" spans="1:51" s="13" customFormat="1" ht="12">
      <c r="A302" s="13"/>
      <c r="B302" s="236"/>
      <c r="C302" s="237"/>
      <c r="D302" s="232" t="s">
        <v>146</v>
      </c>
      <c r="E302" s="238" t="s">
        <v>31</v>
      </c>
      <c r="F302" s="239" t="s">
        <v>414</v>
      </c>
      <c r="G302" s="237"/>
      <c r="H302" s="240">
        <v>4</v>
      </c>
      <c r="I302" s="241"/>
      <c r="J302" s="237"/>
      <c r="K302" s="237"/>
      <c r="L302" s="242"/>
      <c r="M302" s="243"/>
      <c r="N302" s="244"/>
      <c r="O302" s="244"/>
      <c r="P302" s="244"/>
      <c r="Q302" s="244"/>
      <c r="R302" s="244"/>
      <c r="S302" s="244"/>
      <c r="T302" s="245"/>
      <c r="U302" s="13"/>
      <c r="V302" s="13"/>
      <c r="W302" s="13"/>
      <c r="X302" s="13"/>
      <c r="Y302" s="13"/>
      <c r="Z302" s="13"/>
      <c r="AA302" s="13"/>
      <c r="AB302" s="13"/>
      <c r="AC302" s="13"/>
      <c r="AD302" s="13"/>
      <c r="AE302" s="13"/>
      <c r="AT302" s="246" t="s">
        <v>146</v>
      </c>
      <c r="AU302" s="246" t="s">
        <v>89</v>
      </c>
      <c r="AV302" s="13" t="s">
        <v>89</v>
      </c>
      <c r="AW302" s="13" t="s">
        <v>38</v>
      </c>
      <c r="AX302" s="13" t="s">
        <v>79</v>
      </c>
      <c r="AY302" s="246" t="s">
        <v>135</v>
      </c>
    </row>
    <row r="303" spans="1:51" s="14" customFormat="1" ht="12">
      <c r="A303" s="14"/>
      <c r="B303" s="247"/>
      <c r="C303" s="248"/>
      <c r="D303" s="232" t="s">
        <v>146</v>
      </c>
      <c r="E303" s="249" t="s">
        <v>31</v>
      </c>
      <c r="F303" s="250" t="s">
        <v>420</v>
      </c>
      <c r="G303" s="248"/>
      <c r="H303" s="249" t="s">
        <v>31</v>
      </c>
      <c r="I303" s="251"/>
      <c r="J303" s="248"/>
      <c r="K303" s="248"/>
      <c r="L303" s="252"/>
      <c r="M303" s="253"/>
      <c r="N303" s="254"/>
      <c r="O303" s="254"/>
      <c r="P303" s="254"/>
      <c r="Q303" s="254"/>
      <c r="R303" s="254"/>
      <c r="S303" s="254"/>
      <c r="T303" s="255"/>
      <c r="U303" s="14"/>
      <c r="V303" s="14"/>
      <c r="W303" s="14"/>
      <c r="X303" s="14"/>
      <c r="Y303" s="14"/>
      <c r="Z303" s="14"/>
      <c r="AA303" s="14"/>
      <c r="AB303" s="14"/>
      <c r="AC303" s="14"/>
      <c r="AD303" s="14"/>
      <c r="AE303" s="14"/>
      <c r="AT303" s="256" t="s">
        <v>146</v>
      </c>
      <c r="AU303" s="256" t="s">
        <v>89</v>
      </c>
      <c r="AV303" s="14" t="s">
        <v>87</v>
      </c>
      <c r="AW303" s="14" t="s">
        <v>38</v>
      </c>
      <c r="AX303" s="14" t="s">
        <v>79</v>
      </c>
      <c r="AY303" s="256" t="s">
        <v>135</v>
      </c>
    </row>
    <row r="304" spans="1:51" s="13" customFormat="1" ht="12">
      <c r="A304" s="13"/>
      <c r="B304" s="236"/>
      <c r="C304" s="237"/>
      <c r="D304" s="232" t="s">
        <v>146</v>
      </c>
      <c r="E304" s="238" t="s">
        <v>31</v>
      </c>
      <c r="F304" s="239" t="s">
        <v>421</v>
      </c>
      <c r="G304" s="237"/>
      <c r="H304" s="240">
        <v>6</v>
      </c>
      <c r="I304" s="241"/>
      <c r="J304" s="237"/>
      <c r="K304" s="237"/>
      <c r="L304" s="242"/>
      <c r="M304" s="243"/>
      <c r="N304" s="244"/>
      <c r="O304" s="244"/>
      <c r="P304" s="244"/>
      <c r="Q304" s="244"/>
      <c r="R304" s="244"/>
      <c r="S304" s="244"/>
      <c r="T304" s="245"/>
      <c r="U304" s="13"/>
      <c r="V304" s="13"/>
      <c r="W304" s="13"/>
      <c r="X304" s="13"/>
      <c r="Y304" s="13"/>
      <c r="Z304" s="13"/>
      <c r="AA304" s="13"/>
      <c r="AB304" s="13"/>
      <c r="AC304" s="13"/>
      <c r="AD304" s="13"/>
      <c r="AE304" s="13"/>
      <c r="AT304" s="246" t="s">
        <v>146</v>
      </c>
      <c r="AU304" s="246" t="s">
        <v>89</v>
      </c>
      <c r="AV304" s="13" t="s">
        <v>89</v>
      </c>
      <c r="AW304" s="13" t="s">
        <v>38</v>
      </c>
      <c r="AX304" s="13" t="s">
        <v>79</v>
      </c>
      <c r="AY304" s="246" t="s">
        <v>135</v>
      </c>
    </row>
    <row r="305" spans="1:51" s="14" customFormat="1" ht="12">
      <c r="A305" s="14"/>
      <c r="B305" s="247"/>
      <c r="C305" s="248"/>
      <c r="D305" s="232" t="s">
        <v>146</v>
      </c>
      <c r="E305" s="249" t="s">
        <v>31</v>
      </c>
      <c r="F305" s="250" t="s">
        <v>422</v>
      </c>
      <c r="G305" s="248"/>
      <c r="H305" s="249" t="s">
        <v>31</v>
      </c>
      <c r="I305" s="251"/>
      <c r="J305" s="248"/>
      <c r="K305" s="248"/>
      <c r="L305" s="252"/>
      <c r="M305" s="253"/>
      <c r="N305" s="254"/>
      <c r="O305" s="254"/>
      <c r="P305" s="254"/>
      <c r="Q305" s="254"/>
      <c r="R305" s="254"/>
      <c r="S305" s="254"/>
      <c r="T305" s="255"/>
      <c r="U305" s="14"/>
      <c r="V305" s="14"/>
      <c r="W305" s="14"/>
      <c r="X305" s="14"/>
      <c r="Y305" s="14"/>
      <c r="Z305" s="14"/>
      <c r="AA305" s="14"/>
      <c r="AB305" s="14"/>
      <c r="AC305" s="14"/>
      <c r="AD305" s="14"/>
      <c r="AE305" s="14"/>
      <c r="AT305" s="256" t="s">
        <v>146</v>
      </c>
      <c r="AU305" s="256" t="s">
        <v>89</v>
      </c>
      <c r="AV305" s="14" t="s">
        <v>87</v>
      </c>
      <c r="AW305" s="14" t="s">
        <v>38</v>
      </c>
      <c r="AX305" s="14" t="s">
        <v>79</v>
      </c>
      <c r="AY305" s="256" t="s">
        <v>135</v>
      </c>
    </row>
    <row r="306" spans="1:51" s="13" customFormat="1" ht="12">
      <c r="A306" s="13"/>
      <c r="B306" s="236"/>
      <c r="C306" s="237"/>
      <c r="D306" s="232" t="s">
        <v>146</v>
      </c>
      <c r="E306" s="238" t="s">
        <v>31</v>
      </c>
      <c r="F306" s="239" t="s">
        <v>89</v>
      </c>
      <c r="G306" s="237"/>
      <c r="H306" s="240">
        <v>2</v>
      </c>
      <c r="I306" s="241"/>
      <c r="J306" s="237"/>
      <c r="K306" s="237"/>
      <c r="L306" s="242"/>
      <c r="M306" s="243"/>
      <c r="N306" s="244"/>
      <c r="O306" s="244"/>
      <c r="P306" s="244"/>
      <c r="Q306" s="244"/>
      <c r="R306" s="244"/>
      <c r="S306" s="244"/>
      <c r="T306" s="245"/>
      <c r="U306" s="13"/>
      <c r="V306" s="13"/>
      <c r="W306" s="13"/>
      <c r="X306" s="13"/>
      <c r="Y306" s="13"/>
      <c r="Z306" s="13"/>
      <c r="AA306" s="13"/>
      <c r="AB306" s="13"/>
      <c r="AC306" s="13"/>
      <c r="AD306" s="13"/>
      <c r="AE306" s="13"/>
      <c r="AT306" s="246" t="s">
        <v>146</v>
      </c>
      <c r="AU306" s="246" t="s">
        <v>89</v>
      </c>
      <c r="AV306" s="13" t="s">
        <v>89</v>
      </c>
      <c r="AW306" s="13" t="s">
        <v>38</v>
      </c>
      <c r="AX306" s="13" t="s">
        <v>79</v>
      </c>
      <c r="AY306" s="246" t="s">
        <v>135</v>
      </c>
    </row>
    <row r="307" spans="1:51" s="14" customFormat="1" ht="12">
      <c r="A307" s="14"/>
      <c r="B307" s="247"/>
      <c r="C307" s="248"/>
      <c r="D307" s="232" t="s">
        <v>146</v>
      </c>
      <c r="E307" s="249" t="s">
        <v>31</v>
      </c>
      <c r="F307" s="250" t="s">
        <v>423</v>
      </c>
      <c r="G307" s="248"/>
      <c r="H307" s="249" t="s">
        <v>31</v>
      </c>
      <c r="I307" s="251"/>
      <c r="J307" s="248"/>
      <c r="K307" s="248"/>
      <c r="L307" s="252"/>
      <c r="M307" s="253"/>
      <c r="N307" s="254"/>
      <c r="O307" s="254"/>
      <c r="P307" s="254"/>
      <c r="Q307" s="254"/>
      <c r="R307" s="254"/>
      <c r="S307" s="254"/>
      <c r="T307" s="255"/>
      <c r="U307" s="14"/>
      <c r="V307" s="14"/>
      <c r="W307" s="14"/>
      <c r="X307" s="14"/>
      <c r="Y307" s="14"/>
      <c r="Z307" s="14"/>
      <c r="AA307" s="14"/>
      <c r="AB307" s="14"/>
      <c r="AC307" s="14"/>
      <c r="AD307" s="14"/>
      <c r="AE307" s="14"/>
      <c r="AT307" s="256" t="s">
        <v>146</v>
      </c>
      <c r="AU307" s="256" t="s">
        <v>89</v>
      </c>
      <c r="AV307" s="14" t="s">
        <v>87</v>
      </c>
      <c r="AW307" s="14" t="s">
        <v>38</v>
      </c>
      <c r="AX307" s="14" t="s">
        <v>79</v>
      </c>
      <c r="AY307" s="256" t="s">
        <v>135</v>
      </c>
    </row>
    <row r="308" spans="1:51" s="13" customFormat="1" ht="12">
      <c r="A308" s="13"/>
      <c r="B308" s="236"/>
      <c r="C308" s="237"/>
      <c r="D308" s="232" t="s">
        <v>146</v>
      </c>
      <c r="E308" s="238" t="s">
        <v>31</v>
      </c>
      <c r="F308" s="239" t="s">
        <v>89</v>
      </c>
      <c r="G308" s="237"/>
      <c r="H308" s="240">
        <v>2</v>
      </c>
      <c r="I308" s="241"/>
      <c r="J308" s="237"/>
      <c r="K308" s="237"/>
      <c r="L308" s="242"/>
      <c r="M308" s="243"/>
      <c r="N308" s="244"/>
      <c r="O308" s="244"/>
      <c r="P308" s="244"/>
      <c r="Q308" s="244"/>
      <c r="R308" s="244"/>
      <c r="S308" s="244"/>
      <c r="T308" s="245"/>
      <c r="U308" s="13"/>
      <c r="V308" s="13"/>
      <c r="W308" s="13"/>
      <c r="X308" s="13"/>
      <c r="Y308" s="13"/>
      <c r="Z308" s="13"/>
      <c r="AA308" s="13"/>
      <c r="AB308" s="13"/>
      <c r="AC308" s="13"/>
      <c r="AD308" s="13"/>
      <c r="AE308" s="13"/>
      <c r="AT308" s="246" t="s">
        <v>146</v>
      </c>
      <c r="AU308" s="246" t="s">
        <v>89</v>
      </c>
      <c r="AV308" s="13" t="s">
        <v>89</v>
      </c>
      <c r="AW308" s="13" t="s">
        <v>38</v>
      </c>
      <c r="AX308" s="13" t="s">
        <v>79</v>
      </c>
      <c r="AY308" s="246" t="s">
        <v>135</v>
      </c>
    </row>
    <row r="309" spans="1:51" s="14" customFormat="1" ht="12">
      <c r="A309" s="14"/>
      <c r="B309" s="247"/>
      <c r="C309" s="248"/>
      <c r="D309" s="232" t="s">
        <v>146</v>
      </c>
      <c r="E309" s="249" t="s">
        <v>31</v>
      </c>
      <c r="F309" s="250" t="s">
        <v>424</v>
      </c>
      <c r="G309" s="248"/>
      <c r="H309" s="249" t="s">
        <v>31</v>
      </c>
      <c r="I309" s="251"/>
      <c r="J309" s="248"/>
      <c r="K309" s="248"/>
      <c r="L309" s="252"/>
      <c r="M309" s="253"/>
      <c r="N309" s="254"/>
      <c r="O309" s="254"/>
      <c r="P309" s="254"/>
      <c r="Q309" s="254"/>
      <c r="R309" s="254"/>
      <c r="S309" s="254"/>
      <c r="T309" s="255"/>
      <c r="U309" s="14"/>
      <c r="V309" s="14"/>
      <c r="W309" s="14"/>
      <c r="X309" s="14"/>
      <c r="Y309" s="14"/>
      <c r="Z309" s="14"/>
      <c r="AA309" s="14"/>
      <c r="AB309" s="14"/>
      <c r="AC309" s="14"/>
      <c r="AD309" s="14"/>
      <c r="AE309" s="14"/>
      <c r="AT309" s="256" t="s">
        <v>146</v>
      </c>
      <c r="AU309" s="256" t="s">
        <v>89</v>
      </c>
      <c r="AV309" s="14" t="s">
        <v>87</v>
      </c>
      <c r="AW309" s="14" t="s">
        <v>38</v>
      </c>
      <c r="AX309" s="14" t="s">
        <v>79</v>
      </c>
      <c r="AY309" s="256" t="s">
        <v>135</v>
      </c>
    </row>
    <row r="310" spans="1:51" s="13" customFormat="1" ht="12">
      <c r="A310" s="13"/>
      <c r="B310" s="236"/>
      <c r="C310" s="237"/>
      <c r="D310" s="232" t="s">
        <v>146</v>
      </c>
      <c r="E310" s="238" t="s">
        <v>31</v>
      </c>
      <c r="F310" s="239" t="s">
        <v>87</v>
      </c>
      <c r="G310" s="237"/>
      <c r="H310" s="240">
        <v>1</v>
      </c>
      <c r="I310" s="241"/>
      <c r="J310" s="237"/>
      <c r="K310" s="237"/>
      <c r="L310" s="242"/>
      <c r="M310" s="243"/>
      <c r="N310" s="244"/>
      <c r="O310" s="244"/>
      <c r="P310" s="244"/>
      <c r="Q310" s="244"/>
      <c r="R310" s="244"/>
      <c r="S310" s="244"/>
      <c r="T310" s="245"/>
      <c r="U310" s="13"/>
      <c r="V310" s="13"/>
      <c r="W310" s="13"/>
      <c r="X310" s="13"/>
      <c r="Y310" s="13"/>
      <c r="Z310" s="13"/>
      <c r="AA310" s="13"/>
      <c r="AB310" s="13"/>
      <c r="AC310" s="13"/>
      <c r="AD310" s="13"/>
      <c r="AE310" s="13"/>
      <c r="AT310" s="246" t="s">
        <v>146</v>
      </c>
      <c r="AU310" s="246" t="s">
        <v>89</v>
      </c>
      <c r="AV310" s="13" t="s">
        <v>89</v>
      </c>
      <c r="AW310" s="13" t="s">
        <v>38</v>
      </c>
      <c r="AX310" s="13" t="s">
        <v>79</v>
      </c>
      <c r="AY310" s="246" t="s">
        <v>135</v>
      </c>
    </row>
    <row r="311" spans="1:51" s="14" customFormat="1" ht="12">
      <c r="A311" s="14"/>
      <c r="B311" s="247"/>
      <c r="C311" s="248"/>
      <c r="D311" s="232" t="s">
        <v>146</v>
      </c>
      <c r="E311" s="249" t="s">
        <v>31</v>
      </c>
      <c r="F311" s="250" t="s">
        <v>425</v>
      </c>
      <c r="G311" s="248"/>
      <c r="H311" s="249" t="s">
        <v>31</v>
      </c>
      <c r="I311" s="251"/>
      <c r="J311" s="248"/>
      <c r="K311" s="248"/>
      <c r="L311" s="252"/>
      <c r="M311" s="253"/>
      <c r="N311" s="254"/>
      <c r="O311" s="254"/>
      <c r="P311" s="254"/>
      <c r="Q311" s="254"/>
      <c r="R311" s="254"/>
      <c r="S311" s="254"/>
      <c r="T311" s="255"/>
      <c r="U311" s="14"/>
      <c r="V311" s="14"/>
      <c r="W311" s="14"/>
      <c r="X311" s="14"/>
      <c r="Y311" s="14"/>
      <c r="Z311" s="14"/>
      <c r="AA311" s="14"/>
      <c r="AB311" s="14"/>
      <c r="AC311" s="14"/>
      <c r="AD311" s="14"/>
      <c r="AE311" s="14"/>
      <c r="AT311" s="256" t="s">
        <v>146</v>
      </c>
      <c r="AU311" s="256" t="s">
        <v>89</v>
      </c>
      <c r="AV311" s="14" t="s">
        <v>87</v>
      </c>
      <c r="AW311" s="14" t="s">
        <v>38</v>
      </c>
      <c r="AX311" s="14" t="s">
        <v>79</v>
      </c>
      <c r="AY311" s="256" t="s">
        <v>135</v>
      </c>
    </row>
    <row r="312" spans="1:51" s="13" customFormat="1" ht="12">
      <c r="A312" s="13"/>
      <c r="B312" s="236"/>
      <c r="C312" s="237"/>
      <c r="D312" s="232" t="s">
        <v>146</v>
      </c>
      <c r="E312" s="238" t="s">
        <v>31</v>
      </c>
      <c r="F312" s="239" t="s">
        <v>87</v>
      </c>
      <c r="G312" s="237"/>
      <c r="H312" s="240">
        <v>1</v>
      </c>
      <c r="I312" s="241"/>
      <c r="J312" s="237"/>
      <c r="K312" s="237"/>
      <c r="L312" s="242"/>
      <c r="M312" s="243"/>
      <c r="N312" s="244"/>
      <c r="O312" s="244"/>
      <c r="P312" s="244"/>
      <c r="Q312" s="244"/>
      <c r="R312" s="244"/>
      <c r="S312" s="244"/>
      <c r="T312" s="245"/>
      <c r="U312" s="13"/>
      <c r="V312" s="13"/>
      <c r="W312" s="13"/>
      <c r="X312" s="13"/>
      <c r="Y312" s="13"/>
      <c r="Z312" s="13"/>
      <c r="AA312" s="13"/>
      <c r="AB312" s="13"/>
      <c r="AC312" s="13"/>
      <c r="AD312" s="13"/>
      <c r="AE312" s="13"/>
      <c r="AT312" s="246" t="s">
        <v>146</v>
      </c>
      <c r="AU312" s="246" t="s">
        <v>89</v>
      </c>
      <c r="AV312" s="13" t="s">
        <v>89</v>
      </c>
      <c r="AW312" s="13" t="s">
        <v>38</v>
      </c>
      <c r="AX312" s="13" t="s">
        <v>79</v>
      </c>
      <c r="AY312" s="246" t="s">
        <v>135</v>
      </c>
    </row>
    <row r="313" spans="1:51" s="14" customFormat="1" ht="12">
      <c r="A313" s="14"/>
      <c r="B313" s="247"/>
      <c r="C313" s="248"/>
      <c r="D313" s="232" t="s">
        <v>146</v>
      </c>
      <c r="E313" s="249" t="s">
        <v>31</v>
      </c>
      <c r="F313" s="250" t="s">
        <v>426</v>
      </c>
      <c r="G313" s="248"/>
      <c r="H313" s="249" t="s">
        <v>31</v>
      </c>
      <c r="I313" s="251"/>
      <c r="J313" s="248"/>
      <c r="K313" s="248"/>
      <c r="L313" s="252"/>
      <c r="M313" s="253"/>
      <c r="N313" s="254"/>
      <c r="O313" s="254"/>
      <c r="P313" s="254"/>
      <c r="Q313" s="254"/>
      <c r="R313" s="254"/>
      <c r="S313" s="254"/>
      <c r="T313" s="255"/>
      <c r="U313" s="14"/>
      <c r="V313" s="14"/>
      <c r="W313" s="14"/>
      <c r="X313" s="14"/>
      <c r="Y313" s="14"/>
      <c r="Z313" s="14"/>
      <c r="AA313" s="14"/>
      <c r="AB313" s="14"/>
      <c r="AC313" s="14"/>
      <c r="AD313" s="14"/>
      <c r="AE313" s="14"/>
      <c r="AT313" s="256" t="s">
        <v>146</v>
      </c>
      <c r="AU313" s="256" t="s">
        <v>89</v>
      </c>
      <c r="AV313" s="14" t="s">
        <v>87</v>
      </c>
      <c r="AW313" s="14" t="s">
        <v>38</v>
      </c>
      <c r="AX313" s="14" t="s">
        <v>79</v>
      </c>
      <c r="AY313" s="256" t="s">
        <v>135</v>
      </c>
    </row>
    <row r="314" spans="1:51" s="14" customFormat="1" ht="12">
      <c r="A314" s="14"/>
      <c r="B314" s="247"/>
      <c r="C314" s="248"/>
      <c r="D314" s="232" t="s">
        <v>146</v>
      </c>
      <c r="E314" s="249" t="s">
        <v>31</v>
      </c>
      <c r="F314" s="250" t="s">
        <v>148</v>
      </c>
      <c r="G314" s="248"/>
      <c r="H314" s="249" t="s">
        <v>31</v>
      </c>
      <c r="I314" s="251"/>
      <c r="J314" s="248"/>
      <c r="K314" s="248"/>
      <c r="L314" s="252"/>
      <c r="M314" s="253"/>
      <c r="N314" s="254"/>
      <c r="O314" s="254"/>
      <c r="P314" s="254"/>
      <c r="Q314" s="254"/>
      <c r="R314" s="254"/>
      <c r="S314" s="254"/>
      <c r="T314" s="255"/>
      <c r="U314" s="14"/>
      <c r="V314" s="14"/>
      <c r="W314" s="14"/>
      <c r="X314" s="14"/>
      <c r="Y314" s="14"/>
      <c r="Z314" s="14"/>
      <c r="AA314" s="14"/>
      <c r="AB314" s="14"/>
      <c r="AC314" s="14"/>
      <c r="AD314" s="14"/>
      <c r="AE314" s="14"/>
      <c r="AT314" s="256" t="s">
        <v>146</v>
      </c>
      <c r="AU314" s="256" t="s">
        <v>89</v>
      </c>
      <c r="AV314" s="14" t="s">
        <v>87</v>
      </c>
      <c r="AW314" s="14" t="s">
        <v>38</v>
      </c>
      <c r="AX314" s="14" t="s">
        <v>79</v>
      </c>
      <c r="AY314" s="256" t="s">
        <v>135</v>
      </c>
    </row>
    <row r="315" spans="1:51" s="15" customFormat="1" ht="12">
      <c r="A315" s="15"/>
      <c r="B315" s="257"/>
      <c r="C315" s="258"/>
      <c r="D315" s="232" t="s">
        <v>146</v>
      </c>
      <c r="E315" s="259" t="s">
        <v>31</v>
      </c>
      <c r="F315" s="260" t="s">
        <v>149</v>
      </c>
      <c r="G315" s="258"/>
      <c r="H315" s="261">
        <v>33</v>
      </c>
      <c r="I315" s="262"/>
      <c r="J315" s="258"/>
      <c r="K315" s="258"/>
      <c r="L315" s="263"/>
      <c r="M315" s="264"/>
      <c r="N315" s="265"/>
      <c r="O315" s="265"/>
      <c r="P315" s="265"/>
      <c r="Q315" s="265"/>
      <c r="R315" s="265"/>
      <c r="S315" s="265"/>
      <c r="T315" s="266"/>
      <c r="U315" s="15"/>
      <c r="V315" s="15"/>
      <c r="W315" s="15"/>
      <c r="X315" s="15"/>
      <c r="Y315" s="15"/>
      <c r="Z315" s="15"/>
      <c r="AA315" s="15"/>
      <c r="AB315" s="15"/>
      <c r="AC315" s="15"/>
      <c r="AD315" s="15"/>
      <c r="AE315" s="15"/>
      <c r="AT315" s="267" t="s">
        <v>146</v>
      </c>
      <c r="AU315" s="267" t="s">
        <v>89</v>
      </c>
      <c r="AV315" s="15" t="s">
        <v>142</v>
      </c>
      <c r="AW315" s="15" t="s">
        <v>38</v>
      </c>
      <c r="AX315" s="15" t="s">
        <v>87</v>
      </c>
      <c r="AY315" s="267" t="s">
        <v>135</v>
      </c>
    </row>
    <row r="316" spans="1:65" s="2" customFormat="1" ht="16.5" customHeight="1">
      <c r="A316" s="39"/>
      <c r="B316" s="40"/>
      <c r="C316" s="268" t="s">
        <v>427</v>
      </c>
      <c r="D316" s="268" t="s">
        <v>185</v>
      </c>
      <c r="E316" s="269" t="s">
        <v>428</v>
      </c>
      <c r="F316" s="270" t="s">
        <v>429</v>
      </c>
      <c r="G316" s="271" t="s">
        <v>350</v>
      </c>
      <c r="H316" s="272">
        <v>33</v>
      </c>
      <c r="I316" s="273"/>
      <c r="J316" s="274">
        <f>ROUND(I316*H316,2)</f>
        <v>0</v>
      </c>
      <c r="K316" s="270" t="s">
        <v>141</v>
      </c>
      <c r="L316" s="275"/>
      <c r="M316" s="276" t="s">
        <v>31</v>
      </c>
      <c r="N316" s="277" t="s">
        <v>50</v>
      </c>
      <c r="O316" s="85"/>
      <c r="P316" s="228">
        <f>O316*H316</f>
        <v>0</v>
      </c>
      <c r="Q316" s="228">
        <v>0.002</v>
      </c>
      <c r="R316" s="228">
        <f>Q316*H316</f>
        <v>0.066</v>
      </c>
      <c r="S316" s="228">
        <v>0</v>
      </c>
      <c r="T316" s="229">
        <f>S316*H316</f>
        <v>0</v>
      </c>
      <c r="U316" s="39"/>
      <c r="V316" s="39"/>
      <c r="W316" s="39"/>
      <c r="X316" s="39"/>
      <c r="Y316" s="39"/>
      <c r="Z316" s="39"/>
      <c r="AA316" s="39"/>
      <c r="AB316" s="39"/>
      <c r="AC316" s="39"/>
      <c r="AD316" s="39"/>
      <c r="AE316" s="39"/>
      <c r="AR316" s="230" t="s">
        <v>184</v>
      </c>
      <c r="AT316" s="230" t="s">
        <v>185</v>
      </c>
      <c r="AU316" s="230" t="s">
        <v>89</v>
      </c>
      <c r="AY316" s="18" t="s">
        <v>135</v>
      </c>
      <c r="BE316" s="231">
        <f>IF(N316="základní",J316,0)</f>
        <v>0</v>
      </c>
      <c r="BF316" s="231">
        <f>IF(N316="snížená",J316,0)</f>
        <v>0</v>
      </c>
      <c r="BG316" s="231">
        <f>IF(N316="zákl. přenesená",J316,0)</f>
        <v>0</v>
      </c>
      <c r="BH316" s="231">
        <f>IF(N316="sníž. přenesená",J316,0)</f>
        <v>0</v>
      </c>
      <c r="BI316" s="231">
        <f>IF(N316="nulová",J316,0)</f>
        <v>0</v>
      </c>
      <c r="BJ316" s="18" t="s">
        <v>87</v>
      </c>
      <c r="BK316" s="231">
        <f>ROUND(I316*H316,2)</f>
        <v>0</v>
      </c>
      <c r="BL316" s="18" t="s">
        <v>142</v>
      </c>
      <c r="BM316" s="230" t="s">
        <v>430</v>
      </c>
    </row>
    <row r="317" spans="1:65" s="2" customFormat="1" ht="16.5" customHeight="1">
      <c r="A317" s="39"/>
      <c r="B317" s="40"/>
      <c r="C317" s="219" t="s">
        <v>431</v>
      </c>
      <c r="D317" s="219" t="s">
        <v>137</v>
      </c>
      <c r="E317" s="220" t="s">
        <v>432</v>
      </c>
      <c r="F317" s="221" t="s">
        <v>433</v>
      </c>
      <c r="G317" s="222" t="s">
        <v>350</v>
      </c>
      <c r="H317" s="223">
        <v>77</v>
      </c>
      <c r="I317" s="224"/>
      <c r="J317" s="225">
        <f>ROUND(I317*H317,2)</f>
        <v>0</v>
      </c>
      <c r="K317" s="221" t="s">
        <v>141</v>
      </c>
      <c r="L317" s="45"/>
      <c r="M317" s="226" t="s">
        <v>31</v>
      </c>
      <c r="N317" s="227" t="s">
        <v>50</v>
      </c>
      <c r="O317" s="85"/>
      <c r="P317" s="228">
        <f>O317*H317</f>
        <v>0</v>
      </c>
      <c r="Q317" s="228">
        <v>0.11241</v>
      </c>
      <c r="R317" s="228">
        <f>Q317*H317</f>
        <v>8.655569999999999</v>
      </c>
      <c r="S317" s="228">
        <v>0</v>
      </c>
      <c r="T317" s="229">
        <f>S317*H317</f>
        <v>0</v>
      </c>
      <c r="U317" s="39"/>
      <c r="V317" s="39"/>
      <c r="W317" s="39"/>
      <c r="X317" s="39"/>
      <c r="Y317" s="39"/>
      <c r="Z317" s="39"/>
      <c r="AA317" s="39"/>
      <c r="AB317" s="39"/>
      <c r="AC317" s="39"/>
      <c r="AD317" s="39"/>
      <c r="AE317" s="39"/>
      <c r="AR317" s="230" t="s">
        <v>142</v>
      </c>
      <c r="AT317" s="230" t="s">
        <v>137</v>
      </c>
      <c r="AU317" s="230" t="s">
        <v>89</v>
      </c>
      <c r="AY317" s="18" t="s">
        <v>135</v>
      </c>
      <c r="BE317" s="231">
        <f>IF(N317="základní",J317,0)</f>
        <v>0</v>
      </c>
      <c r="BF317" s="231">
        <f>IF(N317="snížená",J317,0)</f>
        <v>0</v>
      </c>
      <c r="BG317" s="231">
        <f>IF(N317="zákl. přenesená",J317,0)</f>
        <v>0</v>
      </c>
      <c r="BH317" s="231">
        <f>IF(N317="sníž. přenesená",J317,0)</f>
        <v>0</v>
      </c>
      <c r="BI317" s="231">
        <f>IF(N317="nulová",J317,0)</f>
        <v>0</v>
      </c>
      <c r="BJ317" s="18" t="s">
        <v>87</v>
      </c>
      <c r="BK317" s="231">
        <f>ROUND(I317*H317,2)</f>
        <v>0</v>
      </c>
      <c r="BL317" s="18" t="s">
        <v>142</v>
      </c>
      <c r="BM317" s="230" t="s">
        <v>434</v>
      </c>
    </row>
    <row r="318" spans="1:47" s="2" customFormat="1" ht="12">
      <c r="A318" s="39"/>
      <c r="B318" s="40"/>
      <c r="C318" s="41"/>
      <c r="D318" s="232" t="s">
        <v>144</v>
      </c>
      <c r="E318" s="41"/>
      <c r="F318" s="233" t="s">
        <v>435</v>
      </c>
      <c r="G318" s="41"/>
      <c r="H318" s="41"/>
      <c r="I318" s="137"/>
      <c r="J318" s="41"/>
      <c r="K318" s="41"/>
      <c r="L318" s="45"/>
      <c r="M318" s="234"/>
      <c r="N318" s="235"/>
      <c r="O318" s="85"/>
      <c r="P318" s="85"/>
      <c r="Q318" s="85"/>
      <c r="R318" s="85"/>
      <c r="S318" s="85"/>
      <c r="T318" s="86"/>
      <c r="U318" s="39"/>
      <c r="V318" s="39"/>
      <c r="W318" s="39"/>
      <c r="X318" s="39"/>
      <c r="Y318" s="39"/>
      <c r="Z318" s="39"/>
      <c r="AA318" s="39"/>
      <c r="AB318" s="39"/>
      <c r="AC318" s="39"/>
      <c r="AD318" s="39"/>
      <c r="AE318" s="39"/>
      <c r="AT318" s="18" t="s">
        <v>144</v>
      </c>
      <c r="AU318" s="18" t="s">
        <v>89</v>
      </c>
    </row>
    <row r="319" spans="1:51" s="13" customFormat="1" ht="12">
      <c r="A319" s="13"/>
      <c r="B319" s="236"/>
      <c r="C319" s="237"/>
      <c r="D319" s="232" t="s">
        <v>146</v>
      </c>
      <c r="E319" s="238" t="s">
        <v>31</v>
      </c>
      <c r="F319" s="239" t="s">
        <v>436</v>
      </c>
      <c r="G319" s="237"/>
      <c r="H319" s="240">
        <v>77</v>
      </c>
      <c r="I319" s="241"/>
      <c r="J319" s="237"/>
      <c r="K319" s="237"/>
      <c r="L319" s="242"/>
      <c r="M319" s="243"/>
      <c r="N319" s="244"/>
      <c r="O319" s="244"/>
      <c r="P319" s="244"/>
      <c r="Q319" s="244"/>
      <c r="R319" s="244"/>
      <c r="S319" s="244"/>
      <c r="T319" s="245"/>
      <c r="U319" s="13"/>
      <c r="V319" s="13"/>
      <c r="W319" s="13"/>
      <c r="X319" s="13"/>
      <c r="Y319" s="13"/>
      <c r="Z319" s="13"/>
      <c r="AA319" s="13"/>
      <c r="AB319" s="13"/>
      <c r="AC319" s="13"/>
      <c r="AD319" s="13"/>
      <c r="AE319" s="13"/>
      <c r="AT319" s="246" t="s">
        <v>146</v>
      </c>
      <c r="AU319" s="246" t="s">
        <v>89</v>
      </c>
      <c r="AV319" s="13" t="s">
        <v>89</v>
      </c>
      <c r="AW319" s="13" t="s">
        <v>38</v>
      </c>
      <c r="AX319" s="13" t="s">
        <v>79</v>
      </c>
      <c r="AY319" s="246" t="s">
        <v>135</v>
      </c>
    </row>
    <row r="320" spans="1:51" s="14" customFormat="1" ht="12">
      <c r="A320" s="14"/>
      <c r="B320" s="247"/>
      <c r="C320" s="248"/>
      <c r="D320" s="232" t="s">
        <v>146</v>
      </c>
      <c r="E320" s="249" t="s">
        <v>31</v>
      </c>
      <c r="F320" s="250" t="s">
        <v>148</v>
      </c>
      <c r="G320" s="248"/>
      <c r="H320" s="249" t="s">
        <v>31</v>
      </c>
      <c r="I320" s="251"/>
      <c r="J320" s="248"/>
      <c r="K320" s="248"/>
      <c r="L320" s="252"/>
      <c r="M320" s="253"/>
      <c r="N320" s="254"/>
      <c r="O320" s="254"/>
      <c r="P320" s="254"/>
      <c r="Q320" s="254"/>
      <c r="R320" s="254"/>
      <c r="S320" s="254"/>
      <c r="T320" s="255"/>
      <c r="U320" s="14"/>
      <c r="V320" s="14"/>
      <c r="W320" s="14"/>
      <c r="X320" s="14"/>
      <c r="Y320" s="14"/>
      <c r="Z320" s="14"/>
      <c r="AA320" s="14"/>
      <c r="AB320" s="14"/>
      <c r="AC320" s="14"/>
      <c r="AD320" s="14"/>
      <c r="AE320" s="14"/>
      <c r="AT320" s="256" t="s">
        <v>146</v>
      </c>
      <c r="AU320" s="256" t="s">
        <v>89</v>
      </c>
      <c r="AV320" s="14" t="s">
        <v>87</v>
      </c>
      <c r="AW320" s="14" t="s">
        <v>38</v>
      </c>
      <c r="AX320" s="14" t="s">
        <v>79</v>
      </c>
      <c r="AY320" s="256" t="s">
        <v>135</v>
      </c>
    </row>
    <row r="321" spans="1:51" s="15" customFormat="1" ht="12">
      <c r="A321" s="15"/>
      <c r="B321" s="257"/>
      <c r="C321" s="258"/>
      <c r="D321" s="232" t="s">
        <v>146</v>
      </c>
      <c r="E321" s="259" t="s">
        <v>31</v>
      </c>
      <c r="F321" s="260" t="s">
        <v>149</v>
      </c>
      <c r="G321" s="258"/>
      <c r="H321" s="261">
        <v>77</v>
      </c>
      <c r="I321" s="262"/>
      <c r="J321" s="258"/>
      <c r="K321" s="258"/>
      <c r="L321" s="263"/>
      <c r="M321" s="264"/>
      <c r="N321" s="265"/>
      <c r="O321" s="265"/>
      <c r="P321" s="265"/>
      <c r="Q321" s="265"/>
      <c r="R321" s="265"/>
      <c r="S321" s="265"/>
      <c r="T321" s="266"/>
      <c r="U321" s="15"/>
      <c r="V321" s="15"/>
      <c r="W321" s="15"/>
      <c r="X321" s="15"/>
      <c r="Y321" s="15"/>
      <c r="Z321" s="15"/>
      <c r="AA321" s="15"/>
      <c r="AB321" s="15"/>
      <c r="AC321" s="15"/>
      <c r="AD321" s="15"/>
      <c r="AE321" s="15"/>
      <c r="AT321" s="267" t="s">
        <v>146</v>
      </c>
      <c r="AU321" s="267" t="s">
        <v>89</v>
      </c>
      <c r="AV321" s="15" t="s">
        <v>142</v>
      </c>
      <c r="AW321" s="15" t="s">
        <v>38</v>
      </c>
      <c r="AX321" s="15" t="s">
        <v>87</v>
      </c>
      <c r="AY321" s="267" t="s">
        <v>135</v>
      </c>
    </row>
    <row r="322" spans="1:65" s="2" customFormat="1" ht="16.5" customHeight="1">
      <c r="A322" s="39"/>
      <c r="B322" s="40"/>
      <c r="C322" s="268" t="s">
        <v>437</v>
      </c>
      <c r="D322" s="268" t="s">
        <v>185</v>
      </c>
      <c r="E322" s="269" t="s">
        <v>438</v>
      </c>
      <c r="F322" s="270" t="s">
        <v>439</v>
      </c>
      <c r="G322" s="271" t="s">
        <v>350</v>
      </c>
      <c r="H322" s="272">
        <v>77</v>
      </c>
      <c r="I322" s="273"/>
      <c r="J322" s="274">
        <f>ROUND(I322*H322,2)</f>
        <v>0</v>
      </c>
      <c r="K322" s="270" t="s">
        <v>141</v>
      </c>
      <c r="L322" s="275"/>
      <c r="M322" s="276" t="s">
        <v>31</v>
      </c>
      <c r="N322" s="277" t="s">
        <v>50</v>
      </c>
      <c r="O322" s="85"/>
      <c r="P322" s="228">
        <f>O322*H322</f>
        <v>0</v>
      </c>
      <c r="Q322" s="228">
        <v>0.0061</v>
      </c>
      <c r="R322" s="228">
        <f>Q322*H322</f>
        <v>0.4697</v>
      </c>
      <c r="S322" s="228">
        <v>0</v>
      </c>
      <c r="T322" s="229">
        <f>S322*H322</f>
        <v>0</v>
      </c>
      <c r="U322" s="39"/>
      <c r="V322" s="39"/>
      <c r="W322" s="39"/>
      <c r="X322" s="39"/>
      <c r="Y322" s="39"/>
      <c r="Z322" s="39"/>
      <c r="AA322" s="39"/>
      <c r="AB322" s="39"/>
      <c r="AC322" s="39"/>
      <c r="AD322" s="39"/>
      <c r="AE322" s="39"/>
      <c r="AR322" s="230" t="s">
        <v>184</v>
      </c>
      <c r="AT322" s="230" t="s">
        <v>185</v>
      </c>
      <c r="AU322" s="230" t="s">
        <v>89</v>
      </c>
      <c r="AY322" s="18" t="s">
        <v>135</v>
      </c>
      <c r="BE322" s="231">
        <f>IF(N322="základní",J322,0)</f>
        <v>0</v>
      </c>
      <c r="BF322" s="231">
        <f>IF(N322="snížená",J322,0)</f>
        <v>0</v>
      </c>
      <c r="BG322" s="231">
        <f>IF(N322="zákl. přenesená",J322,0)</f>
        <v>0</v>
      </c>
      <c r="BH322" s="231">
        <f>IF(N322="sníž. přenesená",J322,0)</f>
        <v>0</v>
      </c>
      <c r="BI322" s="231">
        <f>IF(N322="nulová",J322,0)</f>
        <v>0</v>
      </c>
      <c r="BJ322" s="18" t="s">
        <v>87</v>
      </c>
      <c r="BK322" s="231">
        <f>ROUND(I322*H322,2)</f>
        <v>0</v>
      </c>
      <c r="BL322" s="18" t="s">
        <v>142</v>
      </c>
      <c r="BM322" s="230" t="s">
        <v>440</v>
      </c>
    </row>
    <row r="323" spans="1:65" s="2" customFormat="1" ht="16.5" customHeight="1">
      <c r="A323" s="39"/>
      <c r="B323" s="40"/>
      <c r="C323" s="268" t="s">
        <v>441</v>
      </c>
      <c r="D323" s="268" t="s">
        <v>185</v>
      </c>
      <c r="E323" s="269" t="s">
        <v>442</v>
      </c>
      <c r="F323" s="270" t="s">
        <v>443</v>
      </c>
      <c r="G323" s="271" t="s">
        <v>350</v>
      </c>
      <c r="H323" s="272">
        <v>77</v>
      </c>
      <c r="I323" s="273"/>
      <c r="J323" s="274">
        <f>ROUND(I323*H323,2)</f>
        <v>0</v>
      </c>
      <c r="K323" s="270" t="s">
        <v>141</v>
      </c>
      <c r="L323" s="275"/>
      <c r="M323" s="276" t="s">
        <v>31</v>
      </c>
      <c r="N323" s="277" t="s">
        <v>50</v>
      </c>
      <c r="O323" s="85"/>
      <c r="P323" s="228">
        <f>O323*H323</f>
        <v>0</v>
      </c>
      <c r="Q323" s="228">
        <v>0.003</v>
      </c>
      <c r="R323" s="228">
        <f>Q323*H323</f>
        <v>0.231</v>
      </c>
      <c r="S323" s="228">
        <v>0</v>
      </c>
      <c r="T323" s="229">
        <f>S323*H323</f>
        <v>0</v>
      </c>
      <c r="U323" s="39"/>
      <c r="V323" s="39"/>
      <c r="W323" s="39"/>
      <c r="X323" s="39"/>
      <c r="Y323" s="39"/>
      <c r="Z323" s="39"/>
      <c r="AA323" s="39"/>
      <c r="AB323" s="39"/>
      <c r="AC323" s="39"/>
      <c r="AD323" s="39"/>
      <c r="AE323" s="39"/>
      <c r="AR323" s="230" t="s">
        <v>184</v>
      </c>
      <c r="AT323" s="230" t="s">
        <v>185</v>
      </c>
      <c r="AU323" s="230" t="s">
        <v>89</v>
      </c>
      <c r="AY323" s="18" t="s">
        <v>135</v>
      </c>
      <c r="BE323" s="231">
        <f>IF(N323="základní",J323,0)</f>
        <v>0</v>
      </c>
      <c r="BF323" s="231">
        <f>IF(N323="snížená",J323,0)</f>
        <v>0</v>
      </c>
      <c r="BG323" s="231">
        <f>IF(N323="zákl. přenesená",J323,0)</f>
        <v>0</v>
      </c>
      <c r="BH323" s="231">
        <f>IF(N323="sníž. přenesená",J323,0)</f>
        <v>0</v>
      </c>
      <c r="BI323" s="231">
        <f>IF(N323="nulová",J323,0)</f>
        <v>0</v>
      </c>
      <c r="BJ323" s="18" t="s">
        <v>87</v>
      </c>
      <c r="BK323" s="231">
        <f>ROUND(I323*H323,2)</f>
        <v>0</v>
      </c>
      <c r="BL323" s="18" t="s">
        <v>142</v>
      </c>
      <c r="BM323" s="230" t="s">
        <v>444</v>
      </c>
    </row>
    <row r="324" spans="1:65" s="2" customFormat="1" ht="16.5" customHeight="1">
      <c r="A324" s="39"/>
      <c r="B324" s="40"/>
      <c r="C324" s="268" t="s">
        <v>445</v>
      </c>
      <c r="D324" s="268" t="s">
        <v>185</v>
      </c>
      <c r="E324" s="269" t="s">
        <v>446</v>
      </c>
      <c r="F324" s="270" t="s">
        <v>447</v>
      </c>
      <c r="G324" s="271" t="s">
        <v>350</v>
      </c>
      <c r="H324" s="272">
        <v>77</v>
      </c>
      <c r="I324" s="273"/>
      <c r="J324" s="274">
        <f>ROUND(I324*H324,2)</f>
        <v>0</v>
      </c>
      <c r="K324" s="270" t="s">
        <v>141</v>
      </c>
      <c r="L324" s="275"/>
      <c r="M324" s="276" t="s">
        <v>31</v>
      </c>
      <c r="N324" s="277" t="s">
        <v>50</v>
      </c>
      <c r="O324" s="85"/>
      <c r="P324" s="228">
        <f>O324*H324</f>
        <v>0</v>
      </c>
      <c r="Q324" s="228">
        <v>0.0001</v>
      </c>
      <c r="R324" s="228">
        <f>Q324*H324</f>
        <v>0.0077</v>
      </c>
      <c r="S324" s="228">
        <v>0</v>
      </c>
      <c r="T324" s="229">
        <f>S324*H324</f>
        <v>0</v>
      </c>
      <c r="U324" s="39"/>
      <c r="V324" s="39"/>
      <c r="W324" s="39"/>
      <c r="X324" s="39"/>
      <c r="Y324" s="39"/>
      <c r="Z324" s="39"/>
      <c r="AA324" s="39"/>
      <c r="AB324" s="39"/>
      <c r="AC324" s="39"/>
      <c r="AD324" s="39"/>
      <c r="AE324" s="39"/>
      <c r="AR324" s="230" t="s">
        <v>184</v>
      </c>
      <c r="AT324" s="230" t="s">
        <v>185</v>
      </c>
      <c r="AU324" s="230" t="s">
        <v>89</v>
      </c>
      <c r="AY324" s="18" t="s">
        <v>135</v>
      </c>
      <c r="BE324" s="231">
        <f>IF(N324="základní",J324,0)</f>
        <v>0</v>
      </c>
      <c r="BF324" s="231">
        <f>IF(N324="snížená",J324,0)</f>
        <v>0</v>
      </c>
      <c r="BG324" s="231">
        <f>IF(N324="zákl. přenesená",J324,0)</f>
        <v>0</v>
      </c>
      <c r="BH324" s="231">
        <f>IF(N324="sníž. přenesená",J324,0)</f>
        <v>0</v>
      </c>
      <c r="BI324" s="231">
        <f>IF(N324="nulová",J324,0)</f>
        <v>0</v>
      </c>
      <c r="BJ324" s="18" t="s">
        <v>87</v>
      </c>
      <c r="BK324" s="231">
        <f>ROUND(I324*H324,2)</f>
        <v>0</v>
      </c>
      <c r="BL324" s="18" t="s">
        <v>142</v>
      </c>
      <c r="BM324" s="230" t="s">
        <v>448</v>
      </c>
    </row>
    <row r="325" spans="1:65" s="2" customFormat="1" ht="16.5" customHeight="1">
      <c r="A325" s="39"/>
      <c r="B325" s="40"/>
      <c r="C325" s="268" t="s">
        <v>449</v>
      </c>
      <c r="D325" s="268" t="s">
        <v>185</v>
      </c>
      <c r="E325" s="269" t="s">
        <v>450</v>
      </c>
      <c r="F325" s="270" t="s">
        <v>451</v>
      </c>
      <c r="G325" s="271" t="s">
        <v>350</v>
      </c>
      <c r="H325" s="272">
        <v>77</v>
      </c>
      <c r="I325" s="273"/>
      <c r="J325" s="274">
        <f>ROUND(I325*H325,2)</f>
        <v>0</v>
      </c>
      <c r="K325" s="270" t="s">
        <v>141</v>
      </c>
      <c r="L325" s="275"/>
      <c r="M325" s="276" t="s">
        <v>31</v>
      </c>
      <c r="N325" s="277" t="s">
        <v>50</v>
      </c>
      <c r="O325" s="85"/>
      <c r="P325" s="228">
        <f>O325*H325</f>
        <v>0</v>
      </c>
      <c r="Q325" s="228">
        <v>0.00035</v>
      </c>
      <c r="R325" s="228">
        <f>Q325*H325</f>
        <v>0.026949999999999998</v>
      </c>
      <c r="S325" s="228">
        <v>0</v>
      </c>
      <c r="T325" s="229">
        <f>S325*H325</f>
        <v>0</v>
      </c>
      <c r="U325" s="39"/>
      <c r="V325" s="39"/>
      <c r="W325" s="39"/>
      <c r="X325" s="39"/>
      <c r="Y325" s="39"/>
      <c r="Z325" s="39"/>
      <c r="AA325" s="39"/>
      <c r="AB325" s="39"/>
      <c r="AC325" s="39"/>
      <c r="AD325" s="39"/>
      <c r="AE325" s="39"/>
      <c r="AR325" s="230" t="s">
        <v>184</v>
      </c>
      <c r="AT325" s="230" t="s">
        <v>185</v>
      </c>
      <c r="AU325" s="230" t="s">
        <v>89</v>
      </c>
      <c r="AY325" s="18" t="s">
        <v>135</v>
      </c>
      <c r="BE325" s="231">
        <f>IF(N325="základní",J325,0)</f>
        <v>0</v>
      </c>
      <c r="BF325" s="231">
        <f>IF(N325="snížená",J325,0)</f>
        <v>0</v>
      </c>
      <c r="BG325" s="231">
        <f>IF(N325="zákl. přenesená",J325,0)</f>
        <v>0</v>
      </c>
      <c r="BH325" s="231">
        <f>IF(N325="sníž. přenesená",J325,0)</f>
        <v>0</v>
      </c>
      <c r="BI325" s="231">
        <f>IF(N325="nulová",J325,0)</f>
        <v>0</v>
      </c>
      <c r="BJ325" s="18" t="s">
        <v>87</v>
      </c>
      <c r="BK325" s="231">
        <f>ROUND(I325*H325,2)</f>
        <v>0</v>
      </c>
      <c r="BL325" s="18" t="s">
        <v>142</v>
      </c>
      <c r="BM325" s="230" t="s">
        <v>452</v>
      </c>
    </row>
    <row r="326" spans="1:65" s="2" customFormat="1" ht="16.5" customHeight="1">
      <c r="A326" s="39"/>
      <c r="B326" s="40"/>
      <c r="C326" s="219" t="s">
        <v>453</v>
      </c>
      <c r="D326" s="219" t="s">
        <v>137</v>
      </c>
      <c r="E326" s="220" t="s">
        <v>454</v>
      </c>
      <c r="F326" s="221" t="s">
        <v>455</v>
      </c>
      <c r="G326" s="222" t="s">
        <v>343</v>
      </c>
      <c r="H326" s="223">
        <v>552.2</v>
      </c>
      <c r="I326" s="224"/>
      <c r="J326" s="225">
        <f>ROUND(I326*H326,2)</f>
        <v>0</v>
      </c>
      <c r="K326" s="221" t="s">
        <v>141</v>
      </c>
      <c r="L326" s="45"/>
      <c r="M326" s="226" t="s">
        <v>31</v>
      </c>
      <c r="N326" s="227" t="s">
        <v>50</v>
      </c>
      <c r="O326" s="85"/>
      <c r="P326" s="228">
        <f>O326*H326</f>
        <v>0</v>
      </c>
      <c r="Q326" s="228">
        <v>0.00033</v>
      </c>
      <c r="R326" s="228">
        <f>Q326*H326</f>
        <v>0.18222600000000003</v>
      </c>
      <c r="S326" s="228">
        <v>0</v>
      </c>
      <c r="T326" s="229">
        <f>S326*H326</f>
        <v>0</v>
      </c>
      <c r="U326" s="39"/>
      <c r="V326" s="39"/>
      <c r="W326" s="39"/>
      <c r="X326" s="39"/>
      <c r="Y326" s="39"/>
      <c r="Z326" s="39"/>
      <c r="AA326" s="39"/>
      <c r="AB326" s="39"/>
      <c r="AC326" s="39"/>
      <c r="AD326" s="39"/>
      <c r="AE326" s="39"/>
      <c r="AR326" s="230" t="s">
        <v>142</v>
      </c>
      <c r="AT326" s="230" t="s">
        <v>137</v>
      </c>
      <c r="AU326" s="230" t="s">
        <v>89</v>
      </c>
      <c r="AY326" s="18" t="s">
        <v>135</v>
      </c>
      <c r="BE326" s="231">
        <f>IF(N326="základní",J326,0)</f>
        <v>0</v>
      </c>
      <c r="BF326" s="231">
        <f>IF(N326="snížená",J326,0)</f>
        <v>0</v>
      </c>
      <c r="BG326" s="231">
        <f>IF(N326="zákl. přenesená",J326,0)</f>
        <v>0</v>
      </c>
      <c r="BH326" s="231">
        <f>IF(N326="sníž. přenesená",J326,0)</f>
        <v>0</v>
      </c>
      <c r="BI326" s="231">
        <f>IF(N326="nulová",J326,0)</f>
        <v>0</v>
      </c>
      <c r="BJ326" s="18" t="s">
        <v>87</v>
      </c>
      <c r="BK326" s="231">
        <f>ROUND(I326*H326,2)</f>
        <v>0</v>
      </c>
      <c r="BL326" s="18" t="s">
        <v>142</v>
      </c>
      <c r="BM326" s="230" t="s">
        <v>456</v>
      </c>
    </row>
    <row r="327" spans="1:47" s="2" customFormat="1" ht="12">
      <c r="A327" s="39"/>
      <c r="B327" s="40"/>
      <c r="C327" s="41"/>
      <c r="D327" s="232" t="s">
        <v>144</v>
      </c>
      <c r="E327" s="41"/>
      <c r="F327" s="233" t="s">
        <v>457</v>
      </c>
      <c r="G327" s="41"/>
      <c r="H327" s="41"/>
      <c r="I327" s="137"/>
      <c r="J327" s="41"/>
      <c r="K327" s="41"/>
      <c r="L327" s="45"/>
      <c r="M327" s="234"/>
      <c r="N327" s="235"/>
      <c r="O327" s="85"/>
      <c r="P327" s="85"/>
      <c r="Q327" s="85"/>
      <c r="R327" s="85"/>
      <c r="S327" s="85"/>
      <c r="T327" s="86"/>
      <c r="U327" s="39"/>
      <c r="V327" s="39"/>
      <c r="W327" s="39"/>
      <c r="X327" s="39"/>
      <c r="Y327" s="39"/>
      <c r="Z327" s="39"/>
      <c r="AA327" s="39"/>
      <c r="AB327" s="39"/>
      <c r="AC327" s="39"/>
      <c r="AD327" s="39"/>
      <c r="AE327" s="39"/>
      <c r="AT327" s="18" t="s">
        <v>144</v>
      </c>
      <c r="AU327" s="18" t="s">
        <v>89</v>
      </c>
    </row>
    <row r="328" spans="1:51" s="13" customFormat="1" ht="12">
      <c r="A328" s="13"/>
      <c r="B328" s="236"/>
      <c r="C328" s="237"/>
      <c r="D328" s="232" t="s">
        <v>146</v>
      </c>
      <c r="E328" s="238" t="s">
        <v>31</v>
      </c>
      <c r="F328" s="239" t="s">
        <v>458</v>
      </c>
      <c r="G328" s="237"/>
      <c r="H328" s="240">
        <v>132.9</v>
      </c>
      <c r="I328" s="241"/>
      <c r="J328" s="237"/>
      <c r="K328" s="237"/>
      <c r="L328" s="242"/>
      <c r="M328" s="243"/>
      <c r="N328" s="244"/>
      <c r="O328" s="244"/>
      <c r="P328" s="244"/>
      <c r="Q328" s="244"/>
      <c r="R328" s="244"/>
      <c r="S328" s="244"/>
      <c r="T328" s="245"/>
      <c r="U328" s="13"/>
      <c r="V328" s="13"/>
      <c r="W328" s="13"/>
      <c r="X328" s="13"/>
      <c r="Y328" s="13"/>
      <c r="Z328" s="13"/>
      <c r="AA328" s="13"/>
      <c r="AB328" s="13"/>
      <c r="AC328" s="13"/>
      <c r="AD328" s="13"/>
      <c r="AE328" s="13"/>
      <c r="AT328" s="246" t="s">
        <v>146</v>
      </c>
      <c r="AU328" s="246" t="s">
        <v>89</v>
      </c>
      <c r="AV328" s="13" t="s">
        <v>89</v>
      </c>
      <c r="AW328" s="13" t="s">
        <v>38</v>
      </c>
      <c r="AX328" s="13" t="s">
        <v>79</v>
      </c>
      <c r="AY328" s="246" t="s">
        <v>135</v>
      </c>
    </row>
    <row r="329" spans="1:51" s="14" customFormat="1" ht="12">
      <c r="A329" s="14"/>
      <c r="B329" s="247"/>
      <c r="C329" s="248"/>
      <c r="D329" s="232" t="s">
        <v>146</v>
      </c>
      <c r="E329" s="249" t="s">
        <v>31</v>
      </c>
      <c r="F329" s="250" t="s">
        <v>459</v>
      </c>
      <c r="G329" s="248"/>
      <c r="H329" s="249" t="s">
        <v>31</v>
      </c>
      <c r="I329" s="251"/>
      <c r="J329" s="248"/>
      <c r="K329" s="248"/>
      <c r="L329" s="252"/>
      <c r="M329" s="253"/>
      <c r="N329" s="254"/>
      <c r="O329" s="254"/>
      <c r="P329" s="254"/>
      <c r="Q329" s="254"/>
      <c r="R329" s="254"/>
      <c r="S329" s="254"/>
      <c r="T329" s="255"/>
      <c r="U329" s="14"/>
      <c r="V329" s="14"/>
      <c r="W329" s="14"/>
      <c r="X329" s="14"/>
      <c r="Y329" s="14"/>
      <c r="Z329" s="14"/>
      <c r="AA329" s="14"/>
      <c r="AB329" s="14"/>
      <c r="AC329" s="14"/>
      <c r="AD329" s="14"/>
      <c r="AE329" s="14"/>
      <c r="AT329" s="256" t="s">
        <v>146</v>
      </c>
      <c r="AU329" s="256" t="s">
        <v>89</v>
      </c>
      <c r="AV329" s="14" t="s">
        <v>87</v>
      </c>
      <c r="AW329" s="14" t="s">
        <v>38</v>
      </c>
      <c r="AX329" s="14" t="s">
        <v>79</v>
      </c>
      <c r="AY329" s="256" t="s">
        <v>135</v>
      </c>
    </row>
    <row r="330" spans="1:51" s="13" customFormat="1" ht="12">
      <c r="A330" s="13"/>
      <c r="B330" s="236"/>
      <c r="C330" s="237"/>
      <c r="D330" s="232" t="s">
        <v>146</v>
      </c>
      <c r="E330" s="238" t="s">
        <v>31</v>
      </c>
      <c r="F330" s="239" t="s">
        <v>460</v>
      </c>
      <c r="G330" s="237"/>
      <c r="H330" s="240">
        <v>419.3</v>
      </c>
      <c r="I330" s="241"/>
      <c r="J330" s="237"/>
      <c r="K330" s="237"/>
      <c r="L330" s="242"/>
      <c r="M330" s="243"/>
      <c r="N330" s="244"/>
      <c r="O330" s="244"/>
      <c r="P330" s="244"/>
      <c r="Q330" s="244"/>
      <c r="R330" s="244"/>
      <c r="S330" s="244"/>
      <c r="T330" s="245"/>
      <c r="U330" s="13"/>
      <c r="V330" s="13"/>
      <c r="W330" s="13"/>
      <c r="X330" s="13"/>
      <c r="Y330" s="13"/>
      <c r="Z330" s="13"/>
      <c r="AA330" s="13"/>
      <c r="AB330" s="13"/>
      <c r="AC330" s="13"/>
      <c r="AD330" s="13"/>
      <c r="AE330" s="13"/>
      <c r="AT330" s="246" t="s">
        <v>146</v>
      </c>
      <c r="AU330" s="246" t="s">
        <v>89</v>
      </c>
      <c r="AV330" s="13" t="s">
        <v>89</v>
      </c>
      <c r="AW330" s="13" t="s">
        <v>38</v>
      </c>
      <c r="AX330" s="13" t="s">
        <v>79</v>
      </c>
      <c r="AY330" s="246" t="s">
        <v>135</v>
      </c>
    </row>
    <row r="331" spans="1:51" s="14" customFormat="1" ht="12">
      <c r="A331" s="14"/>
      <c r="B331" s="247"/>
      <c r="C331" s="248"/>
      <c r="D331" s="232" t="s">
        <v>146</v>
      </c>
      <c r="E331" s="249" t="s">
        <v>31</v>
      </c>
      <c r="F331" s="250" t="s">
        <v>461</v>
      </c>
      <c r="G331" s="248"/>
      <c r="H331" s="249" t="s">
        <v>31</v>
      </c>
      <c r="I331" s="251"/>
      <c r="J331" s="248"/>
      <c r="K331" s="248"/>
      <c r="L331" s="252"/>
      <c r="M331" s="253"/>
      <c r="N331" s="254"/>
      <c r="O331" s="254"/>
      <c r="P331" s="254"/>
      <c r="Q331" s="254"/>
      <c r="R331" s="254"/>
      <c r="S331" s="254"/>
      <c r="T331" s="255"/>
      <c r="U331" s="14"/>
      <c r="V331" s="14"/>
      <c r="W331" s="14"/>
      <c r="X331" s="14"/>
      <c r="Y331" s="14"/>
      <c r="Z331" s="14"/>
      <c r="AA331" s="14"/>
      <c r="AB331" s="14"/>
      <c r="AC331" s="14"/>
      <c r="AD331" s="14"/>
      <c r="AE331" s="14"/>
      <c r="AT331" s="256" t="s">
        <v>146</v>
      </c>
      <c r="AU331" s="256" t="s">
        <v>89</v>
      </c>
      <c r="AV331" s="14" t="s">
        <v>87</v>
      </c>
      <c r="AW331" s="14" t="s">
        <v>38</v>
      </c>
      <c r="AX331" s="14" t="s">
        <v>79</v>
      </c>
      <c r="AY331" s="256" t="s">
        <v>135</v>
      </c>
    </row>
    <row r="332" spans="1:51" s="14" customFormat="1" ht="12">
      <c r="A332" s="14"/>
      <c r="B332" s="247"/>
      <c r="C332" s="248"/>
      <c r="D332" s="232" t="s">
        <v>146</v>
      </c>
      <c r="E332" s="249" t="s">
        <v>31</v>
      </c>
      <c r="F332" s="250" t="s">
        <v>148</v>
      </c>
      <c r="G332" s="248"/>
      <c r="H332" s="249" t="s">
        <v>31</v>
      </c>
      <c r="I332" s="251"/>
      <c r="J332" s="248"/>
      <c r="K332" s="248"/>
      <c r="L332" s="252"/>
      <c r="M332" s="253"/>
      <c r="N332" s="254"/>
      <c r="O332" s="254"/>
      <c r="P332" s="254"/>
      <c r="Q332" s="254"/>
      <c r="R332" s="254"/>
      <c r="S332" s="254"/>
      <c r="T332" s="255"/>
      <c r="U332" s="14"/>
      <c r="V332" s="14"/>
      <c r="W332" s="14"/>
      <c r="X332" s="14"/>
      <c r="Y332" s="14"/>
      <c r="Z332" s="14"/>
      <c r="AA332" s="14"/>
      <c r="AB332" s="14"/>
      <c r="AC332" s="14"/>
      <c r="AD332" s="14"/>
      <c r="AE332" s="14"/>
      <c r="AT332" s="256" t="s">
        <v>146</v>
      </c>
      <c r="AU332" s="256" t="s">
        <v>89</v>
      </c>
      <c r="AV332" s="14" t="s">
        <v>87</v>
      </c>
      <c r="AW332" s="14" t="s">
        <v>38</v>
      </c>
      <c r="AX332" s="14" t="s">
        <v>79</v>
      </c>
      <c r="AY332" s="256" t="s">
        <v>135</v>
      </c>
    </row>
    <row r="333" spans="1:51" s="15" customFormat="1" ht="12">
      <c r="A333" s="15"/>
      <c r="B333" s="257"/>
      <c r="C333" s="258"/>
      <c r="D333" s="232" t="s">
        <v>146</v>
      </c>
      <c r="E333" s="259" t="s">
        <v>31</v>
      </c>
      <c r="F333" s="260" t="s">
        <v>149</v>
      </c>
      <c r="G333" s="258"/>
      <c r="H333" s="261">
        <v>552.2</v>
      </c>
      <c r="I333" s="262"/>
      <c r="J333" s="258"/>
      <c r="K333" s="258"/>
      <c r="L333" s="263"/>
      <c r="M333" s="264"/>
      <c r="N333" s="265"/>
      <c r="O333" s="265"/>
      <c r="P333" s="265"/>
      <c r="Q333" s="265"/>
      <c r="R333" s="265"/>
      <c r="S333" s="265"/>
      <c r="T333" s="266"/>
      <c r="U333" s="15"/>
      <c r="V333" s="15"/>
      <c r="W333" s="15"/>
      <c r="X333" s="15"/>
      <c r="Y333" s="15"/>
      <c r="Z333" s="15"/>
      <c r="AA333" s="15"/>
      <c r="AB333" s="15"/>
      <c r="AC333" s="15"/>
      <c r="AD333" s="15"/>
      <c r="AE333" s="15"/>
      <c r="AT333" s="267" t="s">
        <v>146</v>
      </c>
      <c r="AU333" s="267" t="s">
        <v>89</v>
      </c>
      <c r="AV333" s="15" t="s">
        <v>142</v>
      </c>
      <c r="AW333" s="15" t="s">
        <v>38</v>
      </c>
      <c r="AX333" s="15" t="s">
        <v>87</v>
      </c>
      <c r="AY333" s="267" t="s">
        <v>135</v>
      </c>
    </row>
    <row r="334" spans="1:65" s="2" customFormat="1" ht="16.5" customHeight="1">
      <c r="A334" s="39"/>
      <c r="B334" s="40"/>
      <c r="C334" s="219" t="s">
        <v>462</v>
      </c>
      <c r="D334" s="219" t="s">
        <v>137</v>
      </c>
      <c r="E334" s="220" t="s">
        <v>463</v>
      </c>
      <c r="F334" s="221" t="s">
        <v>464</v>
      </c>
      <c r="G334" s="222" t="s">
        <v>343</v>
      </c>
      <c r="H334" s="223">
        <v>340.2</v>
      </c>
      <c r="I334" s="224"/>
      <c r="J334" s="225">
        <f>ROUND(I334*H334,2)</f>
        <v>0</v>
      </c>
      <c r="K334" s="221" t="s">
        <v>141</v>
      </c>
      <c r="L334" s="45"/>
      <c r="M334" s="226" t="s">
        <v>31</v>
      </c>
      <c r="N334" s="227" t="s">
        <v>50</v>
      </c>
      <c r="O334" s="85"/>
      <c r="P334" s="228">
        <f>O334*H334</f>
        <v>0</v>
      </c>
      <c r="Q334" s="228">
        <v>0.00011</v>
      </c>
      <c r="R334" s="228">
        <f>Q334*H334</f>
        <v>0.037422</v>
      </c>
      <c r="S334" s="228">
        <v>0</v>
      </c>
      <c r="T334" s="229">
        <f>S334*H334</f>
        <v>0</v>
      </c>
      <c r="U334" s="39"/>
      <c r="V334" s="39"/>
      <c r="W334" s="39"/>
      <c r="X334" s="39"/>
      <c r="Y334" s="39"/>
      <c r="Z334" s="39"/>
      <c r="AA334" s="39"/>
      <c r="AB334" s="39"/>
      <c r="AC334" s="39"/>
      <c r="AD334" s="39"/>
      <c r="AE334" s="39"/>
      <c r="AR334" s="230" t="s">
        <v>142</v>
      </c>
      <c r="AT334" s="230" t="s">
        <v>137</v>
      </c>
      <c r="AU334" s="230" t="s">
        <v>89</v>
      </c>
      <c r="AY334" s="18" t="s">
        <v>135</v>
      </c>
      <c r="BE334" s="231">
        <f>IF(N334="základní",J334,0)</f>
        <v>0</v>
      </c>
      <c r="BF334" s="231">
        <f>IF(N334="snížená",J334,0)</f>
        <v>0</v>
      </c>
      <c r="BG334" s="231">
        <f>IF(N334="zákl. přenesená",J334,0)</f>
        <v>0</v>
      </c>
      <c r="BH334" s="231">
        <f>IF(N334="sníž. přenesená",J334,0)</f>
        <v>0</v>
      </c>
      <c r="BI334" s="231">
        <f>IF(N334="nulová",J334,0)</f>
        <v>0</v>
      </c>
      <c r="BJ334" s="18" t="s">
        <v>87</v>
      </c>
      <c r="BK334" s="231">
        <f>ROUND(I334*H334,2)</f>
        <v>0</v>
      </c>
      <c r="BL334" s="18" t="s">
        <v>142</v>
      </c>
      <c r="BM334" s="230" t="s">
        <v>465</v>
      </c>
    </row>
    <row r="335" spans="1:47" s="2" customFormat="1" ht="12">
      <c r="A335" s="39"/>
      <c r="B335" s="40"/>
      <c r="C335" s="41"/>
      <c r="D335" s="232" t="s">
        <v>144</v>
      </c>
      <c r="E335" s="41"/>
      <c r="F335" s="233" t="s">
        <v>457</v>
      </c>
      <c r="G335" s="41"/>
      <c r="H335" s="41"/>
      <c r="I335" s="137"/>
      <c r="J335" s="41"/>
      <c r="K335" s="41"/>
      <c r="L335" s="45"/>
      <c r="M335" s="234"/>
      <c r="N335" s="235"/>
      <c r="O335" s="85"/>
      <c r="P335" s="85"/>
      <c r="Q335" s="85"/>
      <c r="R335" s="85"/>
      <c r="S335" s="85"/>
      <c r="T335" s="86"/>
      <c r="U335" s="39"/>
      <c r="V335" s="39"/>
      <c r="W335" s="39"/>
      <c r="X335" s="39"/>
      <c r="Y335" s="39"/>
      <c r="Z335" s="39"/>
      <c r="AA335" s="39"/>
      <c r="AB335" s="39"/>
      <c r="AC335" s="39"/>
      <c r="AD335" s="39"/>
      <c r="AE335" s="39"/>
      <c r="AT335" s="18" t="s">
        <v>144</v>
      </c>
      <c r="AU335" s="18" t="s">
        <v>89</v>
      </c>
    </row>
    <row r="336" spans="1:51" s="13" customFormat="1" ht="12">
      <c r="A336" s="13"/>
      <c r="B336" s="236"/>
      <c r="C336" s="237"/>
      <c r="D336" s="232" t="s">
        <v>146</v>
      </c>
      <c r="E336" s="238" t="s">
        <v>31</v>
      </c>
      <c r="F336" s="239" t="s">
        <v>466</v>
      </c>
      <c r="G336" s="237"/>
      <c r="H336" s="240">
        <v>340.2</v>
      </c>
      <c r="I336" s="241"/>
      <c r="J336" s="237"/>
      <c r="K336" s="237"/>
      <c r="L336" s="242"/>
      <c r="M336" s="243"/>
      <c r="N336" s="244"/>
      <c r="O336" s="244"/>
      <c r="P336" s="244"/>
      <c r="Q336" s="244"/>
      <c r="R336" s="244"/>
      <c r="S336" s="244"/>
      <c r="T336" s="245"/>
      <c r="U336" s="13"/>
      <c r="V336" s="13"/>
      <c r="W336" s="13"/>
      <c r="X336" s="13"/>
      <c r="Y336" s="13"/>
      <c r="Z336" s="13"/>
      <c r="AA336" s="13"/>
      <c r="AB336" s="13"/>
      <c r="AC336" s="13"/>
      <c r="AD336" s="13"/>
      <c r="AE336" s="13"/>
      <c r="AT336" s="246" t="s">
        <v>146</v>
      </c>
      <c r="AU336" s="246" t="s">
        <v>89</v>
      </c>
      <c r="AV336" s="13" t="s">
        <v>89</v>
      </c>
      <c r="AW336" s="13" t="s">
        <v>38</v>
      </c>
      <c r="AX336" s="13" t="s">
        <v>79</v>
      </c>
      <c r="AY336" s="246" t="s">
        <v>135</v>
      </c>
    </row>
    <row r="337" spans="1:51" s="14" customFormat="1" ht="12">
      <c r="A337" s="14"/>
      <c r="B337" s="247"/>
      <c r="C337" s="248"/>
      <c r="D337" s="232" t="s">
        <v>146</v>
      </c>
      <c r="E337" s="249" t="s">
        <v>31</v>
      </c>
      <c r="F337" s="250" t="s">
        <v>467</v>
      </c>
      <c r="G337" s="248"/>
      <c r="H337" s="249" t="s">
        <v>31</v>
      </c>
      <c r="I337" s="251"/>
      <c r="J337" s="248"/>
      <c r="K337" s="248"/>
      <c r="L337" s="252"/>
      <c r="M337" s="253"/>
      <c r="N337" s="254"/>
      <c r="O337" s="254"/>
      <c r="P337" s="254"/>
      <c r="Q337" s="254"/>
      <c r="R337" s="254"/>
      <c r="S337" s="254"/>
      <c r="T337" s="255"/>
      <c r="U337" s="14"/>
      <c r="V337" s="14"/>
      <c r="W337" s="14"/>
      <c r="X337" s="14"/>
      <c r="Y337" s="14"/>
      <c r="Z337" s="14"/>
      <c r="AA337" s="14"/>
      <c r="AB337" s="14"/>
      <c r="AC337" s="14"/>
      <c r="AD337" s="14"/>
      <c r="AE337" s="14"/>
      <c r="AT337" s="256" t="s">
        <v>146</v>
      </c>
      <c r="AU337" s="256" t="s">
        <v>89</v>
      </c>
      <c r="AV337" s="14" t="s">
        <v>87</v>
      </c>
      <c r="AW337" s="14" t="s">
        <v>38</v>
      </c>
      <c r="AX337" s="14" t="s">
        <v>79</v>
      </c>
      <c r="AY337" s="256" t="s">
        <v>135</v>
      </c>
    </row>
    <row r="338" spans="1:51" s="15" customFormat="1" ht="12">
      <c r="A338" s="15"/>
      <c r="B338" s="257"/>
      <c r="C338" s="258"/>
      <c r="D338" s="232" t="s">
        <v>146</v>
      </c>
      <c r="E338" s="259" t="s">
        <v>31</v>
      </c>
      <c r="F338" s="260" t="s">
        <v>149</v>
      </c>
      <c r="G338" s="258"/>
      <c r="H338" s="261">
        <v>340.2</v>
      </c>
      <c r="I338" s="262"/>
      <c r="J338" s="258"/>
      <c r="K338" s="258"/>
      <c r="L338" s="263"/>
      <c r="M338" s="264"/>
      <c r="N338" s="265"/>
      <c r="O338" s="265"/>
      <c r="P338" s="265"/>
      <c r="Q338" s="265"/>
      <c r="R338" s="265"/>
      <c r="S338" s="265"/>
      <c r="T338" s="266"/>
      <c r="U338" s="15"/>
      <c r="V338" s="15"/>
      <c r="W338" s="15"/>
      <c r="X338" s="15"/>
      <c r="Y338" s="15"/>
      <c r="Z338" s="15"/>
      <c r="AA338" s="15"/>
      <c r="AB338" s="15"/>
      <c r="AC338" s="15"/>
      <c r="AD338" s="15"/>
      <c r="AE338" s="15"/>
      <c r="AT338" s="267" t="s">
        <v>146</v>
      </c>
      <c r="AU338" s="267" t="s">
        <v>89</v>
      </c>
      <c r="AV338" s="15" t="s">
        <v>142</v>
      </c>
      <c r="AW338" s="15" t="s">
        <v>38</v>
      </c>
      <c r="AX338" s="15" t="s">
        <v>87</v>
      </c>
      <c r="AY338" s="267" t="s">
        <v>135</v>
      </c>
    </row>
    <row r="339" spans="1:65" s="2" customFormat="1" ht="16.5" customHeight="1">
      <c r="A339" s="39"/>
      <c r="B339" s="40"/>
      <c r="C339" s="219" t="s">
        <v>468</v>
      </c>
      <c r="D339" s="219" t="s">
        <v>137</v>
      </c>
      <c r="E339" s="220" t="s">
        <v>469</v>
      </c>
      <c r="F339" s="221" t="s">
        <v>470</v>
      </c>
      <c r="G339" s="222" t="s">
        <v>343</v>
      </c>
      <c r="H339" s="223">
        <v>22.4</v>
      </c>
      <c r="I339" s="224"/>
      <c r="J339" s="225">
        <f>ROUND(I339*H339,2)</f>
        <v>0</v>
      </c>
      <c r="K339" s="221" t="s">
        <v>141</v>
      </c>
      <c r="L339" s="45"/>
      <c r="M339" s="226" t="s">
        <v>31</v>
      </c>
      <c r="N339" s="227" t="s">
        <v>50</v>
      </c>
      <c r="O339" s="85"/>
      <c r="P339" s="228">
        <f>O339*H339</f>
        <v>0</v>
      </c>
      <c r="Q339" s="228">
        <v>0.00065</v>
      </c>
      <c r="R339" s="228">
        <f>Q339*H339</f>
        <v>0.014559999999999998</v>
      </c>
      <c r="S339" s="228">
        <v>0</v>
      </c>
      <c r="T339" s="229">
        <f>S339*H339</f>
        <v>0</v>
      </c>
      <c r="U339" s="39"/>
      <c r="V339" s="39"/>
      <c r="W339" s="39"/>
      <c r="X339" s="39"/>
      <c r="Y339" s="39"/>
      <c r="Z339" s="39"/>
      <c r="AA339" s="39"/>
      <c r="AB339" s="39"/>
      <c r="AC339" s="39"/>
      <c r="AD339" s="39"/>
      <c r="AE339" s="39"/>
      <c r="AR339" s="230" t="s">
        <v>142</v>
      </c>
      <c r="AT339" s="230" t="s">
        <v>137</v>
      </c>
      <c r="AU339" s="230" t="s">
        <v>89</v>
      </c>
      <c r="AY339" s="18" t="s">
        <v>135</v>
      </c>
      <c r="BE339" s="231">
        <f>IF(N339="základní",J339,0)</f>
        <v>0</v>
      </c>
      <c r="BF339" s="231">
        <f>IF(N339="snížená",J339,0)</f>
        <v>0</v>
      </c>
      <c r="BG339" s="231">
        <f>IF(N339="zákl. přenesená",J339,0)</f>
        <v>0</v>
      </c>
      <c r="BH339" s="231">
        <f>IF(N339="sníž. přenesená",J339,0)</f>
        <v>0</v>
      </c>
      <c r="BI339" s="231">
        <f>IF(N339="nulová",J339,0)</f>
        <v>0</v>
      </c>
      <c r="BJ339" s="18" t="s">
        <v>87</v>
      </c>
      <c r="BK339" s="231">
        <f>ROUND(I339*H339,2)</f>
        <v>0</v>
      </c>
      <c r="BL339" s="18" t="s">
        <v>142</v>
      </c>
      <c r="BM339" s="230" t="s">
        <v>471</v>
      </c>
    </row>
    <row r="340" spans="1:47" s="2" customFormat="1" ht="12">
      <c r="A340" s="39"/>
      <c r="B340" s="40"/>
      <c r="C340" s="41"/>
      <c r="D340" s="232" t="s">
        <v>144</v>
      </c>
      <c r="E340" s="41"/>
      <c r="F340" s="233" t="s">
        <v>457</v>
      </c>
      <c r="G340" s="41"/>
      <c r="H340" s="41"/>
      <c r="I340" s="137"/>
      <c r="J340" s="41"/>
      <c r="K340" s="41"/>
      <c r="L340" s="45"/>
      <c r="M340" s="234"/>
      <c r="N340" s="235"/>
      <c r="O340" s="85"/>
      <c r="P340" s="85"/>
      <c r="Q340" s="85"/>
      <c r="R340" s="85"/>
      <c r="S340" s="85"/>
      <c r="T340" s="86"/>
      <c r="U340" s="39"/>
      <c r="V340" s="39"/>
      <c r="W340" s="39"/>
      <c r="X340" s="39"/>
      <c r="Y340" s="39"/>
      <c r="Z340" s="39"/>
      <c r="AA340" s="39"/>
      <c r="AB340" s="39"/>
      <c r="AC340" s="39"/>
      <c r="AD340" s="39"/>
      <c r="AE340" s="39"/>
      <c r="AT340" s="18" t="s">
        <v>144</v>
      </c>
      <c r="AU340" s="18" t="s">
        <v>89</v>
      </c>
    </row>
    <row r="341" spans="1:51" s="13" customFormat="1" ht="12">
      <c r="A341" s="13"/>
      <c r="B341" s="236"/>
      <c r="C341" s="237"/>
      <c r="D341" s="232" t="s">
        <v>146</v>
      </c>
      <c r="E341" s="238" t="s">
        <v>31</v>
      </c>
      <c r="F341" s="239" t="s">
        <v>472</v>
      </c>
      <c r="G341" s="237"/>
      <c r="H341" s="240">
        <v>22.4</v>
      </c>
      <c r="I341" s="241"/>
      <c r="J341" s="237"/>
      <c r="K341" s="237"/>
      <c r="L341" s="242"/>
      <c r="M341" s="243"/>
      <c r="N341" s="244"/>
      <c r="O341" s="244"/>
      <c r="P341" s="244"/>
      <c r="Q341" s="244"/>
      <c r="R341" s="244"/>
      <c r="S341" s="244"/>
      <c r="T341" s="245"/>
      <c r="U341" s="13"/>
      <c r="V341" s="13"/>
      <c r="W341" s="13"/>
      <c r="X341" s="13"/>
      <c r="Y341" s="13"/>
      <c r="Z341" s="13"/>
      <c r="AA341" s="13"/>
      <c r="AB341" s="13"/>
      <c r="AC341" s="13"/>
      <c r="AD341" s="13"/>
      <c r="AE341" s="13"/>
      <c r="AT341" s="246" t="s">
        <v>146</v>
      </c>
      <c r="AU341" s="246" t="s">
        <v>89</v>
      </c>
      <c r="AV341" s="13" t="s">
        <v>89</v>
      </c>
      <c r="AW341" s="13" t="s">
        <v>38</v>
      </c>
      <c r="AX341" s="13" t="s">
        <v>79</v>
      </c>
      <c r="AY341" s="246" t="s">
        <v>135</v>
      </c>
    </row>
    <row r="342" spans="1:51" s="14" customFormat="1" ht="12">
      <c r="A342" s="14"/>
      <c r="B342" s="247"/>
      <c r="C342" s="248"/>
      <c r="D342" s="232" t="s">
        <v>146</v>
      </c>
      <c r="E342" s="249" t="s">
        <v>31</v>
      </c>
      <c r="F342" s="250" t="s">
        <v>473</v>
      </c>
      <c r="G342" s="248"/>
      <c r="H342" s="249" t="s">
        <v>31</v>
      </c>
      <c r="I342" s="251"/>
      <c r="J342" s="248"/>
      <c r="K342" s="248"/>
      <c r="L342" s="252"/>
      <c r="M342" s="253"/>
      <c r="N342" s="254"/>
      <c r="O342" s="254"/>
      <c r="P342" s="254"/>
      <c r="Q342" s="254"/>
      <c r="R342" s="254"/>
      <c r="S342" s="254"/>
      <c r="T342" s="255"/>
      <c r="U342" s="14"/>
      <c r="V342" s="14"/>
      <c r="W342" s="14"/>
      <c r="X342" s="14"/>
      <c r="Y342" s="14"/>
      <c r="Z342" s="14"/>
      <c r="AA342" s="14"/>
      <c r="AB342" s="14"/>
      <c r="AC342" s="14"/>
      <c r="AD342" s="14"/>
      <c r="AE342" s="14"/>
      <c r="AT342" s="256" t="s">
        <v>146</v>
      </c>
      <c r="AU342" s="256" t="s">
        <v>89</v>
      </c>
      <c r="AV342" s="14" t="s">
        <v>87</v>
      </c>
      <c r="AW342" s="14" t="s">
        <v>38</v>
      </c>
      <c r="AX342" s="14" t="s">
        <v>79</v>
      </c>
      <c r="AY342" s="256" t="s">
        <v>135</v>
      </c>
    </row>
    <row r="343" spans="1:51" s="15" customFormat="1" ht="12">
      <c r="A343" s="15"/>
      <c r="B343" s="257"/>
      <c r="C343" s="258"/>
      <c r="D343" s="232" t="s">
        <v>146</v>
      </c>
      <c r="E343" s="259" t="s">
        <v>31</v>
      </c>
      <c r="F343" s="260" t="s">
        <v>149</v>
      </c>
      <c r="G343" s="258"/>
      <c r="H343" s="261">
        <v>22.4</v>
      </c>
      <c r="I343" s="262"/>
      <c r="J343" s="258"/>
      <c r="K343" s="258"/>
      <c r="L343" s="263"/>
      <c r="M343" s="264"/>
      <c r="N343" s="265"/>
      <c r="O343" s="265"/>
      <c r="P343" s="265"/>
      <c r="Q343" s="265"/>
      <c r="R343" s="265"/>
      <c r="S343" s="265"/>
      <c r="T343" s="266"/>
      <c r="U343" s="15"/>
      <c r="V343" s="15"/>
      <c r="W343" s="15"/>
      <c r="X343" s="15"/>
      <c r="Y343" s="15"/>
      <c r="Z343" s="15"/>
      <c r="AA343" s="15"/>
      <c r="AB343" s="15"/>
      <c r="AC343" s="15"/>
      <c r="AD343" s="15"/>
      <c r="AE343" s="15"/>
      <c r="AT343" s="267" t="s">
        <v>146</v>
      </c>
      <c r="AU343" s="267" t="s">
        <v>89</v>
      </c>
      <c r="AV343" s="15" t="s">
        <v>142</v>
      </c>
      <c r="AW343" s="15" t="s">
        <v>38</v>
      </c>
      <c r="AX343" s="15" t="s">
        <v>87</v>
      </c>
      <c r="AY343" s="267" t="s">
        <v>135</v>
      </c>
    </row>
    <row r="344" spans="1:65" s="2" customFormat="1" ht="16.5" customHeight="1">
      <c r="A344" s="39"/>
      <c r="B344" s="40"/>
      <c r="C344" s="219" t="s">
        <v>474</v>
      </c>
      <c r="D344" s="219" t="s">
        <v>137</v>
      </c>
      <c r="E344" s="220" t="s">
        <v>475</v>
      </c>
      <c r="F344" s="221" t="s">
        <v>476</v>
      </c>
      <c r="G344" s="222" t="s">
        <v>140</v>
      </c>
      <c r="H344" s="223">
        <v>38.7</v>
      </c>
      <c r="I344" s="224"/>
      <c r="J344" s="225">
        <f>ROUND(I344*H344,2)</f>
        <v>0</v>
      </c>
      <c r="K344" s="221" t="s">
        <v>141</v>
      </c>
      <c r="L344" s="45"/>
      <c r="M344" s="226" t="s">
        <v>31</v>
      </c>
      <c r="N344" s="227" t="s">
        <v>50</v>
      </c>
      <c r="O344" s="85"/>
      <c r="P344" s="228">
        <f>O344*H344</f>
        <v>0</v>
      </c>
      <c r="Q344" s="228">
        <v>0.0026</v>
      </c>
      <c r="R344" s="228">
        <f>Q344*H344</f>
        <v>0.10062</v>
      </c>
      <c r="S344" s="228">
        <v>0</v>
      </c>
      <c r="T344" s="229">
        <f>S344*H344</f>
        <v>0</v>
      </c>
      <c r="U344" s="39"/>
      <c r="V344" s="39"/>
      <c r="W344" s="39"/>
      <c r="X344" s="39"/>
      <c r="Y344" s="39"/>
      <c r="Z344" s="39"/>
      <c r="AA344" s="39"/>
      <c r="AB344" s="39"/>
      <c r="AC344" s="39"/>
      <c r="AD344" s="39"/>
      <c r="AE344" s="39"/>
      <c r="AR344" s="230" t="s">
        <v>142</v>
      </c>
      <c r="AT344" s="230" t="s">
        <v>137</v>
      </c>
      <c r="AU344" s="230" t="s">
        <v>89</v>
      </c>
      <c r="AY344" s="18" t="s">
        <v>135</v>
      </c>
      <c r="BE344" s="231">
        <f>IF(N344="základní",J344,0)</f>
        <v>0</v>
      </c>
      <c r="BF344" s="231">
        <f>IF(N344="snížená",J344,0)</f>
        <v>0</v>
      </c>
      <c r="BG344" s="231">
        <f>IF(N344="zákl. přenesená",J344,0)</f>
        <v>0</v>
      </c>
      <c r="BH344" s="231">
        <f>IF(N344="sníž. přenesená",J344,0)</f>
        <v>0</v>
      </c>
      <c r="BI344" s="231">
        <f>IF(N344="nulová",J344,0)</f>
        <v>0</v>
      </c>
      <c r="BJ344" s="18" t="s">
        <v>87</v>
      </c>
      <c r="BK344" s="231">
        <f>ROUND(I344*H344,2)</f>
        <v>0</v>
      </c>
      <c r="BL344" s="18" t="s">
        <v>142</v>
      </c>
      <c r="BM344" s="230" t="s">
        <v>477</v>
      </c>
    </row>
    <row r="345" spans="1:47" s="2" customFormat="1" ht="12">
      <c r="A345" s="39"/>
      <c r="B345" s="40"/>
      <c r="C345" s="41"/>
      <c r="D345" s="232" t="s">
        <v>144</v>
      </c>
      <c r="E345" s="41"/>
      <c r="F345" s="233" t="s">
        <v>457</v>
      </c>
      <c r="G345" s="41"/>
      <c r="H345" s="41"/>
      <c r="I345" s="137"/>
      <c r="J345" s="41"/>
      <c r="K345" s="41"/>
      <c r="L345" s="45"/>
      <c r="M345" s="234"/>
      <c r="N345" s="235"/>
      <c r="O345" s="85"/>
      <c r="P345" s="85"/>
      <c r="Q345" s="85"/>
      <c r="R345" s="85"/>
      <c r="S345" s="85"/>
      <c r="T345" s="86"/>
      <c r="U345" s="39"/>
      <c r="V345" s="39"/>
      <c r="W345" s="39"/>
      <c r="X345" s="39"/>
      <c r="Y345" s="39"/>
      <c r="Z345" s="39"/>
      <c r="AA345" s="39"/>
      <c r="AB345" s="39"/>
      <c r="AC345" s="39"/>
      <c r="AD345" s="39"/>
      <c r="AE345" s="39"/>
      <c r="AT345" s="18" t="s">
        <v>144</v>
      </c>
      <c r="AU345" s="18" t="s">
        <v>89</v>
      </c>
    </row>
    <row r="346" spans="1:51" s="13" customFormat="1" ht="12">
      <c r="A346" s="13"/>
      <c r="B346" s="236"/>
      <c r="C346" s="237"/>
      <c r="D346" s="232" t="s">
        <v>146</v>
      </c>
      <c r="E346" s="238" t="s">
        <v>31</v>
      </c>
      <c r="F346" s="239" t="s">
        <v>311</v>
      </c>
      <c r="G346" s="237"/>
      <c r="H346" s="240">
        <v>7.5</v>
      </c>
      <c r="I346" s="241"/>
      <c r="J346" s="237"/>
      <c r="K346" s="237"/>
      <c r="L346" s="242"/>
      <c r="M346" s="243"/>
      <c r="N346" s="244"/>
      <c r="O346" s="244"/>
      <c r="P346" s="244"/>
      <c r="Q346" s="244"/>
      <c r="R346" s="244"/>
      <c r="S346" s="244"/>
      <c r="T346" s="245"/>
      <c r="U346" s="13"/>
      <c r="V346" s="13"/>
      <c r="W346" s="13"/>
      <c r="X346" s="13"/>
      <c r="Y346" s="13"/>
      <c r="Z346" s="13"/>
      <c r="AA346" s="13"/>
      <c r="AB346" s="13"/>
      <c r="AC346" s="13"/>
      <c r="AD346" s="13"/>
      <c r="AE346" s="13"/>
      <c r="AT346" s="246" t="s">
        <v>146</v>
      </c>
      <c r="AU346" s="246" t="s">
        <v>89</v>
      </c>
      <c r="AV346" s="13" t="s">
        <v>89</v>
      </c>
      <c r="AW346" s="13" t="s">
        <v>38</v>
      </c>
      <c r="AX346" s="13" t="s">
        <v>79</v>
      </c>
      <c r="AY346" s="246" t="s">
        <v>135</v>
      </c>
    </row>
    <row r="347" spans="1:51" s="14" customFormat="1" ht="12">
      <c r="A347" s="14"/>
      <c r="B347" s="247"/>
      <c r="C347" s="248"/>
      <c r="D347" s="232" t="s">
        <v>146</v>
      </c>
      <c r="E347" s="249" t="s">
        <v>31</v>
      </c>
      <c r="F347" s="250" t="s">
        <v>478</v>
      </c>
      <c r="G347" s="248"/>
      <c r="H347" s="249" t="s">
        <v>31</v>
      </c>
      <c r="I347" s="251"/>
      <c r="J347" s="248"/>
      <c r="K347" s="248"/>
      <c r="L347" s="252"/>
      <c r="M347" s="253"/>
      <c r="N347" s="254"/>
      <c r="O347" s="254"/>
      <c r="P347" s="254"/>
      <c r="Q347" s="254"/>
      <c r="R347" s="254"/>
      <c r="S347" s="254"/>
      <c r="T347" s="255"/>
      <c r="U347" s="14"/>
      <c r="V347" s="14"/>
      <c r="W347" s="14"/>
      <c r="X347" s="14"/>
      <c r="Y347" s="14"/>
      <c r="Z347" s="14"/>
      <c r="AA347" s="14"/>
      <c r="AB347" s="14"/>
      <c r="AC347" s="14"/>
      <c r="AD347" s="14"/>
      <c r="AE347" s="14"/>
      <c r="AT347" s="256" t="s">
        <v>146</v>
      </c>
      <c r="AU347" s="256" t="s">
        <v>89</v>
      </c>
      <c r="AV347" s="14" t="s">
        <v>87</v>
      </c>
      <c r="AW347" s="14" t="s">
        <v>38</v>
      </c>
      <c r="AX347" s="14" t="s">
        <v>79</v>
      </c>
      <c r="AY347" s="256" t="s">
        <v>135</v>
      </c>
    </row>
    <row r="348" spans="1:51" s="13" customFormat="1" ht="12">
      <c r="A348" s="13"/>
      <c r="B348" s="236"/>
      <c r="C348" s="237"/>
      <c r="D348" s="232" t="s">
        <v>146</v>
      </c>
      <c r="E348" s="238" t="s">
        <v>31</v>
      </c>
      <c r="F348" s="239" t="s">
        <v>479</v>
      </c>
      <c r="G348" s="237"/>
      <c r="H348" s="240">
        <v>12.5</v>
      </c>
      <c r="I348" s="241"/>
      <c r="J348" s="237"/>
      <c r="K348" s="237"/>
      <c r="L348" s="242"/>
      <c r="M348" s="243"/>
      <c r="N348" s="244"/>
      <c r="O348" s="244"/>
      <c r="P348" s="244"/>
      <c r="Q348" s="244"/>
      <c r="R348" s="244"/>
      <c r="S348" s="244"/>
      <c r="T348" s="245"/>
      <c r="U348" s="13"/>
      <c r="V348" s="13"/>
      <c r="W348" s="13"/>
      <c r="X348" s="13"/>
      <c r="Y348" s="13"/>
      <c r="Z348" s="13"/>
      <c r="AA348" s="13"/>
      <c r="AB348" s="13"/>
      <c r="AC348" s="13"/>
      <c r="AD348" s="13"/>
      <c r="AE348" s="13"/>
      <c r="AT348" s="246" t="s">
        <v>146</v>
      </c>
      <c r="AU348" s="246" t="s">
        <v>89</v>
      </c>
      <c r="AV348" s="13" t="s">
        <v>89</v>
      </c>
      <c r="AW348" s="13" t="s">
        <v>38</v>
      </c>
      <c r="AX348" s="13" t="s">
        <v>79</v>
      </c>
      <c r="AY348" s="246" t="s">
        <v>135</v>
      </c>
    </row>
    <row r="349" spans="1:51" s="14" customFormat="1" ht="12">
      <c r="A349" s="14"/>
      <c r="B349" s="247"/>
      <c r="C349" s="248"/>
      <c r="D349" s="232" t="s">
        <v>146</v>
      </c>
      <c r="E349" s="249" t="s">
        <v>31</v>
      </c>
      <c r="F349" s="250" t="s">
        <v>480</v>
      </c>
      <c r="G349" s="248"/>
      <c r="H349" s="249" t="s">
        <v>31</v>
      </c>
      <c r="I349" s="251"/>
      <c r="J349" s="248"/>
      <c r="K349" s="248"/>
      <c r="L349" s="252"/>
      <c r="M349" s="253"/>
      <c r="N349" s="254"/>
      <c r="O349" s="254"/>
      <c r="P349" s="254"/>
      <c r="Q349" s="254"/>
      <c r="R349" s="254"/>
      <c r="S349" s="254"/>
      <c r="T349" s="255"/>
      <c r="U349" s="14"/>
      <c r="V349" s="14"/>
      <c r="W349" s="14"/>
      <c r="X349" s="14"/>
      <c r="Y349" s="14"/>
      <c r="Z349" s="14"/>
      <c r="AA349" s="14"/>
      <c r="AB349" s="14"/>
      <c r="AC349" s="14"/>
      <c r="AD349" s="14"/>
      <c r="AE349" s="14"/>
      <c r="AT349" s="256" t="s">
        <v>146</v>
      </c>
      <c r="AU349" s="256" t="s">
        <v>89</v>
      </c>
      <c r="AV349" s="14" t="s">
        <v>87</v>
      </c>
      <c r="AW349" s="14" t="s">
        <v>38</v>
      </c>
      <c r="AX349" s="14" t="s">
        <v>79</v>
      </c>
      <c r="AY349" s="256" t="s">
        <v>135</v>
      </c>
    </row>
    <row r="350" spans="1:51" s="13" customFormat="1" ht="12">
      <c r="A350" s="13"/>
      <c r="B350" s="236"/>
      <c r="C350" s="237"/>
      <c r="D350" s="232" t="s">
        <v>146</v>
      </c>
      <c r="E350" s="238" t="s">
        <v>31</v>
      </c>
      <c r="F350" s="239" t="s">
        <v>481</v>
      </c>
      <c r="G350" s="237"/>
      <c r="H350" s="240">
        <v>18.7</v>
      </c>
      <c r="I350" s="241"/>
      <c r="J350" s="237"/>
      <c r="K350" s="237"/>
      <c r="L350" s="242"/>
      <c r="M350" s="243"/>
      <c r="N350" s="244"/>
      <c r="O350" s="244"/>
      <c r="P350" s="244"/>
      <c r="Q350" s="244"/>
      <c r="R350" s="244"/>
      <c r="S350" s="244"/>
      <c r="T350" s="245"/>
      <c r="U350" s="13"/>
      <c r="V350" s="13"/>
      <c r="W350" s="13"/>
      <c r="X350" s="13"/>
      <c r="Y350" s="13"/>
      <c r="Z350" s="13"/>
      <c r="AA350" s="13"/>
      <c r="AB350" s="13"/>
      <c r="AC350" s="13"/>
      <c r="AD350" s="13"/>
      <c r="AE350" s="13"/>
      <c r="AT350" s="246" t="s">
        <v>146</v>
      </c>
      <c r="AU350" s="246" t="s">
        <v>89</v>
      </c>
      <c r="AV350" s="13" t="s">
        <v>89</v>
      </c>
      <c r="AW350" s="13" t="s">
        <v>38</v>
      </c>
      <c r="AX350" s="13" t="s">
        <v>79</v>
      </c>
      <c r="AY350" s="246" t="s">
        <v>135</v>
      </c>
    </row>
    <row r="351" spans="1:51" s="14" customFormat="1" ht="12">
      <c r="A351" s="14"/>
      <c r="B351" s="247"/>
      <c r="C351" s="248"/>
      <c r="D351" s="232" t="s">
        <v>146</v>
      </c>
      <c r="E351" s="249" t="s">
        <v>31</v>
      </c>
      <c r="F351" s="250" t="s">
        <v>482</v>
      </c>
      <c r="G351" s="248"/>
      <c r="H351" s="249" t="s">
        <v>31</v>
      </c>
      <c r="I351" s="251"/>
      <c r="J351" s="248"/>
      <c r="K351" s="248"/>
      <c r="L351" s="252"/>
      <c r="M351" s="253"/>
      <c r="N351" s="254"/>
      <c r="O351" s="254"/>
      <c r="P351" s="254"/>
      <c r="Q351" s="254"/>
      <c r="R351" s="254"/>
      <c r="S351" s="254"/>
      <c r="T351" s="255"/>
      <c r="U351" s="14"/>
      <c r="V351" s="14"/>
      <c r="W351" s="14"/>
      <c r="X351" s="14"/>
      <c r="Y351" s="14"/>
      <c r="Z351" s="14"/>
      <c r="AA351" s="14"/>
      <c r="AB351" s="14"/>
      <c r="AC351" s="14"/>
      <c r="AD351" s="14"/>
      <c r="AE351" s="14"/>
      <c r="AT351" s="256" t="s">
        <v>146</v>
      </c>
      <c r="AU351" s="256" t="s">
        <v>89</v>
      </c>
      <c r="AV351" s="14" t="s">
        <v>87</v>
      </c>
      <c r="AW351" s="14" t="s">
        <v>38</v>
      </c>
      <c r="AX351" s="14" t="s">
        <v>79</v>
      </c>
      <c r="AY351" s="256" t="s">
        <v>135</v>
      </c>
    </row>
    <row r="352" spans="1:51" s="14" customFormat="1" ht="12">
      <c r="A352" s="14"/>
      <c r="B352" s="247"/>
      <c r="C352" s="248"/>
      <c r="D352" s="232" t="s">
        <v>146</v>
      </c>
      <c r="E352" s="249" t="s">
        <v>31</v>
      </c>
      <c r="F352" s="250" t="s">
        <v>148</v>
      </c>
      <c r="G352" s="248"/>
      <c r="H352" s="249" t="s">
        <v>31</v>
      </c>
      <c r="I352" s="251"/>
      <c r="J352" s="248"/>
      <c r="K352" s="248"/>
      <c r="L352" s="252"/>
      <c r="M352" s="253"/>
      <c r="N352" s="254"/>
      <c r="O352" s="254"/>
      <c r="P352" s="254"/>
      <c r="Q352" s="254"/>
      <c r="R352" s="254"/>
      <c r="S352" s="254"/>
      <c r="T352" s="255"/>
      <c r="U352" s="14"/>
      <c r="V352" s="14"/>
      <c r="W352" s="14"/>
      <c r="X352" s="14"/>
      <c r="Y352" s="14"/>
      <c r="Z352" s="14"/>
      <c r="AA352" s="14"/>
      <c r="AB352" s="14"/>
      <c r="AC352" s="14"/>
      <c r="AD352" s="14"/>
      <c r="AE352" s="14"/>
      <c r="AT352" s="256" t="s">
        <v>146</v>
      </c>
      <c r="AU352" s="256" t="s">
        <v>89</v>
      </c>
      <c r="AV352" s="14" t="s">
        <v>87</v>
      </c>
      <c r="AW352" s="14" t="s">
        <v>38</v>
      </c>
      <c r="AX352" s="14" t="s">
        <v>79</v>
      </c>
      <c r="AY352" s="256" t="s">
        <v>135</v>
      </c>
    </row>
    <row r="353" spans="1:51" s="15" customFormat="1" ht="12">
      <c r="A353" s="15"/>
      <c r="B353" s="257"/>
      <c r="C353" s="258"/>
      <c r="D353" s="232" t="s">
        <v>146</v>
      </c>
      <c r="E353" s="259" t="s">
        <v>31</v>
      </c>
      <c r="F353" s="260" t="s">
        <v>149</v>
      </c>
      <c r="G353" s="258"/>
      <c r="H353" s="261">
        <v>38.7</v>
      </c>
      <c r="I353" s="262"/>
      <c r="J353" s="258"/>
      <c r="K353" s="258"/>
      <c r="L353" s="263"/>
      <c r="M353" s="264"/>
      <c r="N353" s="265"/>
      <c r="O353" s="265"/>
      <c r="P353" s="265"/>
      <c r="Q353" s="265"/>
      <c r="R353" s="265"/>
      <c r="S353" s="265"/>
      <c r="T353" s="266"/>
      <c r="U353" s="15"/>
      <c r="V353" s="15"/>
      <c r="W353" s="15"/>
      <c r="X353" s="15"/>
      <c r="Y353" s="15"/>
      <c r="Z353" s="15"/>
      <c r="AA353" s="15"/>
      <c r="AB353" s="15"/>
      <c r="AC353" s="15"/>
      <c r="AD353" s="15"/>
      <c r="AE353" s="15"/>
      <c r="AT353" s="267" t="s">
        <v>146</v>
      </c>
      <c r="AU353" s="267" t="s">
        <v>89</v>
      </c>
      <c r="AV353" s="15" t="s">
        <v>142</v>
      </c>
      <c r="AW353" s="15" t="s">
        <v>38</v>
      </c>
      <c r="AX353" s="15" t="s">
        <v>87</v>
      </c>
      <c r="AY353" s="267" t="s">
        <v>135</v>
      </c>
    </row>
    <row r="354" spans="1:65" s="2" customFormat="1" ht="21.75" customHeight="1">
      <c r="A354" s="39"/>
      <c r="B354" s="40"/>
      <c r="C354" s="219" t="s">
        <v>483</v>
      </c>
      <c r="D354" s="219" t="s">
        <v>137</v>
      </c>
      <c r="E354" s="220" t="s">
        <v>484</v>
      </c>
      <c r="F354" s="221" t="s">
        <v>485</v>
      </c>
      <c r="G354" s="222" t="s">
        <v>343</v>
      </c>
      <c r="H354" s="223">
        <v>601</v>
      </c>
      <c r="I354" s="224"/>
      <c r="J354" s="225">
        <f>ROUND(I354*H354,2)</f>
        <v>0</v>
      </c>
      <c r="K354" s="221" t="s">
        <v>141</v>
      </c>
      <c r="L354" s="45"/>
      <c r="M354" s="226" t="s">
        <v>31</v>
      </c>
      <c r="N354" s="227" t="s">
        <v>50</v>
      </c>
      <c r="O354" s="85"/>
      <c r="P354" s="228">
        <f>O354*H354</f>
        <v>0</v>
      </c>
      <c r="Q354" s="228">
        <v>0.1554</v>
      </c>
      <c r="R354" s="228">
        <f>Q354*H354</f>
        <v>93.39540000000001</v>
      </c>
      <c r="S354" s="228">
        <v>0</v>
      </c>
      <c r="T354" s="229">
        <f>S354*H354</f>
        <v>0</v>
      </c>
      <c r="U354" s="39"/>
      <c r="V354" s="39"/>
      <c r="W354" s="39"/>
      <c r="X354" s="39"/>
      <c r="Y354" s="39"/>
      <c r="Z354" s="39"/>
      <c r="AA354" s="39"/>
      <c r="AB354" s="39"/>
      <c r="AC354" s="39"/>
      <c r="AD354" s="39"/>
      <c r="AE354" s="39"/>
      <c r="AR354" s="230" t="s">
        <v>142</v>
      </c>
      <c r="AT354" s="230" t="s">
        <v>137</v>
      </c>
      <c r="AU354" s="230" t="s">
        <v>89</v>
      </c>
      <c r="AY354" s="18" t="s">
        <v>135</v>
      </c>
      <c r="BE354" s="231">
        <f>IF(N354="základní",J354,0)</f>
        <v>0</v>
      </c>
      <c r="BF354" s="231">
        <f>IF(N354="snížená",J354,0)</f>
        <v>0</v>
      </c>
      <c r="BG354" s="231">
        <f>IF(N354="zákl. přenesená",J354,0)</f>
        <v>0</v>
      </c>
      <c r="BH354" s="231">
        <f>IF(N354="sníž. přenesená",J354,0)</f>
        <v>0</v>
      </c>
      <c r="BI354" s="231">
        <f>IF(N354="nulová",J354,0)</f>
        <v>0</v>
      </c>
      <c r="BJ354" s="18" t="s">
        <v>87</v>
      </c>
      <c r="BK354" s="231">
        <f>ROUND(I354*H354,2)</f>
        <v>0</v>
      </c>
      <c r="BL354" s="18" t="s">
        <v>142</v>
      </c>
      <c r="BM354" s="230" t="s">
        <v>486</v>
      </c>
    </row>
    <row r="355" spans="1:47" s="2" customFormat="1" ht="12">
      <c r="A355" s="39"/>
      <c r="B355" s="40"/>
      <c r="C355" s="41"/>
      <c r="D355" s="232" t="s">
        <v>144</v>
      </c>
      <c r="E355" s="41"/>
      <c r="F355" s="233" t="s">
        <v>487</v>
      </c>
      <c r="G355" s="41"/>
      <c r="H355" s="41"/>
      <c r="I355" s="137"/>
      <c r="J355" s="41"/>
      <c r="K355" s="41"/>
      <c r="L355" s="45"/>
      <c r="M355" s="234"/>
      <c r="N355" s="235"/>
      <c r="O355" s="85"/>
      <c r="P355" s="85"/>
      <c r="Q355" s="85"/>
      <c r="R355" s="85"/>
      <c r="S355" s="85"/>
      <c r="T355" s="86"/>
      <c r="U355" s="39"/>
      <c r="V355" s="39"/>
      <c r="W355" s="39"/>
      <c r="X355" s="39"/>
      <c r="Y355" s="39"/>
      <c r="Z355" s="39"/>
      <c r="AA355" s="39"/>
      <c r="AB355" s="39"/>
      <c r="AC355" s="39"/>
      <c r="AD355" s="39"/>
      <c r="AE355" s="39"/>
      <c r="AT355" s="18" t="s">
        <v>144</v>
      </c>
      <c r="AU355" s="18" t="s">
        <v>89</v>
      </c>
    </row>
    <row r="356" spans="1:51" s="13" customFormat="1" ht="12">
      <c r="A356" s="13"/>
      <c r="B356" s="236"/>
      <c r="C356" s="237"/>
      <c r="D356" s="232" t="s">
        <v>146</v>
      </c>
      <c r="E356" s="238" t="s">
        <v>31</v>
      </c>
      <c r="F356" s="239" t="s">
        <v>488</v>
      </c>
      <c r="G356" s="237"/>
      <c r="H356" s="240">
        <v>601</v>
      </c>
      <c r="I356" s="241"/>
      <c r="J356" s="237"/>
      <c r="K356" s="237"/>
      <c r="L356" s="242"/>
      <c r="M356" s="243"/>
      <c r="N356" s="244"/>
      <c r="O356" s="244"/>
      <c r="P356" s="244"/>
      <c r="Q356" s="244"/>
      <c r="R356" s="244"/>
      <c r="S356" s="244"/>
      <c r="T356" s="245"/>
      <c r="U356" s="13"/>
      <c r="V356" s="13"/>
      <c r="W356" s="13"/>
      <c r="X356" s="13"/>
      <c r="Y356" s="13"/>
      <c r="Z356" s="13"/>
      <c r="AA356" s="13"/>
      <c r="AB356" s="13"/>
      <c r="AC356" s="13"/>
      <c r="AD356" s="13"/>
      <c r="AE356" s="13"/>
      <c r="AT356" s="246" t="s">
        <v>146</v>
      </c>
      <c r="AU356" s="246" t="s">
        <v>89</v>
      </c>
      <c r="AV356" s="13" t="s">
        <v>89</v>
      </c>
      <c r="AW356" s="13" t="s">
        <v>38</v>
      </c>
      <c r="AX356" s="13" t="s">
        <v>79</v>
      </c>
      <c r="AY356" s="246" t="s">
        <v>135</v>
      </c>
    </row>
    <row r="357" spans="1:51" s="14" customFormat="1" ht="12">
      <c r="A357" s="14"/>
      <c r="B357" s="247"/>
      <c r="C357" s="248"/>
      <c r="D357" s="232" t="s">
        <v>146</v>
      </c>
      <c r="E357" s="249" t="s">
        <v>31</v>
      </c>
      <c r="F357" s="250" t="s">
        <v>148</v>
      </c>
      <c r="G357" s="248"/>
      <c r="H357" s="249" t="s">
        <v>31</v>
      </c>
      <c r="I357" s="251"/>
      <c r="J357" s="248"/>
      <c r="K357" s="248"/>
      <c r="L357" s="252"/>
      <c r="M357" s="253"/>
      <c r="N357" s="254"/>
      <c r="O357" s="254"/>
      <c r="P357" s="254"/>
      <c r="Q357" s="254"/>
      <c r="R357" s="254"/>
      <c r="S357" s="254"/>
      <c r="T357" s="255"/>
      <c r="U357" s="14"/>
      <c r="V357" s="14"/>
      <c r="W357" s="14"/>
      <c r="X357" s="14"/>
      <c r="Y357" s="14"/>
      <c r="Z357" s="14"/>
      <c r="AA357" s="14"/>
      <c r="AB357" s="14"/>
      <c r="AC357" s="14"/>
      <c r="AD357" s="14"/>
      <c r="AE357" s="14"/>
      <c r="AT357" s="256" t="s">
        <v>146</v>
      </c>
      <c r="AU357" s="256" t="s">
        <v>89</v>
      </c>
      <c r="AV357" s="14" t="s">
        <v>87</v>
      </c>
      <c r="AW357" s="14" t="s">
        <v>38</v>
      </c>
      <c r="AX357" s="14" t="s">
        <v>79</v>
      </c>
      <c r="AY357" s="256" t="s">
        <v>135</v>
      </c>
    </row>
    <row r="358" spans="1:51" s="15" customFormat="1" ht="12">
      <c r="A358" s="15"/>
      <c r="B358" s="257"/>
      <c r="C358" s="258"/>
      <c r="D358" s="232" t="s">
        <v>146</v>
      </c>
      <c r="E358" s="259" t="s">
        <v>31</v>
      </c>
      <c r="F358" s="260" t="s">
        <v>149</v>
      </c>
      <c r="G358" s="258"/>
      <c r="H358" s="261">
        <v>601</v>
      </c>
      <c r="I358" s="262"/>
      <c r="J358" s="258"/>
      <c r="K358" s="258"/>
      <c r="L358" s="263"/>
      <c r="M358" s="264"/>
      <c r="N358" s="265"/>
      <c r="O358" s="265"/>
      <c r="P358" s="265"/>
      <c r="Q358" s="265"/>
      <c r="R358" s="265"/>
      <c r="S358" s="265"/>
      <c r="T358" s="266"/>
      <c r="U358" s="15"/>
      <c r="V358" s="15"/>
      <c r="W358" s="15"/>
      <c r="X358" s="15"/>
      <c r="Y358" s="15"/>
      <c r="Z358" s="15"/>
      <c r="AA358" s="15"/>
      <c r="AB358" s="15"/>
      <c r="AC358" s="15"/>
      <c r="AD358" s="15"/>
      <c r="AE358" s="15"/>
      <c r="AT358" s="267" t="s">
        <v>146</v>
      </c>
      <c r="AU358" s="267" t="s">
        <v>89</v>
      </c>
      <c r="AV358" s="15" t="s">
        <v>142</v>
      </c>
      <c r="AW358" s="15" t="s">
        <v>38</v>
      </c>
      <c r="AX358" s="15" t="s">
        <v>87</v>
      </c>
      <c r="AY358" s="267" t="s">
        <v>135</v>
      </c>
    </row>
    <row r="359" spans="1:65" s="2" customFormat="1" ht="16.5" customHeight="1">
      <c r="A359" s="39"/>
      <c r="B359" s="40"/>
      <c r="C359" s="268" t="s">
        <v>489</v>
      </c>
      <c r="D359" s="268" t="s">
        <v>185</v>
      </c>
      <c r="E359" s="269" t="s">
        <v>490</v>
      </c>
      <c r="F359" s="270" t="s">
        <v>491</v>
      </c>
      <c r="G359" s="271" t="s">
        <v>350</v>
      </c>
      <c r="H359" s="272">
        <v>607.01</v>
      </c>
      <c r="I359" s="273"/>
      <c r="J359" s="274">
        <f>ROUND(I359*H359,2)</f>
        <v>0</v>
      </c>
      <c r="K359" s="270" t="s">
        <v>141</v>
      </c>
      <c r="L359" s="275"/>
      <c r="M359" s="276" t="s">
        <v>31</v>
      </c>
      <c r="N359" s="277" t="s">
        <v>50</v>
      </c>
      <c r="O359" s="85"/>
      <c r="P359" s="228">
        <f>O359*H359</f>
        <v>0</v>
      </c>
      <c r="Q359" s="228">
        <v>0.108</v>
      </c>
      <c r="R359" s="228">
        <f>Q359*H359</f>
        <v>65.55708</v>
      </c>
      <c r="S359" s="228">
        <v>0</v>
      </c>
      <c r="T359" s="229">
        <f>S359*H359</f>
        <v>0</v>
      </c>
      <c r="U359" s="39"/>
      <c r="V359" s="39"/>
      <c r="W359" s="39"/>
      <c r="X359" s="39"/>
      <c r="Y359" s="39"/>
      <c r="Z359" s="39"/>
      <c r="AA359" s="39"/>
      <c r="AB359" s="39"/>
      <c r="AC359" s="39"/>
      <c r="AD359" s="39"/>
      <c r="AE359" s="39"/>
      <c r="AR359" s="230" t="s">
        <v>184</v>
      </c>
      <c r="AT359" s="230" t="s">
        <v>185</v>
      </c>
      <c r="AU359" s="230" t="s">
        <v>89</v>
      </c>
      <c r="AY359" s="18" t="s">
        <v>135</v>
      </c>
      <c r="BE359" s="231">
        <f>IF(N359="základní",J359,0)</f>
        <v>0</v>
      </c>
      <c r="BF359" s="231">
        <f>IF(N359="snížená",J359,0)</f>
        <v>0</v>
      </c>
      <c r="BG359" s="231">
        <f>IF(N359="zákl. přenesená",J359,0)</f>
        <v>0</v>
      </c>
      <c r="BH359" s="231">
        <f>IF(N359="sníž. přenesená",J359,0)</f>
        <v>0</v>
      </c>
      <c r="BI359" s="231">
        <f>IF(N359="nulová",J359,0)</f>
        <v>0</v>
      </c>
      <c r="BJ359" s="18" t="s">
        <v>87</v>
      </c>
      <c r="BK359" s="231">
        <f>ROUND(I359*H359,2)</f>
        <v>0</v>
      </c>
      <c r="BL359" s="18" t="s">
        <v>142</v>
      </c>
      <c r="BM359" s="230" t="s">
        <v>492</v>
      </c>
    </row>
    <row r="360" spans="1:51" s="13" customFormat="1" ht="12">
      <c r="A360" s="13"/>
      <c r="B360" s="236"/>
      <c r="C360" s="237"/>
      <c r="D360" s="232" t="s">
        <v>146</v>
      </c>
      <c r="E360" s="237"/>
      <c r="F360" s="239" t="s">
        <v>493</v>
      </c>
      <c r="G360" s="237"/>
      <c r="H360" s="240">
        <v>607.01</v>
      </c>
      <c r="I360" s="241"/>
      <c r="J360" s="237"/>
      <c r="K360" s="237"/>
      <c r="L360" s="242"/>
      <c r="M360" s="243"/>
      <c r="N360" s="244"/>
      <c r="O360" s="244"/>
      <c r="P360" s="244"/>
      <c r="Q360" s="244"/>
      <c r="R360" s="244"/>
      <c r="S360" s="244"/>
      <c r="T360" s="245"/>
      <c r="U360" s="13"/>
      <c r="V360" s="13"/>
      <c r="W360" s="13"/>
      <c r="X360" s="13"/>
      <c r="Y360" s="13"/>
      <c r="Z360" s="13"/>
      <c r="AA360" s="13"/>
      <c r="AB360" s="13"/>
      <c r="AC360" s="13"/>
      <c r="AD360" s="13"/>
      <c r="AE360" s="13"/>
      <c r="AT360" s="246" t="s">
        <v>146</v>
      </c>
      <c r="AU360" s="246" t="s">
        <v>89</v>
      </c>
      <c r="AV360" s="13" t="s">
        <v>89</v>
      </c>
      <c r="AW360" s="13" t="s">
        <v>4</v>
      </c>
      <c r="AX360" s="13" t="s">
        <v>87</v>
      </c>
      <c r="AY360" s="246" t="s">
        <v>135</v>
      </c>
    </row>
    <row r="361" spans="1:65" s="2" customFormat="1" ht="21.75" customHeight="1">
      <c r="A361" s="39"/>
      <c r="B361" s="40"/>
      <c r="C361" s="219" t="s">
        <v>494</v>
      </c>
      <c r="D361" s="219" t="s">
        <v>137</v>
      </c>
      <c r="E361" s="220" t="s">
        <v>495</v>
      </c>
      <c r="F361" s="221" t="s">
        <v>496</v>
      </c>
      <c r="G361" s="222" t="s">
        <v>343</v>
      </c>
      <c r="H361" s="223">
        <v>582</v>
      </c>
      <c r="I361" s="224"/>
      <c r="J361" s="225">
        <f>ROUND(I361*H361,2)</f>
        <v>0</v>
      </c>
      <c r="K361" s="221" t="s">
        <v>141</v>
      </c>
      <c r="L361" s="45"/>
      <c r="M361" s="226" t="s">
        <v>31</v>
      </c>
      <c r="N361" s="227" t="s">
        <v>50</v>
      </c>
      <c r="O361" s="85"/>
      <c r="P361" s="228">
        <f>O361*H361</f>
        <v>0</v>
      </c>
      <c r="Q361" s="228">
        <v>0.1295</v>
      </c>
      <c r="R361" s="228">
        <f>Q361*H361</f>
        <v>75.369</v>
      </c>
      <c r="S361" s="228">
        <v>0</v>
      </c>
      <c r="T361" s="229">
        <f>S361*H361</f>
        <v>0</v>
      </c>
      <c r="U361" s="39"/>
      <c r="V361" s="39"/>
      <c r="W361" s="39"/>
      <c r="X361" s="39"/>
      <c r="Y361" s="39"/>
      <c r="Z361" s="39"/>
      <c r="AA361" s="39"/>
      <c r="AB361" s="39"/>
      <c r="AC361" s="39"/>
      <c r="AD361" s="39"/>
      <c r="AE361" s="39"/>
      <c r="AR361" s="230" t="s">
        <v>142</v>
      </c>
      <c r="AT361" s="230" t="s">
        <v>137</v>
      </c>
      <c r="AU361" s="230" t="s">
        <v>89</v>
      </c>
      <c r="AY361" s="18" t="s">
        <v>135</v>
      </c>
      <c r="BE361" s="231">
        <f>IF(N361="základní",J361,0)</f>
        <v>0</v>
      </c>
      <c r="BF361" s="231">
        <f>IF(N361="snížená",J361,0)</f>
        <v>0</v>
      </c>
      <c r="BG361" s="231">
        <f>IF(N361="zákl. přenesená",J361,0)</f>
        <v>0</v>
      </c>
      <c r="BH361" s="231">
        <f>IF(N361="sníž. přenesená",J361,0)</f>
        <v>0</v>
      </c>
      <c r="BI361" s="231">
        <f>IF(N361="nulová",J361,0)</f>
        <v>0</v>
      </c>
      <c r="BJ361" s="18" t="s">
        <v>87</v>
      </c>
      <c r="BK361" s="231">
        <f>ROUND(I361*H361,2)</f>
        <v>0</v>
      </c>
      <c r="BL361" s="18" t="s">
        <v>142</v>
      </c>
      <c r="BM361" s="230" t="s">
        <v>497</v>
      </c>
    </row>
    <row r="362" spans="1:47" s="2" customFormat="1" ht="12">
      <c r="A362" s="39"/>
      <c r="B362" s="40"/>
      <c r="C362" s="41"/>
      <c r="D362" s="232" t="s">
        <v>144</v>
      </c>
      <c r="E362" s="41"/>
      <c r="F362" s="233" t="s">
        <v>498</v>
      </c>
      <c r="G362" s="41"/>
      <c r="H362" s="41"/>
      <c r="I362" s="137"/>
      <c r="J362" s="41"/>
      <c r="K362" s="41"/>
      <c r="L362" s="45"/>
      <c r="M362" s="234"/>
      <c r="N362" s="235"/>
      <c r="O362" s="85"/>
      <c r="P362" s="85"/>
      <c r="Q362" s="85"/>
      <c r="R362" s="85"/>
      <c r="S362" s="85"/>
      <c r="T362" s="86"/>
      <c r="U362" s="39"/>
      <c r="V362" s="39"/>
      <c r="W362" s="39"/>
      <c r="X362" s="39"/>
      <c r="Y362" s="39"/>
      <c r="Z362" s="39"/>
      <c r="AA362" s="39"/>
      <c r="AB362" s="39"/>
      <c r="AC362" s="39"/>
      <c r="AD362" s="39"/>
      <c r="AE362" s="39"/>
      <c r="AT362" s="18" t="s">
        <v>144</v>
      </c>
      <c r="AU362" s="18" t="s">
        <v>89</v>
      </c>
    </row>
    <row r="363" spans="1:51" s="13" customFormat="1" ht="12">
      <c r="A363" s="13"/>
      <c r="B363" s="236"/>
      <c r="C363" s="237"/>
      <c r="D363" s="232" t="s">
        <v>146</v>
      </c>
      <c r="E363" s="238" t="s">
        <v>31</v>
      </c>
      <c r="F363" s="239" t="s">
        <v>499</v>
      </c>
      <c r="G363" s="237"/>
      <c r="H363" s="240">
        <v>582</v>
      </c>
      <c r="I363" s="241"/>
      <c r="J363" s="237"/>
      <c r="K363" s="237"/>
      <c r="L363" s="242"/>
      <c r="M363" s="243"/>
      <c r="N363" s="244"/>
      <c r="O363" s="244"/>
      <c r="P363" s="244"/>
      <c r="Q363" s="244"/>
      <c r="R363" s="244"/>
      <c r="S363" s="244"/>
      <c r="T363" s="245"/>
      <c r="U363" s="13"/>
      <c r="V363" s="13"/>
      <c r="W363" s="13"/>
      <c r="X363" s="13"/>
      <c r="Y363" s="13"/>
      <c r="Z363" s="13"/>
      <c r="AA363" s="13"/>
      <c r="AB363" s="13"/>
      <c r="AC363" s="13"/>
      <c r="AD363" s="13"/>
      <c r="AE363" s="13"/>
      <c r="AT363" s="246" t="s">
        <v>146</v>
      </c>
      <c r="AU363" s="246" t="s">
        <v>89</v>
      </c>
      <c r="AV363" s="13" t="s">
        <v>89</v>
      </c>
      <c r="AW363" s="13" t="s">
        <v>38</v>
      </c>
      <c r="AX363" s="13" t="s">
        <v>79</v>
      </c>
      <c r="AY363" s="246" t="s">
        <v>135</v>
      </c>
    </row>
    <row r="364" spans="1:51" s="14" customFormat="1" ht="12">
      <c r="A364" s="14"/>
      <c r="B364" s="247"/>
      <c r="C364" s="248"/>
      <c r="D364" s="232" t="s">
        <v>146</v>
      </c>
      <c r="E364" s="249" t="s">
        <v>31</v>
      </c>
      <c r="F364" s="250" t="s">
        <v>148</v>
      </c>
      <c r="G364" s="248"/>
      <c r="H364" s="249" t="s">
        <v>31</v>
      </c>
      <c r="I364" s="251"/>
      <c r="J364" s="248"/>
      <c r="K364" s="248"/>
      <c r="L364" s="252"/>
      <c r="M364" s="253"/>
      <c r="N364" s="254"/>
      <c r="O364" s="254"/>
      <c r="P364" s="254"/>
      <c r="Q364" s="254"/>
      <c r="R364" s="254"/>
      <c r="S364" s="254"/>
      <c r="T364" s="255"/>
      <c r="U364" s="14"/>
      <c r="V364" s="14"/>
      <c r="W364" s="14"/>
      <c r="X364" s="14"/>
      <c r="Y364" s="14"/>
      <c r="Z364" s="14"/>
      <c r="AA364" s="14"/>
      <c r="AB364" s="14"/>
      <c r="AC364" s="14"/>
      <c r="AD364" s="14"/>
      <c r="AE364" s="14"/>
      <c r="AT364" s="256" t="s">
        <v>146</v>
      </c>
      <c r="AU364" s="256" t="s">
        <v>89</v>
      </c>
      <c r="AV364" s="14" t="s">
        <v>87</v>
      </c>
      <c r="AW364" s="14" t="s">
        <v>38</v>
      </c>
      <c r="AX364" s="14" t="s">
        <v>79</v>
      </c>
      <c r="AY364" s="256" t="s">
        <v>135</v>
      </c>
    </row>
    <row r="365" spans="1:51" s="15" customFormat="1" ht="12">
      <c r="A365" s="15"/>
      <c r="B365" s="257"/>
      <c r="C365" s="258"/>
      <c r="D365" s="232" t="s">
        <v>146</v>
      </c>
      <c r="E365" s="259" t="s">
        <v>31</v>
      </c>
      <c r="F365" s="260" t="s">
        <v>149</v>
      </c>
      <c r="G365" s="258"/>
      <c r="H365" s="261">
        <v>582</v>
      </c>
      <c r="I365" s="262"/>
      <c r="J365" s="258"/>
      <c r="K365" s="258"/>
      <c r="L365" s="263"/>
      <c r="M365" s="264"/>
      <c r="N365" s="265"/>
      <c r="O365" s="265"/>
      <c r="P365" s="265"/>
      <c r="Q365" s="265"/>
      <c r="R365" s="265"/>
      <c r="S365" s="265"/>
      <c r="T365" s="266"/>
      <c r="U365" s="15"/>
      <c r="V365" s="15"/>
      <c r="W365" s="15"/>
      <c r="X365" s="15"/>
      <c r="Y365" s="15"/>
      <c r="Z365" s="15"/>
      <c r="AA365" s="15"/>
      <c r="AB365" s="15"/>
      <c r="AC365" s="15"/>
      <c r="AD365" s="15"/>
      <c r="AE365" s="15"/>
      <c r="AT365" s="267" t="s">
        <v>146</v>
      </c>
      <c r="AU365" s="267" t="s">
        <v>89</v>
      </c>
      <c r="AV365" s="15" t="s">
        <v>142</v>
      </c>
      <c r="AW365" s="15" t="s">
        <v>38</v>
      </c>
      <c r="AX365" s="15" t="s">
        <v>87</v>
      </c>
      <c r="AY365" s="267" t="s">
        <v>135</v>
      </c>
    </row>
    <row r="366" spans="1:65" s="2" customFormat="1" ht="16.5" customHeight="1">
      <c r="A366" s="39"/>
      <c r="B366" s="40"/>
      <c r="C366" s="268" t="s">
        <v>500</v>
      </c>
      <c r="D366" s="268" t="s">
        <v>185</v>
      </c>
      <c r="E366" s="269" t="s">
        <v>501</v>
      </c>
      <c r="F366" s="270" t="s">
        <v>502</v>
      </c>
      <c r="G366" s="271" t="s">
        <v>350</v>
      </c>
      <c r="H366" s="272">
        <v>587.82</v>
      </c>
      <c r="I366" s="273"/>
      <c r="J366" s="274">
        <f>ROUND(I366*H366,2)</f>
        <v>0</v>
      </c>
      <c r="K366" s="270" t="s">
        <v>141</v>
      </c>
      <c r="L366" s="275"/>
      <c r="M366" s="276" t="s">
        <v>31</v>
      </c>
      <c r="N366" s="277" t="s">
        <v>50</v>
      </c>
      <c r="O366" s="85"/>
      <c r="P366" s="228">
        <f>O366*H366</f>
        <v>0</v>
      </c>
      <c r="Q366" s="228">
        <v>0.045</v>
      </c>
      <c r="R366" s="228">
        <f>Q366*H366</f>
        <v>26.451900000000002</v>
      </c>
      <c r="S366" s="228">
        <v>0</v>
      </c>
      <c r="T366" s="229">
        <f>S366*H366</f>
        <v>0</v>
      </c>
      <c r="U366" s="39"/>
      <c r="V366" s="39"/>
      <c r="W366" s="39"/>
      <c r="X366" s="39"/>
      <c r="Y366" s="39"/>
      <c r="Z366" s="39"/>
      <c r="AA366" s="39"/>
      <c r="AB366" s="39"/>
      <c r="AC366" s="39"/>
      <c r="AD366" s="39"/>
      <c r="AE366" s="39"/>
      <c r="AR366" s="230" t="s">
        <v>184</v>
      </c>
      <c r="AT366" s="230" t="s">
        <v>185</v>
      </c>
      <c r="AU366" s="230" t="s">
        <v>89</v>
      </c>
      <c r="AY366" s="18" t="s">
        <v>135</v>
      </c>
      <c r="BE366" s="231">
        <f>IF(N366="základní",J366,0)</f>
        <v>0</v>
      </c>
      <c r="BF366" s="231">
        <f>IF(N366="snížená",J366,0)</f>
        <v>0</v>
      </c>
      <c r="BG366" s="231">
        <f>IF(N366="zákl. přenesená",J366,0)</f>
        <v>0</v>
      </c>
      <c r="BH366" s="231">
        <f>IF(N366="sníž. přenesená",J366,0)</f>
        <v>0</v>
      </c>
      <c r="BI366" s="231">
        <f>IF(N366="nulová",J366,0)</f>
        <v>0</v>
      </c>
      <c r="BJ366" s="18" t="s">
        <v>87</v>
      </c>
      <c r="BK366" s="231">
        <f>ROUND(I366*H366,2)</f>
        <v>0</v>
      </c>
      <c r="BL366" s="18" t="s">
        <v>142</v>
      </c>
      <c r="BM366" s="230" t="s">
        <v>503</v>
      </c>
    </row>
    <row r="367" spans="1:51" s="13" customFormat="1" ht="12">
      <c r="A367" s="13"/>
      <c r="B367" s="236"/>
      <c r="C367" s="237"/>
      <c r="D367" s="232" t="s">
        <v>146</v>
      </c>
      <c r="E367" s="237"/>
      <c r="F367" s="239" t="s">
        <v>504</v>
      </c>
      <c r="G367" s="237"/>
      <c r="H367" s="240">
        <v>587.82</v>
      </c>
      <c r="I367" s="241"/>
      <c r="J367" s="237"/>
      <c r="K367" s="237"/>
      <c r="L367" s="242"/>
      <c r="M367" s="243"/>
      <c r="N367" s="244"/>
      <c r="O367" s="244"/>
      <c r="P367" s="244"/>
      <c r="Q367" s="244"/>
      <c r="R367" s="244"/>
      <c r="S367" s="244"/>
      <c r="T367" s="245"/>
      <c r="U367" s="13"/>
      <c r="V367" s="13"/>
      <c r="W367" s="13"/>
      <c r="X367" s="13"/>
      <c r="Y367" s="13"/>
      <c r="Z367" s="13"/>
      <c r="AA367" s="13"/>
      <c r="AB367" s="13"/>
      <c r="AC367" s="13"/>
      <c r="AD367" s="13"/>
      <c r="AE367" s="13"/>
      <c r="AT367" s="246" t="s">
        <v>146</v>
      </c>
      <c r="AU367" s="246" t="s">
        <v>89</v>
      </c>
      <c r="AV367" s="13" t="s">
        <v>89</v>
      </c>
      <c r="AW367" s="13" t="s">
        <v>4</v>
      </c>
      <c r="AX367" s="13" t="s">
        <v>87</v>
      </c>
      <c r="AY367" s="246" t="s">
        <v>135</v>
      </c>
    </row>
    <row r="368" spans="1:65" s="2" customFormat="1" ht="21.75" customHeight="1">
      <c r="A368" s="39"/>
      <c r="B368" s="40"/>
      <c r="C368" s="219" t="s">
        <v>505</v>
      </c>
      <c r="D368" s="219" t="s">
        <v>137</v>
      </c>
      <c r="E368" s="220" t="s">
        <v>506</v>
      </c>
      <c r="F368" s="221" t="s">
        <v>507</v>
      </c>
      <c r="G368" s="222" t="s">
        <v>343</v>
      </c>
      <c r="H368" s="223">
        <v>471.1</v>
      </c>
      <c r="I368" s="224"/>
      <c r="J368" s="225">
        <f>ROUND(I368*H368,2)</f>
        <v>0</v>
      </c>
      <c r="K368" s="221" t="s">
        <v>141</v>
      </c>
      <c r="L368" s="45"/>
      <c r="M368" s="226" t="s">
        <v>31</v>
      </c>
      <c r="N368" s="227" t="s">
        <v>50</v>
      </c>
      <c r="O368" s="85"/>
      <c r="P368" s="228">
        <f>O368*H368</f>
        <v>0</v>
      </c>
      <c r="Q368" s="228">
        <v>0.10095</v>
      </c>
      <c r="R368" s="228">
        <f>Q368*H368</f>
        <v>47.557545000000005</v>
      </c>
      <c r="S368" s="228">
        <v>0</v>
      </c>
      <c r="T368" s="229">
        <f>S368*H368</f>
        <v>0</v>
      </c>
      <c r="U368" s="39"/>
      <c r="V368" s="39"/>
      <c r="W368" s="39"/>
      <c r="X368" s="39"/>
      <c r="Y368" s="39"/>
      <c r="Z368" s="39"/>
      <c r="AA368" s="39"/>
      <c r="AB368" s="39"/>
      <c r="AC368" s="39"/>
      <c r="AD368" s="39"/>
      <c r="AE368" s="39"/>
      <c r="AR368" s="230" t="s">
        <v>142</v>
      </c>
      <c r="AT368" s="230" t="s">
        <v>137</v>
      </c>
      <c r="AU368" s="230" t="s">
        <v>89</v>
      </c>
      <c r="AY368" s="18" t="s">
        <v>135</v>
      </c>
      <c r="BE368" s="231">
        <f>IF(N368="základní",J368,0)</f>
        <v>0</v>
      </c>
      <c r="BF368" s="231">
        <f>IF(N368="snížená",J368,0)</f>
        <v>0</v>
      </c>
      <c r="BG368" s="231">
        <f>IF(N368="zákl. přenesená",J368,0)</f>
        <v>0</v>
      </c>
      <c r="BH368" s="231">
        <f>IF(N368="sníž. přenesená",J368,0)</f>
        <v>0</v>
      </c>
      <c r="BI368" s="231">
        <f>IF(N368="nulová",J368,0)</f>
        <v>0</v>
      </c>
      <c r="BJ368" s="18" t="s">
        <v>87</v>
      </c>
      <c r="BK368" s="231">
        <f>ROUND(I368*H368,2)</f>
        <v>0</v>
      </c>
      <c r="BL368" s="18" t="s">
        <v>142</v>
      </c>
      <c r="BM368" s="230" t="s">
        <v>508</v>
      </c>
    </row>
    <row r="369" spans="1:47" s="2" customFormat="1" ht="12">
      <c r="A369" s="39"/>
      <c r="B369" s="40"/>
      <c r="C369" s="41"/>
      <c r="D369" s="232" t="s">
        <v>144</v>
      </c>
      <c r="E369" s="41"/>
      <c r="F369" s="233" t="s">
        <v>509</v>
      </c>
      <c r="G369" s="41"/>
      <c r="H369" s="41"/>
      <c r="I369" s="137"/>
      <c r="J369" s="41"/>
      <c r="K369" s="41"/>
      <c r="L369" s="45"/>
      <c r="M369" s="234"/>
      <c r="N369" s="235"/>
      <c r="O369" s="85"/>
      <c r="P369" s="85"/>
      <c r="Q369" s="85"/>
      <c r="R369" s="85"/>
      <c r="S369" s="85"/>
      <c r="T369" s="86"/>
      <c r="U369" s="39"/>
      <c r="V369" s="39"/>
      <c r="W369" s="39"/>
      <c r="X369" s="39"/>
      <c r="Y369" s="39"/>
      <c r="Z369" s="39"/>
      <c r="AA369" s="39"/>
      <c r="AB369" s="39"/>
      <c r="AC369" s="39"/>
      <c r="AD369" s="39"/>
      <c r="AE369" s="39"/>
      <c r="AT369" s="18" t="s">
        <v>144</v>
      </c>
      <c r="AU369" s="18" t="s">
        <v>89</v>
      </c>
    </row>
    <row r="370" spans="1:51" s="13" customFormat="1" ht="12">
      <c r="A370" s="13"/>
      <c r="B370" s="236"/>
      <c r="C370" s="237"/>
      <c r="D370" s="232" t="s">
        <v>146</v>
      </c>
      <c r="E370" s="238" t="s">
        <v>31</v>
      </c>
      <c r="F370" s="239" t="s">
        <v>510</v>
      </c>
      <c r="G370" s="237"/>
      <c r="H370" s="240">
        <v>471.1</v>
      </c>
      <c r="I370" s="241"/>
      <c r="J370" s="237"/>
      <c r="K370" s="237"/>
      <c r="L370" s="242"/>
      <c r="M370" s="243"/>
      <c r="N370" s="244"/>
      <c r="O370" s="244"/>
      <c r="P370" s="244"/>
      <c r="Q370" s="244"/>
      <c r="R370" s="244"/>
      <c r="S370" s="244"/>
      <c r="T370" s="245"/>
      <c r="U370" s="13"/>
      <c r="V370" s="13"/>
      <c r="W370" s="13"/>
      <c r="X370" s="13"/>
      <c r="Y370" s="13"/>
      <c r="Z370" s="13"/>
      <c r="AA370" s="13"/>
      <c r="AB370" s="13"/>
      <c r="AC370" s="13"/>
      <c r="AD370" s="13"/>
      <c r="AE370" s="13"/>
      <c r="AT370" s="246" t="s">
        <v>146</v>
      </c>
      <c r="AU370" s="246" t="s">
        <v>89</v>
      </c>
      <c r="AV370" s="13" t="s">
        <v>89</v>
      </c>
      <c r="AW370" s="13" t="s">
        <v>38</v>
      </c>
      <c r="AX370" s="13" t="s">
        <v>79</v>
      </c>
      <c r="AY370" s="246" t="s">
        <v>135</v>
      </c>
    </row>
    <row r="371" spans="1:51" s="14" customFormat="1" ht="12">
      <c r="A371" s="14"/>
      <c r="B371" s="247"/>
      <c r="C371" s="248"/>
      <c r="D371" s="232" t="s">
        <v>146</v>
      </c>
      <c r="E371" s="249" t="s">
        <v>31</v>
      </c>
      <c r="F371" s="250" t="s">
        <v>148</v>
      </c>
      <c r="G371" s="248"/>
      <c r="H371" s="249" t="s">
        <v>31</v>
      </c>
      <c r="I371" s="251"/>
      <c r="J371" s="248"/>
      <c r="K371" s="248"/>
      <c r="L371" s="252"/>
      <c r="M371" s="253"/>
      <c r="N371" s="254"/>
      <c r="O371" s="254"/>
      <c r="P371" s="254"/>
      <c r="Q371" s="254"/>
      <c r="R371" s="254"/>
      <c r="S371" s="254"/>
      <c r="T371" s="255"/>
      <c r="U371" s="14"/>
      <c r="V371" s="14"/>
      <c r="W371" s="14"/>
      <c r="X371" s="14"/>
      <c r="Y371" s="14"/>
      <c r="Z371" s="14"/>
      <c r="AA371" s="14"/>
      <c r="AB371" s="14"/>
      <c r="AC371" s="14"/>
      <c r="AD371" s="14"/>
      <c r="AE371" s="14"/>
      <c r="AT371" s="256" t="s">
        <v>146</v>
      </c>
      <c r="AU371" s="256" t="s">
        <v>89</v>
      </c>
      <c r="AV371" s="14" t="s">
        <v>87</v>
      </c>
      <c r="AW371" s="14" t="s">
        <v>38</v>
      </c>
      <c r="AX371" s="14" t="s">
        <v>79</v>
      </c>
      <c r="AY371" s="256" t="s">
        <v>135</v>
      </c>
    </row>
    <row r="372" spans="1:51" s="15" customFormat="1" ht="12">
      <c r="A372" s="15"/>
      <c r="B372" s="257"/>
      <c r="C372" s="258"/>
      <c r="D372" s="232" t="s">
        <v>146</v>
      </c>
      <c r="E372" s="259" t="s">
        <v>31</v>
      </c>
      <c r="F372" s="260" t="s">
        <v>149</v>
      </c>
      <c r="G372" s="258"/>
      <c r="H372" s="261">
        <v>471.1</v>
      </c>
      <c r="I372" s="262"/>
      <c r="J372" s="258"/>
      <c r="K372" s="258"/>
      <c r="L372" s="263"/>
      <c r="M372" s="264"/>
      <c r="N372" s="265"/>
      <c r="O372" s="265"/>
      <c r="P372" s="265"/>
      <c r="Q372" s="265"/>
      <c r="R372" s="265"/>
      <c r="S372" s="265"/>
      <c r="T372" s="266"/>
      <c r="U372" s="15"/>
      <c r="V372" s="15"/>
      <c r="W372" s="15"/>
      <c r="X372" s="15"/>
      <c r="Y372" s="15"/>
      <c r="Z372" s="15"/>
      <c r="AA372" s="15"/>
      <c r="AB372" s="15"/>
      <c r="AC372" s="15"/>
      <c r="AD372" s="15"/>
      <c r="AE372" s="15"/>
      <c r="AT372" s="267" t="s">
        <v>146</v>
      </c>
      <c r="AU372" s="267" t="s">
        <v>89</v>
      </c>
      <c r="AV372" s="15" t="s">
        <v>142</v>
      </c>
      <c r="AW372" s="15" t="s">
        <v>38</v>
      </c>
      <c r="AX372" s="15" t="s">
        <v>87</v>
      </c>
      <c r="AY372" s="267" t="s">
        <v>135</v>
      </c>
    </row>
    <row r="373" spans="1:65" s="2" customFormat="1" ht="16.5" customHeight="1">
      <c r="A373" s="39"/>
      <c r="B373" s="40"/>
      <c r="C373" s="268" t="s">
        <v>511</v>
      </c>
      <c r="D373" s="268" t="s">
        <v>185</v>
      </c>
      <c r="E373" s="269" t="s">
        <v>512</v>
      </c>
      <c r="F373" s="270" t="s">
        <v>513</v>
      </c>
      <c r="G373" s="271" t="s">
        <v>350</v>
      </c>
      <c r="H373" s="272">
        <v>475.811</v>
      </c>
      <c r="I373" s="273"/>
      <c r="J373" s="274">
        <f>ROUND(I373*H373,2)</f>
        <v>0</v>
      </c>
      <c r="K373" s="270" t="s">
        <v>141</v>
      </c>
      <c r="L373" s="275"/>
      <c r="M373" s="276" t="s">
        <v>31</v>
      </c>
      <c r="N373" s="277" t="s">
        <v>50</v>
      </c>
      <c r="O373" s="85"/>
      <c r="P373" s="228">
        <f>O373*H373</f>
        <v>0</v>
      </c>
      <c r="Q373" s="228">
        <v>0.024</v>
      </c>
      <c r="R373" s="228">
        <f>Q373*H373</f>
        <v>11.419464</v>
      </c>
      <c r="S373" s="228">
        <v>0</v>
      </c>
      <c r="T373" s="229">
        <f>S373*H373</f>
        <v>0</v>
      </c>
      <c r="U373" s="39"/>
      <c r="V373" s="39"/>
      <c r="W373" s="39"/>
      <c r="X373" s="39"/>
      <c r="Y373" s="39"/>
      <c r="Z373" s="39"/>
      <c r="AA373" s="39"/>
      <c r="AB373" s="39"/>
      <c r="AC373" s="39"/>
      <c r="AD373" s="39"/>
      <c r="AE373" s="39"/>
      <c r="AR373" s="230" t="s">
        <v>184</v>
      </c>
      <c r="AT373" s="230" t="s">
        <v>185</v>
      </c>
      <c r="AU373" s="230" t="s">
        <v>89</v>
      </c>
      <c r="AY373" s="18" t="s">
        <v>135</v>
      </c>
      <c r="BE373" s="231">
        <f>IF(N373="základní",J373,0)</f>
        <v>0</v>
      </c>
      <c r="BF373" s="231">
        <f>IF(N373="snížená",J373,0)</f>
        <v>0</v>
      </c>
      <c r="BG373" s="231">
        <f>IF(N373="zákl. přenesená",J373,0)</f>
        <v>0</v>
      </c>
      <c r="BH373" s="231">
        <f>IF(N373="sníž. přenesená",J373,0)</f>
        <v>0</v>
      </c>
      <c r="BI373" s="231">
        <f>IF(N373="nulová",J373,0)</f>
        <v>0</v>
      </c>
      <c r="BJ373" s="18" t="s">
        <v>87</v>
      </c>
      <c r="BK373" s="231">
        <f>ROUND(I373*H373,2)</f>
        <v>0</v>
      </c>
      <c r="BL373" s="18" t="s">
        <v>142</v>
      </c>
      <c r="BM373" s="230" t="s">
        <v>514</v>
      </c>
    </row>
    <row r="374" spans="1:51" s="13" customFormat="1" ht="12">
      <c r="A374" s="13"/>
      <c r="B374" s="236"/>
      <c r="C374" s="237"/>
      <c r="D374" s="232" t="s">
        <v>146</v>
      </c>
      <c r="E374" s="237"/>
      <c r="F374" s="239" t="s">
        <v>515</v>
      </c>
      <c r="G374" s="237"/>
      <c r="H374" s="240">
        <v>475.811</v>
      </c>
      <c r="I374" s="241"/>
      <c r="J374" s="237"/>
      <c r="K374" s="237"/>
      <c r="L374" s="242"/>
      <c r="M374" s="243"/>
      <c r="N374" s="244"/>
      <c r="O374" s="244"/>
      <c r="P374" s="244"/>
      <c r="Q374" s="244"/>
      <c r="R374" s="244"/>
      <c r="S374" s="244"/>
      <c r="T374" s="245"/>
      <c r="U374" s="13"/>
      <c r="V374" s="13"/>
      <c r="W374" s="13"/>
      <c r="X374" s="13"/>
      <c r="Y374" s="13"/>
      <c r="Z374" s="13"/>
      <c r="AA374" s="13"/>
      <c r="AB374" s="13"/>
      <c r="AC374" s="13"/>
      <c r="AD374" s="13"/>
      <c r="AE374" s="13"/>
      <c r="AT374" s="246" t="s">
        <v>146</v>
      </c>
      <c r="AU374" s="246" t="s">
        <v>89</v>
      </c>
      <c r="AV374" s="13" t="s">
        <v>89</v>
      </c>
      <c r="AW374" s="13" t="s">
        <v>4</v>
      </c>
      <c r="AX374" s="13" t="s">
        <v>87</v>
      </c>
      <c r="AY374" s="246" t="s">
        <v>135</v>
      </c>
    </row>
    <row r="375" spans="1:65" s="2" customFormat="1" ht="16.5" customHeight="1">
      <c r="A375" s="39"/>
      <c r="B375" s="40"/>
      <c r="C375" s="219" t="s">
        <v>516</v>
      </c>
      <c r="D375" s="219" t="s">
        <v>137</v>
      </c>
      <c r="E375" s="220" t="s">
        <v>517</v>
      </c>
      <c r="F375" s="221" t="s">
        <v>518</v>
      </c>
      <c r="G375" s="222" t="s">
        <v>152</v>
      </c>
      <c r="H375" s="223">
        <v>16.536</v>
      </c>
      <c r="I375" s="224"/>
      <c r="J375" s="225">
        <f>ROUND(I375*H375,2)</f>
        <v>0</v>
      </c>
      <c r="K375" s="221" t="s">
        <v>141</v>
      </c>
      <c r="L375" s="45"/>
      <c r="M375" s="226" t="s">
        <v>31</v>
      </c>
      <c r="N375" s="227" t="s">
        <v>50</v>
      </c>
      <c r="O375" s="85"/>
      <c r="P375" s="228">
        <f>O375*H375</f>
        <v>0</v>
      </c>
      <c r="Q375" s="228">
        <v>2.25634</v>
      </c>
      <c r="R375" s="228">
        <f>Q375*H375</f>
        <v>37.31083824</v>
      </c>
      <c r="S375" s="228">
        <v>0</v>
      </c>
      <c r="T375" s="229">
        <f>S375*H375</f>
        <v>0</v>
      </c>
      <c r="U375" s="39"/>
      <c r="V375" s="39"/>
      <c r="W375" s="39"/>
      <c r="X375" s="39"/>
      <c r="Y375" s="39"/>
      <c r="Z375" s="39"/>
      <c r="AA375" s="39"/>
      <c r="AB375" s="39"/>
      <c r="AC375" s="39"/>
      <c r="AD375" s="39"/>
      <c r="AE375" s="39"/>
      <c r="AR375" s="230" t="s">
        <v>142</v>
      </c>
      <c r="AT375" s="230" t="s">
        <v>137</v>
      </c>
      <c r="AU375" s="230" t="s">
        <v>89</v>
      </c>
      <c r="AY375" s="18" t="s">
        <v>135</v>
      </c>
      <c r="BE375" s="231">
        <f>IF(N375="základní",J375,0)</f>
        <v>0</v>
      </c>
      <c r="BF375" s="231">
        <f>IF(N375="snížená",J375,0)</f>
        <v>0</v>
      </c>
      <c r="BG375" s="231">
        <f>IF(N375="zákl. přenesená",J375,0)</f>
        <v>0</v>
      </c>
      <c r="BH375" s="231">
        <f>IF(N375="sníž. přenesená",J375,0)</f>
        <v>0</v>
      </c>
      <c r="BI375" s="231">
        <f>IF(N375="nulová",J375,0)</f>
        <v>0</v>
      </c>
      <c r="BJ375" s="18" t="s">
        <v>87</v>
      </c>
      <c r="BK375" s="231">
        <f>ROUND(I375*H375,2)</f>
        <v>0</v>
      </c>
      <c r="BL375" s="18" t="s">
        <v>142</v>
      </c>
      <c r="BM375" s="230" t="s">
        <v>519</v>
      </c>
    </row>
    <row r="376" spans="1:51" s="13" customFormat="1" ht="12">
      <c r="A376" s="13"/>
      <c r="B376" s="236"/>
      <c r="C376" s="237"/>
      <c r="D376" s="232" t="s">
        <v>146</v>
      </c>
      <c r="E376" s="238" t="s">
        <v>31</v>
      </c>
      <c r="F376" s="239" t="s">
        <v>520</v>
      </c>
      <c r="G376" s="237"/>
      <c r="H376" s="240">
        <v>16.536</v>
      </c>
      <c r="I376" s="241"/>
      <c r="J376" s="237"/>
      <c r="K376" s="237"/>
      <c r="L376" s="242"/>
      <c r="M376" s="243"/>
      <c r="N376" s="244"/>
      <c r="O376" s="244"/>
      <c r="P376" s="244"/>
      <c r="Q376" s="244"/>
      <c r="R376" s="244"/>
      <c r="S376" s="244"/>
      <c r="T376" s="245"/>
      <c r="U376" s="13"/>
      <c r="V376" s="13"/>
      <c r="W376" s="13"/>
      <c r="X376" s="13"/>
      <c r="Y376" s="13"/>
      <c r="Z376" s="13"/>
      <c r="AA376" s="13"/>
      <c r="AB376" s="13"/>
      <c r="AC376" s="13"/>
      <c r="AD376" s="13"/>
      <c r="AE376" s="13"/>
      <c r="AT376" s="246" t="s">
        <v>146</v>
      </c>
      <c r="AU376" s="246" t="s">
        <v>89</v>
      </c>
      <c r="AV376" s="13" t="s">
        <v>89</v>
      </c>
      <c r="AW376" s="13" t="s">
        <v>38</v>
      </c>
      <c r="AX376" s="13" t="s">
        <v>79</v>
      </c>
      <c r="AY376" s="246" t="s">
        <v>135</v>
      </c>
    </row>
    <row r="377" spans="1:51" s="14" customFormat="1" ht="12">
      <c r="A377" s="14"/>
      <c r="B377" s="247"/>
      <c r="C377" s="248"/>
      <c r="D377" s="232" t="s">
        <v>146</v>
      </c>
      <c r="E377" s="249" t="s">
        <v>31</v>
      </c>
      <c r="F377" s="250" t="s">
        <v>148</v>
      </c>
      <c r="G377" s="248"/>
      <c r="H377" s="249" t="s">
        <v>31</v>
      </c>
      <c r="I377" s="251"/>
      <c r="J377" s="248"/>
      <c r="K377" s="248"/>
      <c r="L377" s="252"/>
      <c r="M377" s="253"/>
      <c r="N377" s="254"/>
      <c r="O377" s="254"/>
      <c r="P377" s="254"/>
      <c r="Q377" s="254"/>
      <c r="R377" s="254"/>
      <c r="S377" s="254"/>
      <c r="T377" s="255"/>
      <c r="U377" s="14"/>
      <c r="V377" s="14"/>
      <c r="W377" s="14"/>
      <c r="X377" s="14"/>
      <c r="Y377" s="14"/>
      <c r="Z377" s="14"/>
      <c r="AA377" s="14"/>
      <c r="AB377" s="14"/>
      <c r="AC377" s="14"/>
      <c r="AD377" s="14"/>
      <c r="AE377" s="14"/>
      <c r="AT377" s="256" t="s">
        <v>146</v>
      </c>
      <c r="AU377" s="256" t="s">
        <v>89</v>
      </c>
      <c r="AV377" s="14" t="s">
        <v>87</v>
      </c>
      <c r="AW377" s="14" t="s">
        <v>38</v>
      </c>
      <c r="AX377" s="14" t="s">
        <v>79</v>
      </c>
      <c r="AY377" s="256" t="s">
        <v>135</v>
      </c>
    </row>
    <row r="378" spans="1:51" s="15" customFormat="1" ht="12">
      <c r="A378" s="15"/>
      <c r="B378" s="257"/>
      <c r="C378" s="258"/>
      <c r="D378" s="232" t="s">
        <v>146</v>
      </c>
      <c r="E378" s="259" t="s">
        <v>31</v>
      </c>
      <c r="F378" s="260" t="s">
        <v>149</v>
      </c>
      <c r="G378" s="258"/>
      <c r="H378" s="261">
        <v>16.536</v>
      </c>
      <c r="I378" s="262"/>
      <c r="J378" s="258"/>
      <c r="K378" s="258"/>
      <c r="L378" s="263"/>
      <c r="M378" s="264"/>
      <c r="N378" s="265"/>
      <c r="O378" s="265"/>
      <c r="P378" s="265"/>
      <c r="Q378" s="265"/>
      <c r="R378" s="265"/>
      <c r="S378" s="265"/>
      <c r="T378" s="266"/>
      <c r="U378" s="15"/>
      <c r="V378" s="15"/>
      <c r="W378" s="15"/>
      <c r="X378" s="15"/>
      <c r="Y378" s="15"/>
      <c r="Z378" s="15"/>
      <c r="AA378" s="15"/>
      <c r="AB378" s="15"/>
      <c r="AC378" s="15"/>
      <c r="AD378" s="15"/>
      <c r="AE378" s="15"/>
      <c r="AT378" s="267" t="s">
        <v>146</v>
      </c>
      <c r="AU378" s="267" t="s">
        <v>89</v>
      </c>
      <c r="AV378" s="15" t="s">
        <v>142</v>
      </c>
      <c r="AW378" s="15" t="s">
        <v>38</v>
      </c>
      <c r="AX378" s="15" t="s">
        <v>87</v>
      </c>
      <c r="AY378" s="267" t="s">
        <v>135</v>
      </c>
    </row>
    <row r="379" spans="1:65" s="2" customFormat="1" ht="21.75" customHeight="1">
      <c r="A379" s="39"/>
      <c r="B379" s="40"/>
      <c r="C379" s="219" t="s">
        <v>521</v>
      </c>
      <c r="D379" s="219" t="s">
        <v>137</v>
      </c>
      <c r="E379" s="220" t="s">
        <v>522</v>
      </c>
      <c r="F379" s="221" t="s">
        <v>523</v>
      </c>
      <c r="G379" s="222" t="s">
        <v>343</v>
      </c>
      <c r="H379" s="223">
        <v>46</v>
      </c>
      <c r="I379" s="224"/>
      <c r="J379" s="225">
        <f>ROUND(I379*H379,2)</f>
        <v>0</v>
      </c>
      <c r="K379" s="221" t="s">
        <v>141</v>
      </c>
      <c r="L379" s="45"/>
      <c r="M379" s="226" t="s">
        <v>31</v>
      </c>
      <c r="N379" s="227" t="s">
        <v>50</v>
      </c>
      <c r="O379" s="85"/>
      <c r="P379" s="228">
        <f>O379*H379</f>
        <v>0</v>
      </c>
      <c r="Q379" s="228">
        <v>0.16371</v>
      </c>
      <c r="R379" s="228">
        <f>Q379*H379</f>
        <v>7.53066</v>
      </c>
      <c r="S379" s="228">
        <v>0</v>
      </c>
      <c r="T379" s="229">
        <f>S379*H379</f>
        <v>0</v>
      </c>
      <c r="U379" s="39"/>
      <c r="V379" s="39"/>
      <c r="W379" s="39"/>
      <c r="X379" s="39"/>
      <c r="Y379" s="39"/>
      <c r="Z379" s="39"/>
      <c r="AA379" s="39"/>
      <c r="AB379" s="39"/>
      <c r="AC379" s="39"/>
      <c r="AD379" s="39"/>
      <c r="AE379" s="39"/>
      <c r="AR379" s="230" t="s">
        <v>142</v>
      </c>
      <c r="AT379" s="230" t="s">
        <v>137</v>
      </c>
      <c r="AU379" s="230" t="s">
        <v>89</v>
      </c>
      <c r="AY379" s="18" t="s">
        <v>135</v>
      </c>
      <c r="BE379" s="231">
        <f>IF(N379="základní",J379,0)</f>
        <v>0</v>
      </c>
      <c r="BF379" s="231">
        <f>IF(N379="snížená",J379,0)</f>
        <v>0</v>
      </c>
      <c r="BG379" s="231">
        <f>IF(N379="zákl. přenesená",J379,0)</f>
        <v>0</v>
      </c>
      <c r="BH379" s="231">
        <f>IF(N379="sníž. přenesená",J379,0)</f>
        <v>0</v>
      </c>
      <c r="BI379" s="231">
        <f>IF(N379="nulová",J379,0)</f>
        <v>0</v>
      </c>
      <c r="BJ379" s="18" t="s">
        <v>87</v>
      </c>
      <c r="BK379" s="231">
        <f>ROUND(I379*H379,2)</f>
        <v>0</v>
      </c>
      <c r="BL379" s="18" t="s">
        <v>142</v>
      </c>
      <c r="BM379" s="230" t="s">
        <v>524</v>
      </c>
    </row>
    <row r="380" spans="1:47" s="2" customFormat="1" ht="12">
      <c r="A380" s="39"/>
      <c r="B380" s="40"/>
      <c r="C380" s="41"/>
      <c r="D380" s="232" t="s">
        <v>144</v>
      </c>
      <c r="E380" s="41"/>
      <c r="F380" s="233" t="s">
        <v>525</v>
      </c>
      <c r="G380" s="41"/>
      <c r="H380" s="41"/>
      <c r="I380" s="137"/>
      <c r="J380" s="41"/>
      <c r="K380" s="41"/>
      <c r="L380" s="45"/>
      <c r="M380" s="234"/>
      <c r="N380" s="235"/>
      <c r="O380" s="85"/>
      <c r="P380" s="85"/>
      <c r="Q380" s="85"/>
      <c r="R380" s="85"/>
      <c r="S380" s="85"/>
      <c r="T380" s="86"/>
      <c r="U380" s="39"/>
      <c r="V380" s="39"/>
      <c r="W380" s="39"/>
      <c r="X380" s="39"/>
      <c r="Y380" s="39"/>
      <c r="Z380" s="39"/>
      <c r="AA380" s="39"/>
      <c r="AB380" s="39"/>
      <c r="AC380" s="39"/>
      <c r="AD380" s="39"/>
      <c r="AE380" s="39"/>
      <c r="AT380" s="18" t="s">
        <v>144</v>
      </c>
      <c r="AU380" s="18" t="s">
        <v>89</v>
      </c>
    </row>
    <row r="381" spans="1:51" s="13" customFormat="1" ht="12">
      <c r="A381" s="13"/>
      <c r="B381" s="236"/>
      <c r="C381" s="237"/>
      <c r="D381" s="232" t="s">
        <v>146</v>
      </c>
      <c r="E381" s="238" t="s">
        <v>31</v>
      </c>
      <c r="F381" s="239" t="s">
        <v>401</v>
      </c>
      <c r="G381" s="237"/>
      <c r="H381" s="240">
        <v>46</v>
      </c>
      <c r="I381" s="241"/>
      <c r="J381" s="237"/>
      <c r="K381" s="237"/>
      <c r="L381" s="242"/>
      <c r="M381" s="243"/>
      <c r="N381" s="244"/>
      <c r="O381" s="244"/>
      <c r="P381" s="244"/>
      <c r="Q381" s="244"/>
      <c r="R381" s="244"/>
      <c r="S381" s="244"/>
      <c r="T381" s="245"/>
      <c r="U381" s="13"/>
      <c r="V381" s="13"/>
      <c r="W381" s="13"/>
      <c r="X381" s="13"/>
      <c r="Y381" s="13"/>
      <c r="Z381" s="13"/>
      <c r="AA381" s="13"/>
      <c r="AB381" s="13"/>
      <c r="AC381" s="13"/>
      <c r="AD381" s="13"/>
      <c r="AE381" s="13"/>
      <c r="AT381" s="246" t="s">
        <v>146</v>
      </c>
      <c r="AU381" s="246" t="s">
        <v>89</v>
      </c>
      <c r="AV381" s="13" t="s">
        <v>89</v>
      </c>
      <c r="AW381" s="13" t="s">
        <v>38</v>
      </c>
      <c r="AX381" s="13" t="s">
        <v>79</v>
      </c>
      <c r="AY381" s="246" t="s">
        <v>135</v>
      </c>
    </row>
    <row r="382" spans="1:51" s="14" customFormat="1" ht="12">
      <c r="A382" s="14"/>
      <c r="B382" s="247"/>
      <c r="C382" s="248"/>
      <c r="D382" s="232" t="s">
        <v>146</v>
      </c>
      <c r="E382" s="249" t="s">
        <v>31</v>
      </c>
      <c r="F382" s="250" t="s">
        <v>148</v>
      </c>
      <c r="G382" s="248"/>
      <c r="H382" s="249" t="s">
        <v>31</v>
      </c>
      <c r="I382" s="251"/>
      <c r="J382" s="248"/>
      <c r="K382" s="248"/>
      <c r="L382" s="252"/>
      <c r="M382" s="253"/>
      <c r="N382" s="254"/>
      <c r="O382" s="254"/>
      <c r="P382" s="254"/>
      <c r="Q382" s="254"/>
      <c r="R382" s="254"/>
      <c r="S382" s="254"/>
      <c r="T382" s="255"/>
      <c r="U382" s="14"/>
      <c r="V382" s="14"/>
      <c r="W382" s="14"/>
      <c r="X382" s="14"/>
      <c r="Y382" s="14"/>
      <c r="Z382" s="14"/>
      <c r="AA382" s="14"/>
      <c r="AB382" s="14"/>
      <c r="AC382" s="14"/>
      <c r="AD382" s="14"/>
      <c r="AE382" s="14"/>
      <c r="AT382" s="256" t="s">
        <v>146</v>
      </c>
      <c r="AU382" s="256" t="s">
        <v>89</v>
      </c>
      <c r="AV382" s="14" t="s">
        <v>87</v>
      </c>
      <c r="AW382" s="14" t="s">
        <v>38</v>
      </c>
      <c r="AX382" s="14" t="s">
        <v>79</v>
      </c>
      <c r="AY382" s="256" t="s">
        <v>135</v>
      </c>
    </row>
    <row r="383" spans="1:51" s="15" customFormat="1" ht="12">
      <c r="A383" s="15"/>
      <c r="B383" s="257"/>
      <c r="C383" s="258"/>
      <c r="D383" s="232" t="s">
        <v>146</v>
      </c>
      <c r="E383" s="259" t="s">
        <v>31</v>
      </c>
      <c r="F383" s="260" t="s">
        <v>149</v>
      </c>
      <c r="G383" s="258"/>
      <c r="H383" s="261">
        <v>46</v>
      </c>
      <c r="I383" s="262"/>
      <c r="J383" s="258"/>
      <c r="K383" s="258"/>
      <c r="L383" s="263"/>
      <c r="M383" s="264"/>
      <c r="N383" s="265"/>
      <c r="O383" s="265"/>
      <c r="P383" s="265"/>
      <c r="Q383" s="265"/>
      <c r="R383" s="265"/>
      <c r="S383" s="265"/>
      <c r="T383" s="266"/>
      <c r="U383" s="15"/>
      <c r="V383" s="15"/>
      <c r="W383" s="15"/>
      <c r="X383" s="15"/>
      <c r="Y383" s="15"/>
      <c r="Z383" s="15"/>
      <c r="AA383" s="15"/>
      <c r="AB383" s="15"/>
      <c r="AC383" s="15"/>
      <c r="AD383" s="15"/>
      <c r="AE383" s="15"/>
      <c r="AT383" s="267" t="s">
        <v>146</v>
      </c>
      <c r="AU383" s="267" t="s">
        <v>89</v>
      </c>
      <c r="AV383" s="15" t="s">
        <v>142</v>
      </c>
      <c r="AW383" s="15" t="s">
        <v>38</v>
      </c>
      <c r="AX383" s="15" t="s">
        <v>87</v>
      </c>
      <c r="AY383" s="267" t="s">
        <v>135</v>
      </c>
    </row>
    <row r="384" spans="1:65" s="2" customFormat="1" ht="16.5" customHeight="1">
      <c r="A384" s="39"/>
      <c r="B384" s="40"/>
      <c r="C384" s="268" t="s">
        <v>526</v>
      </c>
      <c r="D384" s="268" t="s">
        <v>185</v>
      </c>
      <c r="E384" s="269" t="s">
        <v>527</v>
      </c>
      <c r="F384" s="270" t="s">
        <v>528</v>
      </c>
      <c r="G384" s="271" t="s">
        <v>350</v>
      </c>
      <c r="H384" s="272">
        <v>140.39</v>
      </c>
      <c r="I384" s="273"/>
      <c r="J384" s="274">
        <f>ROUND(I384*H384,2)</f>
        <v>0</v>
      </c>
      <c r="K384" s="270" t="s">
        <v>141</v>
      </c>
      <c r="L384" s="275"/>
      <c r="M384" s="276" t="s">
        <v>31</v>
      </c>
      <c r="N384" s="277" t="s">
        <v>50</v>
      </c>
      <c r="O384" s="85"/>
      <c r="P384" s="228">
        <f>O384*H384</f>
        <v>0</v>
      </c>
      <c r="Q384" s="228">
        <v>0.044</v>
      </c>
      <c r="R384" s="228">
        <f>Q384*H384</f>
        <v>6.177159999999999</v>
      </c>
      <c r="S384" s="228">
        <v>0</v>
      </c>
      <c r="T384" s="229">
        <f>S384*H384</f>
        <v>0</v>
      </c>
      <c r="U384" s="39"/>
      <c r="V384" s="39"/>
      <c r="W384" s="39"/>
      <c r="X384" s="39"/>
      <c r="Y384" s="39"/>
      <c r="Z384" s="39"/>
      <c r="AA384" s="39"/>
      <c r="AB384" s="39"/>
      <c r="AC384" s="39"/>
      <c r="AD384" s="39"/>
      <c r="AE384" s="39"/>
      <c r="AR384" s="230" t="s">
        <v>184</v>
      </c>
      <c r="AT384" s="230" t="s">
        <v>185</v>
      </c>
      <c r="AU384" s="230" t="s">
        <v>89</v>
      </c>
      <c r="AY384" s="18" t="s">
        <v>135</v>
      </c>
      <c r="BE384" s="231">
        <f>IF(N384="základní",J384,0)</f>
        <v>0</v>
      </c>
      <c r="BF384" s="231">
        <f>IF(N384="snížená",J384,0)</f>
        <v>0</v>
      </c>
      <c r="BG384" s="231">
        <f>IF(N384="zákl. přenesená",J384,0)</f>
        <v>0</v>
      </c>
      <c r="BH384" s="231">
        <f>IF(N384="sníž. přenesená",J384,0)</f>
        <v>0</v>
      </c>
      <c r="BI384" s="231">
        <f>IF(N384="nulová",J384,0)</f>
        <v>0</v>
      </c>
      <c r="BJ384" s="18" t="s">
        <v>87</v>
      </c>
      <c r="BK384" s="231">
        <f>ROUND(I384*H384,2)</f>
        <v>0</v>
      </c>
      <c r="BL384" s="18" t="s">
        <v>142</v>
      </c>
      <c r="BM384" s="230" t="s">
        <v>529</v>
      </c>
    </row>
    <row r="385" spans="1:51" s="13" customFormat="1" ht="12">
      <c r="A385" s="13"/>
      <c r="B385" s="236"/>
      <c r="C385" s="237"/>
      <c r="D385" s="232" t="s">
        <v>146</v>
      </c>
      <c r="E385" s="237"/>
      <c r="F385" s="239" t="s">
        <v>530</v>
      </c>
      <c r="G385" s="237"/>
      <c r="H385" s="240">
        <v>140.39</v>
      </c>
      <c r="I385" s="241"/>
      <c r="J385" s="237"/>
      <c r="K385" s="237"/>
      <c r="L385" s="242"/>
      <c r="M385" s="243"/>
      <c r="N385" s="244"/>
      <c r="O385" s="244"/>
      <c r="P385" s="244"/>
      <c r="Q385" s="244"/>
      <c r="R385" s="244"/>
      <c r="S385" s="244"/>
      <c r="T385" s="245"/>
      <c r="U385" s="13"/>
      <c r="V385" s="13"/>
      <c r="W385" s="13"/>
      <c r="X385" s="13"/>
      <c r="Y385" s="13"/>
      <c r="Z385" s="13"/>
      <c r="AA385" s="13"/>
      <c r="AB385" s="13"/>
      <c r="AC385" s="13"/>
      <c r="AD385" s="13"/>
      <c r="AE385" s="13"/>
      <c r="AT385" s="246" t="s">
        <v>146</v>
      </c>
      <c r="AU385" s="246" t="s">
        <v>89</v>
      </c>
      <c r="AV385" s="13" t="s">
        <v>89</v>
      </c>
      <c r="AW385" s="13" t="s">
        <v>4</v>
      </c>
      <c r="AX385" s="13" t="s">
        <v>87</v>
      </c>
      <c r="AY385" s="246" t="s">
        <v>135</v>
      </c>
    </row>
    <row r="386" spans="1:65" s="2" customFormat="1" ht="16.5" customHeight="1">
      <c r="A386" s="39"/>
      <c r="B386" s="40"/>
      <c r="C386" s="219" t="s">
        <v>531</v>
      </c>
      <c r="D386" s="219" t="s">
        <v>137</v>
      </c>
      <c r="E386" s="220" t="s">
        <v>532</v>
      </c>
      <c r="F386" s="221" t="s">
        <v>533</v>
      </c>
      <c r="G386" s="222" t="s">
        <v>350</v>
      </c>
      <c r="H386" s="223">
        <v>1</v>
      </c>
      <c r="I386" s="224"/>
      <c r="J386" s="225">
        <f>ROUND(I386*H386,2)</f>
        <v>0</v>
      </c>
      <c r="K386" s="221" t="s">
        <v>141</v>
      </c>
      <c r="L386" s="45"/>
      <c r="M386" s="226" t="s">
        <v>31</v>
      </c>
      <c r="N386" s="227" t="s">
        <v>50</v>
      </c>
      <c r="O386" s="85"/>
      <c r="P386" s="228">
        <f>O386*H386</f>
        <v>0</v>
      </c>
      <c r="Q386" s="228">
        <v>0.3351</v>
      </c>
      <c r="R386" s="228">
        <f>Q386*H386</f>
        <v>0.3351</v>
      </c>
      <c r="S386" s="228">
        <v>0</v>
      </c>
      <c r="T386" s="229">
        <f>S386*H386</f>
        <v>0</v>
      </c>
      <c r="U386" s="39"/>
      <c r="V386" s="39"/>
      <c r="W386" s="39"/>
      <c r="X386" s="39"/>
      <c r="Y386" s="39"/>
      <c r="Z386" s="39"/>
      <c r="AA386" s="39"/>
      <c r="AB386" s="39"/>
      <c r="AC386" s="39"/>
      <c r="AD386" s="39"/>
      <c r="AE386" s="39"/>
      <c r="AR386" s="230" t="s">
        <v>142</v>
      </c>
      <c r="AT386" s="230" t="s">
        <v>137</v>
      </c>
      <c r="AU386" s="230" t="s">
        <v>89</v>
      </c>
      <c r="AY386" s="18" t="s">
        <v>135</v>
      </c>
      <c r="BE386" s="231">
        <f>IF(N386="základní",J386,0)</f>
        <v>0</v>
      </c>
      <c r="BF386" s="231">
        <f>IF(N386="snížená",J386,0)</f>
        <v>0</v>
      </c>
      <c r="BG386" s="231">
        <f>IF(N386="zákl. přenesená",J386,0)</f>
        <v>0</v>
      </c>
      <c r="BH386" s="231">
        <f>IF(N386="sníž. přenesená",J386,0)</f>
        <v>0</v>
      </c>
      <c r="BI386" s="231">
        <f>IF(N386="nulová",J386,0)</f>
        <v>0</v>
      </c>
      <c r="BJ386" s="18" t="s">
        <v>87</v>
      </c>
      <c r="BK386" s="231">
        <f>ROUND(I386*H386,2)</f>
        <v>0</v>
      </c>
      <c r="BL386" s="18" t="s">
        <v>142</v>
      </c>
      <c r="BM386" s="230" t="s">
        <v>534</v>
      </c>
    </row>
    <row r="387" spans="1:47" s="2" customFormat="1" ht="12">
      <c r="A387" s="39"/>
      <c r="B387" s="40"/>
      <c r="C387" s="41"/>
      <c r="D387" s="232" t="s">
        <v>144</v>
      </c>
      <c r="E387" s="41"/>
      <c r="F387" s="233" t="s">
        <v>535</v>
      </c>
      <c r="G387" s="41"/>
      <c r="H387" s="41"/>
      <c r="I387" s="137"/>
      <c r="J387" s="41"/>
      <c r="K387" s="41"/>
      <c r="L387" s="45"/>
      <c r="M387" s="234"/>
      <c r="N387" s="235"/>
      <c r="O387" s="85"/>
      <c r="P387" s="85"/>
      <c r="Q387" s="85"/>
      <c r="R387" s="85"/>
      <c r="S387" s="85"/>
      <c r="T387" s="86"/>
      <c r="U387" s="39"/>
      <c r="V387" s="39"/>
      <c r="W387" s="39"/>
      <c r="X387" s="39"/>
      <c r="Y387" s="39"/>
      <c r="Z387" s="39"/>
      <c r="AA387" s="39"/>
      <c r="AB387" s="39"/>
      <c r="AC387" s="39"/>
      <c r="AD387" s="39"/>
      <c r="AE387" s="39"/>
      <c r="AT387" s="18" t="s">
        <v>144</v>
      </c>
      <c r="AU387" s="18" t="s">
        <v>89</v>
      </c>
    </row>
    <row r="388" spans="1:51" s="13" customFormat="1" ht="12">
      <c r="A388" s="13"/>
      <c r="B388" s="236"/>
      <c r="C388" s="237"/>
      <c r="D388" s="232" t="s">
        <v>146</v>
      </c>
      <c r="E388" s="238" t="s">
        <v>31</v>
      </c>
      <c r="F388" s="239" t="s">
        <v>87</v>
      </c>
      <c r="G388" s="237"/>
      <c r="H388" s="240">
        <v>1</v>
      </c>
      <c r="I388" s="241"/>
      <c r="J388" s="237"/>
      <c r="K388" s="237"/>
      <c r="L388" s="242"/>
      <c r="M388" s="243"/>
      <c r="N388" s="244"/>
      <c r="O388" s="244"/>
      <c r="P388" s="244"/>
      <c r="Q388" s="244"/>
      <c r="R388" s="244"/>
      <c r="S388" s="244"/>
      <c r="T388" s="245"/>
      <c r="U388" s="13"/>
      <c r="V388" s="13"/>
      <c r="W388" s="13"/>
      <c r="X388" s="13"/>
      <c r="Y388" s="13"/>
      <c r="Z388" s="13"/>
      <c r="AA388" s="13"/>
      <c r="AB388" s="13"/>
      <c r="AC388" s="13"/>
      <c r="AD388" s="13"/>
      <c r="AE388" s="13"/>
      <c r="AT388" s="246" t="s">
        <v>146</v>
      </c>
      <c r="AU388" s="246" t="s">
        <v>89</v>
      </c>
      <c r="AV388" s="13" t="s">
        <v>89</v>
      </c>
      <c r="AW388" s="13" t="s">
        <v>38</v>
      </c>
      <c r="AX388" s="13" t="s">
        <v>79</v>
      </c>
      <c r="AY388" s="246" t="s">
        <v>135</v>
      </c>
    </row>
    <row r="389" spans="1:51" s="14" customFormat="1" ht="12">
      <c r="A389" s="14"/>
      <c r="B389" s="247"/>
      <c r="C389" s="248"/>
      <c r="D389" s="232" t="s">
        <v>146</v>
      </c>
      <c r="E389" s="249" t="s">
        <v>31</v>
      </c>
      <c r="F389" s="250" t="s">
        <v>148</v>
      </c>
      <c r="G389" s="248"/>
      <c r="H389" s="249" t="s">
        <v>31</v>
      </c>
      <c r="I389" s="251"/>
      <c r="J389" s="248"/>
      <c r="K389" s="248"/>
      <c r="L389" s="252"/>
      <c r="M389" s="253"/>
      <c r="N389" s="254"/>
      <c r="O389" s="254"/>
      <c r="P389" s="254"/>
      <c r="Q389" s="254"/>
      <c r="R389" s="254"/>
      <c r="S389" s="254"/>
      <c r="T389" s="255"/>
      <c r="U389" s="14"/>
      <c r="V389" s="14"/>
      <c r="W389" s="14"/>
      <c r="X389" s="14"/>
      <c r="Y389" s="14"/>
      <c r="Z389" s="14"/>
      <c r="AA389" s="14"/>
      <c r="AB389" s="14"/>
      <c r="AC389" s="14"/>
      <c r="AD389" s="14"/>
      <c r="AE389" s="14"/>
      <c r="AT389" s="256" t="s">
        <v>146</v>
      </c>
      <c r="AU389" s="256" t="s">
        <v>89</v>
      </c>
      <c r="AV389" s="14" t="s">
        <v>87</v>
      </c>
      <c r="AW389" s="14" t="s">
        <v>38</v>
      </c>
      <c r="AX389" s="14" t="s">
        <v>79</v>
      </c>
      <c r="AY389" s="256" t="s">
        <v>135</v>
      </c>
    </row>
    <row r="390" spans="1:51" s="15" customFormat="1" ht="12">
      <c r="A390" s="15"/>
      <c r="B390" s="257"/>
      <c r="C390" s="258"/>
      <c r="D390" s="232" t="s">
        <v>146</v>
      </c>
      <c r="E390" s="259" t="s">
        <v>31</v>
      </c>
      <c r="F390" s="260" t="s">
        <v>149</v>
      </c>
      <c r="G390" s="258"/>
      <c r="H390" s="261">
        <v>1</v>
      </c>
      <c r="I390" s="262"/>
      <c r="J390" s="258"/>
      <c r="K390" s="258"/>
      <c r="L390" s="263"/>
      <c r="M390" s="264"/>
      <c r="N390" s="265"/>
      <c r="O390" s="265"/>
      <c r="P390" s="265"/>
      <c r="Q390" s="265"/>
      <c r="R390" s="265"/>
      <c r="S390" s="265"/>
      <c r="T390" s="266"/>
      <c r="U390" s="15"/>
      <c r="V390" s="15"/>
      <c r="W390" s="15"/>
      <c r="X390" s="15"/>
      <c r="Y390" s="15"/>
      <c r="Z390" s="15"/>
      <c r="AA390" s="15"/>
      <c r="AB390" s="15"/>
      <c r="AC390" s="15"/>
      <c r="AD390" s="15"/>
      <c r="AE390" s="15"/>
      <c r="AT390" s="267" t="s">
        <v>146</v>
      </c>
      <c r="AU390" s="267" t="s">
        <v>89</v>
      </c>
      <c r="AV390" s="15" t="s">
        <v>142</v>
      </c>
      <c r="AW390" s="15" t="s">
        <v>38</v>
      </c>
      <c r="AX390" s="15" t="s">
        <v>87</v>
      </c>
      <c r="AY390" s="267" t="s">
        <v>135</v>
      </c>
    </row>
    <row r="391" spans="1:65" s="2" customFormat="1" ht="16.5" customHeight="1">
      <c r="A391" s="39"/>
      <c r="B391" s="40"/>
      <c r="C391" s="268" t="s">
        <v>536</v>
      </c>
      <c r="D391" s="268" t="s">
        <v>185</v>
      </c>
      <c r="E391" s="269" t="s">
        <v>537</v>
      </c>
      <c r="F391" s="270" t="s">
        <v>538</v>
      </c>
      <c r="G391" s="271" t="s">
        <v>350</v>
      </c>
      <c r="H391" s="272">
        <v>1</v>
      </c>
      <c r="I391" s="273"/>
      <c r="J391" s="274">
        <f>ROUND(I391*H391,2)</f>
        <v>0</v>
      </c>
      <c r="K391" s="270" t="s">
        <v>141</v>
      </c>
      <c r="L391" s="275"/>
      <c r="M391" s="276" t="s">
        <v>31</v>
      </c>
      <c r="N391" s="277" t="s">
        <v>50</v>
      </c>
      <c r="O391" s="85"/>
      <c r="P391" s="228">
        <f>O391*H391</f>
        <v>0</v>
      </c>
      <c r="Q391" s="228">
        <v>0.083</v>
      </c>
      <c r="R391" s="228">
        <f>Q391*H391</f>
        <v>0.083</v>
      </c>
      <c r="S391" s="228">
        <v>0</v>
      </c>
      <c r="T391" s="229">
        <f>S391*H391</f>
        <v>0</v>
      </c>
      <c r="U391" s="39"/>
      <c r="V391" s="39"/>
      <c r="W391" s="39"/>
      <c r="X391" s="39"/>
      <c r="Y391" s="39"/>
      <c r="Z391" s="39"/>
      <c r="AA391" s="39"/>
      <c r="AB391" s="39"/>
      <c r="AC391" s="39"/>
      <c r="AD391" s="39"/>
      <c r="AE391" s="39"/>
      <c r="AR391" s="230" t="s">
        <v>184</v>
      </c>
      <c r="AT391" s="230" t="s">
        <v>185</v>
      </c>
      <c r="AU391" s="230" t="s">
        <v>89</v>
      </c>
      <c r="AY391" s="18" t="s">
        <v>135</v>
      </c>
      <c r="BE391" s="231">
        <f>IF(N391="základní",J391,0)</f>
        <v>0</v>
      </c>
      <c r="BF391" s="231">
        <f>IF(N391="snížená",J391,0)</f>
        <v>0</v>
      </c>
      <c r="BG391" s="231">
        <f>IF(N391="zákl. přenesená",J391,0)</f>
        <v>0</v>
      </c>
      <c r="BH391" s="231">
        <f>IF(N391="sníž. přenesená",J391,0)</f>
        <v>0</v>
      </c>
      <c r="BI391" s="231">
        <f>IF(N391="nulová",J391,0)</f>
        <v>0</v>
      </c>
      <c r="BJ391" s="18" t="s">
        <v>87</v>
      </c>
      <c r="BK391" s="231">
        <f>ROUND(I391*H391,2)</f>
        <v>0</v>
      </c>
      <c r="BL391" s="18" t="s">
        <v>142</v>
      </c>
      <c r="BM391" s="230" t="s">
        <v>539</v>
      </c>
    </row>
    <row r="392" spans="1:65" s="2" customFormat="1" ht="16.5" customHeight="1">
      <c r="A392" s="39"/>
      <c r="B392" s="40"/>
      <c r="C392" s="219" t="s">
        <v>540</v>
      </c>
      <c r="D392" s="219" t="s">
        <v>137</v>
      </c>
      <c r="E392" s="220" t="s">
        <v>541</v>
      </c>
      <c r="F392" s="221" t="s">
        <v>542</v>
      </c>
      <c r="G392" s="222" t="s">
        <v>350</v>
      </c>
      <c r="H392" s="223">
        <v>2</v>
      </c>
      <c r="I392" s="224"/>
      <c r="J392" s="225">
        <f>ROUND(I392*H392,2)</f>
        <v>0</v>
      </c>
      <c r="K392" s="221" t="s">
        <v>141</v>
      </c>
      <c r="L392" s="45"/>
      <c r="M392" s="226" t="s">
        <v>31</v>
      </c>
      <c r="N392" s="227" t="s">
        <v>50</v>
      </c>
      <c r="O392" s="85"/>
      <c r="P392" s="228">
        <f>O392*H392</f>
        <v>0</v>
      </c>
      <c r="Q392" s="228">
        <v>0.411</v>
      </c>
      <c r="R392" s="228">
        <f>Q392*H392</f>
        <v>0.822</v>
      </c>
      <c r="S392" s="228">
        <v>0</v>
      </c>
      <c r="T392" s="229">
        <f>S392*H392</f>
        <v>0</v>
      </c>
      <c r="U392" s="39"/>
      <c r="V392" s="39"/>
      <c r="W392" s="39"/>
      <c r="X392" s="39"/>
      <c r="Y392" s="39"/>
      <c r="Z392" s="39"/>
      <c r="AA392" s="39"/>
      <c r="AB392" s="39"/>
      <c r="AC392" s="39"/>
      <c r="AD392" s="39"/>
      <c r="AE392" s="39"/>
      <c r="AR392" s="230" t="s">
        <v>142</v>
      </c>
      <c r="AT392" s="230" t="s">
        <v>137</v>
      </c>
      <c r="AU392" s="230" t="s">
        <v>89</v>
      </c>
      <c r="AY392" s="18" t="s">
        <v>135</v>
      </c>
      <c r="BE392" s="231">
        <f>IF(N392="základní",J392,0)</f>
        <v>0</v>
      </c>
      <c r="BF392" s="231">
        <f>IF(N392="snížená",J392,0)</f>
        <v>0</v>
      </c>
      <c r="BG392" s="231">
        <f>IF(N392="zákl. přenesená",J392,0)</f>
        <v>0</v>
      </c>
      <c r="BH392" s="231">
        <f>IF(N392="sníž. přenesená",J392,0)</f>
        <v>0</v>
      </c>
      <c r="BI392" s="231">
        <f>IF(N392="nulová",J392,0)</f>
        <v>0</v>
      </c>
      <c r="BJ392" s="18" t="s">
        <v>87</v>
      </c>
      <c r="BK392" s="231">
        <f>ROUND(I392*H392,2)</f>
        <v>0</v>
      </c>
      <c r="BL392" s="18" t="s">
        <v>142</v>
      </c>
      <c r="BM392" s="230" t="s">
        <v>543</v>
      </c>
    </row>
    <row r="393" spans="1:47" s="2" customFormat="1" ht="12">
      <c r="A393" s="39"/>
      <c r="B393" s="40"/>
      <c r="C393" s="41"/>
      <c r="D393" s="232" t="s">
        <v>144</v>
      </c>
      <c r="E393" s="41"/>
      <c r="F393" s="233" t="s">
        <v>535</v>
      </c>
      <c r="G393" s="41"/>
      <c r="H393" s="41"/>
      <c r="I393" s="137"/>
      <c r="J393" s="41"/>
      <c r="K393" s="41"/>
      <c r="L393" s="45"/>
      <c r="M393" s="234"/>
      <c r="N393" s="235"/>
      <c r="O393" s="85"/>
      <c r="P393" s="85"/>
      <c r="Q393" s="85"/>
      <c r="R393" s="85"/>
      <c r="S393" s="85"/>
      <c r="T393" s="86"/>
      <c r="U393" s="39"/>
      <c r="V393" s="39"/>
      <c r="W393" s="39"/>
      <c r="X393" s="39"/>
      <c r="Y393" s="39"/>
      <c r="Z393" s="39"/>
      <c r="AA393" s="39"/>
      <c r="AB393" s="39"/>
      <c r="AC393" s="39"/>
      <c r="AD393" s="39"/>
      <c r="AE393" s="39"/>
      <c r="AT393" s="18" t="s">
        <v>144</v>
      </c>
      <c r="AU393" s="18" t="s">
        <v>89</v>
      </c>
    </row>
    <row r="394" spans="1:51" s="13" customFormat="1" ht="12">
      <c r="A394" s="13"/>
      <c r="B394" s="236"/>
      <c r="C394" s="237"/>
      <c r="D394" s="232" t="s">
        <v>146</v>
      </c>
      <c r="E394" s="238" t="s">
        <v>31</v>
      </c>
      <c r="F394" s="239" t="s">
        <v>89</v>
      </c>
      <c r="G394" s="237"/>
      <c r="H394" s="240">
        <v>2</v>
      </c>
      <c r="I394" s="241"/>
      <c r="J394" s="237"/>
      <c r="K394" s="237"/>
      <c r="L394" s="242"/>
      <c r="M394" s="243"/>
      <c r="N394" s="244"/>
      <c r="O394" s="244"/>
      <c r="P394" s="244"/>
      <c r="Q394" s="244"/>
      <c r="R394" s="244"/>
      <c r="S394" s="244"/>
      <c r="T394" s="245"/>
      <c r="U394" s="13"/>
      <c r="V394" s="13"/>
      <c r="W394" s="13"/>
      <c r="X394" s="13"/>
      <c r="Y394" s="13"/>
      <c r="Z394" s="13"/>
      <c r="AA394" s="13"/>
      <c r="AB394" s="13"/>
      <c r="AC394" s="13"/>
      <c r="AD394" s="13"/>
      <c r="AE394" s="13"/>
      <c r="AT394" s="246" t="s">
        <v>146</v>
      </c>
      <c r="AU394" s="246" t="s">
        <v>89</v>
      </c>
      <c r="AV394" s="13" t="s">
        <v>89</v>
      </c>
      <c r="AW394" s="13" t="s">
        <v>38</v>
      </c>
      <c r="AX394" s="13" t="s">
        <v>79</v>
      </c>
      <c r="AY394" s="246" t="s">
        <v>135</v>
      </c>
    </row>
    <row r="395" spans="1:51" s="14" customFormat="1" ht="12">
      <c r="A395" s="14"/>
      <c r="B395" s="247"/>
      <c r="C395" s="248"/>
      <c r="D395" s="232" t="s">
        <v>146</v>
      </c>
      <c r="E395" s="249" t="s">
        <v>31</v>
      </c>
      <c r="F395" s="250" t="s">
        <v>148</v>
      </c>
      <c r="G395" s="248"/>
      <c r="H395" s="249" t="s">
        <v>31</v>
      </c>
      <c r="I395" s="251"/>
      <c r="J395" s="248"/>
      <c r="K395" s="248"/>
      <c r="L395" s="252"/>
      <c r="M395" s="253"/>
      <c r="N395" s="254"/>
      <c r="O395" s="254"/>
      <c r="P395" s="254"/>
      <c r="Q395" s="254"/>
      <c r="R395" s="254"/>
      <c r="S395" s="254"/>
      <c r="T395" s="255"/>
      <c r="U395" s="14"/>
      <c r="V395" s="14"/>
      <c r="W395" s="14"/>
      <c r="X395" s="14"/>
      <c r="Y395" s="14"/>
      <c r="Z395" s="14"/>
      <c r="AA395" s="14"/>
      <c r="AB395" s="14"/>
      <c r="AC395" s="14"/>
      <c r="AD395" s="14"/>
      <c r="AE395" s="14"/>
      <c r="AT395" s="256" t="s">
        <v>146</v>
      </c>
      <c r="AU395" s="256" t="s">
        <v>89</v>
      </c>
      <c r="AV395" s="14" t="s">
        <v>87</v>
      </c>
      <c r="AW395" s="14" t="s">
        <v>38</v>
      </c>
      <c r="AX395" s="14" t="s">
        <v>79</v>
      </c>
      <c r="AY395" s="256" t="s">
        <v>135</v>
      </c>
    </row>
    <row r="396" spans="1:51" s="15" customFormat="1" ht="12">
      <c r="A396" s="15"/>
      <c r="B396" s="257"/>
      <c r="C396" s="258"/>
      <c r="D396" s="232" t="s">
        <v>146</v>
      </c>
      <c r="E396" s="259" t="s">
        <v>31</v>
      </c>
      <c r="F396" s="260" t="s">
        <v>149</v>
      </c>
      <c r="G396" s="258"/>
      <c r="H396" s="261">
        <v>2</v>
      </c>
      <c r="I396" s="262"/>
      <c r="J396" s="258"/>
      <c r="K396" s="258"/>
      <c r="L396" s="263"/>
      <c r="M396" s="264"/>
      <c r="N396" s="265"/>
      <c r="O396" s="265"/>
      <c r="P396" s="265"/>
      <c r="Q396" s="265"/>
      <c r="R396" s="265"/>
      <c r="S396" s="265"/>
      <c r="T396" s="266"/>
      <c r="U396" s="15"/>
      <c r="V396" s="15"/>
      <c r="W396" s="15"/>
      <c r="X396" s="15"/>
      <c r="Y396" s="15"/>
      <c r="Z396" s="15"/>
      <c r="AA396" s="15"/>
      <c r="AB396" s="15"/>
      <c r="AC396" s="15"/>
      <c r="AD396" s="15"/>
      <c r="AE396" s="15"/>
      <c r="AT396" s="267" t="s">
        <v>146</v>
      </c>
      <c r="AU396" s="267" t="s">
        <v>89</v>
      </c>
      <c r="AV396" s="15" t="s">
        <v>142</v>
      </c>
      <c r="AW396" s="15" t="s">
        <v>38</v>
      </c>
      <c r="AX396" s="15" t="s">
        <v>87</v>
      </c>
      <c r="AY396" s="267" t="s">
        <v>135</v>
      </c>
    </row>
    <row r="397" spans="1:65" s="2" customFormat="1" ht="16.5" customHeight="1">
      <c r="A397" s="39"/>
      <c r="B397" s="40"/>
      <c r="C397" s="268" t="s">
        <v>544</v>
      </c>
      <c r="D397" s="268" t="s">
        <v>185</v>
      </c>
      <c r="E397" s="269" t="s">
        <v>545</v>
      </c>
      <c r="F397" s="270" t="s">
        <v>546</v>
      </c>
      <c r="G397" s="271" t="s">
        <v>350</v>
      </c>
      <c r="H397" s="272">
        <v>2</v>
      </c>
      <c r="I397" s="273"/>
      <c r="J397" s="274">
        <f>ROUND(I397*H397,2)</f>
        <v>0</v>
      </c>
      <c r="K397" s="270" t="s">
        <v>141</v>
      </c>
      <c r="L397" s="275"/>
      <c r="M397" s="276" t="s">
        <v>31</v>
      </c>
      <c r="N397" s="277" t="s">
        <v>50</v>
      </c>
      <c r="O397" s="85"/>
      <c r="P397" s="228">
        <f>O397*H397</f>
        <v>0</v>
      </c>
      <c r="Q397" s="228">
        <v>0.035</v>
      </c>
      <c r="R397" s="228">
        <f>Q397*H397</f>
        <v>0.07</v>
      </c>
      <c r="S397" s="228">
        <v>0</v>
      </c>
      <c r="T397" s="229">
        <f>S397*H397</f>
        <v>0</v>
      </c>
      <c r="U397" s="39"/>
      <c r="V397" s="39"/>
      <c r="W397" s="39"/>
      <c r="X397" s="39"/>
      <c r="Y397" s="39"/>
      <c r="Z397" s="39"/>
      <c r="AA397" s="39"/>
      <c r="AB397" s="39"/>
      <c r="AC397" s="39"/>
      <c r="AD397" s="39"/>
      <c r="AE397" s="39"/>
      <c r="AR397" s="230" t="s">
        <v>184</v>
      </c>
      <c r="AT397" s="230" t="s">
        <v>185</v>
      </c>
      <c r="AU397" s="230" t="s">
        <v>89</v>
      </c>
      <c r="AY397" s="18" t="s">
        <v>135</v>
      </c>
      <c r="BE397" s="231">
        <f>IF(N397="základní",J397,0)</f>
        <v>0</v>
      </c>
      <c r="BF397" s="231">
        <f>IF(N397="snížená",J397,0)</f>
        <v>0</v>
      </c>
      <c r="BG397" s="231">
        <f>IF(N397="zákl. přenesená",J397,0)</f>
        <v>0</v>
      </c>
      <c r="BH397" s="231">
        <f>IF(N397="sníž. přenesená",J397,0)</f>
        <v>0</v>
      </c>
      <c r="BI397" s="231">
        <f>IF(N397="nulová",J397,0)</f>
        <v>0</v>
      </c>
      <c r="BJ397" s="18" t="s">
        <v>87</v>
      </c>
      <c r="BK397" s="231">
        <f>ROUND(I397*H397,2)</f>
        <v>0</v>
      </c>
      <c r="BL397" s="18" t="s">
        <v>142</v>
      </c>
      <c r="BM397" s="230" t="s">
        <v>547</v>
      </c>
    </row>
    <row r="398" spans="1:65" s="2" customFormat="1" ht="16.5" customHeight="1">
      <c r="A398" s="39"/>
      <c r="B398" s="40"/>
      <c r="C398" s="219" t="s">
        <v>548</v>
      </c>
      <c r="D398" s="219" t="s">
        <v>137</v>
      </c>
      <c r="E398" s="220" t="s">
        <v>549</v>
      </c>
      <c r="F398" s="221" t="s">
        <v>550</v>
      </c>
      <c r="G398" s="222" t="s">
        <v>140</v>
      </c>
      <c r="H398" s="223">
        <v>20</v>
      </c>
      <c r="I398" s="224"/>
      <c r="J398" s="225">
        <f>ROUND(I398*H398,2)</f>
        <v>0</v>
      </c>
      <c r="K398" s="221" t="s">
        <v>141</v>
      </c>
      <c r="L398" s="45"/>
      <c r="M398" s="226" t="s">
        <v>31</v>
      </c>
      <c r="N398" s="227" t="s">
        <v>50</v>
      </c>
      <c r="O398" s="85"/>
      <c r="P398" s="228">
        <f>O398*H398</f>
        <v>0</v>
      </c>
      <c r="Q398" s="228">
        <v>0.64023</v>
      </c>
      <c r="R398" s="228">
        <f>Q398*H398</f>
        <v>12.804599999999999</v>
      </c>
      <c r="S398" s="228">
        <v>0</v>
      </c>
      <c r="T398" s="229">
        <f>S398*H398</f>
        <v>0</v>
      </c>
      <c r="U398" s="39"/>
      <c r="V398" s="39"/>
      <c r="W398" s="39"/>
      <c r="X398" s="39"/>
      <c r="Y398" s="39"/>
      <c r="Z398" s="39"/>
      <c r="AA398" s="39"/>
      <c r="AB398" s="39"/>
      <c r="AC398" s="39"/>
      <c r="AD398" s="39"/>
      <c r="AE398" s="39"/>
      <c r="AR398" s="230" t="s">
        <v>142</v>
      </c>
      <c r="AT398" s="230" t="s">
        <v>137</v>
      </c>
      <c r="AU398" s="230" t="s">
        <v>89</v>
      </c>
      <c r="AY398" s="18" t="s">
        <v>135</v>
      </c>
      <c r="BE398" s="231">
        <f>IF(N398="základní",J398,0)</f>
        <v>0</v>
      </c>
      <c r="BF398" s="231">
        <f>IF(N398="snížená",J398,0)</f>
        <v>0</v>
      </c>
      <c r="BG398" s="231">
        <f>IF(N398="zákl. přenesená",J398,0)</f>
        <v>0</v>
      </c>
      <c r="BH398" s="231">
        <f>IF(N398="sníž. přenesená",J398,0)</f>
        <v>0</v>
      </c>
      <c r="BI398" s="231">
        <f>IF(N398="nulová",J398,0)</f>
        <v>0</v>
      </c>
      <c r="BJ398" s="18" t="s">
        <v>87</v>
      </c>
      <c r="BK398" s="231">
        <f>ROUND(I398*H398,2)</f>
        <v>0</v>
      </c>
      <c r="BL398" s="18" t="s">
        <v>142</v>
      </c>
      <c r="BM398" s="230" t="s">
        <v>551</v>
      </c>
    </row>
    <row r="399" spans="1:47" s="2" customFormat="1" ht="12">
      <c r="A399" s="39"/>
      <c r="B399" s="40"/>
      <c r="C399" s="41"/>
      <c r="D399" s="232" t="s">
        <v>144</v>
      </c>
      <c r="E399" s="41"/>
      <c r="F399" s="233" t="s">
        <v>552</v>
      </c>
      <c r="G399" s="41"/>
      <c r="H399" s="41"/>
      <c r="I399" s="137"/>
      <c r="J399" s="41"/>
      <c r="K399" s="41"/>
      <c r="L399" s="45"/>
      <c r="M399" s="234"/>
      <c r="N399" s="235"/>
      <c r="O399" s="85"/>
      <c r="P399" s="85"/>
      <c r="Q399" s="85"/>
      <c r="R399" s="85"/>
      <c r="S399" s="85"/>
      <c r="T399" s="86"/>
      <c r="U399" s="39"/>
      <c r="V399" s="39"/>
      <c r="W399" s="39"/>
      <c r="X399" s="39"/>
      <c r="Y399" s="39"/>
      <c r="Z399" s="39"/>
      <c r="AA399" s="39"/>
      <c r="AB399" s="39"/>
      <c r="AC399" s="39"/>
      <c r="AD399" s="39"/>
      <c r="AE399" s="39"/>
      <c r="AT399" s="18" t="s">
        <v>144</v>
      </c>
      <c r="AU399" s="18" t="s">
        <v>89</v>
      </c>
    </row>
    <row r="400" spans="1:51" s="13" customFormat="1" ht="12">
      <c r="A400" s="13"/>
      <c r="B400" s="236"/>
      <c r="C400" s="237"/>
      <c r="D400" s="232" t="s">
        <v>146</v>
      </c>
      <c r="E400" s="238" t="s">
        <v>31</v>
      </c>
      <c r="F400" s="239" t="s">
        <v>263</v>
      </c>
      <c r="G400" s="237"/>
      <c r="H400" s="240">
        <v>20</v>
      </c>
      <c r="I400" s="241"/>
      <c r="J400" s="237"/>
      <c r="K400" s="237"/>
      <c r="L400" s="242"/>
      <c r="M400" s="243"/>
      <c r="N400" s="244"/>
      <c r="O400" s="244"/>
      <c r="P400" s="244"/>
      <c r="Q400" s="244"/>
      <c r="R400" s="244"/>
      <c r="S400" s="244"/>
      <c r="T400" s="245"/>
      <c r="U400" s="13"/>
      <c r="V400" s="13"/>
      <c r="W400" s="13"/>
      <c r="X400" s="13"/>
      <c r="Y400" s="13"/>
      <c r="Z400" s="13"/>
      <c r="AA400" s="13"/>
      <c r="AB400" s="13"/>
      <c r="AC400" s="13"/>
      <c r="AD400" s="13"/>
      <c r="AE400" s="13"/>
      <c r="AT400" s="246" t="s">
        <v>146</v>
      </c>
      <c r="AU400" s="246" t="s">
        <v>89</v>
      </c>
      <c r="AV400" s="13" t="s">
        <v>89</v>
      </c>
      <c r="AW400" s="13" t="s">
        <v>38</v>
      </c>
      <c r="AX400" s="13" t="s">
        <v>79</v>
      </c>
      <c r="AY400" s="246" t="s">
        <v>135</v>
      </c>
    </row>
    <row r="401" spans="1:51" s="14" customFormat="1" ht="12">
      <c r="A401" s="14"/>
      <c r="B401" s="247"/>
      <c r="C401" s="248"/>
      <c r="D401" s="232" t="s">
        <v>146</v>
      </c>
      <c r="E401" s="249" t="s">
        <v>31</v>
      </c>
      <c r="F401" s="250" t="s">
        <v>148</v>
      </c>
      <c r="G401" s="248"/>
      <c r="H401" s="249" t="s">
        <v>31</v>
      </c>
      <c r="I401" s="251"/>
      <c r="J401" s="248"/>
      <c r="K401" s="248"/>
      <c r="L401" s="252"/>
      <c r="M401" s="253"/>
      <c r="N401" s="254"/>
      <c r="O401" s="254"/>
      <c r="P401" s="254"/>
      <c r="Q401" s="254"/>
      <c r="R401" s="254"/>
      <c r="S401" s="254"/>
      <c r="T401" s="255"/>
      <c r="U401" s="14"/>
      <c r="V401" s="14"/>
      <c r="W401" s="14"/>
      <c r="X401" s="14"/>
      <c r="Y401" s="14"/>
      <c r="Z401" s="14"/>
      <c r="AA401" s="14"/>
      <c r="AB401" s="14"/>
      <c r="AC401" s="14"/>
      <c r="AD401" s="14"/>
      <c r="AE401" s="14"/>
      <c r="AT401" s="256" t="s">
        <v>146</v>
      </c>
      <c r="AU401" s="256" t="s">
        <v>89</v>
      </c>
      <c r="AV401" s="14" t="s">
        <v>87</v>
      </c>
      <c r="AW401" s="14" t="s">
        <v>38</v>
      </c>
      <c r="AX401" s="14" t="s">
        <v>79</v>
      </c>
      <c r="AY401" s="256" t="s">
        <v>135</v>
      </c>
    </row>
    <row r="402" spans="1:51" s="15" customFormat="1" ht="12">
      <c r="A402" s="15"/>
      <c r="B402" s="257"/>
      <c r="C402" s="258"/>
      <c r="D402" s="232" t="s">
        <v>146</v>
      </c>
      <c r="E402" s="259" t="s">
        <v>31</v>
      </c>
      <c r="F402" s="260" t="s">
        <v>149</v>
      </c>
      <c r="G402" s="258"/>
      <c r="H402" s="261">
        <v>20</v>
      </c>
      <c r="I402" s="262"/>
      <c r="J402" s="258"/>
      <c r="K402" s="258"/>
      <c r="L402" s="263"/>
      <c r="M402" s="264"/>
      <c r="N402" s="265"/>
      <c r="O402" s="265"/>
      <c r="P402" s="265"/>
      <c r="Q402" s="265"/>
      <c r="R402" s="265"/>
      <c r="S402" s="265"/>
      <c r="T402" s="266"/>
      <c r="U402" s="15"/>
      <c r="V402" s="15"/>
      <c r="W402" s="15"/>
      <c r="X402" s="15"/>
      <c r="Y402" s="15"/>
      <c r="Z402" s="15"/>
      <c r="AA402" s="15"/>
      <c r="AB402" s="15"/>
      <c r="AC402" s="15"/>
      <c r="AD402" s="15"/>
      <c r="AE402" s="15"/>
      <c r="AT402" s="267" t="s">
        <v>146</v>
      </c>
      <c r="AU402" s="267" t="s">
        <v>89</v>
      </c>
      <c r="AV402" s="15" t="s">
        <v>142</v>
      </c>
      <c r="AW402" s="15" t="s">
        <v>38</v>
      </c>
      <c r="AX402" s="15" t="s">
        <v>87</v>
      </c>
      <c r="AY402" s="267" t="s">
        <v>135</v>
      </c>
    </row>
    <row r="403" spans="1:65" s="2" customFormat="1" ht="16.5" customHeight="1">
      <c r="A403" s="39"/>
      <c r="B403" s="40"/>
      <c r="C403" s="219" t="s">
        <v>553</v>
      </c>
      <c r="D403" s="219" t="s">
        <v>137</v>
      </c>
      <c r="E403" s="220" t="s">
        <v>554</v>
      </c>
      <c r="F403" s="221" t="s">
        <v>555</v>
      </c>
      <c r="G403" s="222" t="s">
        <v>350</v>
      </c>
      <c r="H403" s="223">
        <v>5</v>
      </c>
      <c r="I403" s="224"/>
      <c r="J403" s="225">
        <f>ROUND(I403*H403,2)</f>
        <v>0</v>
      </c>
      <c r="K403" s="221" t="s">
        <v>141</v>
      </c>
      <c r="L403" s="45"/>
      <c r="M403" s="226" t="s">
        <v>31</v>
      </c>
      <c r="N403" s="227" t="s">
        <v>50</v>
      </c>
      <c r="O403" s="85"/>
      <c r="P403" s="228">
        <f>O403*H403</f>
        <v>0</v>
      </c>
      <c r="Q403" s="228">
        <v>0.00112</v>
      </c>
      <c r="R403" s="228">
        <f>Q403*H403</f>
        <v>0.005599999999999999</v>
      </c>
      <c r="S403" s="228">
        <v>0</v>
      </c>
      <c r="T403" s="229">
        <f>S403*H403</f>
        <v>0</v>
      </c>
      <c r="U403" s="39"/>
      <c r="V403" s="39"/>
      <c r="W403" s="39"/>
      <c r="X403" s="39"/>
      <c r="Y403" s="39"/>
      <c r="Z403" s="39"/>
      <c r="AA403" s="39"/>
      <c r="AB403" s="39"/>
      <c r="AC403" s="39"/>
      <c r="AD403" s="39"/>
      <c r="AE403" s="39"/>
      <c r="AR403" s="230" t="s">
        <v>142</v>
      </c>
      <c r="AT403" s="230" t="s">
        <v>137</v>
      </c>
      <c r="AU403" s="230" t="s">
        <v>89</v>
      </c>
      <c r="AY403" s="18" t="s">
        <v>135</v>
      </c>
      <c r="BE403" s="231">
        <f>IF(N403="základní",J403,0)</f>
        <v>0</v>
      </c>
      <c r="BF403" s="231">
        <f>IF(N403="snížená",J403,0)</f>
        <v>0</v>
      </c>
      <c r="BG403" s="231">
        <f>IF(N403="zákl. přenesená",J403,0)</f>
        <v>0</v>
      </c>
      <c r="BH403" s="231">
        <f>IF(N403="sníž. přenesená",J403,0)</f>
        <v>0</v>
      </c>
      <c r="BI403" s="231">
        <f>IF(N403="nulová",J403,0)</f>
        <v>0</v>
      </c>
      <c r="BJ403" s="18" t="s">
        <v>87</v>
      </c>
      <c r="BK403" s="231">
        <f>ROUND(I403*H403,2)</f>
        <v>0</v>
      </c>
      <c r="BL403" s="18" t="s">
        <v>142</v>
      </c>
      <c r="BM403" s="230" t="s">
        <v>556</v>
      </c>
    </row>
    <row r="404" spans="1:47" s="2" customFormat="1" ht="12">
      <c r="A404" s="39"/>
      <c r="B404" s="40"/>
      <c r="C404" s="41"/>
      <c r="D404" s="232" t="s">
        <v>144</v>
      </c>
      <c r="E404" s="41"/>
      <c r="F404" s="233" t="s">
        <v>557</v>
      </c>
      <c r="G404" s="41"/>
      <c r="H404" s="41"/>
      <c r="I404" s="137"/>
      <c r="J404" s="41"/>
      <c r="K404" s="41"/>
      <c r="L404" s="45"/>
      <c r="M404" s="234"/>
      <c r="N404" s="235"/>
      <c r="O404" s="85"/>
      <c r="P404" s="85"/>
      <c r="Q404" s="85"/>
      <c r="R404" s="85"/>
      <c r="S404" s="85"/>
      <c r="T404" s="86"/>
      <c r="U404" s="39"/>
      <c r="V404" s="39"/>
      <c r="W404" s="39"/>
      <c r="X404" s="39"/>
      <c r="Y404" s="39"/>
      <c r="Z404" s="39"/>
      <c r="AA404" s="39"/>
      <c r="AB404" s="39"/>
      <c r="AC404" s="39"/>
      <c r="AD404" s="39"/>
      <c r="AE404" s="39"/>
      <c r="AT404" s="18" t="s">
        <v>144</v>
      </c>
      <c r="AU404" s="18" t="s">
        <v>89</v>
      </c>
    </row>
    <row r="405" spans="1:51" s="13" customFormat="1" ht="12">
      <c r="A405" s="13"/>
      <c r="B405" s="236"/>
      <c r="C405" s="237"/>
      <c r="D405" s="232" t="s">
        <v>146</v>
      </c>
      <c r="E405" s="238" t="s">
        <v>31</v>
      </c>
      <c r="F405" s="239" t="s">
        <v>167</v>
      </c>
      <c r="G405" s="237"/>
      <c r="H405" s="240">
        <v>5</v>
      </c>
      <c r="I405" s="241"/>
      <c r="J405" s="237"/>
      <c r="K405" s="237"/>
      <c r="L405" s="242"/>
      <c r="M405" s="243"/>
      <c r="N405" s="244"/>
      <c r="O405" s="244"/>
      <c r="P405" s="244"/>
      <c r="Q405" s="244"/>
      <c r="R405" s="244"/>
      <c r="S405" s="244"/>
      <c r="T405" s="245"/>
      <c r="U405" s="13"/>
      <c r="V405" s="13"/>
      <c r="W405" s="13"/>
      <c r="X405" s="13"/>
      <c r="Y405" s="13"/>
      <c r="Z405" s="13"/>
      <c r="AA405" s="13"/>
      <c r="AB405" s="13"/>
      <c r="AC405" s="13"/>
      <c r="AD405" s="13"/>
      <c r="AE405" s="13"/>
      <c r="AT405" s="246" t="s">
        <v>146</v>
      </c>
      <c r="AU405" s="246" t="s">
        <v>89</v>
      </c>
      <c r="AV405" s="13" t="s">
        <v>89</v>
      </c>
      <c r="AW405" s="13" t="s">
        <v>38</v>
      </c>
      <c r="AX405" s="13" t="s">
        <v>79</v>
      </c>
      <c r="AY405" s="246" t="s">
        <v>135</v>
      </c>
    </row>
    <row r="406" spans="1:51" s="14" customFormat="1" ht="12">
      <c r="A406" s="14"/>
      <c r="B406" s="247"/>
      <c r="C406" s="248"/>
      <c r="D406" s="232" t="s">
        <v>146</v>
      </c>
      <c r="E406" s="249" t="s">
        <v>31</v>
      </c>
      <c r="F406" s="250" t="s">
        <v>148</v>
      </c>
      <c r="G406" s="248"/>
      <c r="H406" s="249" t="s">
        <v>31</v>
      </c>
      <c r="I406" s="251"/>
      <c r="J406" s="248"/>
      <c r="K406" s="248"/>
      <c r="L406" s="252"/>
      <c r="M406" s="253"/>
      <c r="N406" s="254"/>
      <c r="O406" s="254"/>
      <c r="P406" s="254"/>
      <c r="Q406" s="254"/>
      <c r="R406" s="254"/>
      <c r="S406" s="254"/>
      <c r="T406" s="255"/>
      <c r="U406" s="14"/>
      <c r="V406" s="14"/>
      <c r="W406" s="14"/>
      <c r="X406" s="14"/>
      <c r="Y406" s="14"/>
      <c r="Z406" s="14"/>
      <c r="AA406" s="14"/>
      <c r="AB406" s="14"/>
      <c r="AC406" s="14"/>
      <c r="AD406" s="14"/>
      <c r="AE406" s="14"/>
      <c r="AT406" s="256" t="s">
        <v>146</v>
      </c>
      <c r="AU406" s="256" t="s">
        <v>89</v>
      </c>
      <c r="AV406" s="14" t="s">
        <v>87</v>
      </c>
      <c r="AW406" s="14" t="s">
        <v>38</v>
      </c>
      <c r="AX406" s="14" t="s">
        <v>79</v>
      </c>
      <c r="AY406" s="256" t="s">
        <v>135</v>
      </c>
    </row>
    <row r="407" spans="1:51" s="15" customFormat="1" ht="12">
      <c r="A407" s="15"/>
      <c r="B407" s="257"/>
      <c r="C407" s="258"/>
      <c r="D407" s="232" t="s">
        <v>146</v>
      </c>
      <c r="E407" s="259" t="s">
        <v>31</v>
      </c>
      <c r="F407" s="260" t="s">
        <v>149</v>
      </c>
      <c r="G407" s="258"/>
      <c r="H407" s="261">
        <v>5</v>
      </c>
      <c r="I407" s="262"/>
      <c r="J407" s="258"/>
      <c r="K407" s="258"/>
      <c r="L407" s="263"/>
      <c r="M407" s="264"/>
      <c r="N407" s="265"/>
      <c r="O407" s="265"/>
      <c r="P407" s="265"/>
      <c r="Q407" s="265"/>
      <c r="R407" s="265"/>
      <c r="S407" s="265"/>
      <c r="T407" s="266"/>
      <c r="U407" s="15"/>
      <c r="V407" s="15"/>
      <c r="W407" s="15"/>
      <c r="X407" s="15"/>
      <c r="Y407" s="15"/>
      <c r="Z407" s="15"/>
      <c r="AA407" s="15"/>
      <c r="AB407" s="15"/>
      <c r="AC407" s="15"/>
      <c r="AD407" s="15"/>
      <c r="AE407" s="15"/>
      <c r="AT407" s="267" t="s">
        <v>146</v>
      </c>
      <c r="AU407" s="267" t="s">
        <v>89</v>
      </c>
      <c r="AV407" s="15" t="s">
        <v>142</v>
      </c>
      <c r="AW407" s="15" t="s">
        <v>38</v>
      </c>
      <c r="AX407" s="15" t="s">
        <v>87</v>
      </c>
      <c r="AY407" s="267" t="s">
        <v>135</v>
      </c>
    </row>
    <row r="408" spans="1:65" s="2" customFormat="1" ht="16.5" customHeight="1">
      <c r="A408" s="39"/>
      <c r="B408" s="40"/>
      <c r="C408" s="268" t="s">
        <v>558</v>
      </c>
      <c r="D408" s="268" t="s">
        <v>185</v>
      </c>
      <c r="E408" s="269" t="s">
        <v>559</v>
      </c>
      <c r="F408" s="270" t="s">
        <v>560</v>
      </c>
      <c r="G408" s="271" t="s">
        <v>350</v>
      </c>
      <c r="H408" s="272">
        <v>5</v>
      </c>
      <c r="I408" s="273"/>
      <c r="J408" s="274">
        <f>ROUND(I408*H408,2)</f>
        <v>0</v>
      </c>
      <c r="K408" s="270" t="s">
        <v>141</v>
      </c>
      <c r="L408" s="275"/>
      <c r="M408" s="276" t="s">
        <v>31</v>
      </c>
      <c r="N408" s="277" t="s">
        <v>50</v>
      </c>
      <c r="O408" s="85"/>
      <c r="P408" s="228">
        <f>O408*H408</f>
        <v>0</v>
      </c>
      <c r="Q408" s="228">
        <v>0.01</v>
      </c>
      <c r="R408" s="228">
        <f>Q408*H408</f>
        <v>0.05</v>
      </c>
      <c r="S408" s="228">
        <v>0</v>
      </c>
      <c r="T408" s="229">
        <f>S408*H408</f>
        <v>0</v>
      </c>
      <c r="U408" s="39"/>
      <c r="V408" s="39"/>
      <c r="W408" s="39"/>
      <c r="X408" s="39"/>
      <c r="Y408" s="39"/>
      <c r="Z408" s="39"/>
      <c r="AA408" s="39"/>
      <c r="AB408" s="39"/>
      <c r="AC408" s="39"/>
      <c r="AD408" s="39"/>
      <c r="AE408" s="39"/>
      <c r="AR408" s="230" t="s">
        <v>184</v>
      </c>
      <c r="AT408" s="230" t="s">
        <v>185</v>
      </c>
      <c r="AU408" s="230" t="s">
        <v>89</v>
      </c>
      <c r="AY408" s="18" t="s">
        <v>135</v>
      </c>
      <c r="BE408" s="231">
        <f>IF(N408="základní",J408,0)</f>
        <v>0</v>
      </c>
      <c r="BF408" s="231">
        <f>IF(N408="snížená",J408,0)</f>
        <v>0</v>
      </c>
      <c r="BG408" s="231">
        <f>IF(N408="zákl. přenesená",J408,0)</f>
        <v>0</v>
      </c>
      <c r="BH408" s="231">
        <f>IF(N408="sníž. přenesená",J408,0)</f>
        <v>0</v>
      </c>
      <c r="BI408" s="231">
        <f>IF(N408="nulová",J408,0)</f>
        <v>0</v>
      </c>
      <c r="BJ408" s="18" t="s">
        <v>87</v>
      </c>
      <c r="BK408" s="231">
        <f>ROUND(I408*H408,2)</f>
        <v>0</v>
      </c>
      <c r="BL408" s="18" t="s">
        <v>142</v>
      </c>
      <c r="BM408" s="230" t="s">
        <v>561</v>
      </c>
    </row>
    <row r="409" spans="1:65" s="2" customFormat="1" ht="16.5" customHeight="1">
      <c r="A409" s="39"/>
      <c r="B409" s="40"/>
      <c r="C409" s="219" t="s">
        <v>562</v>
      </c>
      <c r="D409" s="219" t="s">
        <v>137</v>
      </c>
      <c r="E409" s="220" t="s">
        <v>563</v>
      </c>
      <c r="F409" s="221" t="s">
        <v>564</v>
      </c>
      <c r="G409" s="222" t="s">
        <v>350</v>
      </c>
      <c r="H409" s="223">
        <v>12</v>
      </c>
      <c r="I409" s="224"/>
      <c r="J409" s="225">
        <f>ROUND(I409*H409,2)</f>
        <v>0</v>
      </c>
      <c r="K409" s="221" t="s">
        <v>141</v>
      </c>
      <c r="L409" s="45"/>
      <c r="M409" s="226" t="s">
        <v>31</v>
      </c>
      <c r="N409" s="227" t="s">
        <v>50</v>
      </c>
      <c r="O409" s="85"/>
      <c r="P409" s="228">
        <f>O409*H409</f>
        <v>0</v>
      </c>
      <c r="Q409" s="228">
        <v>0.35744</v>
      </c>
      <c r="R409" s="228">
        <f>Q409*H409</f>
        <v>4.28928</v>
      </c>
      <c r="S409" s="228">
        <v>0</v>
      </c>
      <c r="T409" s="229">
        <f>S409*H409</f>
        <v>0</v>
      </c>
      <c r="U409" s="39"/>
      <c r="V409" s="39"/>
      <c r="W409" s="39"/>
      <c r="X409" s="39"/>
      <c r="Y409" s="39"/>
      <c r="Z409" s="39"/>
      <c r="AA409" s="39"/>
      <c r="AB409" s="39"/>
      <c r="AC409" s="39"/>
      <c r="AD409" s="39"/>
      <c r="AE409" s="39"/>
      <c r="AR409" s="230" t="s">
        <v>142</v>
      </c>
      <c r="AT409" s="230" t="s">
        <v>137</v>
      </c>
      <c r="AU409" s="230" t="s">
        <v>89</v>
      </c>
      <c r="AY409" s="18" t="s">
        <v>135</v>
      </c>
      <c r="BE409" s="231">
        <f>IF(N409="základní",J409,0)</f>
        <v>0</v>
      </c>
      <c r="BF409" s="231">
        <f>IF(N409="snížená",J409,0)</f>
        <v>0</v>
      </c>
      <c r="BG409" s="231">
        <f>IF(N409="zákl. přenesená",J409,0)</f>
        <v>0</v>
      </c>
      <c r="BH409" s="231">
        <f>IF(N409="sníž. přenesená",J409,0)</f>
        <v>0</v>
      </c>
      <c r="BI409" s="231">
        <f>IF(N409="nulová",J409,0)</f>
        <v>0</v>
      </c>
      <c r="BJ409" s="18" t="s">
        <v>87</v>
      </c>
      <c r="BK409" s="231">
        <f>ROUND(I409*H409,2)</f>
        <v>0</v>
      </c>
      <c r="BL409" s="18" t="s">
        <v>142</v>
      </c>
      <c r="BM409" s="230" t="s">
        <v>565</v>
      </c>
    </row>
    <row r="410" spans="1:47" s="2" customFormat="1" ht="12">
      <c r="A410" s="39"/>
      <c r="B410" s="40"/>
      <c r="C410" s="41"/>
      <c r="D410" s="232" t="s">
        <v>144</v>
      </c>
      <c r="E410" s="41"/>
      <c r="F410" s="233" t="s">
        <v>566</v>
      </c>
      <c r="G410" s="41"/>
      <c r="H410" s="41"/>
      <c r="I410" s="137"/>
      <c r="J410" s="41"/>
      <c r="K410" s="41"/>
      <c r="L410" s="45"/>
      <c r="M410" s="234"/>
      <c r="N410" s="235"/>
      <c r="O410" s="85"/>
      <c r="P410" s="85"/>
      <c r="Q410" s="85"/>
      <c r="R410" s="85"/>
      <c r="S410" s="85"/>
      <c r="T410" s="86"/>
      <c r="U410" s="39"/>
      <c r="V410" s="39"/>
      <c r="W410" s="39"/>
      <c r="X410" s="39"/>
      <c r="Y410" s="39"/>
      <c r="Z410" s="39"/>
      <c r="AA410" s="39"/>
      <c r="AB410" s="39"/>
      <c r="AC410" s="39"/>
      <c r="AD410" s="39"/>
      <c r="AE410" s="39"/>
      <c r="AT410" s="18" t="s">
        <v>144</v>
      </c>
      <c r="AU410" s="18" t="s">
        <v>89</v>
      </c>
    </row>
    <row r="411" spans="1:51" s="13" customFormat="1" ht="12">
      <c r="A411" s="13"/>
      <c r="B411" s="236"/>
      <c r="C411" s="237"/>
      <c r="D411" s="232" t="s">
        <v>146</v>
      </c>
      <c r="E411" s="238" t="s">
        <v>31</v>
      </c>
      <c r="F411" s="239" t="s">
        <v>206</v>
      </c>
      <c r="G411" s="237"/>
      <c r="H411" s="240">
        <v>12</v>
      </c>
      <c r="I411" s="241"/>
      <c r="J411" s="237"/>
      <c r="K411" s="237"/>
      <c r="L411" s="242"/>
      <c r="M411" s="243"/>
      <c r="N411" s="244"/>
      <c r="O411" s="244"/>
      <c r="P411" s="244"/>
      <c r="Q411" s="244"/>
      <c r="R411" s="244"/>
      <c r="S411" s="244"/>
      <c r="T411" s="245"/>
      <c r="U411" s="13"/>
      <c r="V411" s="13"/>
      <c r="W411" s="13"/>
      <c r="X411" s="13"/>
      <c r="Y411" s="13"/>
      <c r="Z411" s="13"/>
      <c r="AA411" s="13"/>
      <c r="AB411" s="13"/>
      <c r="AC411" s="13"/>
      <c r="AD411" s="13"/>
      <c r="AE411" s="13"/>
      <c r="AT411" s="246" t="s">
        <v>146</v>
      </c>
      <c r="AU411" s="246" t="s">
        <v>89</v>
      </c>
      <c r="AV411" s="13" t="s">
        <v>89</v>
      </c>
      <c r="AW411" s="13" t="s">
        <v>38</v>
      </c>
      <c r="AX411" s="13" t="s">
        <v>79</v>
      </c>
      <c r="AY411" s="246" t="s">
        <v>135</v>
      </c>
    </row>
    <row r="412" spans="1:51" s="14" customFormat="1" ht="12">
      <c r="A412" s="14"/>
      <c r="B412" s="247"/>
      <c r="C412" s="248"/>
      <c r="D412" s="232" t="s">
        <v>146</v>
      </c>
      <c r="E412" s="249" t="s">
        <v>31</v>
      </c>
      <c r="F412" s="250" t="s">
        <v>148</v>
      </c>
      <c r="G412" s="248"/>
      <c r="H412" s="249" t="s">
        <v>31</v>
      </c>
      <c r="I412" s="251"/>
      <c r="J412" s="248"/>
      <c r="K412" s="248"/>
      <c r="L412" s="252"/>
      <c r="M412" s="253"/>
      <c r="N412" s="254"/>
      <c r="O412" s="254"/>
      <c r="P412" s="254"/>
      <c r="Q412" s="254"/>
      <c r="R412" s="254"/>
      <c r="S412" s="254"/>
      <c r="T412" s="255"/>
      <c r="U412" s="14"/>
      <c r="V412" s="14"/>
      <c r="W412" s="14"/>
      <c r="X412" s="14"/>
      <c r="Y412" s="14"/>
      <c r="Z412" s="14"/>
      <c r="AA412" s="14"/>
      <c r="AB412" s="14"/>
      <c r="AC412" s="14"/>
      <c r="AD412" s="14"/>
      <c r="AE412" s="14"/>
      <c r="AT412" s="256" t="s">
        <v>146</v>
      </c>
      <c r="AU412" s="256" t="s">
        <v>89</v>
      </c>
      <c r="AV412" s="14" t="s">
        <v>87</v>
      </c>
      <c r="AW412" s="14" t="s">
        <v>38</v>
      </c>
      <c r="AX412" s="14" t="s">
        <v>79</v>
      </c>
      <c r="AY412" s="256" t="s">
        <v>135</v>
      </c>
    </row>
    <row r="413" spans="1:51" s="15" customFormat="1" ht="12">
      <c r="A413" s="15"/>
      <c r="B413" s="257"/>
      <c r="C413" s="258"/>
      <c r="D413" s="232" t="s">
        <v>146</v>
      </c>
      <c r="E413" s="259" t="s">
        <v>31</v>
      </c>
      <c r="F413" s="260" t="s">
        <v>149</v>
      </c>
      <c r="G413" s="258"/>
      <c r="H413" s="261">
        <v>12</v>
      </c>
      <c r="I413" s="262"/>
      <c r="J413" s="258"/>
      <c r="K413" s="258"/>
      <c r="L413" s="263"/>
      <c r="M413" s="264"/>
      <c r="N413" s="265"/>
      <c r="O413" s="265"/>
      <c r="P413" s="265"/>
      <c r="Q413" s="265"/>
      <c r="R413" s="265"/>
      <c r="S413" s="265"/>
      <c r="T413" s="266"/>
      <c r="U413" s="15"/>
      <c r="V413" s="15"/>
      <c r="W413" s="15"/>
      <c r="X413" s="15"/>
      <c r="Y413" s="15"/>
      <c r="Z413" s="15"/>
      <c r="AA413" s="15"/>
      <c r="AB413" s="15"/>
      <c r="AC413" s="15"/>
      <c r="AD413" s="15"/>
      <c r="AE413" s="15"/>
      <c r="AT413" s="267" t="s">
        <v>146</v>
      </c>
      <c r="AU413" s="267" t="s">
        <v>89</v>
      </c>
      <c r="AV413" s="15" t="s">
        <v>142</v>
      </c>
      <c r="AW413" s="15" t="s">
        <v>38</v>
      </c>
      <c r="AX413" s="15" t="s">
        <v>87</v>
      </c>
      <c r="AY413" s="267" t="s">
        <v>135</v>
      </c>
    </row>
    <row r="414" spans="1:65" s="2" customFormat="1" ht="16.5" customHeight="1">
      <c r="A414" s="39"/>
      <c r="B414" s="40"/>
      <c r="C414" s="268" t="s">
        <v>436</v>
      </c>
      <c r="D414" s="268" t="s">
        <v>185</v>
      </c>
      <c r="E414" s="269" t="s">
        <v>567</v>
      </c>
      <c r="F414" s="270" t="s">
        <v>568</v>
      </c>
      <c r="G414" s="271" t="s">
        <v>350</v>
      </c>
      <c r="H414" s="272">
        <v>12</v>
      </c>
      <c r="I414" s="273"/>
      <c r="J414" s="274">
        <f>ROUND(I414*H414,2)</f>
        <v>0</v>
      </c>
      <c r="K414" s="270" t="s">
        <v>141</v>
      </c>
      <c r="L414" s="275"/>
      <c r="M414" s="276" t="s">
        <v>31</v>
      </c>
      <c r="N414" s="277" t="s">
        <v>50</v>
      </c>
      <c r="O414" s="85"/>
      <c r="P414" s="228">
        <f>O414*H414</f>
        <v>0</v>
      </c>
      <c r="Q414" s="228">
        <v>0.07</v>
      </c>
      <c r="R414" s="228">
        <f>Q414*H414</f>
        <v>0.8400000000000001</v>
      </c>
      <c r="S414" s="228">
        <v>0</v>
      </c>
      <c r="T414" s="229">
        <f>S414*H414</f>
        <v>0</v>
      </c>
      <c r="U414" s="39"/>
      <c r="V414" s="39"/>
      <c r="W414" s="39"/>
      <c r="X414" s="39"/>
      <c r="Y414" s="39"/>
      <c r="Z414" s="39"/>
      <c r="AA414" s="39"/>
      <c r="AB414" s="39"/>
      <c r="AC414" s="39"/>
      <c r="AD414" s="39"/>
      <c r="AE414" s="39"/>
      <c r="AR414" s="230" t="s">
        <v>184</v>
      </c>
      <c r="AT414" s="230" t="s">
        <v>185</v>
      </c>
      <c r="AU414" s="230" t="s">
        <v>89</v>
      </c>
      <c r="AY414" s="18" t="s">
        <v>135</v>
      </c>
      <c r="BE414" s="231">
        <f>IF(N414="základní",J414,0)</f>
        <v>0</v>
      </c>
      <c r="BF414" s="231">
        <f>IF(N414="snížená",J414,0)</f>
        <v>0</v>
      </c>
      <c r="BG414" s="231">
        <f>IF(N414="zákl. přenesená",J414,0)</f>
        <v>0</v>
      </c>
      <c r="BH414" s="231">
        <f>IF(N414="sníž. přenesená",J414,0)</f>
        <v>0</v>
      </c>
      <c r="BI414" s="231">
        <f>IF(N414="nulová",J414,0)</f>
        <v>0</v>
      </c>
      <c r="BJ414" s="18" t="s">
        <v>87</v>
      </c>
      <c r="BK414" s="231">
        <f>ROUND(I414*H414,2)</f>
        <v>0</v>
      </c>
      <c r="BL414" s="18" t="s">
        <v>142</v>
      </c>
      <c r="BM414" s="230" t="s">
        <v>569</v>
      </c>
    </row>
    <row r="415" spans="1:65" s="2" customFormat="1" ht="16.5" customHeight="1">
      <c r="A415" s="39"/>
      <c r="B415" s="40"/>
      <c r="C415" s="219" t="s">
        <v>570</v>
      </c>
      <c r="D415" s="219" t="s">
        <v>137</v>
      </c>
      <c r="E415" s="220" t="s">
        <v>571</v>
      </c>
      <c r="F415" s="221" t="s">
        <v>572</v>
      </c>
      <c r="G415" s="222" t="s">
        <v>350</v>
      </c>
      <c r="H415" s="223">
        <v>3</v>
      </c>
      <c r="I415" s="224"/>
      <c r="J415" s="225">
        <f>ROUND(I415*H415,2)</f>
        <v>0</v>
      </c>
      <c r="K415" s="221" t="s">
        <v>141</v>
      </c>
      <c r="L415" s="45"/>
      <c r="M415" s="226" t="s">
        <v>31</v>
      </c>
      <c r="N415" s="227" t="s">
        <v>50</v>
      </c>
      <c r="O415" s="85"/>
      <c r="P415" s="228">
        <f>O415*H415</f>
        <v>0</v>
      </c>
      <c r="Q415" s="228">
        <v>0.0012</v>
      </c>
      <c r="R415" s="228">
        <f>Q415*H415</f>
        <v>0.0036</v>
      </c>
      <c r="S415" s="228">
        <v>0</v>
      </c>
      <c r="T415" s="229">
        <f>S415*H415</f>
        <v>0</v>
      </c>
      <c r="U415" s="39"/>
      <c r="V415" s="39"/>
      <c r="W415" s="39"/>
      <c r="X415" s="39"/>
      <c r="Y415" s="39"/>
      <c r="Z415" s="39"/>
      <c r="AA415" s="39"/>
      <c r="AB415" s="39"/>
      <c r="AC415" s="39"/>
      <c r="AD415" s="39"/>
      <c r="AE415" s="39"/>
      <c r="AR415" s="230" t="s">
        <v>142</v>
      </c>
      <c r="AT415" s="230" t="s">
        <v>137</v>
      </c>
      <c r="AU415" s="230" t="s">
        <v>89</v>
      </c>
      <c r="AY415" s="18" t="s">
        <v>135</v>
      </c>
      <c r="BE415" s="231">
        <f>IF(N415="základní",J415,0)</f>
        <v>0</v>
      </c>
      <c r="BF415" s="231">
        <f>IF(N415="snížená",J415,0)</f>
        <v>0</v>
      </c>
      <c r="BG415" s="231">
        <f>IF(N415="zákl. přenesená",J415,0)</f>
        <v>0</v>
      </c>
      <c r="BH415" s="231">
        <f>IF(N415="sníž. přenesená",J415,0)</f>
        <v>0</v>
      </c>
      <c r="BI415" s="231">
        <f>IF(N415="nulová",J415,0)</f>
        <v>0</v>
      </c>
      <c r="BJ415" s="18" t="s">
        <v>87</v>
      </c>
      <c r="BK415" s="231">
        <f>ROUND(I415*H415,2)</f>
        <v>0</v>
      </c>
      <c r="BL415" s="18" t="s">
        <v>142</v>
      </c>
      <c r="BM415" s="230" t="s">
        <v>573</v>
      </c>
    </row>
    <row r="416" spans="1:47" s="2" customFormat="1" ht="12">
      <c r="A416" s="39"/>
      <c r="B416" s="40"/>
      <c r="C416" s="41"/>
      <c r="D416" s="232" t="s">
        <v>144</v>
      </c>
      <c r="E416" s="41"/>
      <c r="F416" s="233" t="s">
        <v>574</v>
      </c>
      <c r="G416" s="41"/>
      <c r="H416" s="41"/>
      <c r="I416" s="137"/>
      <c r="J416" s="41"/>
      <c r="K416" s="41"/>
      <c r="L416" s="45"/>
      <c r="M416" s="234"/>
      <c r="N416" s="235"/>
      <c r="O416" s="85"/>
      <c r="P416" s="85"/>
      <c r="Q416" s="85"/>
      <c r="R416" s="85"/>
      <c r="S416" s="85"/>
      <c r="T416" s="86"/>
      <c r="U416" s="39"/>
      <c r="V416" s="39"/>
      <c r="W416" s="39"/>
      <c r="X416" s="39"/>
      <c r="Y416" s="39"/>
      <c r="Z416" s="39"/>
      <c r="AA416" s="39"/>
      <c r="AB416" s="39"/>
      <c r="AC416" s="39"/>
      <c r="AD416" s="39"/>
      <c r="AE416" s="39"/>
      <c r="AT416" s="18" t="s">
        <v>144</v>
      </c>
      <c r="AU416" s="18" t="s">
        <v>89</v>
      </c>
    </row>
    <row r="417" spans="1:65" s="2" customFormat="1" ht="16.5" customHeight="1">
      <c r="A417" s="39"/>
      <c r="B417" s="40"/>
      <c r="C417" s="268" t="s">
        <v>575</v>
      </c>
      <c r="D417" s="268" t="s">
        <v>185</v>
      </c>
      <c r="E417" s="269" t="s">
        <v>576</v>
      </c>
      <c r="F417" s="270" t="s">
        <v>577</v>
      </c>
      <c r="G417" s="271" t="s">
        <v>350</v>
      </c>
      <c r="H417" s="272">
        <v>3</v>
      </c>
      <c r="I417" s="273"/>
      <c r="J417" s="274">
        <f>ROUND(I417*H417,2)</f>
        <v>0</v>
      </c>
      <c r="K417" s="270" t="s">
        <v>141</v>
      </c>
      <c r="L417" s="275"/>
      <c r="M417" s="276" t="s">
        <v>31</v>
      </c>
      <c r="N417" s="277" t="s">
        <v>50</v>
      </c>
      <c r="O417" s="85"/>
      <c r="P417" s="228">
        <f>O417*H417</f>
        <v>0</v>
      </c>
      <c r="Q417" s="228">
        <v>0.02</v>
      </c>
      <c r="R417" s="228">
        <f>Q417*H417</f>
        <v>0.06</v>
      </c>
      <c r="S417" s="228">
        <v>0</v>
      </c>
      <c r="T417" s="229">
        <f>S417*H417</f>
        <v>0</v>
      </c>
      <c r="U417" s="39"/>
      <c r="V417" s="39"/>
      <c r="W417" s="39"/>
      <c r="X417" s="39"/>
      <c r="Y417" s="39"/>
      <c r="Z417" s="39"/>
      <c r="AA417" s="39"/>
      <c r="AB417" s="39"/>
      <c r="AC417" s="39"/>
      <c r="AD417" s="39"/>
      <c r="AE417" s="39"/>
      <c r="AR417" s="230" t="s">
        <v>184</v>
      </c>
      <c r="AT417" s="230" t="s">
        <v>185</v>
      </c>
      <c r="AU417" s="230" t="s">
        <v>89</v>
      </c>
      <c r="AY417" s="18" t="s">
        <v>135</v>
      </c>
      <c r="BE417" s="231">
        <f>IF(N417="základní",J417,0)</f>
        <v>0</v>
      </c>
      <c r="BF417" s="231">
        <f>IF(N417="snížená",J417,0)</f>
        <v>0</v>
      </c>
      <c r="BG417" s="231">
        <f>IF(N417="zákl. přenesená",J417,0)</f>
        <v>0</v>
      </c>
      <c r="BH417" s="231">
        <f>IF(N417="sníž. přenesená",J417,0)</f>
        <v>0</v>
      </c>
      <c r="BI417" s="231">
        <f>IF(N417="nulová",J417,0)</f>
        <v>0</v>
      </c>
      <c r="BJ417" s="18" t="s">
        <v>87</v>
      </c>
      <c r="BK417" s="231">
        <f>ROUND(I417*H417,2)</f>
        <v>0</v>
      </c>
      <c r="BL417" s="18" t="s">
        <v>142</v>
      </c>
      <c r="BM417" s="230" t="s">
        <v>578</v>
      </c>
    </row>
    <row r="418" spans="1:65" s="2" customFormat="1" ht="16.5" customHeight="1">
      <c r="A418" s="39"/>
      <c r="B418" s="40"/>
      <c r="C418" s="219" t="s">
        <v>579</v>
      </c>
      <c r="D418" s="219" t="s">
        <v>137</v>
      </c>
      <c r="E418" s="220" t="s">
        <v>580</v>
      </c>
      <c r="F418" s="221" t="s">
        <v>581</v>
      </c>
      <c r="G418" s="222" t="s">
        <v>350</v>
      </c>
      <c r="H418" s="223">
        <v>1</v>
      </c>
      <c r="I418" s="224"/>
      <c r="J418" s="225">
        <f>ROUND(I418*H418,2)</f>
        <v>0</v>
      </c>
      <c r="K418" s="221" t="s">
        <v>31</v>
      </c>
      <c r="L418" s="45"/>
      <c r="M418" s="226" t="s">
        <v>31</v>
      </c>
      <c r="N418" s="227" t="s">
        <v>50</v>
      </c>
      <c r="O418" s="85"/>
      <c r="P418" s="228">
        <f>O418*H418</f>
        <v>0</v>
      </c>
      <c r="Q418" s="228">
        <v>0.0018</v>
      </c>
      <c r="R418" s="228">
        <f>Q418*H418</f>
        <v>0.0018</v>
      </c>
      <c r="S418" s="228">
        <v>0</v>
      </c>
      <c r="T418" s="229">
        <f>S418*H418</f>
        <v>0</v>
      </c>
      <c r="U418" s="39"/>
      <c r="V418" s="39"/>
      <c r="W418" s="39"/>
      <c r="X418" s="39"/>
      <c r="Y418" s="39"/>
      <c r="Z418" s="39"/>
      <c r="AA418" s="39"/>
      <c r="AB418" s="39"/>
      <c r="AC418" s="39"/>
      <c r="AD418" s="39"/>
      <c r="AE418" s="39"/>
      <c r="AR418" s="230" t="s">
        <v>142</v>
      </c>
      <c r="AT418" s="230" t="s">
        <v>137</v>
      </c>
      <c r="AU418" s="230" t="s">
        <v>89</v>
      </c>
      <c r="AY418" s="18" t="s">
        <v>135</v>
      </c>
      <c r="BE418" s="231">
        <f>IF(N418="základní",J418,0)</f>
        <v>0</v>
      </c>
      <c r="BF418" s="231">
        <f>IF(N418="snížená",J418,0)</f>
        <v>0</v>
      </c>
      <c r="BG418" s="231">
        <f>IF(N418="zákl. přenesená",J418,0)</f>
        <v>0</v>
      </c>
      <c r="BH418" s="231">
        <f>IF(N418="sníž. přenesená",J418,0)</f>
        <v>0</v>
      </c>
      <c r="BI418" s="231">
        <f>IF(N418="nulová",J418,0)</f>
        <v>0</v>
      </c>
      <c r="BJ418" s="18" t="s">
        <v>87</v>
      </c>
      <c r="BK418" s="231">
        <f>ROUND(I418*H418,2)</f>
        <v>0</v>
      </c>
      <c r="BL418" s="18" t="s">
        <v>142</v>
      </c>
      <c r="BM418" s="230" t="s">
        <v>582</v>
      </c>
    </row>
    <row r="419" spans="1:47" s="2" customFormat="1" ht="12">
      <c r="A419" s="39"/>
      <c r="B419" s="40"/>
      <c r="C419" s="41"/>
      <c r="D419" s="232" t="s">
        <v>144</v>
      </c>
      <c r="E419" s="41"/>
      <c r="F419" s="233" t="s">
        <v>574</v>
      </c>
      <c r="G419" s="41"/>
      <c r="H419" s="41"/>
      <c r="I419" s="137"/>
      <c r="J419" s="41"/>
      <c r="K419" s="41"/>
      <c r="L419" s="45"/>
      <c r="M419" s="234"/>
      <c r="N419" s="235"/>
      <c r="O419" s="85"/>
      <c r="P419" s="85"/>
      <c r="Q419" s="85"/>
      <c r="R419" s="85"/>
      <c r="S419" s="85"/>
      <c r="T419" s="86"/>
      <c r="U419" s="39"/>
      <c r="V419" s="39"/>
      <c r="W419" s="39"/>
      <c r="X419" s="39"/>
      <c r="Y419" s="39"/>
      <c r="Z419" s="39"/>
      <c r="AA419" s="39"/>
      <c r="AB419" s="39"/>
      <c r="AC419" s="39"/>
      <c r="AD419" s="39"/>
      <c r="AE419" s="39"/>
      <c r="AT419" s="18" t="s">
        <v>144</v>
      </c>
      <c r="AU419" s="18" t="s">
        <v>89</v>
      </c>
    </row>
    <row r="420" spans="1:51" s="13" customFormat="1" ht="12">
      <c r="A420" s="13"/>
      <c r="B420" s="236"/>
      <c r="C420" s="237"/>
      <c r="D420" s="232" t="s">
        <v>146</v>
      </c>
      <c r="E420" s="238" t="s">
        <v>31</v>
      </c>
      <c r="F420" s="239" t="s">
        <v>87</v>
      </c>
      <c r="G420" s="237"/>
      <c r="H420" s="240">
        <v>1</v>
      </c>
      <c r="I420" s="241"/>
      <c r="J420" s="237"/>
      <c r="K420" s="237"/>
      <c r="L420" s="242"/>
      <c r="M420" s="243"/>
      <c r="N420" s="244"/>
      <c r="O420" s="244"/>
      <c r="P420" s="244"/>
      <c r="Q420" s="244"/>
      <c r="R420" s="244"/>
      <c r="S420" s="244"/>
      <c r="T420" s="245"/>
      <c r="U420" s="13"/>
      <c r="V420" s="13"/>
      <c r="W420" s="13"/>
      <c r="X420" s="13"/>
      <c r="Y420" s="13"/>
      <c r="Z420" s="13"/>
      <c r="AA420" s="13"/>
      <c r="AB420" s="13"/>
      <c r="AC420" s="13"/>
      <c r="AD420" s="13"/>
      <c r="AE420" s="13"/>
      <c r="AT420" s="246" t="s">
        <v>146</v>
      </c>
      <c r="AU420" s="246" t="s">
        <v>89</v>
      </c>
      <c r="AV420" s="13" t="s">
        <v>89</v>
      </c>
      <c r="AW420" s="13" t="s">
        <v>38</v>
      </c>
      <c r="AX420" s="13" t="s">
        <v>79</v>
      </c>
      <c r="AY420" s="246" t="s">
        <v>135</v>
      </c>
    </row>
    <row r="421" spans="1:51" s="14" customFormat="1" ht="12">
      <c r="A421" s="14"/>
      <c r="B421" s="247"/>
      <c r="C421" s="248"/>
      <c r="D421" s="232" t="s">
        <v>146</v>
      </c>
      <c r="E421" s="249" t="s">
        <v>31</v>
      </c>
      <c r="F421" s="250" t="s">
        <v>148</v>
      </c>
      <c r="G421" s="248"/>
      <c r="H421" s="249" t="s">
        <v>31</v>
      </c>
      <c r="I421" s="251"/>
      <c r="J421" s="248"/>
      <c r="K421" s="248"/>
      <c r="L421" s="252"/>
      <c r="M421" s="253"/>
      <c r="N421" s="254"/>
      <c r="O421" s="254"/>
      <c r="P421" s="254"/>
      <c r="Q421" s="254"/>
      <c r="R421" s="254"/>
      <c r="S421" s="254"/>
      <c r="T421" s="255"/>
      <c r="U421" s="14"/>
      <c r="V421" s="14"/>
      <c r="W421" s="14"/>
      <c r="X421" s="14"/>
      <c r="Y421" s="14"/>
      <c r="Z421" s="14"/>
      <c r="AA421" s="14"/>
      <c r="AB421" s="14"/>
      <c r="AC421" s="14"/>
      <c r="AD421" s="14"/>
      <c r="AE421" s="14"/>
      <c r="AT421" s="256" t="s">
        <v>146</v>
      </c>
      <c r="AU421" s="256" t="s">
        <v>89</v>
      </c>
      <c r="AV421" s="14" t="s">
        <v>87</v>
      </c>
      <c r="AW421" s="14" t="s">
        <v>38</v>
      </c>
      <c r="AX421" s="14" t="s">
        <v>79</v>
      </c>
      <c r="AY421" s="256" t="s">
        <v>135</v>
      </c>
    </row>
    <row r="422" spans="1:51" s="15" customFormat="1" ht="12">
      <c r="A422" s="15"/>
      <c r="B422" s="257"/>
      <c r="C422" s="258"/>
      <c r="D422" s="232" t="s">
        <v>146</v>
      </c>
      <c r="E422" s="259" t="s">
        <v>31</v>
      </c>
      <c r="F422" s="260" t="s">
        <v>149</v>
      </c>
      <c r="G422" s="258"/>
      <c r="H422" s="261">
        <v>1</v>
      </c>
      <c r="I422" s="262"/>
      <c r="J422" s="258"/>
      <c r="K422" s="258"/>
      <c r="L422" s="263"/>
      <c r="M422" s="264"/>
      <c r="N422" s="265"/>
      <c r="O422" s="265"/>
      <c r="P422" s="265"/>
      <c r="Q422" s="265"/>
      <c r="R422" s="265"/>
      <c r="S422" s="265"/>
      <c r="T422" s="266"/>
      <c r="U422" s="15"/>
      <c r="V422" s="15"/>
      <c r="W422" s="15"/>
      <c r="X422" s="15"/>
      <c r="Y422" s="15"/>
      <c r="Z422" s="15"/>
      <c r="AA422" s="15"/>
      <c r="AB422" s="15"/>
      <c r="AC422" s="15"/>
      <c r="AD422" s="15"/>
      <c r="AE422" s="15"/>
      <c r="AT422" s="267" t="s">
        <v>146</v>
      </c>
      <c r="AU422" s="267" t="s">
        <v>89</v>
      </c>
      <c r="AV422" s="15" t="s">
        <v>142</v>
      </c>
      <c r="AW422" s="15" t="s">
        <v>38</v>
      </c>
      <c r="AX422" s="15" t="s">
        <v>87</v>
      </c>
      <c r="AY422" s="267" t="s">
        <v>135</v>
      </c>
    </row>
    <row r="423" spans="1:65" s="2" customFormat="1" ht="33" customHeight="1">
      <c r="A423" s="39"/>
      <c r="B423" s="40"/>
      <c r="C423" s="219" t="s">
        <v>583</v>
      </c>
      <c r="D423" s="219" t="s">
        <v>137</v>
      </c>
      <c r="E423" s="220" t="s">
        <v>584</v>
      </c>
      <c r="F423" s="221" t="s">
        <v>585</v>
      </c>
      <c r="G423" s="222" t="s">
        <v>343</v>
      </c>
      <c r="H423" s="223">
        <v>77</v>
      </c>
      <c r="I423" s="224"/>
      <c r="J423" s="225">
        <f>ROUND(I423*H423,2)</f>
        <v>0</v>
      </c>
      <c r="K423" s="221" t="s">
        <v>141</v>
      </c>
      <c r="L423" s="45"/>
      <c r="M423" s="226" t="s">
        <v>31</v>
      </c>
      <c r="N423" s="227" t="s">
        <v>50</v>
      </c>
      <c r="O423" s="85"/>
      <c r="P423" s="228">
        <f>O423*H423</f>
        <v>0</v>
      </c>
      <c r="Q423" s="228">
        <v>0</v>
      </c>
      <c r="R423" s="228">
        <f>Q423*H423</f>
        <v>0</v>
      </c>
      <c r="S423" s="228">
        <v>0.035</v>
      </c>
      <c r="T423" s="229">
        <f>S423*H423</f>
        <v>2.6950000000000003</v>
      </c>
      <c r="U423" s="39"/>
      <c r="V423" s="39"/>
      <c r="W423" s="39"/>
      <c r="X423" s="39"/>
      <c r="Y423" s="39"/>
      <c r="Z423" s="39"/>
      <c r="AA423" s="39"/>
      <c r="AB423" s="39"/>
      <c r="AC423" s="39"/>
      <c r="AD423" s="39"/>
      <c r="AE423" s="39"/>
      <c r="AR423" s="230" t="s">
        <v>142</v>
      </c>
      <c r="AT423" s="230" t="s">
        <v>137</v>
      </c>
      <c r="AU423" s="230" t="s">
        <v>89</v>
      </c>
      <c r="AY423" s="18" t="s">
        <v>135</v>
      </c>
      <c r="BE423" s="231">
        <f>IF(N423="základní",J423,0)</f>
        <v>0</v>
      </c>
      <c r="BF423" s="231">
        <f>IF(N423="snížená",J423,0)</f>
        <v>0</v>
      </c>
      <c r="BG423" s="231">
        <f>IF(N423="zákl. přenesená",J423,0)</f>
        <v>0</v>
      </c>
      <c r="BH423" s="231">
        <f>IF(N423="sníž. přenesená",J423,0)</f>
        <v>0</v>
      </c>
      <c r="BI423" s="231">
        <f>IF(N423="nulová",J423,0)</f>
        <v>0</v>
      </c>
      <c r="BJ423" s="18" t="s">
        <v>87</v>
      </c>
      <c r="BK423" s="231">
        <f>ROUND(I423*H423,2)</f>
        <v>0</v>
      </c>
      <c r="BL423" s="18" t="s">
        <v>142</v>
      </c>
      <c r="BM423" s="230" t="s">
        <v>586</v>
      </c>
    </row>
    <row r="424" spans="1:47" s="2" customFormat="1" ht="12">
      <c r="A424" s="39"/>
      <c r="B424" s="40"/>
      <c r="C424" s="41"/>
      <c r="D424" s="232" t="s">
        <v>144</v>
      </c>
      <c r="E424" s="41"/>
      <c r="F424" s="233" t="s">
        <v>587</v>
      </c>
      <c r="G424" s="41"/>
      <c r="H424" s="41"/>
      <c r="I424" s="137"/>
      <c r="J424" s="41"/>
      <c r="K424" s="41"/>
      <c r="L424" s="45"/>
      <c r="M424" s="234"/>
      <c r="N424" s="235"/>
      <c r="O424" s="85"/>
      <c r="P424" s="85"/>
      <c r="Q424" s="85"/>
      <c r="R424" s="85"/>
      <c r="S424" s="85"/>
      <c r="T424" s="86"/>
      <c r="U424" s="39"/>
      <c r="V424" s="39"/>
      <c r="W424" s="39"/>
      <c r="X424" s="39"/>
      <c r="Y424" s="39"/>
      <c r="Z424" s="39"/>
      <c r="AA424" s="39"/>
      <c r="AB424" s="39"/>
      <c r="AC424" s="39"/>
      <c r="AD424" s="39"/>
      <c r="AE424" s="39"/>
      <c r="AT424" s="18" t="s">
        <v>144</v>
      </c>
      <c r="AU424" s="18" t="s">
        <v>89</v>
      </c>
    </row>
    <row r="425" spans="1:51" s="13" customFormat="1" ht="12">
      <c r="A425" s="13"/>
      <c r="B425" s="236"/>
      <c r="C425" s="237"/>
      <c r="D425" s="232" t="s">
        <v>146</v>
      </c>
      <c r="E425" s="238" t="s">
        <v>31</v>
      </c>
      <c r="F425" s="239" t="s">
        <v>436</v>
      </c>
      <c r="G425" s="237"/>
      <c r="H425" s="240">
        <v>77</v>
      </c>
      <c r="I425" s="241"/>
      <c r="J425" s="237"/>
      <c r="K425" s="237"/>
      <c r="L425" s="242"/>
      <c r="M425" s="243"/>
      <c r="N425" s="244"/>
      <c r="O425" s="244"/>
      <c r="P425" s="244"/>
      <c r="Q425" s="244"/>
      <c r="R425" s="244"/>
      <c r="S425" s="244"/>
      <c r="T425" s="245"/>
      <c r="U425" s="13"/>
      <c r="V425" s="13"/>
      <c r="W425" s="13"/>
      <c r="X425" s="13"/>
      <c r="Y425" s="13"/>
      <c r="Z425" s="13"/>
      <c r="AA425" s="13"/>
      <c r="AB425" s="13"/>
      <c r="AC425" s="13"/>
      <c r="AD425" s="13"/>
      <c r="AE425" s="13"/>
      <c r="AT425" s="246" t="s">
        <v>146</v>
      </c>
      <c r="AU425" s="246" t="s">
        <v>89</v>
      </c>
      <c r="AV425" s="13" t="s">
        <v>89</v>
      </c>
      <c r="AW425" s="13" t="s">
        <v>38</v>
      </c>
      <c r="AX425" s="13" t="s">
        <v>79</v>
      </c>
      <c r="AY425" s="246" t="s">
        <v>135</v>
      </c>
    </row>
    <row r="426" spans="1:51" s="14" customFormat="1" ht="12">
      <c r="A426" s="14"/>
      <c r="B426" s="247"/>
      <c r="C426" s="248"/>
      <c r="D426" s="232" t="s">
        <v>146</v>
      </c>
      <c r="E426" s="249" t="s">
        <v>31</v>
      </c>
      <c r="F426" s="250" t="s">
        <v>148</v>
      </c>
      <c r="G426" s="248"/>
      <c r="H426" s="249" t="s">
        <v>31</v>
      </c>
      <c r="I426" s="251"/>
      <c r="J426" s="248"/>
      <c r="K426" s="248"/>
      <c r="L426" s="252"/>
      <c r="M426" s="253"/>
      <c r="N426" s="254"/>
      <c r="O426" s="254"/>
      <c r="P426" s="254"/>
      <c r="Q426" s="254"/>
      <c r="R426" s="254"/>
      <c r="S426" s="254"/>
      <c r="T426" s="255"/>
      <c r="U426" s="14"/>
      <c r="V426" s="14"/>
      <c r="W426" s="14"/>
      <c r="X426" s="14"/>
      <c r="Y426" s="14"/>
      <c r="Z426" s="14"/>
      <c r="AA426" s="14"/>
      <c r="AB426" s="14"/>
      <c r="AC426" s="14"/>
      <c r="AD426" s="14"/>
      <c r="AE426" s="14"/>
      <c r="AT426" s="256" t="s">
        <v>146</v>
      </c>
      <c r="AU426" s="256" t="s">
        <v>89</v>
      </c>
      <c r="AV426" s="14" t="s">
        <v>87</v>
      </c>
      <c r="AW426" s="14" t="s">
        <v>38</v>
      </c>
      <c r="AX426" s="14" t="s">
        <v>79</v>
      </c>
      <c r="AY426" s="256" t="s">
        <v>135</v>
      </c>
    </row>
    <row r="427" spans="1:51" s="15" customFormat="1" ht="12">
      <c r="A427" s="15"/>
      <c r="B427" s="257"/>
      <c r="C427" s="258"/>
      <c r="D427" s="232" t="s">
        <v>146</v>
      </c>
      <c r="E427" s="259" t="s">
        <v>31</v>
      </c>
      <c r="F427" s="260" t="s">
        <v>149</v>
      </c>
      <c r="G427" s="258"/>
      <c r="H427" s="261">
        <v>77</v>
      </c>
      <c r="I427" s="262"/>
      <c r="J427" s="258"/>
      <c r="K427" s="258"/>
      <c r="L427" s="263"/>
      <c r="M427" s="264"/>
      <c r="N427" s="265"/>
      <c r="O427" s="265"/>
      <c r="P427" s="265"/>
      <c r="Q427" s="265"/>
      <c r="R427" s="265"/>
      <c r="S427" s="265"/>
      <c r="T427" s="266"/>
      <c r="U427" s="15"/>
      <c r="V427" s="15"/>
      <c r="W427" s="15"/>
      <c r="X427" s="15"/>
      <c r="Y427" s="15"/>
      <c r="Z427" s="15"/>
      <c r="AA427" s="15"/>
      <c r="AB427" s="15"/>
      <c r="AC427" s="15"/>
      <c r="AD427" s="15"/>
      <c r="AE427" s="15"/>
      <c r="AT427" s="267" t="s">
        <v>146</v>
      </c>
      <c r="AU427" s="267" t="s">
        <v>89</v>
      </c>
      <c r="AV427" s="15" t="s">
        <v>142</v>
      </c>
      <c r="AW427" s="15" t="s">
        <v>38</v>
      </c>
      <c r="AX427" s="15" t="s">
        <v>87</v>
      </c>
      <c r="AY427" s="267" t="s">
        <v>135</v>
      </c>
    </row>
    <row r="428" spans="1:63" s="12" customFormat="1" ht="22.8" customHeight="1">
      <c r="A428" s="12"/>
      <c r="B428" s="203"/>
      <c r="C428" s="204"/>
      <c r="D428" s="205" t="s">
        <v>78</v>
      </c>
      <c r="E428" s="217" t="s">
        <v>588</v>
      </c>
      <c r="F428" s="217" t="s">
        <v>589</v>
      </c>
      <c r="G428" s="204"/>
      <c r="H428" s="204"/>
      <c r="I428" s="207"/>
      <c r="J428" s="218">
        <f>BK428</f>
        <v>0</v>
      </c>
      <c r="K428" s="204"/>
      <c r="L428" s="209"/>
      <c r="M428" s="210"/>
      <c r="N428" s="211"/>
      <c r="O428" s="211"/>
      <c r="P428" s="212">
        <f>SUM(P429:P451)</f>
        <v>0</v>
      </c>
      <c r="Q428" s="211"/>
      <c r="R428" s="212">
        <f>SUM(R429:R451)</f>
        <v>0</v>
      </c>
      <c r="S428" s="211"/>
      <c r="T428" s="213">
        <f>SUM(T429:T451)</f>
        <v>0</v>
      </c>
      <c r="U428" s="12"/>
      <c r="V428" s="12"/>
      <c r="W428" s="12"/>
      <c r="X428" s="12"/>
      <c r="Y428" s="12"/>
      <c r="Z428" s="12"/>
      <c r="AA428" s="12"/>
      <c r="AB428" s="12"/>
      <c r="AC428" s="12"/>
      <c r="AD428" s="12"/>
      <c r="AE428" s="12"/>
      <c r="AR428" s="214" t="s">
        <v>87</v>
      </c>
      <c r="AT428" s="215" t="s">
        <v>78</v>
      </c>
      <c r="AU428" s="215" t="s">
        <v>87</v>
      </c>
      <c r="AY428" s="214" t="s">
        <v>135</v>
      </c>
      <c r="BK428" s="216">
        <f>SUM(BK429:BK451)</f>
        <v>0</v>
      </c>
    </row>
    <row r="429" spans="1:65" s="2" customFormat="1" ht="16.5" customHeight="1">
      <c r="A429" s="39"/>
      <c r="B429" s="40"/>
      <c r="C429" s="219" t="s">
        <v>590</v>
      </c>
      <c r="D429" s="219" t="s">
        <v>137</v>
      </c>
      <c r="E429" s="220" t="s">
        <v>591</v>
      </c>
      <c r="F429" s="221" t="s">
        <v>592</v>
      </c>
      <c r="G429" s="222" t="s">
        <v>188</v>
      </c>
      <c r="H429" s="223">
        <v>2.695</v>
      </c>
      <c r="I429" s="224"/>
      <c r="J429" s="225">
        <f>ROUND(I429*H429,2)</f>
        <v>0</v>
      </c>
      <c r="K429" s="221" t="s">
        <v>141</v>
      </c>
      <c r="L429" s="45"/>
      <c r="M429" s="226" t="s">
        <v>31</v>
      </c>
      <c r="N429" s="227" t="s">
        <v>50</v>
      </c>
      <c r="O429" s="85"/>
      <c r="P429" s="228">
        <f>O429*H429</f>
        <v>0</v>
      </c>
      <c r="Q429" s="228">
        <v>0</v>
      </c>
      <c r="R429" s="228">
        <f>Q429*H429</f>
        <v>0</v>
      </c>
      <c r="S429" s="228">
        <v>0</v>
      </c>
      <c r="T429" s="229">
        <f>S429*H429</f>
        <v>0</v>
      </c>
      <c r="U429" s="39"/>
      <c r="V429" s="39"/>
      <c r="W429" s="39"/>
      <c r="X429" s="39"/>
      <c r="Y429" s="39"/>
      <c r="Z429" s="39"/>
      <c r="AA429" s="39"/>
      <c r="AB429" s="39"/>
      <c r="AC429" s="39"/>
      <c r="AD429" s="39"/>
      <c r="AE429" s="39"/>
      <c r="AR429" s="230" t="s">
        <v>142</v>
      </c>
      <c r="AT429" s="230" t="s">
        <v>137</v>
      </c>
      <c r="AU429" s="230" t="s">
        <v>89</v>
      </c>
      <c r="AY429" s="18" t="s">
        <v>135</v>
      </c>
      <c r="BE429" s="231">
        <f>IF(N429="základní",J429,0)</f>
        <v>0</v>
      </c>
      <c r="BF429" s="231">
        <f>IF(N429="snížená",J429,0)</f>
        <v>0</v>
      </c>
      <c r="BG429" s="231">
        <f>IF(N429="zákl. přenesená",J429,0)</f>
        <v>0</v>
      </c>
      <c r="BH429" s="231">
        <f>IF(N429="sníž. přenesená",J429,0)</f>
        <v>0</v>
      </c>
      <c r="BI429" s="231">
        <f>IF(N429="nulová",J429,0)</f>
        <v>0</v>
      </c>
      <c r="BJ429" s="18" t="s">
        <v>87</v>
      </c>
      <c r="BK429" s="231">
        <f>ROUND(I429*H429,2)</f>
        <v>0</v>
      </c>
      <c r="BL429" s="18" t="s">
        <v>142</v>
      </c>
      <c r="BM429" s="230" t="s">
        <v>593</v>
      </c>
    </row>
    <row r="430" spans="1:47" s="2" customFormat="1" ht="12">
      <c r="A430" s="39"/>
      <c r="B430" s="40"/>
      <c r="C430" s="41"/>
      <c r="D430" s="232" t="s">
        <v>144</v>
      </c>
      <c r="E430" s="41"/>
      <c r="F430" s="233" t="s">
        <v>594</v>
      </c>
      <c r="G430" s="41"/>
      <c r="H430" s="41"/>
      <c r="I430" s="137"/>
      <c r="J430" s="41"/>
      <c r="K430" s="41"/>
      <c r="L430" s="45"/>
      <c r="M430" s="234"/>
      <c r="N430" s="235"/>
      <c r="O430" s="85"/>
      <c r="P430" s="85"/>
      <c r="Q430" s="85"/>
      <c r="R430" s="85"/>
      <c r="S430" s="85"/>
      <c r="T430" s="86"/>
      <c r="U430" s="39"/>
      <c r="V430" s="39"/>
      <c r="W430" s="39"/>
      <c r="X430" s="39"/>
      <c r="Y430" s="39"/>
      <c r="Z430" s="39"/>
      <c r="AA430" s="39"/>
      <c r="AB430" s="39"/>
      <c r="AC430" s="39"/>
      <c r="AD430" s="39"/>
      <c r="AE430" s="39"/>
      <c r="AT430" s="18" t="s">
        <v>144</v>
      </c>
      <c r="AU430" s="18" t="s">
        <v>89</v>
      </c>
    </row>
    <row r="431" spans="1:51" s="13" customFormat="1" ht="12">
      <c r="A431" s="13"/>
      <c r="B431" s="236"/>
      <c r="C431" s="237"/>
      <c r="D431" s="232" t="s">
        <v>146</v>
      </c>
      <c r="E431" s="238" t="s">
        <v>31</v>
      </c>
      <c r="F431" s="239" t="s">
        <v>595</v>
      </c>
      <c r="G431" s="237"/>
      <c r="H431" s="240">
        <v>2.695</v>
      </c>
      <c r="I431" s="241"/>
      <c r="J431" s="237"/>
      <c r="K431" s="237"/>
      <c r="L431" s="242"/>
      <c r="M431" s="243"/>
      <c r="N431" s="244"/>
      <c r="O431" s="244"/>
      <c r="P431" s="244"/>
      <c r="Q431" s="244"/>
      <c r="R431" s="244"/>
      <c r="S431" s="244"/>
      <c r="T431" s="245"/>
      <c r="U431" s="13"/>
      <c r="V431" s="13"/>
      <c r="W431" s="13"/>
      <c r="X431" s="13"/>
      <c r="Y431" s="13"/>
      <c r="Z431" s="13"/>
      <c r="AA431" s="13"/>
      <c r="AB431" s="13"/>
      <c r="AC431" s="13"/>
      <c r="AD431" s="13"/>
      <c r="AE431" s="13"/>
      <c r="AT431" s="246" t="s">
        <v>146</v>
      </c>
      <c r="AU431" s="246" t="s">
        <v>89</v>
      </c>
      <c r="AV431" s="13" t="s">
        <v>89</v>
      </c>
      <c r="AW431" s="13" t="s">
        <v>38</v>
      </c>
      <c r="AX431" s="13" t="s">
        <v>79</v>
      </c>
      <c r="AY431" s="246" t="s">
        <v>135</v>
      </c>
    </row>
    <row r="432" spans="1:51" s="14" customFormat="1" ht="12">
      <c r="A432" s="14"/>
      <c r="B432" s="247"/>
      <c r="C432" s="248"/>
      <c r="D432" s="232" t="s">
        <v>146</v>
      </c>
      <c r="E432" s="249" t="s">
        <v>31</v>
      </c>
      <c r="F432" s="250" t="s">
        <v>596</v>
      </c>
      <c r="G432" s="248"/>
      <c r="H432" s="249" t="s">
        <v>31</v>
      </c>
      <c r="I432" s="251"/>
      <c r="J432" s="248"/>
      <c r="K432" s="248"/>
      <c r="L432" s="252"/>
      <c r="M432" s="253"/>
      <c r="N432" s="254"/>
      <c r="O432" s="254"/>
      <c r="P432" s="254"/>
      <c r="Q432" s="254"/>
      <c r="R432" s="254"/>
      <c r="S432" s="254"/>
      <c r="T432" s="255"/>
      <c r="U432" s="14"/>
      <c r="V432" s="14"/>
      <c r="W432" s="14"/>
      <c r="X432" s="14"/>
      <c r="Y432" s="14"/>
      <c r="Z432" s="14"/>
      <c r="AA432" s="14"/>
      <c r="AB432" s="14"/>
      <c r="AC432" s="14"/>
      <c r="AD432" s="14"/>
      <c r="AE432" s="14"/>
      <c r="AT432" s="256" t="s">
        <v>146</v>
      </c>
      <c r="AU432" s="256" t="s">
        <v>89</v>
      </c>
      <c r="AV432" s="14" t="s">
        <v>87</v>
      </c>
      <c r="AW432" s="14" t="s">
        <v>38</v>
      </c>
      <c r="AX432" s="14" t="s">
        <v>79</v>
      </c>
      <c r="AY432" s="256" t="s">
        <v>135</v>
      </c>
    </row>
    <row r="433" spans="1:51" s="15" customFormat="1" ht="12">
      <c r="A433" s="15"/>
      <c r="B433" s="257"/>
      <c r="C433" s="258"/>
      <c r="D433" s="232" t="s">
        <v>146</v>
      </c>
      <c r="E433" s="259" t="s">
        <v>31</v>
      </c>
      <c r="F433" s="260" t="s">
        <v>149</v>
      </c>
      <c r="G433" s="258"/>
      <c r="H433" s="261">
        <v>2.695</v>
      </c>
      <c r="I433" s="262"/>
      <c r="J433" s="258"/>
      <c r="K433" s="258"/>
      <c r="L433" s="263"/>
      <c r="M433" s="264"/>
      <c r="N433" s="265"/>
      <c r="O433" s="265"/>
      <c r="P433" s="265"/>
      <c r="Q433" s="265"/>
      <c r="R433" s="265"/>
      <c r="S433" s="265"/>
      <c r="T433" s="266"/>
      <c r="U433" s="15"/>
      <c r="V433" s="15"/>
      <c r="W433" s="15"/>
      <c r="X433" s="15"/>
      <c r="Y433" s="15"/>
      <c r="Z433" s="15"/>
      <c r="AA433" s="15"/>
      <c r="AB433" s="15"/>
      <c r="AC433" s="15"/>
      <c r="AD433" s="15"/>
      <c r="AE433" s="15"/>
      <c r="AT433" s="267" t="s">
        <v>146</v>
      </c>
      <c r="AU433" s="267" t="s">
        <v>89</v>
      </c>
      <c r="AV433" s="15" t="s">
        <v>142</v>
      </c>
      <c r="AW433" s="15" t="s">
        <v>38</v>
      </c>
      <c r="AX433" s="15" t="s">
        <v>87</v>
      </c>
      <c r="AY433" s="267" t="s">
        <v>135</v>
      </c>
    </row>
    <row r="434" spans="1:65" s="2" customFormat="1" ht="21.75" customHeight="1">
      <c r="A434" s="39"/>
      <c r="B434" s="40"/>
      <c r="C434" s="219" t="s">
        <v>597</v>
      </c>
      <c r="D434" s="219" t="s">
        <v>137</v>
      </c>
      <c r="E434" s="220" t="s">
        <v>598</v>
      </c>
      <c r="F434" s="221" t="s">
        <v>599</v>
      </c>
      <c r="G434" s="222" t="s">
        <v>188</v>
      </c>
      <c r="H434" s="223">
        <v>199.68</v>
      </c>
      <c r="I434" s="224"/>
      <c r="J434" s="225">
        <f>ROUND(I434*H434,2)</f>
        <v>0</v>
      </c>
      <c r="K434" s="221" t="s">
        <v>141</v>
      </c>
      <c r="L434" s="45"/>
      <c r="M434" s="226" t="s">
        <v>31</v>
      </c>
      <c r="N434" s="227" t="s">
        <v>50</v>
      </c>
      <c r="O434" s="85"/>
      <c r="P434" s="228">
        <f>O434*H434</f>
        <v>0</v>
      </c>
      <c r="Q434" s="228">
        <v>0</v>
      </c>
      <c r="R434" s="228">
        <f>Q434*H434</f>
        <v>0</v>
      </c>
      <c r="S434" s="228">
        <v>0</v>
      </c>
      <c r="T434" s="229">
        <f>S434*H434</f>
        <v>0</v>
      </c>
      <c r="U434" s="39"/>
      <c r="V434" s="39"/>
      <c r="W434" s="39"/>
      <c r="X434" s="39"/>
      <c r="Y434" s="39"/>
      <c r="Z434" s="39"/>
      <c r="AA434" s="39"/>
      <c r="AB434" s="39"/>
      <c r="AC434" s="39"/>
      <c r="AD434" s="39"/>
      <c r="AE434" s="39"/>
      <c r="AR434" s="230" t="s">
        <v>142</v>
      </c>
      <c r="AT434" s="230" t="s">
        <v>137</v>
      </c>
      <c r="AU434" s="230" t="s">
        <v>89</v>
      </c>
      <c r="AY434" s="18" t="s">
        <v>135</v>
      </c>
      <c r="BE434" s="231">
        <f>IF(N434="základní",J434,0)</f>
        <v>0</v>
      </c>
      <c r="BF434" s="231">
        <f>IF(N434="snížená",J434,0)</f>
        <v>0</v>
      </c>
      <c r="BG434" s="231">
        <f>IF(N434="zákl. přenesená",J434,0)</f>
        <v>0</v>
      </c>
      <c r="BH434" s="231">
        <f>IF(N434="sníž. přenesená",J434,0)</f>
        <v>0</v>
      </c>
      <c r="BI434" s="231">
        <f>IF(N434="nulová",J434,0)</f>
        <v>0</v>
      </c>
      <c r="BJ434" s="18" t="s">
        <v>87</v>
      </c>
      <c r="BK434" s="231">
        <f>ROUND(I434*H434,2)</f>
        <v>0</v>
      </c>
      <c r="BL434" s="18" t="s">
        <v>142</v>
      </c>
      <c r="BM434" s="230" t="s">
        <v>600</v>
      </c>
    </row>
    <row r="435" spans="1:47" s="2" customFormat="1" ht="12">
      <c r="A435" s="39"/>
      <c r="B435" s="40"/>
      <c r="C435" s="41"/>
      <c r="D435" s="232" t="s">
        <v>144</v>
      </c>
      <c r="E435" s="41"/>
      <c r="F435" s="233" t="s">
        <v>601</v>
      </c>
      <c r="G435" s="41"/>
      <c r="H435" s="41"/>
      <c r="I435" s="137"/>
      <c r="J435" s="41"/>
      <c r="K435" s="41"/>
      <c r="L435" s="45"/>
      <c r="M435" s="234"/>
      <c r="N435" s="235"/>
      <c r="O435" s="85"/>
      <c r="P435" s="85"/>
      <c r="Q435" s="85"/>
      <c r="R435" s="85"/>
      <c r="S435" s="85"/>
      <c r="T435" s="86"/>
      <c r="U435" s="39"/>
      <c r="V435" s="39"/>
      <c r="W435" s="39"/>
      <c r="X435" s="39"/>
      <c r="Y435" s="39"/>
      <c r="Z435" s="39"/>
      <c r="AA435" s="39"/>
      <c r="AB435" s="39"/>
      <c r="AC435" s="39"/>
      <c r="AD435" s="39"/>
      <c r="AE435" s="39"/>
      <c r="AT435" s="18" t="s">
        <v>144</v>
      </c>
      <c r="AU435" s="18" t="s">
        <v>89</v>
      </c>
    </row>
    <row r="436" spans="1:51" s="13" customFormat="1" ht="12">
      <c r="A436" s="13"/>
      <c r="B436" s="236"/>
      <c r="C436" s="237"/>
      <c r="D436" s="232" t="s">
        <v>146</v>
      </c>
      <c r="E436" s="238" t="s">
        <v>31</v>
      </c>
      <c r="F436" s="239" t="s">
        <v>602</v>
      </c>
      <c r="G436" s="237"/>
      <c r="H436" s="240">
        <v>199.68</v>
      </c>
      <c r="I436" s="241"/>
      <c r="J436" s="237"/>
      <c r="K436" s="237"/>
      <c r="L436" s="242"/>
      <c r="M436" s="243"/>
      <c r="N436" s="244"/>
      <c r="O436" s="244"/>
      <c r="P436" s="244"/>
      <c r="Q436" s="244"/>
      <c r="R436" s="244"/>
      <c r="S436" s="244"/>
      <c r="T436" s="245"/>
      <c r="U436" s="13"/>
      <c r="V436" s="13"/>
      <c r="W436" s="13"/>
      <c r="X436" s="13"/>
      <c r="Y436" s="13"/>
      <c r="Z436" s="13"/>
      <c r="AA436" s="13"/>
      <c r="AB436" s="13"/>
      <c r="AC436" s="13"/>
      <c r="AD436" s="13"/>
      <c r="AE436" s="13"/>
      <c r="AT436" s="246" t="s">
        <v>146</v>
      </c>
      <c r="AU436" s="246" t="s">
        <v>89</v>
      </c>
      <c r="AV436" s="13" t="s">
        <v>89</v>
      </c>
      <c r="AW436" s="13" t="s">
        <v>38</v>
      </c>
      <c r="AX436" s="13" t="s">
        <v>79</v>
      </c>
      <c r="AY436" s="246" t="s">
        <v>135</v>
      </c>
    </row>
    <row r="437" spans="1:51" s="14" customFormat="1" ht="12">
      <c r="A437" s="14"/>
      <c r="B437" s="247"/>
      <c r="C437" s="248"/>
      <c r="D437" s="232" t="s">
        <v>146</v>
      </c>
      <c r="E437" s="249" t="s">
        <v>31</v>
      </c>
      <c r="F437" s="250" t="s">
        <v>603</v>
      </c>
      <c r="G437" s="248"/>
      <c r="H437" s="249" t="s">
        <v>31</v>
      </c>
      <c r="I437" s="251"/>
      <c r="J437" s="248"/>
      <c r="K437" s="248"/>
      <c r="L437" s="252"/>
      <c r="M437" s="253"/>
      <c r="N437" s="254"/>
      <c r="O437" s="254"/>
      <c r="P437" s="254"/>
      <c r="Q437" s="254"/>
      <c r="R437" s="254"/>
      <c r="S437" s="254"/>
      <c r="T437" s="255"/>
      <c r="U437" s="14"/>
      <c r="V437" s="14"/>
      <c r="W437" s="14"/>
      <c r="X437" s="14"/>
      <c r="Y437" s="14"/>
      <c r="Z437" s="14"/>
      <c r="AA437" s="14"/>
      <c r="AB437" s="14"/>
      <c r="AC437" s="14"/>
      <c r="AD437" s="14"/>
      <c r="AE437" s="14"/>
      <c r="AT437" s="256" t="s">
        <v>146</v>
      </c>
      <c r="AU437" s="256" t="s">
        <v>89</v>
      </c>
      <c r="AV437" s="14" t="s">
        <v>87</v>
      </c>
      <c r="AW437" s="14" t="s">
        <v>38</v>
      </c>
      <c r="AX437" s="14" t="s">
        <v>79</v>
      </c>
      <c r="AY437" s="256" t="s">
        <v>135</v>
      </c>
    </row>
    <row r="438" spans="1:51" s="15" customFormat="1" ht="12">
      <c r="A438" s="15"/>
      <c r="B438" s="257"/>
      <c r="C438" s="258"/>
      <c r="D438" s="232" t="s">
        <v>146</v>
      </c>
      <c r="E438" s="259" t="s">
        <v>31</v>
      </c>
      <c r="F438" s="260" t="s">
        <v>149</v>
      </c>
      <c r="G438" s="258"/>
      <c r="H438" s="261">
        <v>199.68</v>
      </c>
      <c r="I438" s="262"/>
      <c r="J438" s="258"/>
      <c r="K438" s="258"/>
      <c r="L438" s="263"/>
      <c r="M438" s="264"/>
      <c r="N438" s="265"/>
      <c r="O438" s="265"/>
      <c r="P438" s="265"/>
      <c r="Q438" s="265"/>
      <c r="R438" s="265"/>
      <c r="S438" s="265"/>
      <c r="T438" s="266"/>
      <c r="U438" s="15"/>
      <c r="V438" s="15"/>
      <c r="W438" s="15"/>
      <c r="X438" s="15"/>
      <c r="Y438" s="15"/>
      <c r="Z438" s="15"/>
      <c r="AA438" s="15"/>
      <c r="AB438" s="15"/>
      <c r="AC438" s="15"/>
      <c r="AD438" s="15"/>
      <c r="AE438" s="15"/>
      <c r="AT438" s="267" t="s">
        <v>146</v>
      </c>
      <c r="AU438" s="267" t="s">
        <v>89</v>
      </c>
      <c r="AV438" s="15" t="s">
        <v>142</v>
      </c>
      <c r="AW438" s="15" t="s">
        <v>38</v>
      </c>
      <c r="AX438" s="15" t="s">
        <v>87</v>
      </c>
      <c r="AY438" s="267" t="s">
        <v>135</v>
      </c>
    </row>
    <row r="439" spans="1:65" s="2" customFormat="1" ht="21.75" customHeight="1">
      <c r="A439" s="39"/>
      <c r="B439" s="40"/>
      <c r="C439" s="219" t="s">
        <v>604</v>
      </c>
      <c r="D439" s="219" t="s">
        <v>137</v>
      </c>
      <c r="E439" s="220" t="s">
        <v>605</v>
      </c>
      <c r="F439" s="221" t="s">
        <v>606</v>
      </c>
      <c r="G439" s="222" t="s">
        <v>188</v>
      </c>
      <c r="H439" s="223">
        <v>2.695</v>
      </c>
      <c r="I439" s="224"/>
      <c r="J439" s="225">
        <f>ROUND(I439*H439,2)</f>
        <v>0</v>
      </c>
      <c r="K439" s="221" t="s">
        <v>141</v>
      </c>
      <c r="L439" s="45"/>
      <c r="M439" s="226" t="s">
        <v>31</v>
      </c>
      <c r="N439" s="227" t="s">
        <v>50</v>
      </c>
      <c r="O439" s="85"/>
      <c r="P439" s="228">
        <f>O439*H439</f>
        <v>0</v>
      </c>
      <c r="Q439" s="228">
        <v>0</v>
      </c>
      <c r="R439" s="228">
        <f>Q439*H439</f>
        <v>0</v>
      </c>
      <c r="S439" s="228">
        <v>0</v>
      </c>
      <c r="T439" s="229">
        <f>S439*H439</f>
        <v>0</v>
      </c>
      <c r="U439" s="39"/>
      <c r="V439" s="39"/>
      <c r="W439" s="39"/>
      <c r="X439" s="39"/>
      <c r="Y439" s="39"/>
      <c r="Z439" s="39"/>
      <c r="AA439" s="39"/>
      <c r="AB439" s="39"/>
      <c r="AC439" s="39"/>
      <c r="AD439" s="39"/>
      <c r="AE439" s="39"/>
      <c r="AR439" s="230" t="s">
        <v>142</v>
      </c>
      <c r="AT439" s="230" t="s">
        <v>137</v>
      </c>
      <c r="AU439" s="230" t="s">
        <v>89</v>
      </c>
      <c r="AY439" s="18" t="s">
        <v>135</v>
      </c>
      <c r="BE439" s="231">
        <f>IF(N439="základní",J439,0)</f>
        <v>0</v>
      </c>
      <c r="BF439" s="231">
        <f>IF(N439="snížená",J439,0)</f>
        <v>0</v>
      </c>
      <c r="BG439" s="231">
        <f>IF(N439="zákl. přenesená",J439,0)</f>
        <v>0</v>
      </c>
      <c r="BH439" s="231">
        <f>IF(N439="sníž. přenesená",J439,0)</f>
        <v>0</v>
      </c>
      <c r="BI439" s="231">
        <f>IF(N439="nulová",J439,0)</f>
        <v>0</v>
      </c>
      <c r="BJ439" s="18" t="s">
        <v>87</v>
      </c>
      <c r="BK439" s="231">
        <f>ROUND(I439*H439,2)</f>
        <v>0</v>
      </c>
      <c r="BL439" s="18" t="s">
        <v>142</v>
      </c>
      <c r="BM439" s="230" t="s">
        <v>607</v>
      </c>
    </row>
    <row r="440" spans="1:47" s="2" customFormat="1" ht="12">
      <c r="A440" s="39"/>
      <c r="B440" s="40"/>
      <c r="C440" s="41"/>
      <c r="D440" s="232" t="s">
        <v>144</v>
      </c>
      <c r="E440" s="41"/>
      <c r="F440" s="233" t="s">
        <v>608</v>
      </c>
      <c r="G440" s="41"/>
      <c r="H440" s="41"/>
      <c r="I440" s="137"/>
      <c r="J440" s="41"/>
      <c r="K440" s="41"/>
      <c r="L440" s="45"/>
      <c r="M440" s="234"/>
      <c r="N440" s="235"/>
      <c r="O440" s="85"/>
      <c r="P440" s="85"/>
      <c r="Q440" s="85"/>
      <c r="R440" s="85"/>
      <c r="S440" s="85"/>
      <c r="T440" s="86"/>
      <c r="U440" s="39"/>
      <c r="V440" s="39"/>
      <c r="W440" s="39"/>
      <c r="X440" s="39"/>
      <c r="Y440" s="39"/>
      <c r="Z440" s="39"/>
      <c r="AA440" s="39"/>
      <c r="AB440" s="39"/>
      <c r="AC440" s="39"/>
      <c r="AD440" s="39"/>
      <c r="AE440" s="39"/>
      <c r="AT440" s="18" t="s">
        <v>144</v>
      </c>
      <c r="AU440" s="18" t="s">
        <v>89</v>
      </c>
    </row>
    <row r="441" spans="1:51" s="13" customFormat="1" ht="12">
      <c r="A441" s="13"/>
      <c r="B441" s="236"/>
      <c r="C441" s="237"/>
      <c r="D441" s="232" t="s">
        <v>146</v>
      </c>
      <c r="E441" s="238" t="s">
        <v>31</v>
      </c>
      <c r="F441" s="239" t="s">
        <v>595</v>
      </c>
      <c r="G441" s="237"/>
      <c r="H441" s="240">
        <v>2.695</v>
      </c>
      <c r="I441" s="241"/>
      <c r="J441" s="237"/>
      <c r="K441" s="237"/>
      <c r="L441" s="242"/>
      <c r="M441" s="243"/>
      <c r="N441" s="244"/>
      <c r="O441" s="244"/>
      <c r="P441" s="244"/>
      <c r="Q441" s="244"/>
      <c r="R441" s="244"/>
      <c r="S441" s="244"/>
      <c r="T441" s="245"/>
      <c r="U441" s="13"/>
      <c r="V441" s="13"/>
      <c r="W441" s="13"/>
      <c r="X441" s="13"/>
      <c r="Y441" s="13"/>
      <c r="Z441" s="13"/>
      <c r="AA441" s="13"/>
      <c r="AB441" s="13"/>
      <c r="AC441" s="13"/>
      <c r="AD441" s="13"/>
      <c r="AE441" s="13"/>
      <c r="AT441" s="246" t="s">
        <v>146</v>
      </c>
      <c r="AU441" s="246" t="s">
        <v>89</v>
      </c>
      <c r="AV441" s="13" t="s">
        <v>89</v>
      </c>
      <c r="AW441" s="13" t="s">
        <v>38</v>
      </c>
      <c r="AX441" s="13" t="s">
        <v>79</v>
      </c>
      <c r="AY441" s="246" t="s">
        <v>135</v>
      </c>
    </row>
    <row r="442" spans="1:51" s="14" customFormat="1" ht="12">
      <c r="A442" s="14"/>
      <c r="B442" s="247"/>
      <c r="C442" s="248"/>
      <c r="D442" s="232" t="s">
        <v>146</v>
      </c>
      <c r="E442" s="249" t="s">
        <v>31</v>
      </c>
      <c r="F442" s="250" t="s">
        <v>596</v>
      </c>
      <c r="G442" s="248"/>
      <c r="H442" s="249" t="s">
        <v>31</v>
      </c>
      <c r="I442" s="251"/>
      <c r="J442" s="248"/>
      <c r="K442" s="248"/>
      <c r="L442" s="252"/>
      <c r="M442" s="253"/>
      <c r="N442" s="254"/>
      <c r="O442" s="254"/>
      <c r="P442" s="254"/>
      <c r="Q442" s="254"/>
      <c r="R442" s="254"/>
      <c r="S442" s="254"/>
      <c r="T442" s="255"/>
      <c r="U442" s="14"/>
      <c r="V442" s="14"/>
      <c r="W442" s="14"/>
      <c r="X442" s="14"/>
      <c r="Y442" s="14"/>
      <c r="Z442" s="14"/>
      <c r="AA442" s="14"/>
      <c r="AB442" s="14"/>
      <c r="AC442" s="14"/>
      <c r="AD442" s="14"/>
      <c r="AE442" s="14"/>
      <c r="AT442" s="256" t="s">
        <v>146</v>
      </c>
      <c r="AU442" s="256" t="s">
        <v>89</v>
      </c>
      <c r="AV442" s="14" t="s">
        <v>87</v>
      </c>
      <c r="AW442" s="14" t="s">
        <v>38</v>
      </c>
      <c r="AX442" s="14" t="s">
        <v>79</v>
      </c>
      <c r="AY442" s="256" t="s">
        <v>135</v>
      </c>
    </row>
    <row r="443" spans="1:51" s="15" customFormat="1" ht="12">
      <c r="A443" s="15"/>
      <c r="B443" s="257"/>
      <c r="C443" s="258"/>
      <c r="D443" s="232" t="s">
        <v>146</v>
      </c>
      <c r="E443" s="259" t="s">
        <v>31</v>
      </c>
      <c r="F443" s="260" t="s">
        <v>149</v>
      </c>
      <c r="G443" s="258"/>
      <c r="H443" s="261">
        <v>2.695</v>
      </c>
      <c r="I443" s="262"/>
      <c r="J443" s="258"/>
      <c r="K443" s="258"/>
      <c r="L443" s="263"/>
      <c r="M443" s="264"/>
      <c r="N443" s="265"/>
      <c r="O443" s="265"/>
      <c r="P443" s="265"/>
      <c r="Q443" s="265"/>
      <c r="R443" s="265"/>
      <c r="S443" s="265"/>
      <c r="T443" s="266"/>
      <c r="U443" s="15"/>
      <c r="V443" s="15"/>
      <c r="W443" s="15"/>
      <c r="X443" s="15"/>
      <c r="Y443" s="15"/>
      <c r="Z443" s="15"/>
      <c r="AA443" s="15"/>
      <c r="AB443" s="15"/>
      <c r="AC443" s="15"/>
      <c r="AD443" s="15"/>
      <c r="AE443" s="15"/>
      <c r="AT443" s="267" t="s">
        <v>146</v>
      </c>
      <c r="AU443" s="267" t="s">
        <v>89</v>
      </c>
      <c r="AV443" s="15" t="s">
        <v>142</v>
      </c>
      <c r="AW443" s="15" t="s">
        <v>38</v>
      </c>
      <c r="AX443" s="15" t="s">
        <v>87</v>
      </c>
      <c r="AY443" s="267" t="s">
        <v>135</v>
      </c>
    </row>
    <row r="444" spans="1:65" s="2" customFormat="1" ht="21.75" customHeight="1">
      <c r="A444" s="39"/>
      <c r="B444" s="40"/>
      <c r="C444" s="219" t="s">
        <v>609</v>
      </c>
      <c r="D444" s="219" t="s">
        <v>137</v>
      </c>
      <c r="E444" s="220" t="s">
        <v>610</v>
      </c>
      <c r="F444" s="221" t="s">
        <v>611</v>
      </c>
      <c r="G444" s="222" t="s">
        <v>188</v>
      </c>
      <c r="H444" s="223">
        <v>37.73</v>
      </c>
      <c r="I444" s="224"/>
      <c r="J444" s="225">
        <f>ROUND(I444*H444,2)</f>
        <v>0</v>
      </c>
      <c r="K444" s="221" t="s">
        <v>141</v>
      </c>
      <c r="L444" s="45"/>
      <c r="M444" s="226" t="s">
        <v>31</v>
      </c>
      <c r="N444" s="227" t="s">
        <v>50</v>
      </c>
      <c r="O444" s="85"/>
      <c r="P444" s="228">
        <f>O444*H444</f>
        <v>0</v>
      </c>
      <c r="Q444" s="228">
        <v>0</v>
      </c>
      <c r="R444" s="228">
        <f>Q444*H444</f>
        <v>0</v>
      </c>
      <c r="S444" s="228">
        <v>0</v>
      </c>
      <c r="T444" s="229">
        <f>S444*H444</f>
        <v>0</v>
      </c>
      <c r="U444" s="39"/>
      <c r="V444" s="39"/>
      <c r="W444" s="39"/>
      <c r="X444" s="39"/>
      <c r="Y444" s="39"/>
      <c r="Z444" s="39"/>
      <c r="AA444" s="39"/>
      <c r="AB444" s="39"/>
      <c r="AC444" s="39"/>
      <c r="AD444" s="39"/>
      <c r="AE444" s="39"/>
      <c r="AR444" s="230" t="s">
        <v>142</v>
      </c>
      <c r="AT444" s="230" t="s">
        <v>137</v>
      </c>
      <c r="AU444" s="230" t="s">
        <v>89</v>
      </c>
      <c r="AY444" s="18" t="s">
        <v>135</v>
      </c>
      <c r="BE444" s="231">
        <f>IF(N444="základní",J444,0)</f>
        <v>0</v>
      </c>
      <c r="BF444" s="231">
        <f>IF(N444="snížená",J444,0)</f>
        <v>0</v>
      </c>
      <c r="BG444" s="231">
        <f>IF(N444="zákl. přenesená",J444,0)</f>
        <v>0</v>
      </c>
      <c r="BH444" s="231">
        <f>IF(N444="sníž. přenesená",J444,0)</f>
        <v>0</v>
      </c>
      <c r="BI444" s="231">
        <f>IF(N444="nulová",J444,0)</f>
        <v>0</v>
      </c>
      <c r="BJ444" s="18" t="s">
        <v>87</v>
      </c>
      <c r="BK444" s="231">
        <f>ROUND(I444*H444,2)</f>
        <v>0</v>
      </c>
      <c r="BL444" s="18" t="s">
        <v>142</v>
      </c>
      <c r="BM444" s="230" t="s">
        <v>612</v>
      </c>
    </row>
    <row r="445" spans="1:47" s="2" customFormat="1" ht="12">
      <c r="A445" s="39"/>
      <c r="B445" s="40"/>
      <c r="C445" s="41"/>
      <c r="D445" s="232" t="s">
        <v>144</v>
      </c>
      <c r="E445" s="41"/>
      <c r="F445" s="233" t="s">
        <v>608</v>
      </c>
      <c r="G445" s="41"/>
      <c r="H445" s="41"/>
      <c r="I445" s="137"/>
      <c r="J445" s="41"/>
      <c r="K445" s="41"/>
      <c r="L445" s="45"/>
      <c r="M445" s="234"/>
      <c r="N445" s="235"/>
      <c r="O445" s="85"/>
      <c r="P445" s="85"/>
      <c r="Q445" s="85"/>
      <c r="R445" s="85"/>
      <c r="S445" s="85"/>
      <c r="T445" s="86"/>
      <c r="U445" s="39"/>
      <c r="V445" s="39"/>
      <c r="W445" s="39"/>
      <c r="X445" s="39"/>
      <c r="Y445" s="39"/>
      <c r="Z445" s="39"/>
      <c r="AA445" s="39"/>
      <c r="AB445" s="39"/>
      <c r="AC445" s="39"/>
      <c r="AD445" s="39"/>
      <c r="AE445" s="39"/>
      <c r="AT445" s="18" t="s">
        <v>144</v>
      </c>
      <c r="AU445" s="18" t="s">
        <v>89</v>
      </c>
    </row>
    <row r="446" spans="1:51" s="13" customFormat="1" ht="12">
      <c r="A446" s="13"/>
      <c r="B446" s="236"/>
      <c r="C446" s="237"/>
      <c r="D446" s="232" t="s">
        <v>146</v>
      </c>
      <c r="E446" s="238" t="s">
        <v>31</v>
      </c>
      <c r="F446" s="239" t="s">
        <v>613</v>
      </c>
      <c r="G446" s="237"/>
      <c r="H446" s="240">
        <v>37.73</v>
      </c>
      <c r="I446" s="241"/>
      <c r="J446" s="237"/>
      <c r="K446" s="237"/>
      <c r="L446" s="242"/>
      <c r="M446" s="243"/>
      <c r="N446" s="244"/>
      <c r="O446" s="244"/>
      <c r="P446" s="244"/>
      <c r="Q446" s="244"/>
      <c r="R446" s="244"/>
      <c r="S446" s="244"/>
      <c r="T446" s="245"/>
      <c r="U446" s="13"/>
      <c r="V446" s="13"/>
      <c r="W446" s="13"/>
      <c r="X446" s="13"/>
      <c r="Y446" s="13"/>
      <c r="Z446" s="13"/>
      <c r="AA446" s="13"/>
      <c r="AB446" s="13"/>
      <c r="AC446" s="13"/>
      <c r="AD446" s="13"/>
      <c r="AE446" s="13"/>
      <c r="AT446" s="246" t="s">
        <v>146</v>
      </c>
      <c r="AU446" s="246" t="s">
        <v>89</v>
      </c>
      <c r="AV446" s="13" t="s">
        <v>89</v>
      </c>
      <c r="AW446" s="13" t="s">
        <v>38</v>
      </c>
      <c r="AX446" s="13" t="s">
        <v>79</v>
      </c>
      <c r="AY446" s="246" t="s">
        <v>135</v>
      </c>
    </row>
    <row r="447" spans="1:51" s="15" customFormat="1" ht="12">
      <c r="A447" s="15"/>
      <c r="B447" s="257"/>
      <c r="C447" s="258"/>
      <c r="D447" s="232" t="s">
        <v>146</v>
      </c>
      <c r="E447" s="259" t="s">
        <v>31</v>
      </c>
      <c r="F447" s="260" t="s">
        <v>149</v>
      </c>
      <c r="G447" s="258"/>
      <c r="H447" s="261">
        <v>37.73</v>
      </c>
      <c r="I447" s="262"/>
      <c r="J447" s="258"/>
      <c r="K447" s="258"/>
      <c r="L447" s="263"/>
      <c r="M447" s="264"/>
      <c r="N447" s="265"/>
      <c r="O447" s="265"/>
      <c r="P447" s="265"/>
      <c r="Q447" s="265"/>
      <c r="R447" s="265"/>
      <c r="S447" s="265"/>
      <c r="T447" s="266"/>
      <c r="U447" s="15"/>
      <c r="V447" s="15"/>
      <c r="W447" s="15"/>
      <c r="X447" s="15"/>
      <c r="Y447" s="15"/>
      <c r="Z447" s="15"/>
      <c r="AA447" s="15"/>
      <c r="AB447" s="15"/>
      <c r="AC447" s="15"/>
      <c r="AD447" s="15"/>
      <c r="AE447" s="15"/>
      <c r="AT447" s="267" t="s">
        <v>146</v>
      </c>
      <c r="AU447" s="267" t="s">
        <v>89</v>
      </c>
      <c r="AV447" s="15" t="s">
        <v>142</v>
      </c>
      <c r="AW447" s="15" t="s">
        <v>38</v>
      </c>
      <c r="AX447" s="15" t="s">
        <v>87</v>
      </c>
      <c r="AY447" s="267" t="s">
        <v>135</v>
      </c>
    </row>
    <row r="448" spans="1:65" s="2" customFormat="1" ht="16.5" customHeight="1">
      <c r="A448" s="39"/>
      <c r="B448" s="40"/>
      <c r="C448" s="219" t="s">
        <v>614</v>
      </c>
      <c r="D448" s="219" t="s">
        <v>137</v>
      </c>
      <c r="E448" s="220" t="s">
        <v>615</v>
      </c>
      <c r="F448" s="221" t="s">
        <v>616</v>
      </c>
      <c r="G448" s="222" t="s">
        <v>188</v>
      </c>
      <c r="H448" s="223">
        <v>2.695</v>
      </c>
      <c r="I448" s="224"/>
      <c r="J448" s="225">
        <f>ROUND(I448*H448,2)</f>
        <v>0</v>
      </c>
      <c r="K448" s="221" t="s">
        <v>141</v>
      </c>
      <c r="L448" s="45"/>
      <c r="M448" s="226" t="s">
        <v>31</v>
      </c>
      <c r="N448" s="227" t="s">
        <v>50</v>
      </c>
      <c r="O448" s="85"/>
      <c r="P448" s="228">
        <f>O448*H448</f>
        <v>0</v>
      </c>
      <c r="Q448" s="228">
        <v>0</v>
      </c>
      <c r="R448" s="228">
        <f>Q448*H448</f>
        <v>0</v>
      </c>
      <c r="S448" s="228">
        <v>0</v>
      </c>
      <c r="T448" s="229">
        <f>S448*H448</f>
        <v>0</v>
      </c>
      <c r="U448" s="39"/>
      <c r="V448" s="39"/>
      <c r="W448" s="39"/>
      <c r="X448" s="39"/>
      <c r="Y448" s="39"/>
      <c r="Z448" s="39"/>
      <c r="AA448" s="39"/>
      <c r="AB448" s="39"/>
      <c r="AC448" s="39"/>
      <c r="AD448" s="39"/>
      <c r="AE448" s="39"/>
      <c r="AR448" s="230" t="s">
        <v>142</v>
      </c>
      <c r="AT448" s="230" t="s">
        <v>137</v>
      </c>
      <c r="AU448" s="230" t="s">
        <v>89</v>
      </c>
      <c r="AY448" s="18" t="s">
        <v>135</v>
      </c>
      <c r="BE448" s="231">
        <f>IF(N448="základní",J448,0)</f>
        <v>0</v>
      </c>
      <c r="BF448" s="231">
        <f>IF(N448="snížená",J448,0)</f>
        <v>0</v>
      </c>
      <c r="BG448" s="231">
        <f>IF(N448="zákl. přenesená",J448,0)</f>
        <v>0</v>
      </c>
      <c r="BH448" s="231">
        <f>IF(N448="sníž. přenesená",J448,0)</f>
        <v>0</v>
      </c>
      <c r="BI448" s="231">
        <f>IF(N448="nulová",J448,0)</f>
        <v>0</v>
      </c>
      <c r="BJ448" s="18" t="s">
        <v>87</v>
      </c>
      <c r="BK448" s="231">
        <f>ROUND(I448*H448,2)</f>
        <v>0</v>
      </c>
      <c r="BL448" s="18" t="s">
        <v>142</v>
      </c>
      <c r="BM448" s="230" t="s">
        <v>617</v>
      </c>
    </row>
    <row r="449" spans="1:47" s="2" customFormat="1" ht="12">
      <c r="A449" s="39"/>
      <c r="B449" s="40"/>
      <c r="C449" s="41"/>
      <c r="D449" s="232" t="s">
        <v>144</v>
      </c>
      <c r="E449" s="41"/>
      <c r="F449" s="233" t="s">
        <v>618</v>
      </c>
      <c r="G449" s="41"/>
      <c r="H449" s="41"/>
      <c r="I449" s="137"/>
      <c r="J449" s="41"/>
      <c r="K449" s="41"/>
      <c r="L449" s="45"/>
      <c r="M449" s="234"/>
      <c r="N449" s="235"/>
      <c r="O449" s="85"/>
      <c r="P449" s="85"/>
      <c r="Q449" s="85"/>
      <c r="R449" s="85"/>
      <c r="S449" s="85"/>
      <c r="T449" s="86"/>
      <c r="U449" s="39"/>
      <c r="V449" s="39"/>
      <c r="W449" s="39"/>
      <c r="X449" s="39"/>
      <c r="Y449" s="39"/>
      <c r="Z449" s="39"/>
      <c r="AA449" s="39"/>
      <c r="AB449" s="39"/>
      <c r="AC449" s="39"/>
      <c r="AD449" s="39"/>
      <c r="AE449" s="39"/>
      <c r="AT449" s="18" t="s">
        <v>144</v>
      </c>
      <c r="AU449" s="18" t="s">
        <v>89</v>
      </c>
    </row>
    <row r="450" spans="1:51" s="13" customFormat="1" ht="12">
      <c r="A450" s="13"/>
      <c r="B450" s="236"/>
      <c r="C450" s="237"/>
      <c r="D450" s="232" t="s">
        <v>146</v>
      </c>
      <c r="E450" s="238" t="s">
        <v>31</v>
      </c>
      <c r="F450" s="239" t="s">
        <v>619</v>
      </c>
      <c r="G450" s="237"/>
      <c r="H450" s="240">
        <v>2.695</v>
      </c>
      <c r="I450" s="241"/>
      <c r="J450" s="237"/>
      <c r="K450" s="237"/>
      <c r="L450" s="242"/>
      <c r="M450" s="243"/>
      <c r="N450" s="244"/>
      <c r="O450" s="244"/>
      <c r="P450" s="244"/>
      <c r="Q450" s="244"/>
      <c r="R450" s="244"/>
      <c r="S450" s="244"/>
      <c r="T450" s="245"/>
      <c r="U450" s="13"/>
      <c r="V450" s="13"/>
      <c r="W450" s="13"/>
      <c r="X450" s="13"/>
      <c r="Y450" s="13"/>
      <c r="Z450" s="13"/>
      <c r="AA450" s="13"/>
      <c r="AB450" s="13"/>
      <c r="AC450" s="13"/>
      <c r="AD450" s="13"/>
      <c r="AE450" s="13"/>
      <c r="AT450" s="246" t="s">
        <v>146</v>
      </c>
      <c r="AU450" s="246" t="s">
        <v>89</v>
      </c>
      <c r="AV450" s="13" t="s">
        <v>89</v>
      </c>
      <c r="AW450" s="13" t="s">
        <v>38</v>
      </c>
      <c r="AX450" s="13" t="s">
        <v>79</v>
      </c>
      <c r="AY450" s="246" t="s">
        <v>135</v>
      </c>
    </row>
    <row r="451" spans="1:51" s="15" customFormat="1" ht="12">
      <c r="A451" s="15"/>
      <c r="B451" s="257"/>
      <c r="C451" s="258"/>
      <c r="D451" s="232" t="s">
        <v>146</v>
      </c>
      <c r="E451" s="259" t="s">
        <v>31</v>
      </c>
      <c r="F451" s="260" t="s">
        <v>149</v>
      </c>
      <c r="G451" s="258"/>
      <c r="H451" s="261">
        <v>2.695</v>
      </c>
      <c r="I451" s="262"/>
      <c r="J451" s="258"/>
      <c r="K451" s="258"/>
      <c r="L451" s="263"/>
      <c r="M451" s="264"/>
      <c r="N451" s="265"/>
      <c r="O451" s="265"/>
      <c r="P451" s="265"/>
      <c r="Q451" s="265"/>
      <c r="R451" s="265"/>
      <c r="S451" s="265"/>
      <c r="T451" s="266"/>
      <c r="U451" s="15"/>
      <c r="V451" s="15"/>
      <c r="W451" s="15"/>
      <c r="X451" s="15"/>
      <c r="Y451" s="15"/>
      <c r="Z451" s="15"/>
      <c r="AA451" s="15"/>
      <c r="AB451" s="15"/>
      <c r="AC451" s="15"/>
      <c r="AD451" s="15"/>
      <c r="AE451" s="15"/>
      <c r="AT451" s="267" t="s">
        <v>146</v>
      </c>
      <c r="AU451" s="267" t="s">
        <v>89</v>
      </c>
      <c r="AV451" s="15" t="s">
        <v>142</v>
      </c>
      <c r="AW451" s="15" t="s">
        <v>38</v>
      </c>
      <c r="AX451" s="15" t="s">
        <v>87</v>
      </c>
      <c r="AY451" s="267" t="s">
        <v>135</v>
      </c>
    </row>
    <row r="452" spans="1:63" s="12" customFormat="1" ht="22.8" customHeight="1">
      <c r="A452" s="12"/>
      <c r="B452" s="203"/>
      <c r="C452" s="204"/>
      <c r="D452" s="205" t="s">
        <v>78</v>
      </c>
      <c r="E452" s="217" t="s">
        <v>620</v>
      </c>
      <c r="F452" s="217" t="s">
        <v>621</v>
      </c>
      <c r="G452" s="204"/>
      <c r="H452" s="204"/>
      <c r="I452" s="207"/>
      <c r="J452" s="218">
        <f>BK452</f>
        <v>0</v>
      </c>
      <c r="K452" s="204"/>
      <c r="L452" s="209"/>
      <c r="M452" s="210"/>
      <c r="N452" s="211"/>
      <c r="O452" s="211"/>
      <c r="P452" s="212">
        <f>SUM(P453:P454)</f>
        <v>0</v>
      </c>
      <c r="Q452" s="211"/>
      <c r="R452" s="212">
        <f>SUM(R453:R454)</f>
        <v>0</v>
      </c>
      <c r="S452" s="211"/>
      <c r="T452" s="213">
        <f>SUM(T453:T454)</f>
        <v>0</v>
      </c>
      <c r="U452" s="12"/>
      <c r="V452" s="12"/>
      <c r="W452" s="12"/>
      <c r="X452" s="12"/>
      <c r="Y452" s="12"/>
      <c r="Z452" s="12"/>
      <c r="AA452" s="12"/>
      <c r="AB452" s="12"/>
      <c r="AC452" s="12"/>
      <c r="AD452" s="12"/>
      <c r="AE452" s="12"/>
      <c r="AR452" s="214" t="s">
        <v>87</v>
      </c>
      <c r="AT452" s="215" t="s">
        <v>78</v>
      </c>
      <c r="AU452" s="215" t="s">
        <v>87</v>
      </c>
      <c r="AY452" s="214" t="s">
        <v>135</v>
      </c>
      <c r="BK452" s="216">
        <f>SUM(BK453:BK454)</f>
        <v>0</v>
      </c>
    </row>
    <row r="453" spans="1:65" s="2" customFormat="1" ht="21.75" customHeight="1">
      <c r="A453" s="39"/>
      <c r="B453" s="40"/>
      <c r="C453" s="219" t="s">
        <v>622</v>
      </c>
      <c r="D453" s="219" t="s">
        <v>137</v>
      </c>
      <c r="E453" s="220" t="s">
        <v>623</v>
      </c>
      <c r="F453" s="221" t="s">
        <v>624</v>
      </c>
      <c r="G453" s="222" t="s">
        <v>188</v>
      </c>
      <c r="H453" s="223">
        <v>496.6</v>
      </c>
      <c r="I453" s="224"/>
      <c r="J453" s="225">
        <f>ROUND(I453*H453,2)</f>
        <v>0</v>
      </c>
      <c r="K453" s="221" t="s">
        <v>141</v>
      </c>
      <c r="L453" s="45"/>
      <c r="M453" s="226" t="s">
        <v>31</v>
      </c>
      <c r="N453" s="227" t="s">
        <v>50</v>
      </c>
      <c r="O453" s="85"/>
      <c r="P453" s="228">
        <f>O453*H453</f>
        <v>0</v>
      </c>
      <c r="Q453" s="228">
        <v>0</v>
      </c>
      <c r="R453" s="228">
        <f>Q453*H453</f>
        <v>0</v>
      </c>
      <c r="S453" s="228">
        <v>0</v>
      </c>
      <c r="T453" s="229">
        <f>S453*H453</f>
        <v>0</v>
      </c>
      <c r="U453" s="39"/>
      <c r="V453" s="39"/>
      <c r="W453" s="39"/>
      <c r="X453" s="39"/>
      <c r="Y453" s="39"/>
      <c r="Z453" s="39"/>
      <c r="AA453" s="39"/>
      <c r="AB453" s="39"/>
      <c r="AC453" s="39"/>
      <c r="AD453" s="39"/>
      <c r="AE453" s="39"/>
      <c r="AR453" s="230" t="s">
        <v>142</v>
      </c>
      <c r="AT453" s="230" t="s">
        <v>137</v>
      </c>
      <c r="AU453" s="230" t="s">
        <v>89</v>
      </c>
      <c r="AY453" s="18" t="s">
        <v>135</v>
      </c>
      <c r="BE453" s="231">
        <f>IF(N453="základní",J453,0)</f>
        <v>0</v>
      </c>
      <c r="BF453" s="231">
        <f>IF(N453="snížená",J453,0)</f>
        <v>0</v>
      </c>
      <c r="BG453" s="231">
        <f>IF(N453="zákl. přenesená",J453,0)</f>
        <v>0</v>
      </c>
      <c r="BH453" s="231">
        <f>IF(N453="sníž. přenesená",J453,0)</f>
        <v>0</v>
      </c>
      <c r="BI453" s="231">
        <f>IF(N453="nulová",J453,0)</f>
        <v>0</v>
      </c>
      <c r="BJ453" s="18" t="s">
        <v>87</v>
      </c>
      <c r="BK453" s="231">
        <f>ROUND(I453*H453,2)</f>
        <v>0</v>
      </c>
      <c r="BL453" s="18" t="s">
        <v>142</v>
      </c>
      <c r="BM453" s="230" t="s">
        <v>625</v>
      </c>
    </row>
    <row r="454" spans="1:47" s="2" customFormat="1" ht="12">
      <c r="A454" s="39"/>
      <c r="B454" s="40"/>
      <c r="C454" s="41"/>
      <c r="D454" s="232" t="s">
        <v>144</v>
      </c>
      <c r="E454" s="41"/>
      <c r="F454" s="233" t="s">
        <v>626</v>
      </c>
      <c r="G454" s="41"/>
      <c r="H454" s="41"/>
      <c r="I454" s="137"/>
      <c r="J454" s="41"/>
      <c r="K454" s="41"/>
      <c r="L454" s="45"/>
      <c r="M454" s="278"/>
      <c r="N454" s="279"/>
      <c r="O454" s="280"/>
      <c r="P454" s="280"/>
      <c r="Q454" s="280"/>
      <c r="R454" s="280"/>
      <c r="S454" s="280"/>
      <c r="T454" s="281"/>
      <c r="U454" s="39"/>
      <c r="V454" s="39"/>
      <c r="W454" s="39"/>
      <c r="X454" s="39"/>
      <c r="Y454" s="39"/>
      <c r="Z454" s="39"/>
      <c r="AA454" s="39"/>
      <c r="AB454" s="39"/>
      <c r="AC454" s="39"/>
      <c r="AD454" s="39"/>
      <c r="AE454" s="39"/>
      <c r="AT454" s="18" t="s">
        <v>144</v>
      </c>
      <c r="AU454" s="18" t="s">
        <v>89</v>
      </c>
    </row>
    <row r="455" spans="1:31" s="2" customFormat="1" ht="6.95" customHeight="1">
      <c r="A455" s="39"/>
      <c r="B455" s="60"/>
      <c r="C455" s="61"/>
      <c r="D455" s="61"/>
      <c r="E455" s="61"/>
      <c r="F455" s="61"/>
      <c r="G455" s="61"/>
      <c r="H455" s="61"/>
      <c r="I455" s="167"/>
      <c r="J455" s="61"/>
      <c r="K455" s="61"/>
      <c r="L455" s="45"/>
      <c r="M455" s="39"/>
      <c r="O455" s="39"/>
      <c r="P455" s="39"/>
      <c r="Q455" s="39"/>
      <c r="R455" s="39"/>
      <c r="S455" s="39"/>
      <c r="T455" s="39"/>
      <c r="U455" s="39"/>
      <c r="V455" s="39"/>
      <c r="W455" s="39"/>
      <c r="X455" s="39"/>
      <c r="Y455" s="39"/>
      <c r="Z455" s="39"/>
      <c r="AA455" s="39"/>
      <c r="AB455" s="39"/>
      <c r="AC455" s="39"/>
      <c r="AD455" s="39"/>
      <c r="AE455" s="39"/>
    </row>
  </sheetData>
  <sheetProtection password="CC35" sheet="1" objects="1" scenarios="1" formatColumns="0" formatRows="0" autoFilter="0"/>
  <autoFilter ref="C86:K454"/>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5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92</v>
      </c>
    </row>
    <row r="3" spans="2:46" s="1" customFormat="1" ht="6.95" customHeight="1">
      <c r="B3" s="130"/>
      <c r="C3" s="131"/>
      <c r="D3" s="131"/>
      <c r="E3" s="131"/>
      <c r="F3" s="131"/>
      <c r="G3" s="131"/>
      <c r="H3" s="131"/>
      <c r="I3" s="132"/>
      <c r="J3" s="131"/>
      <c r="K3" s="131"/>
      <c r="L3" s="21"/>
      <c r="AT3" s="18" t="s">
        <v>89</v>
      </c>
    </row>
    <row r="4" spans="2:46" s="1" customFormat="1" ht="24.95" customHeight="1">
      <c r="B4" s="21"/>
      <c r="D4" s="133" t="s">
        <v>105</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 xml:space="preserve">Rekonstrukce autocvičiště na dopravní hřiště a autocviciště ,  Kralovice I.Etapa</v>
      </c>
      <c r="F7" s="135"/>
      <c r="G7" s="135"/>
      <c r="H7" s="135"/>
      <c r="I7" s="129"/>
      <c r="L7" s="21"/>
    </row>
    <row r="8" spans="1:31" s="2" customFormat="1" ht="12" customHeight="1">
      <c r="A8" s="39"/>
      <c r="B8" s="45"/>
      <c r="C8" s="39"/>
      <c r="D8" s="135" t="s">
        <v>106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627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25. 9. 2020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26</v>
      </c>
      <c r="E14" s="39"/>
      <c r="F14" s="39"/>
      <c r="G14" s="39"/>
      <c r="H14" s="39"/>
      <c r="I14" s="141" t="s">
        <v>27</v>
      </c>
      <c r="J14" s="140" t="s">
        <v>31</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29</v>
      </c>
      <c r="F15" s="39"/>
      <c r="G15" s="39"/>
      <c r="H15" s="39"/>
      <c r="I15" s="141" t="s">
        <v>30</v>
      </c>
      <c r="J15" s="140" t="s">
        <v>31</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32</v>
      </c>
      <c r="E17" s="39"/>
      <c r="F17" s="39"/>
      <c r="G17" s="39"/>
      <c r="H17" s="39"/>
      <c r="I17" s="141" t="s">
        <v>27</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30</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34</v>
      </c>
      <c r="E20" s="39"/>
      <c r="F20" s="39"/>
      <c r="G20" s="39"/>
      <c r="H20" s="39"/>
      <c r="I20" s="141" t="s">
        <v>27</v>
      </c>
      <c r="J20" s="140" t="s">
        <v>31</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36</v>
      </c>
      <c r="F21" s="39"/>
      <c r="G21" s="39"/>
      <c r="H21" s="39"/>
      <c r="I21" s="141" t="s">
        <v>30</v>
      </c>
      <c r="J21" s="140" t="s">
        <v>31</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39</v>
      </c>
      <c r="E23" s="39"/>
      <c r="F23" s="39"/>
      <c r="G23" s="39"/>
      <c r="H23" s="39"/>
      <c r="I23" s="141" t="s">
        <v>27</v>
      </c>
      <c r="J23" s="140" t="s">
        <v>40</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30</v>
      </c>
      <c r="J24" s="140" t="s">
        <v>42</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31</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45</v>
      </c>
      <c r="E30" s="39"/>
      <c r="F30" s="39"/>
      <c r="G30" s="39"/>
      <c r="H30" s="39"/>
      <c r="I30" s="137"/>
      <c r="J30" s="151">
        <f>ROUND(J86,2)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47</v>
      </c>
      <c r="G32" s="39"/>
      <c r="H32" s="39"/>
      <c r="I32" s="153" t="s">
        <v>46</v>
      </c>
      <c r="J32" s="152" t="s">
        <v>48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49</v>
      </c>
      <c r="E33" s="135" t="s">
        <v>50</v>
      </c>
      <c r="F33" s="155">
        <f>ROUND((SUM(BE86:BE256)),2)</f>
        <v>0</v>
      </c>
      <c r="G33" s="39"/>
      <c r="H33" s="39"/>
      <c r="I33" s="156">
        <v>0.21</v>
      </c>
      <c r="J33" s="155">
        <f>ROUND(((SUM(BE86:BE256))*I33),2)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51</v>
      </c>
      <c r="F34" s="155">
        <f>ROUND((SUM(BF86:BF256)),2)</f>
        <v>0</v>
      </c>
      <c r="G34" s="39"/>
      <c r="H34" s="39"/>
      <c r="I34" s="156">
        <v>0.15</v>
      </c>
      <c r="J34" s="155">
        <f>ROUND(((SUM(BF86:BF256))*I34),2)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52</v>
      </c>
      <c r="F35" s="155">
        <f>ROUND((SUM(BG86:BG256)),2)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53</v>
      </c>
      <c r="F36" s="155">
        <f>ROUND((SUM(BH86:BH256)),2)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54</v>
      </c>
      <c r="F37" s="155">
        <f>ROUND((SUM(BI86:BI256)),2)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55</v>
      </c>
      <c r="E39" s="159"/>
      <c r="F39" s="159"/>
      <c r="G39" s="160" t="s">
        <v>56</v>
      </c>
      <c r="H39" s="161" t="s">
        <v>57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 xml:space="preserve">Rekonstrukce autocvičiště na dopravní hřiště a autocviciště ,  Kralovice I.Etapa</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SK3202 - SO 301 Dešťová kanalizace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 xml:space="preserve"> </v>
      </c>
      <c r="G52" s="41"/>
      <c r="H52" s="41"/>
      <c r="I52" s="141" t="s">
        <v>24</v>
      </c>
      <c r="J52" s="73" t="str">
        <f>IF(J12="","",J12)</f>
        <v>25. 9. 2020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26</v>
      </c>
      <c r="D54" s="41"/>
      <c r="E54" s="41"/>
      <c r="F54" s="28" t="str">
        <f>E15</f>
        <v>Město Kralovice</v>
      </c>
      <c r="G54" s="41"/>
      <c r="H54" s="41"/>
      <c r="I54" s="141" t="s">
        <v>34</v>
      </c>
      <c r="J54" s="37" t="str">
        <f>E21</f>
        <v>Projekční kancelář Ing.Škubalová</v>
      </c>
      <c r="K54" s="41"/>
      <c r="L54" s="138"/>
      <c r="S54" s="39"/>
      <c r="T54" s="39"/>
      <c r="U54" s="39"/>
      <c r="V54" s="39"/>
      <c r="W54" s="39"/>
      <c r="X54" s="39"/>
      <c r="Y54" s="39"/>
      <c r="Z54" s="39"/>
      <c r="AA54" s="39"/>
      <c r="AB54" s="39"/>
      <c r="AC54" s="39"/>
      <c r="AD54" s="39"/>
      <c r="AE54" s="39"/>
    </row>
    <row r="55" spans="1:31" s="2" customFormat="1" ht="15.15" customHeight="1">
      <c r="A55" s="39"/>
      <c r="B55" s="40"/>
      <c r="C55" s="33" t="s">
        <v>32</v>
      </c>
      <c r="D55" s="41"/>
      <c r="E55" s="41"/>
      <c r="F55" s="28" t="str">
        <f>IF(E18="","",E18)</f>
        <v>Vyplň údaj</v>
      </c>
      <c r="G55" s="41"/>
      <c r="H55" s="41"/>
      <c r="I55" s="141" t="s">
        <v>39</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109</v>
      </c>
      <c r="D57" s="173"/>
      <c r="E57" s="173"/>
      <c r="F57" s="173"/>
      <c r="G57" s="173"/>
      <c r="H57" s="173"/>
      <c r="I57" s="174"/>
      <c r="J57" s="175" t="s">
        <v>110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77</v>
      </c>
      <c r="D59" s="41"/>
      <c r="E59" s="41"/>
      <c r="F59" s="41"/>
      <c r="G59" s="41"/>
      <c r="H59" s="41"/>
      <c r="I59" s="137"/>
      <c r="J59" s="103">
        <f>J86</f>
        <v>0</v>
      </c>
      <c r="K59" s="41"/>
      <c r="L59" s="138"/>
      <c r="S59" s="39"/>
      <c r="T59" s="39"/>
      <c r="U59" s="39"/>
      <c r="V59" s="39"/>
      <c r="W59" s="39"/>
      <c r="X59" s="39"/>
      <c r="Y59" s="39"/>
      <c r="Z59" s="39"/>
      <c r="AA59" s="39"/>
      <c r="AB59" s="39"/>
      <c r="AC59" s="39"/>
      <c r="AD59" s="39"/>
      <c r="AE59" s="39"/>
      <c r="AU59" s="18" t="s">
        <v>111</v>
      </c>
    </row>
    <row r="60" spans="1:31" s="9" customFormat="1" ht="24.95" customHeight="1">
      <c r="A60" s="9"/>
      <c r="B60" s="177"/>
      <c r="C60" s="178"/>
      <c r="D60" s="179" t="s">
        <v>112</v>
      </c>
      <c r="E60" s="180"/>
      <c r="F60" s="180"/>
      <c r="G60" s="180"/>
      <c r="H60" s="180"/>
      <c r="I60" s="181"/>
      <c r="J60" s="182">
        <f>J87</f>
        <v>0</v>
      </c>
      <c r="K60" s="178"/>
      <c r="L60" s="183"/>
      <c r="S60" s="9"/>
      <c r="T60" s="9"/>
      <c r="U60" s="9"/>
      <c r="V60" s="9"/>
      <c r="W60" s="9"/>
      <c r="X60" s="9"/>
      <c r="Y60" s="9"/>
      <c r="Z60" s="9"/>
      <c r="AA60" s="9"/>
      <c r="AB60" s="9"/>
      <c r="AC60" s="9"/>
      <c r="AD60" s="9"/>
      <c r="AE60" s="9"/>
    </row>
    <row r="61" spans="1:31" s="10" customFormat="1" ht="19.9" customHeight="1">
      <c r="A61" s="10"/>
      <c r="B61" s="184"/>
      <c r="C61" s="185"/>
      <c r="D61" s="186" t="s">
        <v>113</v>
      </c>
      <c r="E61" s="187"/>
      <c r="F61" s="187"/>
      <c r="G61" s="187"/>
      <c r="H61" s="187"/>
      <c r="I61" s="188"/>
      <c r="J61" s="189">
        <f>J88</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628</v>
      </c>
      <c r="E62" s="187"/>
      <c r="F62" s="187"/>
      <c r="G62" s="187"/>
      <c r="H62" s="187"/>
      <c r="I62" s="188"/>
      <c r="J62" s="189">
        <f>J150</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629</v>
      </c>
      <c r="E63" s="187"/>
      <c r="F63" s="187"/>
      <c r="G63" s="187"/>
      <c r="H63" s="187"/>
      <c r="I63" s="188"/>
      <c r="J63" s="189">
        <f>J174</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114</v>
      </c>
      <c r="E64" s="187"/>
      <c r="F64" s="187"/>
      <c r="G64" s="187"/>
      <c r="H64" s="187"/>
      <c r="I64" s="188"/>
      <c r="J64" s="189">
        <f>J179</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116</v>
      </c>
      <c r="E65" s="187"/>
      <c r="F65" s="187"/>
      <c r="G65" s="187"/>
      <c r="H65" s="187"/>
      <c r="I65" s="188"/>
      <c r="J65" s="189">
        <f>J201</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119</v>
      </c>
      <c r="E66" s="187"/>
      <c r="F66" s="187"/>
      <c r="G66" s="187"/>
      <c r="H66" s="187"/>
      <c r="I66" s="188"/>
      <c r="J66" s="189">
        <f>J252</f>
        <v>0</v>
      </c>
      <c r="K66" s="185"/>
      <c r="L66" s="190"/>
      <c r="S66" s="10"/>
      <c r="T66" s="10"/>
      <c r="U66" s="10"/>
      <c r="V66" s="10"/>
      <c r="W66" s="10"/>
      <c r="X66" s="10"/>
      <c r="Y66" s="10"/>
      <c r="Z66" s="10"/>
      <c r="AA66" s="10"/>
      <c r="AB66" s="10"/>
      <c r="AC66" s="10"/>
      <c r="AD66" s="10"/>
      <c r="AE66" s="10"/>
    </row>
    <row r="67" spans="1:31" s="2" customFormat="1" ht="21.8" customHeight="1">
      <c r="A67" s="39"/>
      <c r="B67" s="40"/>
      <c r="C67" s="41"/>
      <c r="D67" s="41"/>
      <c r="E67" s="41"/>
      <c r="F67" s="41"/>
      <c r="G67" s="41"/>
      <c r="H67" s="41"/>
      <c r="I67" s="137"/>
      <c r="J67" s="41"/>
      <c r="K67" s="41"/>
      <c r="L67" s="138"/>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167"/>
      <c r="J68" s="61"/>
      <c r="K68" s="61"/>
      <c r="L68" s="138"/>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170"/>
      <c r="J72" s="63"/>
      <c r="K72" s="63"/>
      <c r="L72" s="138"/>
      <c r="S72" s="39"/>
      <c r="T72" s="39"/>
      <c r="U72" s="39"/>
      <c r="V72" s="39"/>
      <c r="W72" s="39"/>
      <c r="X72" s="39"/>
      <c r="Y72" s="39"/>
      <c r="Z72" s="39"/>
      <c r="AA72" s="39"/>
      <c r="AB72" s="39"/>
      <c r="AC72" s="39"/>
      <c r="AD72" s="39"/>
      <c r="AE72" s="39"/>
    </row>
    <row r="73" spans="1:31" s="2" customFormat="1" ht="24.95" customHeight="1">
      <c r="A73" s="39"/>
      <c r="B73" s="40"/>
      <c r="C73" s="24" t="s">
        <v>120</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6.5" customHeight="1">
      <c r="A76" s="39"/>
      <c r="B76" s="40"/>
      <c r="C76" s="41"/>
      <c r="D76" s="41"/>
      <c r="E76" s="171" t="str">
        <f>E7</f>
        <v xml:space="preserve">Rekonstrukce autocvičiště na dopravní hřiště a autocviciště ,  Kralovice I.Etapa</v>
      </c>
      <c r="F76" s="33"/>
      <c r="G76" s="33"/>
      <c r="H76" s="33"/>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3" t="s">
        <v>106</v>
      </c>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6.5" customHeight="1">
      <c r="A78" s="39"/>
      <c r="B78" s="40"/>
      <c r="C78" s="41"/>
      <c r="D78" s="41"/>
      <c r="E78" s="70" t="str">
        <f>E9</f>
        <v>SK3202 - SO 301 Dešťová kanalizace</v>
      </c>
      <c r="F78" s="41"/>
      <c r="G78" s="41"/>
      <c r="H78" s="41"/>
      <c r="I78" s="137"/>
      <c r="J78" s="41"/>
      <c r="K78" s="41"/>
      <c r="L78" s="13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2" customHeight="1">
      <c r="A80" s="39"/>
      <c r="B80" s="40"/>
      <c r="C80" s="33" t="s">
        <v>22</v>
      </c>
      <c r="D80" s="41"/>
      <c r="E80" s="41"/>
      <c r="F80" s="28" t="str">
        <f>F12</f>
        <v xml:space="preserve"> </v>
      </c>
      <c r="G80" s="41"/>
      <c r="H80" s="41"/>
      <c r="I80" s="141" t="s">
        <v>24</v>
      </c>
      <c r="J80" s="73" t="str">
        <f>IF(J12="","",J12)</f>
        <v>25. 9. 2020</v>
      </c>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25.65" customHeight="1">
      <c r="A82" s="39"/>
      <c r="B82" s="40"/>
      <c r="C82" s="33" t="s">
        <v>26</v>
      </c>
      <c r="D82" s="41"/>
      <c r="E82" s="41"/>
      <c r="F82" s="28" t="str">
        <f>E15</f>
        <v>Město Kralovice</v>
      </c>
      <c r="G82" s="41"/>
      <c r="H82" s="41"/>
      <c r="I82" s="141" t="s">
        <v>34</v>
      </c>
      <c r="J82" s="37" t="str">
        <f>E21</f>
        <v>Projekční kancelář Ing.Škubalová</v>
      </c>
      <c r="K82" s="41"/>
      <c r="L82" s="138"/>
      <c r="S82" s="39"/>
      <c r="T82" s="39"/>
      <c r="U82" s="39"/>
      <c r="V82" s="39"/>
      <c r="W82" s="39"/>
      <c r="X82" s="39"/>
      <c r="Y82" s="39"/>
      <c r="Z82" s="39"/>
      <c r="AA82" s="39"/>
      <c r="AB82" s="39"/>
      <c r="AC82" s="39"/>
      <c r="AD82" s="39"/>
      <c r="AE82" s="39"/>
    </row>
    <row r="83" spans="1:31" s="2" customFormat="1" ht="15.15" customHeight="1">
      <c r="A83" s="39"/>
      <c r="B83" s="40"/>
      <c r="C83" s="33" t="s">
        <v>32</v>
      </c>
      <c r="D83" s="41"/>
      <c r="E83" s="41"/>
      <c r="F83" s="28" t="str">
        <f>IF(E18="","",E18)</f>
        <v>Vyplň údaj</v>
      </c>
      <c r="G83" s="41"/>
      <c r="H83" s="41"/>
      <c r="I83" s="141" t="s">
        <v>39</v>
      </c>
      <c r="J83" s="37" t="str">
        <f>E24</f>
        <v>Straka</v>
      </c>
      <c r="K83" s="41"/>
      <c r="L83" s="138"/>
      <c r="S83" s="39"/>
      <c r="T83" s="39"/>
      <c r="U83" s="39"/>
      <c r="V83" s="39"/>
      <c r="W83" s="39"/>
      <c r="X83" s="39"/>
      <c r="Y83" s="39"/>
      <c r="Z83" s="39"/>
      <c r="AA83" s="39"/>
      <c r="AB83" s="39"/>
      <c r="AC83" s="39"/>
      <c r="AD83" s="39"/>
      <c r="AE83" s="39"/>
    </row>
    <row r="84" spans="1:31" s="2" customFormat="1" ht="10.3"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pans="1:31" s="11" customFormat="1" ht="29.25" customHeight="1">
      <c r="A85" s="191"/>
      <c r="B85" s="192"/>
      <c r="C85" s="193" t="s">
        <v>121</v>
      </c>
      <c r="D85" s="194" t="s">
        <v>64</v>
      </c>
      <c r="E85" s="194" t="s">
        <v>60</v>
      </c>
      <c r="F85" s="194" t="s">
        <v>61</v>
      </c>
      <c r="G85" s="194" t="s">
        <v>122</v>
      </c>
      <c r="H85" s="194" t="s">
        <v>123</v>
      </c>
      <c r="I85" s="195" t="s">
        <v>124</v>
      </c>
      <c r="J85" s="194" t="s">
        <v>110</v>
      </c>
      <c r="K85" s="196" t="s">
        <v>125</v>
      </c>
      <c r="L85" s="197"/>
      <c r="M85" s="93" t="s">
        <v>31</v>
      </c>
      <c r="N85" s="94" t="s">
        <v>49</v>
      </c>
      <c r="O85" s="94" t="s">
        <v>126</v>
      </c>
      <c r="P85" s="94" t="s">
        <v>127</v>
      </c>
      <c r="Q85" s="94" t="s">
        <v>128</v>
      </c>
      <c r="R85" s="94" t="s">
        <v>129</v>
      </c>
      <c r="S85" s="94" t="s">
        <v>130</v>
      </c>
      <c r="T85" s="95" t="s">
        <v>131</v>
      </c>
      <c r="U85" s="191"/>
      <c r="V85" s="191"/>
      <c r="W85" s="191"/>
      <c r="X85" s="191"/>
      <c r="Y85" s="191"/>
      <c r="Z85" s="191"/>
      <c r="AA85" s="191"/>
      <c r="AB85" s="191"/>
      <c r="AC85" s="191"/>
      <c r="AD85" s="191"/>
      <c r="AE85" s="191"/>
    </row>
    <row r="86" spans="1:63" s="2" customFormat="1" ht="22.8" customHeight="1">
      <c r="A86" s="39"/>
      <c r="B86" s="40"/>
      <c r="C86" s="100" t="s">
        <v>132</v>
      </c>
      <c r="D86" s="41"/>
      <c r="E86" s="41"/>
      <c r="F86" s="41"/>
      <c r="G86" s="41"/>
      <c r="H86" s="41"/>
      <c r="I86" s="137"/>
      <c r="J86" s="198">
        <f>BK86</f>
        <v>0</v>
      </c>
      <c r="K86" s="41"/>
      <c r="L86" s="45"/>
      <c r="M86" s="96"/>
      <c r="N86" s="199"/>
      <c r="O86" s="97"/>
      <c r="P86" s="200">
        <f>P87</f>
        <v>0</v>
      </c>
      <c r="Q86" s="97"/>
      <c r="R86" s="200">
        <f>R87</f>
        <v>170.09470258000002</v>
      </c>
      <c r="S86" s="97"/>
      <c r="T86" s="201">
        <f>T87</f>
        <v>0</v>
      </c>
      <c r="U86" s="39"/>
      <c r="V86" s="39"/>
      <c r="W86" s="39"/>
      <c r="X86" s="39"/>
      <c r="Y86" s="39"/>
      <c r="Z86" s="39"/>
      <c r="AA86" s="39"/>
      <c r="AB86" s="39"/>
      <c r="AC86" s="39"/>
      <c r="AD86" s="39"/>
      <c r="AE86" s="39"/>
      <c r="AT86" s="18" t="s">
        <v>78</v>
      </c>
      <c r="AU86" s="18" t="s">
        <v>111</v>
      </c>
      <c r="BK86" s="202">
        <f>BK87</f>
        <v>0</v>
      </c>
    </row>
    <row r="87" spans="1:63" s="12" customFormat="1" ht="25.9" customHeight="1">
      <c r="A87" s="12"/>
      <c r="B87" s="203"/>
      <c r="C87" s="204"/>
      <c r="D87" s="205" t="s">
        <v>78</v>
      </c>
      <c r="E87" s="206" t="s">
        <v>133</v>
      </c>
      <c r="F87" s="206" t="s">
        <v>134</v>
      </c>
      <c r="G87" s="204"/>
      <c r="H87" s="204"/>
      <c r="I87" s="207"/>
      <c r="J87" s="208">
        <f>BK87</f>
        <v>0</v>
      </c>
      <c r="K87" s="204"/>
      <c r="L87" s="209"/>
      <c r="M87" s="210"/>
      <c r="N87" s="211"/>
      <c r="O87" s="211"/>
      <c r="P87" s="212">
        <f>P88+P150+P174+P179+P201+P252</f>
        <v>0</v>
      </c>
      <c r="Q87" s="211"/>
      <c r="R87" s="212">
        <f>R88+R150+R174+R179+R201+R252</f>
        <v>170.09470258000002</v>
      </c>
      <c r="S87" s="211"/>
      <c r="T87" s="213">
        <f>T88+T150+T174+T179+T201+T252</f>
        <v>0</v>
      </c>
      <c r="U87" s="12"/>
      <c r="V87" s="12"/>
      <c r="W87" s="12"/>
      <c r="X87" s="12"/>
      <c r="Y87" s="12"/>
      <c r="Z87" s="12"/>
      <c r="AA87" s="12"/>
      <c r="AB87" s="12"/>
      <c r="AC87" s="12"/>
      <c r="AD87" s="12"/>
      <c r="AE87" s="12"/>
      <c r="AR87" s="214" t="s">
        <v>87</v>
      </c>
      <c r="AT87" s="215" t="s">
        <v>78</v>
      </c>
      <c r="AU87" s="215" t="s">
        <v>79</v>
      </c>
      <c r="AY87" s="214" t="s">
        <v>135</v>
      </c>
      <c r="BK87" s="216">
        <f>BK88+BK150+BK174+BK179+BK201+BK252</f>
        <v>0</v>
      </c>
    </row>
    <row r="88" spans="1:63" s="12" customFormat="1" ht="22.8" customHeight="1">
      <c r="A88" s="12"/>
      <c r="B88" s="203"/>
      <c r="C88" s="204"/>
      <c r="D88" s="205" t="s">
        <v>78</v>
      </c>
      <c r="E88" s="217" t="s">
        <v>87</v>
      </c>
      <c r="F88" s="217" t="s">
        <v>136</v>
      </c>
      <c r="G88" s="204"/>
      <c r="H88" s="204"/>
      <c r="I88" s="207"/>
      <c r="J88" s="218">
        <f>BK88</f>
        <v>0</v>
      </c>
      <c r="K88" s="204"/>
      <c r="L88" s="209"/>
      <c r="M88" s="210"/>
      <c r="N88" s="211"/>
      <c r="O88" s="211"/>
      <c r="P88" s="212">
        <f>SUM(P89:P149)</f>
        <v>0</v>
      </c>
      <c r="Q88" s="211"/>
      <c r="R88" s="212">
        <f>SUM(R89:R149)</f>
        <v>158.43845625000003</v>
      </c>
      <c r="S88" s="211"/>
      <c r="T88" s="213">
        <f>SUM(T89:T149)</f>
        <v>0</v>
      </c>
      <c r="U88" s="12"/>
      <c r="V88" s="12"/>
      <c r="W88" s="12"/>
      <c r="X88" s="12"/>
      <c r="Y88" s="12"/>
      <c r="Z88" s="12"/>
      <c r="AA88" s="12"/>
      <c r="AB88" s="12"/>
      <c r="AC88" s="12"/>
      <c r="AD88" s="12"/>
      <c r="AE88" s="12"/>
      <c r="AR88" s="214" t="s">
        <v>87</v>
      </c>
      <c r="AT88" s="215" t="s">
        <v>78</v>
      </c>
      <c r="AU88" s="215" t="s">
        <v>87</v>
      </c>
      <c r="AY88" s="214" t="s">
        <v>135</v>
      </c>
      <c r="BK88" s="216">
        <f>SUM(BK89:BK149)</f>
        <v>0</v>
      </c>
    </row>
    <row r="89" spans="1:65" s="2" customFormat="1" ht="21.75" customHeight="1">
      <c r="A89" s="39"/>
      <c r="B89" s="40"/>
      <c r="C89" s="219" t="s">
        <v>87</v>
      </c>
      <c r="D89" s="219" t="s">
        <v>137</v>
      </c>
      <c r="E89" s="220" t="s">
        <v>630</v>
      </c>
      <c r="F89" s="221" t="s">
        <v>631</v>
      </c>
      <c r="G89" s="222" t="s">
        <v>152</v>
      </c>
      <c r="H89" s="223">
        <v>1.995</v>
      </c>
      <c r="I89" s="224"/>
      <c r="J89" s="225">
        <f>ROUND(I89*H89,2)</f>
        <v>0</v>
      </c>
      <c r="K89" s="221" t="s">
        <v>141</v>
      </c>
      <c r="L89" s="45"/>
      <c r="M89" s="226" t="s">
        <v>31</v>
      </c>
      <c r="N89" s="227" t="s">
        <v>50</v>
      </c>
      <c r="O89" s="85"/>
      <c r="P89" s="228">
        <f>O89*H89</f>
        <v>0</v>
      </c>
      <c r="Q89" s="228">
        <v>0</v>
      </c>
      <c r="R89" s="228">
        <f>Q89*H89</f>
        <v>0</v>
      </c>
      <c r="S89" s="228">
        <v>0</v>
      </c>
      <c r="T89" s="229">
        <f>S89*H89</f>
        <v>0</v>
      </c>
      <c r="U89" s="39"/>
      <c r="V89" s="39"/>
      <c r="W89" s="39"/>
      <c r="X89" s="39"/>
      <c r="Y89" s="39"/>
      <c r="Z89" s="39"/>
      <c r="AA89" s="39"/>
      <c r="AB89" s="39"/>
      <c r="AC89" s="39"/>
      <c r="AD89" s="39"/>
      <c r="AE89" s="39"/>
      <c r="AR89" s="230" t="s">
        <v>142</v>
      </c>
      <c r="AT89" s="230" t="s">
        <v>137</v>
      </c>
      <c r="AU89" s="230" t="s">
        <v>89</v>
      </c>
      <c r="AY89" s="18" t="s">
        <v>135</v>
      </c>
      <c r="BE89" s="231">
        <f>IF(N89="základní",J89,0)</f>
        <v>0</v>
      </c>
      <c r="BF89" s="231">
        <f>IF(N89="snížená",J89,0)</f>
        <v>0</v>
      </c>
      <c r="BG89" s="231">
        <f>IF(N89="zákl. přenesená",J89,0)</f>
        <v>0</v>
      </c>
      <c r="BH89" s="231">
        <f>IF(N89="sníž. přenesená",J89,0)</f>
        <v>0</v>
      </c>
      <c r="BI89" s="231">
        <f>IF(N89="nulová",J89,0)</f>
        <v>0</v>
      </c>
      <c r="BJ89" s="18" t="s">
        <v>87</v>
      </c>
      <c r="BK89" s="231">
        <f>ROUND(I89*H89,2)</f>
        <v>0</v>
      </c>
      <c r="BL89" s="18" t="s">
        <v>142</v>
      </c>
      <c r="BM89" s="230" t="s">
        <v>632</v>
      </c>
    </row>
    <row r="90" spans="1:47" s="2" customFormat="1" ht="12">
      <c r="A90" s="39"/>
      <c r="B90" s="40"/>
      <c r="C90" s="41"/>
      <c r="D90" s="232" t="s">
        <v>144</v>
      </c>
      <c r="E90" s="41"/>
      <c r="F90" s="233" t="s">
        <v>633</v>
      </c>
      <c r="G90" s="41"/>
      <c r="H90" s="41"/>
      <c r="I90" s="137"/>
      <c r="J90" s="41"/>
      <c r="K90" s="41"/>
      <c r="L90" s="45"/>
      <c r="M90" s="234"/>
      <c r="N90" s="235"/>
      <c r="O90" s="85"/>
      <c r="P90" s="85"/>
      <c r="Q90" s="85"/>
      <c r="R90" s="85"/>
      <c r="S90" s="85"/>
      <c r="T90" s="86"/>
      <c r="U90" s="39"/>
      <c r="V90" s="39"/>
      <c r="W90" s="39"/>
      <c r="X90" s="39"/>
      <c r="Y90" s="39"/>
      <c r="Z90" s="39"/>
      <c r="AA90" s="39"/>
      <c r="AB90" s="39"/>
      <c r="AC90" s="39"/>
      <c r="AD90" s="39"/>
      <c r="AE90" s="39"/>
      <c r="AT90" s="18" t="s">
        <v>144</v>
      </c>
      <c r="AU90" s="18" t="s">
        <v>89</v>
      </c>
    </row>
    <row r="91" spans="1:51" s="13" customFormat="1" ht="12">
      <c r="A91" s="13"/>
      <c r="B91" s="236"/>
      <c r="C91" s="237"/>
      <c r="D91" s="232" t="s">
        <v>146</v>
      </c>
      <c r="E91" s="238" t="s">
        <v>31</v>
      </c>
      <c r="F91" s="239" t="s">
        <v>634</v>
      </c>
      <c r="G91" s="237"/>
      <c r="H91" s="240">
        <v>1.995</v>
      </c>
      <c r="I91" s="241"/>
      <c r="J91" s="237"/>
      <c r="K91" s="237"/>
      <c r="L91" s="242"/>
      <c r="M91" s="243"/>
      <c r="N91" s="244"/>
      <c r="O91" s="244"/>
      <c r="P91" s="244"/>
      <c r="Q91" s="244"/>
      <c r="R91" s="244"/>
      <c r="S91" s="244"/>
      <c r="T91" s="245"/>
      <c r="U91" s="13"/>
      <c r="V91" s="13"/>
      <c r="W91" s="13"/>
      <c r="X91" s="13"/>
      <c r="Y91" s="13"/>
      <c r="Z91" s="13"/>
      <c r="AA91" s="13"/>
      <c r="AB91" s="13"/>
      <c r="AC91" s="13"/>
      <c r="AD91" s="13"/>
      <c r="AE91" s="13"/>
      <c r="AT91" s="246" t="s">
        <v>146</v>
      </c>
      <c r="AU91" s="246" t="s">
        <v>89</v>
      </c>
      <c r="AV91" s="13" t="s">
        <v>89</v>
      </c>
      <c r="AW91" s="13" t="s">
        <v>38</v>
      </c>
      <c r="AX91" s="13" t="s">
        <v>79</v>
      </c>
      <c r="AY91" s="246" t="s">
        <v>135</v>
      </c>
    </row>
    <row r="92" spans="1:51" s="14" customFormat="1" ht="12">
      <c r="A92" s="14"/>
      <c r="B92" s="247"/>
      <c r="C92" s="248"/>
      <c r="D92" s="232" t="s">
        <v>146</v>
      </c>
      <c r="E92" s="249" t="s">
        <v>31</v>
      </c>
      <c r="F92" s="250" t="s">
        <v>635</v>
      </c>
      <c r="G92" s="248"/>
      <c r="H92" s="249" t="s">
        <v>31</v>
      </c>
      <c r="I92" s="251"/>
      <c r="J92" s="248"/>
      <c r="K92" s="248"/>
      <c r="L92" s="252"/>
      <c r="M92" s="253"/>
      <c r="N92" s="254"/>
      <c r="O92" s="254"/>
      <c r="P92" s="254"/>
      <c r="Q92" s="254"/>
      <c r="R92" s="254"/>
      <c r="S92" s="254"/>
      <c r="T92" s="255"/>
      <c r="U92" s="14"/>
      <c r="V92" s="14"/>
      <c r="W92" s="14"/>
      <c r="X92" s="14"/>
      <c r="Y92" s="14"/>
      <c r="Z92" s="14"/>
      <c r="AA92" s="14"/>
      <c r="AB92" s="14"/>
      <c r="AC92" s="14"/>
      <c r="AD92" s="14"/>
      <c r="AE92" s="14"/>
      <c r="AT92" s="256" t="s">
        <v>146</v>
      </c>
      <c r="AU92" s="256" t="s">
        <v>89</v>
      </c>
      <c r="AV92" s="14" t="s">
        <v>87</v>
      </c>
      <c r="AW92" s="14" t="s">
        <v>38</v>
      </c>
      <c r="AX92" s="14" t="s">
        <v>79</v>
      </c>
      <c r="AY92" s="256" t="s">
        <v>135</v>
      </c>
    </row>
    <row r="93" spans="1:51" s="15" customFormat="1" ht="12">
      <c r="A93" s="15"/>
      <c r="B93" s="257"/>
      <c r="C93" s="258"/>
      <c r="D93" s="232" t="s">
        <v>146</v>
      </c>
      <c r="E93" s="259" t="s">
        <v>31</v>
      </c>
      <c r="F93" s="260" t="s">
        <v>149</v>
      </c>
      <c r="G93" s="258"/>
      <c r="H93" s="261">
        <v>1.995</v>
      </c>
      <c r="I93" s="262"/>
      <c r="J93" s="258"/>
      <c r="K93" s="258"/>
      <c r="L93" s="263"/>
      <c r="M93" s="264"/>
      <c r="N93" s="265"/>
      <c r="O93" s="265"/>
      <c r="P93" s="265"/>
      <c r="Q93" s="265"/>
      <c r="R93" s="265"/>
      <c r="S93" s="265"/>
      <c r="T93" s="266"/>
      <c r="U93" s="15"/>
      <c r="V93" s="15"/>
      <c r="W93" s="15"/>
      <c r="X93" s="15"/>
      <c r="Y93" s="15"/>
      <c r="Z93" s="15"/>
      <c r="AA93" s="15"/>
      <c r="AB93" s="15"/>
      <c r="AC93" s="15"/>
      <c r="AD93" s="15"/>
      <c r="AE93" s="15"/>
      <c r="AT93" s="267" t="s">
        <v>146</v>
      </c>
      <c r="AU93" s="267" t="s">
        <v>89</v>
      </c>
      <c r="AV93" s="15" t="s">
        <v>142</v>
      </c>
      <c r="AW93" s="15" t="s">
        <v>38</v>
      </c>
      <c r="AX93" s="15" t="s">
        <v>87</v>
      </c>
      <c r="AY93" s="267" t="s">
        <v>135</v>
      </c>
    </row>
    <row r="94" spans="1:65" s="2" customFormat="1" ht="21.75" customHeight="1">
      <c r="A94" s="39"/>
      <c r="B94" s="40"/>
      <c r="C94" s="219" t="s">
        <v>89</v>
      </c>
      <c r="D94" s="219" t="s">
        <v>137</v>
      </c>
      <c r="E94" s="220" t="s">
        <v>636</v>
      </c>
      <c r="F94" s="221" t="s">
        <v>637</v>
      </c>
      <c r="G94" s="222" t="s">
        <v>152</v>
      </c>
      <c r="H94" s="223">
        <v>108.089</v>
      </c>
      <c r="I94" s="224"/>
      <c r="J94" s="225">
        <f>ROUND(I94*H94,2)</f>
        <v>0</v>
      </c>
      <c r="K94" s="221" t="s">
        <v>141</v>
      </c>
      <c r="L94" s="45"/>
      <c r="M94" s="226" t="s">
        <v>31</v>
      </c>
      <c r="N94" s="227" t="s">
        <v>50</v>
      </c>
      <c r="O94" s="85"/>
      <c r="P94" s="228">
        <f>O94*H94</f>
        <v>0</v>
      </c>
      <c r="Q94" s="228">
        <v>0</v>
      </c>
      <c r="R94" s="228">
        <f>Q94*H94</f>
        <v>0</v>
      </c>
      <c r="S94" s="228">
        <v>0</v>
      </c>
      <c r="T94" s="229">
        <f>S94*H94</f>
        <v>0</v>
      </c>
      <c r="U94" s="39"/>
      <c r="V94" s="39"/>
      <c r="W94" s="39"/>
      <c r="X94" s="39"/>
      <c r="Y94" s="39"/>
      <c r="Z94" s="39"/>
      <c r="AA94" s="39"/>
      <c r="AB94" s="39"/>
      <c r="AC94" s="39"/>
      <c r="AD94" s="39"/>
      <c r="AE94" s="39"/>
      <c r="AR94" s="230" t="s">
        <v>142</v>
      </c>
      <c r="AT94" s="230" t="s">
        <v>137</v>
      </c>
      <c r="AU94" s="230" t="s">
        <v>89</v>
      </c>
      <c r="AY94" s="18" t="s">
        <v>135</v>
      </c>
      <c r="BE94" s="231">
        <f>IF(N94="základní",J94,0)</f>
        <v>0</v>
      </c>
      <c r="BF94" s="231">
        <f>IF(N94="snížená",J94,0)</f>
        <v>0</v>
      </c>
      <c r="BG94" s="231">
        <f>IF(N94="zákl. přenesená",J94,0)</f>
        <v>0</v>
      </c>
      <c r="BH94" s="231">
        <f>IF(N94="sníž. přenesená",J94,0)</f>
        <v>0</v>
      </c>
      <c r="BI94" s="231">
        <f>IF(N94="nulová",J94,0)</f>
        <v>0</v>
      </c>
      <c r="BJ94" s="18" t="s">
        <v>87</v>
      </c>
      <c r="BK94" s="231">
        <f>ROUND(I94*H94,2)</f>
        <v>0</v>
      </c>
      <c r="BL94" s="18" t="s">
        <v>142</v>
      </c>
      <c r="BM94" s="230" t="s">
        <v>638</v>
      </c>
    </row>
    <row r="95" spans="1:47" s="2" customFormat="1" ht="12">
      <c r="A95" s="39"/>
      <c r="B95" s="40"/>
      <c r="C95" s="41"/>
      <c r="D95" s="232" t="s">
        <v>144</v>
      </c>
      <c r="E95" s="41"/>
      <c r="F95" s="233" t="s">
        <v>165</v>
      </c>
      <c r="G95" s="41"/>
      <c r="H95" s="41"/>
      <c r="I95" s="137"/>
      <c r="J95" s="41"/>
      <c r="K95" s="41"/>
      <c r="L95" s="45"/>
      <c r="M95" s="234"/>
      <c r="N95" s="235"/>
      <c r="O95" s="85"/>
      <c r="P95" s="85"/>
      <c r="Q95" s="85"/>
      <c r="R95" s="85"/>
      <c r="S95" s="85"/>
      <c r="T95" s="86"/>
      <c r="U95" s="39"/>
      <c r="V95" s="39"/>
      <c r="W95" s="39"/>
      <c r="X95" s="39"/>
      <c r="Y95" s="39"/>
      <c r="Z95" s="39"/>
      <c r="AA95" s="39"/>
      <c r="AB95" s="39"/>
      <c r="AC95" s="39"/>
      <c r="AD95" s="39"/>
      <c r="AE95" s="39"/>
      <c r="AT95" s="18" t="s">
        <v>144</v>
      </c>
      <c r="AU95" s="18" t="s">
        <v>89</v>
      </c>
    </row>
    <row r="96" spans="1:51" s="13" customFormat="1" ht="12">
      <c r="A96" s="13"/>
      <c r="B96" s="236"/>
      <c r="C96" s="237"/>
      <c r="D96" s="232" t="s">
        <v>146</v>
      </c>
      <c r="E96" s="238" t="s">
        <v>31</v>
      </c>
      <c r="F96" s="239" t="s">
        <v>639</v>
      </c>
      <c r="G96" s="237"/>
      <c r="H96" s="240">
        <v>80.939</v>
      </c>
      <c r="I96" s="241"/>
      <c r="J96" s="237"/>
      <c r="K96" s="237"/>
      <c r="L96" s="242"/>
      <c r="M96" s="243"/>
      <c r="N96" s="244"/>
      <c r="O96" s="244"/>
      <c r="P96" s="244"/>
      <c r="Q96" s="244"/>
      <c r="R96" s="244"/>
      <c r="S96" s="244"/>
      <c r="T96" s="245"/>
      <c r="U96" s="13"/>
      <c r="V96" s="13"/>
      <c r="W96" s="13"/>
      <c r="X96" s="13"/>
      <c r="Y96" s="13"/>
      <c r="Z96" s="13"/>
      <c r="AA96" s="13"/>
      <c r="AB96" s="13"/>
      <c r="AC96" s="13"/>
      <c r="AD96" s="13"/>
      <c r="AE96" s="13"/>
      <c r="AT96" s="246" t="s">
        <v>146</v>
      </c>
      <c r="AU96" s="246" t="s">
        <v>89</v>
      </c>
      <c r="AV96" s="13" t="s">
        <v>89</v>
      </c>
      <c r="AW96" s="13" t="s">
        <v>38</v>
      </c>
      <c r="AX96" s="13" t="s">
        <v>79</v>
      </c>
      <c r="AY96" s="246" t="s">
        <v>135</v>
      </c>
    </row>
    <row r="97" spans="1:51" s="13" customFormat="1" ht="12">
      <c r="A97" s="13"/>
      <c r="B97" s="236"/>
      <c r="C97" s="237"/>
      <c r="D97" s="232" t="s">
        <v>146</v>
      </c>
      <c r="E97" s="238" t="s">
        <v>31</v>
      </c>
      <c r="F97" s="239" t="s">
        <v>640</v>
      </c>
      <c r="G97" s="237"/>
      <c r="H97" s="240">
        <v>27.15</v>
      </c>
      <c r="I97" s="241"/>
      <c r="J97" s="237"/>
      <c r="K97" s="237"/>
      <c r="L97" s="242"/>
      <c r="M97" s="243"/>
      <c r="N97" s="244"/>
      <c r="O97" s="244"/>
      <c r="P97" s="244"/>
      <c r="Q97" s="244"/>
      <c r="R97" s="244"/>
      <c r="S97" s="244"/>
      <c r="T97" s="245"/>
      <c r="U97" s="13"/>
      <c r="V97" s="13"/>
      <c r="W97" s="13"/>
      <c r="X97" s="13"/>
      <c r="Y97" s="13"/>
      <c r="Z97" s="13"/>
      <c r="AA97" s="13"/>
      <c r="AB97" s="13"/>
      <c r="AC97" s="13"/>
      <c r="AD97" s="13"/>
      <c r="AE97" s="13"/>
      <c r="AT97" s="246" t="s">
        <v>146</v>
      </c>
      <c r="AU97" s="246" t="s">
        <v>89</v>
      </c>
      <c r="AV97" s="13" t="s">
        <v>89</v>
      </c>
      <c r="AW97" s="13" t="s">
        <v>38</v>
      </c>
      <c r="AX97" s="13" t="s">
        <v>79</v>
      </c>
      <c r="AY97" s="246" t="s">
        <v>135</v>
      </c>
    </row>
    <row r="98" spans="1:51" s="15" customFormat="1" ht="12">
      <c r="A98" s="15"/>
      <c r="B98" s="257"/>
      <c r="C98" s="258"/>
      <c r="D98" s="232" t="s">
        <v>146</v>
      </c>
      <c r="E98" s="259" t="s">
        <v>31</v>
      </c>
      <c r="F98" s="260" t="s">
        <v>149</v>
      </c>
      <c r="G98" s="258"/>
      <c r="H98" s="261">
        <v>108.089</v>
      </c>
      <c r="I98" s="262"/>
      <c r="J98" s="258"/>
      <c r="K98" s="258"/>
      <c r="L98" s="263"/>
      <c r="M98" s="264"/>
      <c r="N98" s="265"/>
      <c r="O98" s="265"/>
      <c r="P98" s="265"/>
      <c r="Q98" s="265"/>
      <c r="R98" s="265"/>
      <c r="S98" s="265"/>
      <c r="T98" s="266"/>
      <c r="U98" s="15"/>
      <c r="V98" s="15"/>
      <c r="W98" s="15"/>
      <c r="X98" s="15"/>
      <c r="Y98" s="15"/>
      <c r="Z98" s="15"/>
      <c r="AA98" s="15"/>
      <c r="AB98" s="15"/>
      <c r="AC98" s="15"/>
      <c r="AD98" s="15"/>
      <c r="AE98" s="15"/>
      <c r="AT98" s="267" t="s">
        <v>146</v>
      </c>
      <c r="AU98" s="267" t="s">
        <v>89</v>
      </c>
      <c r="AV98" s="15" t="s">
        <v>142</v>
      </c>
      <c r="AW98" s="15" t="s">
        <v>38</v>
      </c>
      <c r="AX98" s="15" t="s">
        <v>87</v>
      </c>
      <c r="AY98" s="267" t="s">
        <v>135</v>
      </c>
    </row>
    <row r="99" spans="1:65" s="2" customFormat="1" ht="21.75" customHeight="1">
      <c r="A99" s="39"/>
      <c r="B99" s="40"/>
      <c r="C99" s="219" t="s">
        <v>157</v>
      </c>
      <c r="D99" s="219" t="s">
        <v>137</v>
      </c>
      <c r="E99" s="220" t="s">
        <v>168</v>
      </c>
      <c r="F99" s="221" t="s">
        <v>169</v>
      </c>
      <c r="G99" s="222" t="s">
        <v>152</v>
      </c>
      <c r="H99" s="223">
        <v>54.045</v>
      </c>
      <c r="I99" s="224"/>
      <c r="J99" s="225">
        <f>ROUND(I99*H99,2)</f>
        <v>0</v>
      </c>
      <c r="K99" s="221" t="s">
        <v>141</v>
      </c>
      <c r="L99" s="45"/>
      <c r="M99" s="226" t="s">
        <v>31</v>
      </c>
      <c r="N99" s="227" t="s">
        <v>50</v>
      </c>
      <c r="O99" s="85"/>
      <c r="P99" s="228">
        <f>O99*H99</f>
        <v>0</v>
      </c>
      <c r="Q99" s="228">
        <v>0</v>
      </c>
      <c r="R99" s="228">
        <f>Q99*H99</f>
        <v>0</v>
      </c>
      <c r="S99" s="228">
        <v>0</v>
      </c>
      <c r="T99" s="229">
        <f>S99*H99</f>
        <v>0</v>
      </c>
      <c r="U99" s="39"/>
      <c r="V99" s="39"/>
      <c r="W99" s="39"/>
      <c r="X99" s="39"/>
      <c r="Y99" s="39"/>
      <c r="Z99" s="39"/>
      <c r="AA99" s="39"/>
      <c r="AB99" s="39"/>
      <c r="AC99" s="39"/>
      <c r="AD99" s="39"/>
      <c r="AE99" s="39"/>
      <c r="AR99" s="230" t="s">
        <v>142</v>
      </c>
      <c r="AT99" s="230" t="s">
        <v>137</v>
      </c>
      <c r="AU99" s="230" t="s">
        <v>89</v>
      </c>
      <c r="AY99" s="18" t="s">
        <v>135</v>
      </c>
      <c r="BE99" s="231">
        <f>IF(N99="základní",J99,0)</f>
        <v>0</v>
      </c>
      <c r="BF99" s="231">
        <f>IF(N99="snížená",J99,0)</f>
        <v>0</v>
      </c>
      <c r="BG99" s="231">
        <f>IF(N99="zákl. přenesená",J99,0)</f>
        <v>0</v>
      </c>
      <c r="BH99" s="231">
        <f>IF(N99="sníž. přenesená",J99,0)</f>
        <v>0</v>
      </c>
      <c r="BI99" s="231">
        <f>IF(N99="nulová",J99,0)</f>
        <v>0</v>
      </c>
      <c r="BJ99" s="18" t="s">
        <v>87</v>
      </c>
      <c r="BK99" s="231">
        <f>ROUND(I99*H99,2)</f>
        <v>0</v>
      </c>
      <c r="BL99" s="18" t="s">
        <v>142</v>
      </c>
      <c r="BM99" s="230" t="s">
        <v>641</v>
      </c>
    </row>
    <row r="100" spans="1:47" s="2" customFormat="1" ht="12">
      <c r="A100" s="39"/>
      <c r="B100" s="40"/>
      <c r="C100" s="41"/>
      <c r="D100" s="232" t="s">
        <v>144</v>
      </c>
      <c r="E100" s="41"/>
      <c r="F100" s="233" t="s">
        <v>165</v>
      </c>
      <c r="G100" s="41"/>
      <c r="H100" s="41"/>
      <c r="I100" s="137"/>
      <c r="J100" s="41"/>
      <c r="K100" s="41"/>
      <c r="L100" s="45"/>
      <c r="M100" s="234"/>
      <c r="N100" s="235"/>
      <c r="O100" s="85"/>
      <c r="P100" s="85"/>
      <c r="Q100" s="85"/>
      <c r="R100" s="85"/>
      <c r="S100" s="85"/>
      <c r="T100" s="86"/>
      <c r="U100" s="39"/>
      <c r="V100" s="39"/>
      <c r="W100" s="39"/>
      <c r="X100" s="39"/>
      <c r="Y100" s="39"/>
      <c r="Z100" s="39"/>
      <c r="AA100" s="39"/>
      <c r="AB100" s="39"/>
      <c r="AC100" s="39"/>
      <c r="AD100" s="39"/>
      <c r="AE100" s="39"/>
      <c r="AT100" s="18" t="s">
        <v>144</v>
      </c>
      <c r="AU100" s="18" t="s">
        <v>89</v>
      </c>
    </row>
    <row r="101" spans="1:51" s="13" customFormat="1" ht="12">
      <c r="A101" s="13"/>
      <c r="B101" s="236"/>
      <c r="C101" s="237"/>
      <c r="D101" s="232" t="s">
        <v>146</v>
      </c>
      <c r="E101" s="238" t="s">
        <v>31</v>
      </c>
      <c r="F101" s="239" t="s">
        <v>642</v>
      </c>
      <c r="G101" s="237"/>
      <c r="H101" s="240">
        <v>54.045</v>
      </c>
      <c r="I101" s="241"/>
      <c r="J101" s="237"/>
      <c r="K101" s="237"/>
      <c r="L101" s="242"/>
      <c r="M101" s="243"/>
      <c r="N101" s="244"/>
      <c r="O101" s="244"/>
      <c r="P101" s="244"/>
      <c r="Q101" s="244"/>
      <c r="R101" s="244"/>
      <c r="S101" s="244"/>
      <c r="T101" s="245"/>
      <c r="U101" s="13"/>
      <c r="V101" s="13"/>
      <c r="W101" s="13"/>
      <c r="X101" s="13"/>
      <c r="Y101" s="13"/>
      <c r="Z101" s="13"/>
      <c r="AA101" s="13"/>
      <c r="AB101" s="13"/>
      <c r="AC101" s="13"/>
      <c r="AD101" s="13"/>
      <c r="AE101" s="13"/>
      <c r="AT101" s="246" t="s">
        <v>146</v>
      </c>
      <c r="AU101" s="246" t="s">
        <v>89</v>
      </c>
      <c r="AV101" s="13" t="s">
        <v>89</v>
      </c>
      <c r="AW101" s="13" t="s">
        <v>38</v>
      </c>
      <c r="AX101" s="13" t="s">
        <v>79</v>
      </c>
      <c r="AY101" s="246" t="s">
        <v>135</v>
      </c>
    </row>
    <row r="102" spans="1:51" s="15" customFormat="1" ht="12">
      <c r="A102" s="15"/>
      <c r="B102" s="257"/>
      <c r="C102" s="258"/>
      <c r="D102" s="232" t="s">
        <v>146</v>
      </c>
      <c r="E102" s="259" t="s">
        <v>31</v>
      </c>
      <c r="F102" s="260" t="s">
        <v>149</v>
      </c>
      <c r="G102" s="258"/>
      <c r="H102" s="261">
        <v>54.045</v>
      </c>
      <c r="I102" s="262"/>
      <c r="J102" s="258"/>
      <c r="K102" s="258"/>
      <c r="L102" s="263"/>
      <c r="M102" s="264"/>
      <c r="N102" s="265"/>
      <c r="O102" s="265"/>
      <c r="P102" s="265"/>
      <c r="Q102" s="265"/>
      <c r="R102" s="265"/>
      <c r="S102" s="265"/>
      <c r="T102" s="266"/>
      <c r="U102" s="15"/>
      <c r="V102" s="15"/>
      <c r="W102" s="15"/>
      <c r="X102" s="15"/>
      <c r="Y102" s="15"/>
      <c r="Z102" s="15"/>
      <c r="AA102" s="15"/>
      <c r="AB102" s="15"/>
      <c r="AC102" s="15"/>
      <c r="AD102" s="15"/>
      <c r="AE102" s="15"/>
      <c r="AT102" s="267" t="s">
        <v>146</v>
      </c>
      <c r="AU102" s="267" t="s">
        <v>89</v>
      </c>
      <c r="AV102" s="15" t="s">
        <v>142</v>
      </c>
      <c r="AW102" s="15" t="s">
        <v>38</v>
      </c>
      <c r="AX102" s="15" t="s">
        <v>87</v>
      </c>
      <c r="AY102" s="267" t="s">
        <v>135</v>
      </c>
    </row>
    <row r="103" spans="1:65" s="2" customFormat="1" ht="21.75" customHeight="1">
      <c r="A103" s="39"/>
      <c r="B103" s="40"/>
      <c r="C103" s="219" t="s">
        <v>142</v>
      </c>
      <c r="D103" s="219" t="s">
        <v>137</v>
      </c>
      <c r="E103" s="220" t="s">
        <v>643</v>
      </c>
      <c r="F103" s="221" t="s">
        <v>644</v>
      </c>
      <c r="G103" s="222" t="s">
        <v>140</v>
      </c>
      <c r="H103" s="223">
        <v>240.185</v>
      </c>
      <c r="I103" s="224"/>
      <c r="J103" s="225">
        <f>ROUND(I103*H103,2)</f>
        <v>0</v>
      </c>
      <c r="K103" s="221" t="s">
        <v>141</v>
      </c>
      <c r="L103" s="45"/>
      <c r="M103" s="226" t="s">
        <v>31</v>
      </c>
      <c r="N103" s="227" t="s">
        <v>50</v>
      </c>
      <c r="O103" s="85"/>
      <c r="P103" s="228">
        <f>O103*H103</f>
        <v>0</v>
      </c>
      <c r="Q103" s="228">
        <v>0.00085</v>
      </c>
      <c r="R103" s="228">
        <f>Q103*H103</f>
        <v>0.20415724999999998</v>
      </c>
      <c r="S103" s="228">
        <v>0</v>
      </c>
      <c r="T103" s="229">
        <f>S103*H103</f>
        <v>0</v>
      </c>
      <c r="U103" s="39"/>
      <c r="V103" s="39"/>
      <c r="W103" s="39"/>
      <c r="X103" s="39"/>
      <c r="Y103" s="39"/>
      <c r="Z103" s="39"/>
      <c r="AA103" s="39"/>
      <c r="AB103" s="39"/>
      <c r="AC103" s="39"/>
      <c r="AD103" s="39"/>
      <c r="AE103" s="39"/>
      <c r="AR103" s="230" t="s">
        <v>142</v>
      </c>
      <c r="AT103" s="230" t="s">
        <v>137</v>
      </c>
      <c r="AU103" s="230" t="s">
        <v>89</v>
      </c>
      <c r="AY103" s="18" t="s">
        <v>135</v>
      </c>
      <c r="BE103" s="231">
        <f>IF(N103="základní",J103,0)</f>
        <v>0</v>
      </c>
      <c r="BF103" s="231">
        <f>IF(N103="snížená",J103,0)</f>
        <v>0</v>
      </c>
      <c r="BG103" s="231">
        <f>IF(N103="zákl. přenesená",J103,0)</f>
        <v>0</v>
      </c>
      <c r="BH103" s="231">
        <f>IF(N103="sníž. přenesená",J103,0)</f>
        <v>0</v>
      </c>
      <c r="BI103" s="231">
        <f>IF(N103="nulová",J103,0)</f>
        <v>0</v>
      </c>
      <c r="BJ103" s="18" t="s">
        <v>87</v>
      </c>
      <c r="BK103" s="231">
        <f>ROUND(I103*H103,2)</f>
        <v>0</v>
      </c>
      <c r="BL103" s="18" t="s">
        <v>142</v>
      </c>
      <c r="BM103" s="230" t="s">
        <v>645</v>
      </c>
    </row>
    <row r="104" spans="1:47" s="2" customFormat="1" ht="12">
      <c r="A104" s="39"/>
      <c r="B104" s="40"/>
      <c r="C104" s="41"/>
      <c r="D104" s="232" t="s">
        <v>144</v>
      </c>
      <c r="E104" s="41"/>
      <c r="F104" s="233" t="s">
        <v>646</v>
      </c>
      <c r="G104" s="41"/>
      <c r="H104" s="41"/>
      <c r="I104" s="137"/>
      <c r="J104" s="41"/>
      <c r="K104" s="41"/>
      <c r="L104" s="45"/>
      <c r="M104" s="234"/>
      <c r="N104" s="235"/>
      <c r="O104" s="85"/>
      <c r="P104" s="85"/>
      <c r="Q104" s="85"/>
      <c r="R104" s="85"/>
      <c r="S104" s="85"/>
      <c r="T104" s="86"/>
      <c r="U104" s="39"/>
      <c r="V104" s="39"/>
      <c r="W104" s="39"/>
      <c r="X104" s="39"/>
      <c r="Y104" s="39"/>
      <c r="Z104" s="39"/>
      <c r="AA104" s="39"/>
      <c r="AB104" s="39"/>
      <c r="AC104" s="39"/>
      <c r="AD104" s="39"/>
      <c r="AE104" s="39"/>
      <c r="AT104" s="18" t="s">
        <v>144</v>
      </c>
      <c r="AU104" s="18" t="s">
        <v>89</v>
      </c>
    </row>
    <row r="105" spans="1:51" s="13" customFormat="1" ht="12">
      <c r="A105" s="13"/>
      <c r="B105" s="236"/>
      <c r="C105" s="237"/>
      <c r="D105" s="232" t="s">
        <v>146</v>
      </c>
      <c r="E105" s="238" t="s">
        <v>31</v>
      </c>
      <c r="F105" s="239" t="s">
        <v>647</v>
      </c>
      <c r="G105" s="237"/>
      <c r="H105" s="240">
        <v>240.185</v>
      </c>
      <c r="I105" s="241"/>
      <c r="J105" s="237"/>
      <c r="K105" s="237"/>
      <c r="L105" s="242"/>
      <c r="M105" s="243"/>
      <c r="N105" s="244"/>
      <c r="O105" s="244"/>
      <c r="P105" s="244"/>
      <c r="Q105" s="244"/>
      <c r="R105" s="244"/>
      <c r="S105" s="244"/>
      <c r="T105" s="245"/>
      <c r="U105" s="13"/>
      <c r="V105" s="13"/>
      <c r="W105" s="13"/>
      <c r="X105" s="13"/>
      <c r="Y105" s="13"/>
      <c r="Z105" s="13"/>
      <c r="AA105" s="13"/>
      <c r="AB105" s="13"/>
      <c r="AC105" s="13"/>
      <c r="AD105" s="13"/>
      <c r="AE105" s="13"/>
      <c r="AT105" s="246" t="s">
        <v>146</v>
      </c>
      <c r="AU105" s="246" t="s">
        <v>89</v>
      </c>
      <c r="AV105" s="13" t="s">
        <v>89</v>
      </c>
      <c r="AW105" s="13" t="s">
        <v>38</v>
      </c>
      <c r="AX105" s="13" t="s">
        <v>79</v>
      </c>
      <c r="AY105" s="246" t="s">
        <v>135</v>
      </c>
    </row>
    <row r="106" spans="1:51" s="15" customFormat="1" ht="12">
      <c r="A106" s="15"/>
      <c r="B106" s="257"/>
      <c r="C106" s="258"/>
      <c r="D106" s="232" t="s">
        <v>146</v>
      </c>
      <c r="E106" s="259" t="s">
        <v>31</v>
      </c>
      <c r="F106" s="260" t="s">
        <v>149</v>
      </c>
      <c r="G106" s="258"/>
      <c r="H106" s="261">
        <v>240.185</v>
      </c>
      <c r="I106" s="262"/>
      <c r="J106" s="258"/>
      <c r="K106" s="258"/>
      <c r="L106" s="263"/>
      <c r="M106" s="264"/>
      <c r="N106" s="265"/>
      <c r="O106" s="265"/>
      <c r="P106" s="265"/>
      <c r="Q106" s="265"/>
      <c r="R106" s="265"/>
      <c r="S106" s="265"/>
      <c r="T106" s="266"/>
      <c r="U106" s="15"/>
      <c r="V106" s="15"/>
      <c r="W106" s="15"/>
      <c r="X106" s="15"/>
      <c r="Y106" s="15"/>
      <c r="Z106" s="15"/>
      <c r="AA106" s="15"/>
      <c r="AB106" s="15"/>
      <c r="AC106" s="15"/>
      <c r="AD106" s="15"/>
      <c r="AE106" s="15"/>
      <c r="AT106" s="267" t="s">
        <v>146</v>
      </c>
      <c r="AU106" s="267" t="s">
        <v>89</v>
      </c>
      <c r="AV106" s="15" t="s">
        <v>142</v>
      </c>
      <c r="AW106" s="15" t="s">
        <v>38</v>
      </c>
      <c r="AX106" s="15" t="s">
        <v>87</v>
      </c>
      <c r="AY106" s="267" t="s">
        <v>135</v>
      </c>
    </row>
    <row r="107" spans="1:65" s="2" customFormat="1" ht="21.75" customHeight="1">
      <c r="A107" s="39"/>
      <c r="B107" s="40"/>
      <c r="C107" s="219" t="s">
        <v>167</v>
      </c>
      <c r="D107" s="219" t="s">
        <v>137</v>
      </c>
      <c r="E107" s="220" t="s">
        <v>648</v>
      </c>
      <c r="F107" s="221" t="s">
        <v>649</v>
      </c>
      <c r="G107" s="222" t="s">
        <v>140</v>
      </c>
      <c r="H107" s="223">
        <v>240.185</v>
      </c>
      <c r="I107" s="224"/>
      <c r="J107" s="225">
        <f>ROUND(I107*H107,2)</f>
        <v>0</v>
      </c>
      <c r="K107" s="221" t="s">
        <v>141</v>
      </c>
      <c r="L107" s="45"/>
      <c r="M107" s="226" t="s">
        <v>31</v>
      </c>
      <c r="N107" s="227" t="s">
        <v>50</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142</v>
      </c>
      <c r="AT107" s="230" t="s">
        <v>137</v>
      </c>
      <c r="AU107" s="230" t="s">
        <v>89</v>
      </c>
      <c r="AY107" s="18" t="s">
        <v>135</v>
      </c>
      <c r="BE107" s="231">
        <f>IF(N107="základní",J107,0)</f>
        <v>0</v>
      </c>
      <c r="BF107" s="231">
        <f>IF(N107="snížená",J107,0)</f>
        <v>0</v>
      </c>
      <c r="BG107" s="231">
        <f>IF(N107="zákl. přenesená",J107,0)</f>
        <v>0</v>
      </c>
      <c r="BH107" s="231">
        <f>IF(N107="sníž. přenesená",J107,0)</f>
        <v>0</v>
      </c>
      <c r="BI107" s="231">
        <f>IF(N107="nulová",J107,0)</f>
        <v>0</v>
      </c>
      <c r="BJ107" s="18" t="s">
        <v>87</v>
      </c>
      <c r="BK107" s="231">
        <f>ROUND(I107*H107,2)</f>
        <v>0</v>
      </c>
      <c r="BL107" s="18" t="s">
        <v>142</v>
      </c>
      <c r="BM107" s="230" t="s">
        <v>650</v>
      </c>
    </row>
    <row r="108" spans="1:65" s="2" customFormat="1" ht="21.75" customHeight="1">
      <c r="A108" s="39"/>
      <c r="B108" s="40"/>
      <c r="C108" s="219" t="s">
        <v>437</v>
      </c>
      <c r="D108" s="219" t="s">
        <v>137</v>
      </c>
      <c r="E108" s="220" t="s">
        <v>651</v>
      </c>
      <c r="F108" s="221" t="s">
        <v>652</v>
      </c>
      <c r="G108" s="222" t="s">
        <v>152</v>
      </c>
      <c r="H108" s="223">
        <v>108.089</v>
      </c>
      <c r="I108" s="224"/>
      <c r="J108" s="225">
        <f>ROUND(I108*H108,2)</f>
        <v>0</v>
      </c>
      <c r="K108" s="221" t="s">
        <v>141</v>
      </c>
      <c r="L108" s="45"/>
      <c r="M108" s="226" t="s">
        <v>31</v>
      </c>
      <c r="N108" s="227" t="s">
        <v>50</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142</v>
      </c>
      <c r="AT108" s="230" t="s">
        <v>137</v>
      </c>
      <c r="AU108" s="230" t="s">
        <v>89</v>
      </c>
      <c r="AY108" s="18" t="s">
        <v>135</v>
      </c>
      <c r="BE108" s="231">
        <f>IF(N108="základní",J108,0)</f>
        <v>0</v>
      </c>
      <c r="BF108" s="231">
        <f>IF(N108="snížená",J108,0)</f>
        <v>0</v>
      </c>
      <c r="BG108" s="231">
        <f>IF(N108="zákl. přenesená",J108,0)</f>
        <v>0</v>
      </c>
      <c r="BH108" s="231">
        <f>IF(N108="sníž. přenesená",J108,0)</f>
        <v>0</v>
      </c>
      <c r="BI108" s="231">
        <f>IF(N108="nulová",J108,0)</f>
        <v>0</v>
      </c>
      <c r="BJ108" s="18" t="s">
        <v>87</v>
      </c>
      <c r="BK108" s="231">
        <f>ROUND(I108*H108,2)</f>
        <v>0</v>
      </c>
      <c r="BL108" s="18" t="s">
        <v>142</v>
      </c>
      <c r="BM108" s="230" t="s">
        <v>653</v>
      </c>
    </row>
    <row r="109" spans="1:47" s="2" customFormat="1" ht="12">
      <c r="A109" s="39"/>
      <c r="B109" s="40"/>
      <c r="C109" s="41"/>
      <c r="D109" s="232" t="s">
        <v>144</v>
      </c>
      <c r="E109" s="41"/>
      <c r="F109" s="233" t="s">
        <v>176</v>
      </c>
      <c r="G109" s="41"/>
      <c r="H109" s="41"/>
      <c r="I109" s="137"/>
      <c r="J109" s="41"/>
      <c r="K109" s="41"/>
      <c r="L109" s="45"/>
      <c r="M109" s="234"/>
      <c r="N109" s="235"/>
      <c r="O109" s="85"/>
      <c r="P109" s="85"/>
      <c r="Q109" s="85"/>
      <c r="R109" s="85"/>
      <c r="S109" s="85"/>
      <c r="T109" s="86"/>
      <c r="U109" s="39"/>
      <c r="V109" s="39"/>
      <c r="W109" s="39"/>
      <c r="X109" s="39"/>
      <c r="Y109" s="39"/>
      <c r="Z109" s="39"/>
      <c r="AA109" s="39"/>
      <c r="AB109" s="39"/>
      <c r="AC109" s="39"/>
      <c r="AD109" s="39"/>
      <c r="AE109" s="39"/>
      <c r="AT109" s="18" t="s">
        <v>144</v>
      </c>
      <c r="AU109" s="18" t="s">
        <v>89</v>
      </c>
    </row>
    <row r="110" spans="1:65" s="2" customFormat="1" ht="21.75" customHeight="1">
      <c r="A110" s="39"/>
      <c r="B110" s="40"/>
      <c r="C110" s="219" t="s">
        <v>178</v>
      </c>
      <c r="D110" s="219" t="s">
        <v>137</v>
      </c>
      <c r="E110" s="220" t="s">
        <v>191</v>
      </c>
      <c r="F110" s="221" t="s">
        <v>192</v>
      </c>
      <c r="G110" s="222" t="s">
        <v>152</v>
      </c>
      <c r="H110" s="223">
        <v>108.089</v>
      </c>
      <c r="I110" s="224"/>
      <c r="J110" s="225">
        <f>ROUND(I110*H110,2)</f>
        <v>0</v>
      </c>
      <c r="K110" s="221" t="s">
        <v>141</v>
      </c>
      <c r="L110" s="45"/>
      <c r="M110" s="226" t="s">
        <v>31</v>
      </c>
      <c r="N110" s="227" t="s">
        <v>50</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142</v>
      </c>
      <c r="AT110" s="230" t="s">
        <v>137</v>
      </c>
      <c r="AU110" s="230" t="s">
        <v>89</v>
      </c>
      <c r="AY110" s="18" t="s">
        <v>135</v>
      </c>
      <c r="BE110" s="231">
        <f>IF(N110="základní",J110,0)</f>
        <v>0</v>
      </c>
      <c r="BF110" s="231">
        <f>IF(N110="snížená",J110,0)</f>
        <v>0</v>
      </c>
      <c r="BG110" s="231">
        <f>IF(N110="zákl. přenesená",J110,0)</f>
        <v>0</v>
      </c>
      <c r="BH110" s="231">
        <f>IF(N110="sníž. přenesená",J110,0)</f>
        <v>0</v>
      </c>
      <c r="BI110" s="231">
        <f>IF(N110="nulová",J110,0)</f>
        <v>0</v>
      </c>
      <c r="BJ110" s="18" t="s">
        <v>87</v>
      </c>
      <c r="BK110" s="231">
        <f>ROUND(I110*H110,2)</f>
        <v>0</v>
      </c>
      <c r="BL110" s="18" t="s">
        <v>142</v>
      </c>
      <c r="BM110" s="230" t="s">
        <v>654</v>
      </c>
    </row>
    <row r="111" spans="1:47" s="2" customFormat="1" ht="12">
      <c r="A111" s="39"/>
      <c r="B111" s="40"/>
      <c r="C111" s="41"/>
      <c r="D111" s="232" t="s">
        <v>144</v>
      </c>
      <c r="E111" s="41"/>
      <c r="F111" s="233" t="s">
        <v>194</v>
      </c>
      <c r="G111" s="41"/>
      <c r="H111" s="41"/>
      <c r="I111" s="137"/>
      <c r="J111" s="41"/>
      <c r="K111" s="41"/>
      <c r="L111" s="45"/>
      <c r="M111" s="234"/>
      <c r="N111" s="235"/>
      <c r="O111" s="85"/>
      <c r="P111" s="85"/>
      <c r="Q111" s="85"/>
      <c r="R111" s="85"/>
      <c r="S111" s="85"/>
      <c r="T111" s="86"/>
      <c r="U111" s="39"/>
      <c r="V111" s="39"/>
      <c r="W111" s="39"/>
      <c r="X111" s="39"/>
      <c r="Y111" s="39"/>
      <c r="Z111" s="39"/>
      <c r="AA111" s="39"/>
      <c r="AB111" s="39"/>
      <c r="AC111" s="39"/>
      <c r="AD111" s="39"/>
      <c r="AE111" s="39"/>
      <c r="AT111" s="18" t="s">
        <v>144</v>
      </c>
      <c r="AU111" s="18" t="s">
        <v>89</v>
      </c>
    </row>
    <row r="112" spans="1:51" s="13" customFormat="1" ht="12">
      <c r="A112" s="13"/>
      <c r="B112" s="236"/>
      <c r="C112" s="237"/>
      <c r="D112" s="232" t="s">
        <v>146</v>
      </c>
      <c r="E112" s="238" t="s">
        <v>31</v>
      </c>
      <c r="F112" s="239" t="s">
        <v>655</v>
      </c>
      <c r="G112" s="237"/>
      <c r="H112" s="240">
        <v>108.089</v>
      </c>
      <c r="I112" s="241"/>
      <c r="J112" s="237"/>
      <c r="K112" s="237"/>
      <c r="L112" s="242"/>
      <c r="M112" s="243"/>
      <c r="N112" s="244"/>
      <c r="O112" s="244"/>
      <c r="P112" s="244"/>
      <c r="Q112" s="244"/>
      <c r="R112" s="244"/>
      <c r="S112" s="244"/>
      <c r="T112" s="245"/>
      <c r="U112" s="13"/>
      <c r="V112" s="13"/>
      <c r="W112" s="13"/>
      <c r="X112" s="13"/>
      <c r="Y112" s="13"/>
      <c r="Z112" s="13"/>
      <c r="AA112" s="13"/>
      <c r="AB112" s="13"/>
      <c r="AC112" s="13"/>
      <c r="AD112" s="13"/>
      <c r="AE112" s="13"/>
      <c r="AT112" s="246" t="s">
        <v>146</v>
      </c>
      <c r="AU112" s="246" t="s">
        <v>89</v>
      </c>
      <c r="AV112" s="13" t="s">
        <v>89</v>
      </c>
      <c r="AW112" s="13" t="s">
        <v>38</v>
      </c>
      <c r="AX112" s="13" t="s">
        <v>79</v>
      </c>
      <c r="AY112" s="246" t="s">
        <v>135</v>
      </c>
    </row>
    <row r="113" spans="1:51" s="15" customFormat="1" ht="12">
      <c r="A113" s="15"/>
      <c r="B113" s="257"/>
      <c r="C113" s="258"/>
      <c r="D113" s="232" t="s">
        <v>146</v>
      </c>
      <c r="E113" s="259" t="s">
        <v>31</v>
      </c>
      <c r="F113" s="260" t="s">
        <v>149</v>
      </c>
      <c r="G113" s="258"/>
      <c r="H113" s="261">
        <v>108.089</v>
      </c>
      <c r="I113" s="262"/>
      <c r="J113" s="258"/>
      <c r="K113" s="258"/>
      <c r="L113" s="263"/>
      <c r="M113" s="264"/>
      <c r="N113" s="265"/>
      <c r="O113" s="265"/>
      <c r="P113" s="265"/>
      <c r="Q113" s="265"/>
      <c r="R113" s="265"/>
      <c r="S113" s="265"/>
      <c r="T113" s="266"/>
      <c r="U113" s="15"/>
      <c r="V113" s="15"/>
      <c r="W113" s="15"/>
      <c r="X113" s="15"/>
      <c r="Y113" s="15"/>
      <c r="Z113" s="15"/>
      <c r="AA113" s="15"/>
      <c r="AB113" s="15"/>
      <c r="AC113" s="15"/>
      <c r="AD113" s="15"/>
      <c r="AE113" s="15"/>
      <c r="AT113" s="267" t="s">
        <v>146</v>
      </c>
      <c r="AU113" s="267" t="s">
        <v>89</v>
      </c>
      <c r="AV113" s="15" t="s">
        <v>142</v>
      </c>
      <c r="AW113" s="15" t="s">
        <v>38</v>
      </c>
      <c r="AX113" s="15" t="s">
        <v>87</v>
      </c>
      <c r="AY113" s="267" t="s">
        <v>135</v>
      </c>
    </row>
    <row r="114" spans="1:65" s="2" customFormat="1" ht="33" customHeight="1">
      <c r="A114" s="39"/>
      <c r="B114" s="40"/>
      <c r="C114" s="219" t="s">
        <v>431</v>
      </c>
      <c r="D114" s="219" t="s">
        <v>137</v>
      </c>
      <c r="E114" s="220" t="s">
        <v>196</v>
      </c>
      <c r="F114" s="221" t="s">
        <v>197</v>
      </c>
      <c r="G114" s="222" t="s">
        <v>152</v>
      </c>
      <c r="H114" s="223">
        <v>108.089</v>
      </c>
      <c r="I114" s="224"/>
      <c r="J114" s="225">
        <f>ROUND(I114*H114,2)</f>
        <v>0</v>
      </c>
      <c r="K114" s="221" t="s">
        <v>141</v>
      </c>
      <c r="L114" s="45"/>
      <c r="M114" s="226" t="s">
        <v>31</v>
      </c>
      <c r="N114" s="227" t="s">
        <v>50</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142</v>
      </c>
      <c r="AT114" s="230" t="s">
        <v>137</v>
      </c>
      <c r="AU114" s="230" t="s">
        <v>89</v>
      </c>
      <c r="AY114" s="18" t="s">
        <v>135</v>
      </c>
      <c r="BE114" s="231">
        <f>IF(N114="základní",J114,0)</f>
        <v>0</v>
      </c>
      <c r="BF114" s="231">
        <f>IF(N114="snížená",J114,0)</f>
        <v>0</v>
      </c>
      <c r="BG114" s="231">
        <f>IF(N114="zákl. přenesená",J114,0)</f>
        <v>0</v>
      </c>
      <c r="BH114" s="231">
        <f>IF(N114="sníž. přenesená",J114,0)</f>
        <v>0</v>
      </c>
      <c r="BI114" s="231">
        <f>IF(N114="nulová",J114,0)</f>
        <v>0</v>
      </c>
      <c r="BJ114" s="18" t="s">
        <v>87</v>
      </c>
      <c r="BK114" s="231">
        <f>ROUND(I114*H114,2)</f>
        <v>0</v>
      </c>
      <c r="BL114" s="18" t="s">
        <v>142</v>
      </c>
      <c r="BM114" s="230" t="s">
        <v>656</v>
      </c>
    </row>
    <row r="115" spans="1:47" s="2" customFormat="1" ht="12">
      <c r="A115" s="39"/>
      <c r="B115" s="40"/>
      <c r="C115" s="41"/>
      <c r="D115" s="232" t="s">
        <v>144</v>
      </c>
      <c r="E115" s="41"/>
      <c r="F115" s="233" t="s">
        <v>199</v>
      </c>
      <c r="G115" s="41"/>
      <c r="H115" s="41"/>
      <c r="I115" s="137"/>
      <c r="J115" s="41"/>
      <c r="K115" s="41"/>
      <c r="L115" s="45"/>
      <c r="M115" s="234"/>
      <c r="N115" s="235"/>
      <c r="O115" s="85"/>
      <c r="P115" s="85"/>
      <c r="Q115" s="85"/>
      <c r="R115" s="85"/>
      <c r="S115" s="85"/>
      <c r="T115" s="86"/>
      <c r="U115" s="39"/>
      <c r="V115" s="39"/>
      <c r="W115" s="39"/>
      <c r="X115" s="39"/>
      <c r="Y115" s="39"/>
      <c r="Z115" s="39"/>
      <c r="AA115" s="39"/>
      <c r="AB115" s="39"/>
      <c r="AC115" s="39"/>
      <c r="AD115" s="39"/>
      <c r="AE115" s="39"/>
      <c r="AT115" s="18" t="s">
        <v>144</v>
      </c>
      <c r="AU115" s="18" t="s">
        <v>89</v>
      </c>
    </row>
    <row r="116" spans="1:51" s="13" customFormat="1" ht="12">
      <c r="A116" s="13"/>
      <c r="B116" s="236"/>
      <c r="C116" s="237"/>
      <c r="D116" s="232" t="s">
        <v>146</v>
      </c>
      <c r="E116" s="238" t="s">
        <v>31</v>
      </c>
      <c r="F116" s="239" t="s">
        <v>655</v>
      </c>
      <c r="G116" s="237"/>
      <c r="H116" s="240">
        <v>108.089</v>
      </c>
      <c r="I116" s="241"/>
      <c r="J116" s="237"/>
      <c r="K116" s="237"/>
      <c r="L116" s="242"/>
      <c r="M116" s="243"/>
      <c r="N116" s="244"/>
      <c r="O116" s="244"/>
      <c r="P116" s="244"/>
      <c r="Q116" s="244"/>
      <c r="R116" s="244"/>
      <c r="S116" s="244"/>
      <c r="T116" s="245"/>
      <c r="U116" s="13"/>
      <c r="V116" s="13"/>
      <c r="W116" s="13"/>
      <c r="X116" s="13"/>
      <c r="Y116" s="13"/>
      <c r="Z116" s="13"/>
      <c r="AA116" s="13"/>
      <c r="AB116" s="13"/>
      <c r="AC116" s="13"/>
      <c r="AD116" s="13"/>
      <c r="AE116" s="13"/>
      <c r="AT116" s="246" t="s">
        <v>146</v>
      </c>
      <c r="AU116" s="246" t="s">
        <v>89</v>
      </c>
      <c r="AV116" s="13" t="s">
        <v>89</v>
      </c>
      <c r="AW116" s="13" t="s">
        <v>38</v>
      </c>
      <c r="AX116" s="13" t="s">
        <v>79</v>
      </c>
      <c r="AY116" s="246" t="s">
        <v>135</v>
      </c>
    </row>
    <row r="117" spans="1:51" s="15" customFormat="1" ht="12">
      <c r="A117" s="15"/>
      <c r="B117" s="257"/>
      <c r="C117" s="258"/>
      <c r="D117" s="232" t="s">
        <v>146</v>
      </c>
      <c r="E117" s="259" t="s">
        <v>31</v>
      </c>
      <c r="F117" s="260" t="s">
        <v>149</v>
      </c>
      <c r="G117" s="258"/>
      <c r="H117" s="261">
        <v>108.089</v>
      </c>
      <c r="I117" s="262"/>
      <c r="J117" s="258"/>
      <c r="K117" s="258"/>
      <c r="L117" s="263"/>
      <c r="M117" s="264"/>
      <c r="N117" s="265"/>
      <c r="O117" s="265"/>
      <c r="P117" s="265"/>
      <c r="Q117" s="265"/>
      <c r="R117" s="265"/>
      <c r="S117" s="265"/>
      <c r="T117" s="266"/>
      <c r="U117" s="15"/>
      <c r="V117" s="15"/>
      <c r="W117" s="15"/>
      <c r="X117" s="15"/>
      <c r="Y117" s="15"/>
      <c r="Z117" s="15"/>
      <c r="AA117" s="15"/>
      <c r="AB117" s="15"/>
      <c r="AC117" s="15"/>
      <c r="AD117" s="15"/>
      <c r="AE117" s="15"/>
      <c r="AT117" s="267" t="s">
        <v>146</v>
      </c>
      <c r="AU117" s="267" t="s">
        <v>89</v>
      </c>
      <c r="AV117" s="15" t="s">
        <v>142</v>
      </c>
      <c r="AW117" s="15" t="s">
        <v>38</v>
      </c>
      <c r="AX117" s="15" t="s">
        <v>87</v>
      </c>
      <c r="AY117" s="267" t="s">
        <v>135</v>
      </c>
    </row>
    <row r="118" spans="1:65" s="2" customFormat="1" ht="21.75" customHeight="1">
      <c r="A118" s="39"/>
      <c r="B118" s="40"/>
      <c r="C118" s="219" t="s">
        <v>184</v>
      </c>
      <c r="D118" s="219" t="s">
        <v>137</v>
      </c>
      <c r="E118" s="220" t="s">
        <v>657</v>
      </c>
      <c r="F118" s="221" t="s">
        <v>658</v>
      </c>
      <c r="G118" s="222" t="s">
        <v>152</v>
      </c>
      <c r="H118" s="223">
        <v>225.36</v>
      </c>
      <c r="I118" s="224"/>
      <c r="J118" s="225">
        <f>ROUND(I118*H118,2)</f>
        <v>0</v>
      </c>
      <c r="K118" s="221" t="s">
        <v>141</v>
      </c>
      <c r="L118" s="45"/>
      <c r="M118" s="226" t="s">
        <v>31</v>
      </c>
      <c r="N118" s="227" t="s">
        <v>50</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142</v>
      </c>
      <c r="AT118" s="230" t="s">
        <v>137</v>
      </c>
      <c r="AU118" s="230" t="s">
        <v>89</v>
      </c>
      <c r="AY118" s="18" t="s">
        <v>135</v>
      </c>
      <c r="BE118" s="231">
        <f>IF(N118="základní",J118,0)</f>
        <v>0</v>
      </c>
      <c r="BF118" s="231">
        <f>IF(N118="snížená",J118,0)</f>
        <v>0</v>
      </c>
      <c r="BG118" s="231">
        <f>IF(N118="zákl. přenesená",J118,0)</f>
        <v>0</v>
      </c>
      <c r="BH118" s="231">
        <f>IF(N118="sníž. přenesená",J118,0)</f>
        <v>0</v>
      </c>
      <c r="BI118" s="231">
        <f>IF(N118="nulová",J118,0)</f>
        <v>0</v>
      </c>
      <c r="BJ118" s="18" t="s">
        <v>87</v>
      </c>
      <c r="BK118" s="231">
        <f>ROUND(I118*H118,2)</f>
        <v>0</v>
      </c>
      <c r="BL118" s="18" t="s">
        <v>142</v>
      </c>
      <c r="BM118" s="230" t="s">
        <v>659</v>
      </c>
    </row>
    <row r="119" spans="1:47" s="2" customFormat="1" ht="12">
      <c r="A119" s="39"/>
      <c r="B119" s="40"/>
      <c r="C119" s="41"/>
      <c r="D119" s="232" t="s">
        <v>144</v>
      </c>
      <c r="E119" s="41"/>
      <c r="F119" s="233" t="s">
        <v>660</v>
      </c>
      <c r="G119" s="41"/>
      <c r="H119" s="41"/>
      <c r="I119" s="137"/>
      <c r="J119" s="41"/>
      <c r="K119" s="41"/>
      <c r="L119" s="45"/>
      <c r="M119" s="234"/>
      <c r="N119" s="235"/>
      <c r="O119" s="85"/>
      <c r="P119" s="85"/>
      <c r="Q119" s="85"/>
      <c r="R119" s="85"/>
      <c r="S119" s="85"/>
      <c r="T119" s="86"/>
      <c r="U119" s="39"/>
      <c r="V119" s="39"/>
      <c r="W119" s="39"/>
      <c r="X119" s="39"/>
      <c r="Y119" s="39"/>
      <c r="Z119" s="39"/>
      <c r="AA119" s="39"/>
      <c r="AB119" s="39"/>
      <c r="AC119" s="39"/>
      <c r="AD119" s="39"/>
      <c r="AE119" s="39"/>
      <c r="AT119" s="18" t="s">
        <v>144</v>
      </c>
      <c r="AU119" s="18" t="s">
        <v>89</v>
      </c>
    </row>
    <row r="120" spans="1:51" s="13" customFormat="1" ht="12">
      <c r="A120" s="13"/>
      <c r="B120" s="236"/>
      <c r="C120" s="237"/>
      <c r="D120" s="232" t="s">
        <v>146</v>
      </c>
      <c r="E120" s="238" t="s">
        <v>31</v>
      </c>
      <c r="F120" s="239" t="s">
        <v>661</v>
      </c>
      <c r="G120" s="237"/>
      <c r="H120" s="240">
        <v>382.5</v>
      </c>
      <c r="I120" s="241"/>
      <c r="J120" s="237"/>
      <c r="K120" s="237"/>
      <c r="L120" s="242"/>
      <c r="M120" s="243"/>
      <c r="N120" s="244"/>
      <c r="O120" s="244"/>
      <c r="P120" s="244"/>
      <c r="Q120" s="244"/>
      <c r="R120" s="244"/>
      <c r="S120" s="244"/>
      <c r="T120" s="245"/>
      <c r="U120" s="13"/>
      <c r="V120" s="13"/>
      <c r="W120" s="13"/>
      <c r="X120" s="13"/>
      <c r="Y120" s="13"/>
      <c r="Z120" s="13"/>
      <c r="AA120" s="13"/>
      <c r="AB120" s="13"/>
      <c r="AC120" s="13"/>
      <c r="AD120" s="13"/>
      <c r="AE120" s="13"/>
      <c r="AT120" s="246" t="s">
        <v>146</v>
      </c>
      <c r="AU120" s="246" t="s">
        <v>89</v>
      </c>
      <c r="AV120" s="13" t="s">
        <v>89</v>
      </c>
      <c r="AW120" s="13" t="s">
        <v>38</v>
      </c>
      <c r="AX120" s="13" t="s">
        <v>79</v>
      </c>
      <c r="AY120" s="246" t="s">
        <v>135</v>
      </c>
    </row>
    <row r="121" spans="1:51" s="13" customFormat="1" ht="12">
      <c r="A121" s="13"/>
      <c r="B121" s="236"/>
      <c r="C121" s="237"/>
      <c r="D121" s="232" t="s">
        <v>146</v>
      </c>
      <c r="E121" s="238" t="s">
        <v>31</v>
      </c>
      <c r="F121" s="239" t="s">
        <v>662</v>
      </c>
      <c r="G121" s="237"/>
      <c r="H121" s="240">
        <v>-157.14</v>
      </c>
      <c r="I121" s="241"/>
      <c r="J121" s="237"/>
      <c r="K121" s="237"/>
      <c r="L121" s="242"/>
      <c r="M121" s="243"/>
      <c r="N121" s="244"/>
      <c r="O121" s="244"/>
      <c r="P121" s="244"/>
      <c r="Q121" s="244"/>
      <c r="R121" s="244"/>
      <c r="S121" s="244"/>
      <c r="T121" s="245"/>
      <c r="U121" s="13"/>
      <c r="V121" s="13"/>
      <c r="W121" s="13"/>
      <c r="X121" s="13"/>
      <c r="Y121" s="13"/>
      <c r="Z121" s="13"/>
      <c r="AA121" s="13"/>
      <c r="AB121" s="13"/>
      <c r="AC121" s="13"/>
      <c r="AD121" s="13"/>
      <c r="AE121" s="13"/>
      <c r="AT121" s="246" t="s">
        <v>146</v>
      </c>
      <c r="AU121" s="246" t="s">
        <v>89</v>
      </c>
      <c r="AV121" s="13" t="s">
        <v>89</v>
      </c>
      <c r="AW121" s="13" t="s">
        <v>38</v>
      </c>
      <c r="AX121" s="13" t="s">
        <v>79</v>
      </c>
      <c r="AY121" s="246" t="s">
        <v>135</v>
      </c>
    </row>
    <row r="122" spans="1:51" s="15" customFormat="1" ht="12">
      <c r="A122" s="15"/>
      <c r="B122" s="257"/>
      <c r="C122" s="258"/>
      <c r="D122" s="232" t="s">
        <v>146</v>
      </c>
      <c r="E122" s="259" t="s">
        <v>31</v>
      </c>
      <c r="F122" s="260" t="s">
        <v>149</v>
      </c>
      <c r="G122" s="258"/>
      <c r="H122" s="261">
        <v>225.36</v>
      </c>
      <c r="I122" s="262"/>
      <c r="J122" s="258"/>
      <c r="K122" s="258"/>
      <c r="L122" s="263"/>
      <c r="M122" s="264"/>
      <c r="N122" s="265"/>
      <c r="O122" s="265"/>
      <c r="P122" s="265"/>
      <c r="Q122" s="265"/>
      <c r="R122" s="265"/>
      <c r="S122" s="265"/>
      <c r="T122" s="266"/>
      <c r="U122" s="15"/>
      <c r="V122" s="15"/>
      <c r="W122" s="15"/>
      <c r="X122" s="15"/>
      <c r="Y122" s="15"/>
      <c r="Z122" s="15"/>
      <c r="AA122" s="15"/>
      <c r="AB122" s="15"/>
      <c r="AC122" s="15"/>
      <c r="AD122" s="15"/>
      <c r="AE122" s="15"/>
      <c r="AT122" s="267" t="s">
        <v>146</v>
      </c>
      <c r="AU122" s="267" t="s">
        <v>89</v>
      </c>
      <c r="AV122" s="15" t="s">
        <v>142</v>
      </c>
      <c r="AW122" s="15" t="s">
        <v>38</v>
      </c>
      <c r="AX122" s="15" t="s">
        <v>87</v>
      </c>
      <c r="AY122" s="267" t="s">
        <v>135</v>
      </c>
    </row>
    <row r="123" spans="1:65" s="2" customFormat="1" ht="21.75" customHeight="1">
      <c r="A123" s="39"/>
      <c r="B123" s="40"/>
      <c r="C123" s="219" t="s">
        <v>190</v>
      </c>
      <c r="D123" s="219" t="s">
        <v>137</v>
      </c>
      <c r="E123" s="220" t="s">
        <v>202</v>
      </c>
      <c r="F123" s="221" t="s">
        <v>663</v>
      </c>
      <c r="G123" s="222" t="s">
        <v>152</v>
      </c>
      <c r="H123" s="223">
        <v>48.539</v>
      </c>
      <c r="I123" s="224"/>
      <c r="J123" s="225">
        <f>ROUND(I123*H123,2)</f>
        <v>0</v>
      </c>
      <c r="K123" s="221" t="s">
        <v>31</v>
      </c>
      <c r="L123" s="45"/>
      <c r="M123" s="226" t="s">
        <v>31</v>
      </c>
      <c r="N123" s="227" t="s">
        <v>50</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142</v>
      </c>
      <c r="AT123" s="230" t="s">
        <v>137</v>
      </c>
      <c r="AU123" s="230" t="s">
        <v>89</v>
      </c>
      <c r="AY123" s="18" t="s">
        <v>135</v>
      </c>
      <c r="BE123" s="231">
        <f>IF(N123="základní",J123,0)</f>
        <v>0</v>
      </c>
      <c r="BF123" s="231">
        <f>IF(N123="snížená",J123,0)</f>
        <v>0</v>
      </c>
      <c r="BG123" s="231">
        <f>IF(N123="zákl. přenesená",J123,0)</f>
        <v>0</v>
      </c>
      <c r="BH123" s="231">
        <f>IF(N123="sníž. přenesená",J123,0)</f>
        <v>0</v>
      </c>
      <c r="BI123" s="231">
        <f>IF(N123="nulová",J123,0)</f>
        <v>0</v>
      </c>
      <c r="BJ123" s="18" t="s">
        <v>87</v>
      </c>
      <c r="BK123" s="231">
        <f>ROUND(I123*H123,2)</f>
        <v>0</v>
      </c>
      <c r="BL123" s="18" t="s">
        <v>142</v>
      </c>
      <c r="BM123" s="230" t="s">
        <v>664</v>
      </c>
    </row>
    <row r="124" spans="1:51" s="13" customFormat="1" ht="12">
      <c r="A124" s="13"/>
      <c r="B124" s="236"/>
      <c r="C124" s="237"/>
      <c r="D124" s="232" t="s">
        <v>146</v>
      </c>
      <c r="E124" s="238" t="s">
        <v>31</v>
      </c>
      <c r="F124" s="239" t="s">
        <v>655</v>
      </c>
      <c r="G124" s="237"/>
      <c r="H124" s="240">
        <v>108.089</v>
      </c>
      <c r="I124" s="241"/>
      <c r="J124" s="237"/>
      <c r="K124" s="237"/>
      <c r="L124" s="242"/>
      <c r="M124" s="243"/>
      <c r="N124" s="244"/>
      <c r="O124" s="244"/>
      <c r="P124" s="244"/>
      <c r="Q124" s="244"/>
      <c r="R124" s="244"/>
      <c r="S124" s="244"/>
      <c r="T124" s="245"/>
      <c r="U124" s="13"/>
      <c r="V124" s="13"/>
      <c r="W124" s="13"/>
      <c r="X124" s="13"/>
      <c r="Y124" s="13"/>
      <c r="Z124" s="13"/>
      <c r="AA124" s="13"/>
      <c r="AB124" s="13"/>
      <c r="AC124" s="13"/>
      <c r="AD124" s="13"/>
      <c r="AE124" s="13"/>
      <c r="AT124" s="246" t="s">
        <v>146</v>
      </c>
      <c r="AU124" s="246" t="s">
        <v>89</v>
      </c>
      <c r="AV124" s="13" t="s">
        <v>89</v>
      </c>
      <c r="AW124" s="13" t="s">
        <v>38</v>
      </c>
      <c r="AX124" s="13" t="s">
        <v>79</v>
      </c>
      <c r="AY124" s="246" t="s">
        <v>135</v>
      </c>
    </row>
    <row r="125" spans="1:51" s="13" customFormat="1" ht="12">
      <c r="A125" s="13"/>
      <c r="B125" s="236"/>
      <c r="C125" s="237"/>
      <c r="D125" s="232" t="s">
        <v>146</v>
      </c>
      <c r="E125" s="238" t="s">
        <v>31</v>
      </c>
      <c r="F125" s="239" t="s">
        <v>665</v>
      </c>
      <c r="G125" s="237"/>
      <c r="H125" s="240">
        <v>-57.371</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146</v>
      </c>
      <c r="AU125" s="246" t="s">
        <v>89</v>
      </c>
      <c r="AV125" s="13" t="s">
        <v>89</v>
      </c>
      <c r="AW125" s="13" t="s">
        <v>38</v>
      </c>
      <c r="AX125" s="13" t="s">
        <v>79</v>
      </c>
      <c r="AY125" s="246" t="s">
        <v>135</v>
      </c>
    </row>
    <row r="126" spans="1:51" s="13" customFormat="1" ht="12">
      <c r="A126" s="13"/>
      <c r="B126" s="236"/>
      <c r="C126" s="237"/>
      <c r="D126" s="232" t="s">
        <v>146</v>
      </c>
      <c r="E126" s="238" t="s">
        <v>31</v>
      </c>
      <c r="F126" s="239" t="s">
        <v>666</v>
      </c>
      <c r="G126" s="237"/>
      <c r="H126" s="240">
        <v>-0.791</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146</v>
      </c>
      <c r="AU126" s="246" t="s">
        <v>89</v>
      </c>
      <c r="AV126" s="13" t="s">
        <v>89</v>
      </c>
      <c r="AW126" s="13" t="s">
        <v>38</v>
      </c>
      <c r="AX126" s="13" t="s">
        <v>79</v>
      </c>
      <c r="AY126" s="246" t="s">
        <v>135</v>
      </c>
    </row>
    <row r="127" spans="1:51" s="13" customFormat="1" ht="12">
      <c r="A127" s="13"/>
      <c r="B127" s="236"/>
      <c r="C127" s="237"/>
      <c r="D127" s="232" t="s">
        <v>146</v>
      </c>
      <c r="E127" s="238" t="s">
        <v>31</v>
      </c>
      <c r="F127" s="239" t="s">
        <v>667</v>
      </c>
      <c r="G127" s="237"/>
      <c r="H127" s="240">
        <v>-1.388</v>
      </c>
      <c r="I127" s="241"/>
      <c r="J127" s="237"/>
      <c r="K127" s="237"/>
      <c r="L127" s="242"/>
      <c r="M127" s="243"/>
      <c r="N127" s="244"/>
      <c r="O127" s="244"/>
      <c r="P127" s="244"/>
      <c r="Q127" s="244"/>
      <c r="R127" s="244"/>
      <c r="S127" s="244"/>
      <c r="T127" s="245"/>
      <c r="U127" s="13"/>
      <c r="V127" s="13"/>
      <c r="W127" s="13"/>
      <c r="X127" s="13"/>
      <c r="Y127" s="13"/>
      <c r="Z127" s="13"/>
      <c r="AA127" s="13"/>
      <c r="AB127" s="13"/>
      <c r="AC127" s="13"/>
      <c r="AD127" s="13"/>
      <c r="AE127" s="13"/>
      <c r="AT127" s="246" t="s">
        <v>146</v>
      </c>
      <c r="AU127" s="246" t="s">
        <v>89</v>
      </c>
      <c r="AV127" s="13" t="s">
        <v>89</v>
      </c>
      <c r="AW127" s="13" t="s">
        <v>38</v>
      </c>
      <c r="AX127" s="13" t="s">
        <v>79</v>
      </c>
      <c r="AY127" s="246" t="s">
        <v>135</v>
      </c>
    </row>
    <row r="128" spans="1:51" s="15" customFormat="1" ht="12">
      <c r="A128" s="15"/>
      <c r="B128" s="257"/>
      <c r="C128" s="258"/>
      <c r="D128" s="232" t="s">
        <v>146</v>
      </c>
      <c r="E128" s="259" t="s">
        <v>31</v>
      </c>
      <c r="F128" s="260" t="s">
        <v>149</v>
      </c>
      <c r="G128" s="258"/>
      <c r="H128" s="261">
        <v>48.539</v>
      </c>
      <c r="I128" s="262"/>
      <c r="J128" s="258"/>
      <c r="K128" s="258"/>
      <c r="L128" s="263"/>
      <c r="M128" s="264"/>
      <c r="N128" s="265"/>
      <c r="O128" s="265"/>
      <c r="P128" s="265"/>
      <c r="Q128" s="265"/>
      <c r="R128" s="265"/>
      <c r="S128" s="265"/>
      <c r="T128" s="266"/>
      <c r="U128" s="15"/>
      <c r="V128" s="15"/>
      <c r="W128" s="15"/>
      <c r="X128" s="15"/>
      <c r="Y128" s="15"/>
      <c r="Z128" s="15"/>
      <c r="AA128" s="15"/>
      <c r="AB128" s="15"/>
      <c r="AC128" s="15"/>
      <c r="AD128" s="15"/>
      <c r="AE128" s="15"/>
      <c r="AT128" s="267" t="s">
        <v>146</v>
      </c>
      <c r="AU128" s="267" t="s">
        <v>89</v>
      </c>
      <c r="AV128" s="15" t="s">
        <v>142</v>
      </c>
      <c r="AW128" s="15" t="s">
        <v>38</v>
      </c>
      <c r="AX128" s="15" t="s">
        <v>87</v>
      </c>
      <c r="AY128" s="267" t="s">
        <v>135</v>
      </c>
    </row>
    <row r="129" spans="1:65" s="2" customFormat="1" ht="16.5" customHeight="1">
      <c r="A129" s="39"/>
      <c r="B129" s="40"/>
      <c r="C129" s="268" t="s">
        <v>195</v>
      </c>
      <c r="D129" s="268" t="s">
        <v>185</v>
      </c>
      <c r="E129" s="269" t="s">
        <v>668</v>
      </c>
      <c r="F129" s="270" t="s">
        <v>669</v>
      </c>
      <c r="G129" s="271" t="s">
        <v>188</v>
      </c>
      <c r="H129" s="272">
        <v>97.078</v>
      </c>
      <c r="I129" s="273"/>
      <c r="J129" s="274">
        <f>ROUND(I129*H129,2)</f>
        <v>0</v>
      </c>
      <c r="K129" s="270" t="s">
        <v>141</v>
      </c>
      <c r="L129" s="275"/>
      <c r="M129" s="276" t="s">
        <v>31</v>
      </c>
      <c r="N129" s="277" t="s">
        <v>50</v>
      </c>
      <c r="O129" s="85"/>
      <c r="P129" s="228">
        <f>O129*H129</f>
        <v>0</v>
      </c>
      <c r="Q129" s="228">
        <v>1</v>
      </c>
      <c r="R129" s="228">
        <f>Q129*H129</f>
        <v>97.078</v>
      </c>
      <c r="S129" s="228">
        <v>0</v>
      </c>
      <c r="T129" s="229">
        <f>S129*H129</f>
        <v>0</v>
      </c>
      <c r="U129" s="39"/>
      <c r="V129" s="39"/>
      <c r="W129" s="39"/>
      <c r="X129" s="39"/>
      <c r="Y129" s="39"/>
      <c r="Z129" s="39"/>
      <c r="AA129" s="39"/>
      <c r="AB129" s="39"/>
      <c r="AC129" s="39"/>
      <c r="AD129" s="39"/>
      <c r="AE129" s="39"/>
      <c r="AR129" s="230" t="s">
        <v>184</v>
      </c>
      <c r="AT129" s="230" t="s">
        <v>185</v>
      </c>
      <c r="AU129" s="230" t="s">
        <v>89</v>
      </c>
      <c r="AY129" s="18" t="s">
        <v>135</v>
      </c>
      <c r="BE129" s="231">
        <f>IF(N129="základní",J129,0)</f>
        <v>0</v>
      </c>
      <c r="BF129" s="231">
        <f>IF(N129="snížená",J129,0)</f>
        <v>0</v>
      </c>
      <c r="BG129" s="231">
        <f>IF(N129="zákl. přenesená",J129,0)</f>
        <v>0</v>
      </c>
      <c r="BH129" s="231">
        <f>IF(N129="sníž. přenesená",J129,0)</f>
        <v>0</v>
      </c>
      <c r="BI129" s="231">
        <f>IF(N129="nulová",J129,0)</f>
        <v>0</v>
      </c>
      <c r="BJ129" s="18" t="s">
        <v>87</v>
      </c>
      <c r="BK129" s="231">
        <f>ROUND(I129*H129,2)</f>
        <v>0</v>
      </c>
      <c r="BL129" s="18" t="s">
        <v>142</v>
      </c>
      <c r="BM129" s="230" t="s">
        <v>670</v>
      </c>
    </row>
    <row r="130" spans="1:51" s="13" customFormat="1" ht="12">
      <c r="A130" s="13"/>
      <c r="B130" s="236"/>
      <c r="C130" s="237"/>
      <c r="D130" s="232" t="s">
        <v>146</v>
      </c>
      <c r="E130" s="237"/>
      <c r="F130" s="239" t="s">
        <v>671</v>
      </c>
      <c r="G130" s="237"/>
      <c r="H130" s="240">
        <v>97.078</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146</v>
      </c>
      <c r="AU130" s="246" t="s">
        <v>89</v>
      </c>
      <c r="AV130" s="13" t="s">
        <v>89</v>
      </c>
      <c r="AW130" s="13" t="s">
        <v>4</v>
      </c>
      <c r="AX130" s="13" t="s">
        <v>87</v>
      </c>
      <c r="AY130" s="246" t="s">
        <v>135</v>
      </c>
    </row>
    <row r="131" spans="1:65" s="2" customFormat="1" ht="21.75" customHeight="1">
      <c r="A131" s="39"/>
      <c r="B131" s="40"/>
      <c r="C131" s="219" t="s">
        <v>201</v>
      </c>
      <c r="D131" s="219" t="s">
        <v>137</v>
      </c>
      <c r="E131" s="220" t="s">
        <v>212</v>
      </c>
      <c r="F131" s="221" t="s">
        <v>213</v>
      </c>
      <c r="G131" s="222" t="s">
        <v>152</v>
      </c>
      <c r="H131" s="223">
        <v>30.578</v>
      </c>
      <c r="I131" s="224"/>
      <c r="J131" s="225">
        <f>ROUND(I131*H131,2)</f>
        <v>0</v>
      </c>
      <c r="K131" s="221" t="s">
        <v>141</v>
      </c>
      <c r="L131" s="45"/>
      <c r="M131" s="226" t="s">
        <v>31</v>
      </c>
      <c r="N131" s="227" t="s">
        <v>50</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142</v>
      </c>
      <c r="AT131" s="230" t="s">
        <v>137</v>
      </c>
      <c r="AU131" s="230" t="s">
        <v>89</v>
      </c>
      <c r="AY131" s="18" t="s">
        <v>135</v>
      </c>
      <c r="BE131" s="231">
        <f>IF(N131="základní",J131,0)</f>
        <v>0</v>
      </c>
      <c r="BF131" s="231">
        <f>IF(N131="snížená",J131,0)</f>
        <v>0</v>
      </c>
      <c r="BG131" s="231">
        <f>IF(N131="zákl. přenesená",J131,0)</f>
        <v>0</v>
      </c>
      <c r="BH131" s="231">
        <f>IF(N131="sníž. přenesená",J131,0)</f>
        <v>0</v>
      </c>
      <c r="BI131" s="231">
        <f>IF(N131="nulová",J131,0)</f>
        <v>0</v>
      </c>
      <c r="BJ131" s="18" t="s">
        <v>87</v>
      </c>
      <c r="BK131" s="231">
        <f>ROUND(I131*H131,2)</f>
        <v>0</v>
      </c>
      <c r="BL131" s="18" t="s">
        <v>142</v>
      </c>
      <c r="BM131" s="230" t="s">
        <v>672</v>
      </c>
    </row>
    <row r="132" spans="1:47" s="2" customFormat="1" ht="12">
      <c r="A132" s="39"/>
      <c r="B132" s="40"/>
      <c r="C132" s="41"/>
      <c r="D132" s="232" t="s">
        <v>144</v>
      </c>
      <c r="E132" s="41"/>
      <c r="F132" s="233" t="s">
        <v>215</v>
      </c>
      <c r="G132" s="41"/>
      <c r="H132" s="41"/>
      <c r="I132" s="137"/>
      <c r="J132" s="41"/>
      <c r="K132" s="41"/>
      <c r="L132" s="45"/>
      <c r="M132" s="234"/>
      <c r="N132" s="235"/>
      <c r="O132" s="85"/>
      <c r="P132" s="85"/>
      <c r="Q132" s="85"/>
      <c r="R132" s="85"/>
      <c r="S132" s="85"/>
      <c r="T132" s="86"/>
      <c r="U132" s="39"/>
      <c r="V132" s="39"/>
      <c r="W132" s="39"/>
      <c r="X132" s="39"/>
      <c r="Y132" s="39"/>
      <c r="Z132" s="39"/>
      <c r="AA132" s="39"/>
      <c r="AB132" s="39"/>
      <c r="AC132" s="39"/>
      <c r="AD132" s="39"/>
      <c r="AE132" s="39"/>
      <c r="AT132" s="18" t="s">
        <v>144</v>
      </c>
      <c r="AU132" s="18" t="s">
        <v>89</v>
      </c>
    </row>
    <row r="133" spans="1:51" s="13" customFormat="1" ht="12">
      <c r="A133" s="13"/>
      <c r="B133" s="236"/>
      <c r="C133" s="237"/>
      <c r="D133" s="232" t="s">
        <v>146</v>
      </c>
      <c r="E133" s="238" t="s">
        <v>31</v>
      </c>
      <c r="F133" s="239" t="s">
        <v>673</v>
      </c>
      <c r="G133" s="237"/>
      <c r="H133" s="240">
        <v>30.578</v>
      </c>
      <c r="I133" s="241"/>
      <c r="J133" s="237"/>
      <c r="K133" s="237"/>
      <c r="L133" s="242"/>
      <c r="M133" s="243"/>
      <c r="N133" s="244"/>
      <c r="O133" s="244"/>
      <c r="P133" s="244"/>
      <c r="Q133" s="244"/>
      <c r="R133" s="244"/>
      <c r="S133" s="244"/>
      <c r="T133" s="245"/>
      <c r="U133" s="13"/>
      <c r="V133" s="13"/>
      <c r="W133" s="13"/>
      <c r="X133" s="13"/>
      <c r="Y133" s="13"/>
      <c r="Z133" s="13"/>
      <c r="AA133" s="13"/>
      <c r="AB133" s="13"/>
      <c r="AC133" s="13"/>
      <c r="AD133" s="13"/>
      <c r="AE133" s="13"/>
      <c r="AT133" s="246" t="s">
        <v>146</v>
      </c>
      <c r="AU133" s="246" t="s">
        <v>89</v>
      </c>
      <c r="AV133" s="13" t="s">
        <v>89</v>
      </c>
      <c r="AW133" s="13" t="s">
        <v>38</v>
      </c>
      <c r="AX133" s="13" t="s">
        <v>79</v>
      </c>
      <c r="AY133" s="246" t="s">
        <v>135</v>
      </c>
    </row>
    <row r="134" spans="1:51" s="15" customFormat="1" ht="12">
      <c r="A134" s="15"/>
      <c r="B134" s="257"/>
      <c r="C134" s="258"/>
      <c r="D134" s="232" t="s">
        <v>146</v>
      </c>
      <c r="E134" s="259" t="s">
        <v>31</v>
      </c>
      <c r="F134" s="260" t="s">
        <v>149</v>
      </c>
      <c r="G134" s="258"/>
      <c r="H134" s="261">
        <v>30.578</v>
      </c>
      <c r="I134" s="262"/>
      <c r="J134" s="258"/>
      <c r="K134" s="258"/>
      <c r="L134" s="263"/>
      <c r="M134" s="264"/>
      <c r="N134" s="265"/>
      <c r="O134" s="265"/>
      <c r="P134" s="265"/>
      <c r="Q134" s="265"/>
      <c r="R134" s="265"/>
      <c r="S134" s="265"/>
      <c r="T134" s="266"/>
      <c r="U134" s="15"/>
      <c r="V134" s="15"/>
      <c r="W134" s="15"/>
      <c r="X134" s="15"/>
      <c r="Y134" s="15"/>
      <c r="Z134" s="15"/>
      <c r="AA134" s="15"/>
      <c r="AB134" s="15"/>
      <c r="AC134" s="15"/>
      <c r="AD134" s="15"/>
      <c r="AE134" s="15"/>
      <c r="AT134" s="267" t="s">
        <v>146</v>
      </c>
      <c r="AU134" s="267" t="s">
        <v>89</v>
      </c>
      <c r="AV134" s="15" t="s">
        <v>142</v>
      </c>
      <c r="AW134" s="15" t="s">
        <v>38</v>
      </c>
      <c r="AX134" s="15" t="s">
        <v>87</v>
      </c>
      <c r="AY134" s="267" t="s">
        <v>135</v>
      </c>
    </row>
    <row r="135" spans="1:65" s="2" customFormat="1" ht="16.5" customHeight="1">
      <c r="A135" s="39"/>
      <c r="B135" s="40"/>
      <c r="C135" s="268" t="s">
        <v>206</v>
      </c>
      <c r="D135" s="268" t="s">
        <v>185</v>
      </c>
      <c r="E135" s="269" t="s">
        <v>674</v>
      </c>
      <c r="F135" s="270" t="s">
        <v>675</v>
      </c>
      <c r="G135" s="271" t="s">
        <v>188</v>
      </c>
      <c r="H135" s="272">
        <v>61.156</v>
      </c>
      <c r="I135" s="273"/>
      <c r="J135" s="274">
        <f>ROUND(I135*H135,2)</f>
        <v>0</v>
      </c>
      <c r="K135" s="270" t="s">
        <v>141</v>
      </c>
      <c r="L135" s="275"/>
      <c r="M135" s="276" t="s">
        <v>31</v>
      </c>
      <c r="N135" s="277" t="s">
        <v>50</v>
      </c>
      <c r="O135" s="85"/>
      <c r="P135" s="228">
        <f>O135*H135</f>
        <v>0</v>
      </c>
      <c r="Q135" s="228">
        <v>1</v>
      </c>
      <c r="R135" s="228">
        <f>Q135*H135</f>
        <v>61.156</v>
      </c>
      <c r="S135" s="228">
        <v>0</v>
      </c>
      <c r="T135" s="229">
        <f>S135*H135</f>
        <v>0</v>
      </c>
      <c r="U135" s="39"/>
      <c r="V135" s="39"/>
      <c r="W135" s="39"/>
      <c r="X135" s="39"/>
      <c r="Y135" s="39"/>
      <c r="Z135" s="39"/>
      <c r="AA135" s="39"/>
      <c r="AB135" s="39"/>
      <c r="AC135" s="39"/>
      <c r="AD135" s="39"/>
      <c r="AE135" s="39"/>
      <c r="AR135" s="230" t="s">
        <v>184</v>
      </c>
      <c r="AT135" s="230" t="s">
        <v>185</v>
      </c>
      <c r="AU135" s="230" t="s">
        <v>89</v>
      </c>
      <c r="AY135" s="18" t="s">
        <v>135</v>
      </c>
      <c r="BE135" s="231">
        <f>IF(N135="základní",J135,0)</f>
        <v>0</v>
      </c>
      <c r="BF135" s="231">
        <f>IF(N135="snížená",J135,0)</f>
        <v>0</v>
      </c>
      <c r="BG135" s="231">
        <f>IF(N135="zákl. přenesená",J135,0)</f>
        <v>0</v>
      </c>
      <c r="BH135" s="231">
        <f>IF(N135="sníž. přenesená",J135,0)</f>
        <v>0</v>
      </c>
      <c r="BI135" s="231">
        <f>IF(N135="nulová",J135,0)</f>
        <v>0</v>
      </c>
      <c r="BJ135" s="18" t="s">
        <v>87</v>
      </c>
      <c r="BK135" s="231">
        <f>ROUND(I135*H135,2)</f>
        <v>0</v>
      </c>
      <c r="BL135" s="18" t="s">
        <v>142</v>
      </c>
      <c r="BM135" s="230" t="s">
        <v>676</v>
      </c>
    </row>
    <row r="136" spans="1:51" s="13" customFormat="1" ht="12">
      <c r="A136" s="13"/>
      <c r="B136" s="236"/>
      <c r="C136" s="237"/>
      <c r="D136" s="232" t="s">
        <v>146</v>
      </c>
      <c r="E136" s="237"/>
      <c r="F136" s="239" t="s">
        <v>677</v>
      </c>
      <c r="G136" s="237"/>
      <c r="H136" s="240">
        <v>61.156</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146</v>
      </c>
      <c r="AU136" s="246" t="s">
        <v>89</v>
      </c>
      <c r="AV136" s="13" t="s">
        <v>89</v>
      </c>
      <c r="AW136" s="13" t="s">
        <v>4</v>
      </c>
      <c r="AX136" s="13" t="s">
        <v>87</v>
      </c>
      <c r="AY136" s="246" t="s">
        <v>135</v>
      </c>
    </row>
    <row r="137" spans="1:65" s="2" customFormat="1" ht="21.75" customHeight="1">
      <c r="A137" s="39"/>
      <c r="B137" s="40"/>
      <c r="C137" s="219" t="s">
        <v>211</v>
      </c>
      <c r="D137" s="219" t="s">
        <v>137</v>
      </c>
      <c r="E137" s="220" t="s">
        <v>678</v>
      </c>
      <c r="F137" s="221" t="s">
        <v>679</v>
      </c>
      <c r="G137" s="222" t="s">
        <v>140</v>
      </c>
      <c r="H137" s="223">
        <v>19.95</v>
      </c>
      <c r="I137" s="224"/>
      <c r="J137" s="225">
        <f>ROUND(I137*H137,2)</f>
        <v>0</v>
      </c>
      <c r="K137" s="221" t="s">
        <v>141</v>
      </c>
      <c r="L137" s="45"/>
      <c r="M137" s="226" t="s">
        <v>31</v>
      </c>
      <c r="N137" s="227" t="s">
        <v>50</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142</v>
      </c>
      <c r="AT137" s="230" t="s">
        <v>137</v>
      </c>
      <c r="AU137" s="230" t="s">
        <v>89</v>
      </c>
      <c r="AY137" s="18" t="s">
        <v>135</v>
      </c>
      <c r="BE137" s="231">
        <f>IF(N137="základní",J137,0)</f>
        <v>0</v>
      </c>
      <c r="BF137" s="231">
        <f>IF(N137="snížená",J137,0)</f>
        <v>0</v>
      </c>
      <c r="BG137" s="231">
        <f>IF(N137="zákl. přenesená",J137,0)</f>
        <v>0</v>
      </c>
      <c r="BH137" s="231">
        <f>IF(N137="sníž. přenesená",J137,0)</f>
        <v>0</v>
      </c>
      <c r="BI137" s="231">
        <f>IF(N137="nulová",J137,0)</f>
        <v>0</v>
      </c>
      <c r="BJ137" s="18" t="s">
        <v>87</v>
      </c>
      <c r="BK137" s="231">
        <f>ROUND(I137*H137,2)</f>
        <v>0</v>
      </c>
      <c r="BL137" s="18" t="s">
        <v>142</v>
      </c>
      <c r="BM137" s="230" t="s">
        <v>680</v>
      </c>
    </row>
    <row r="138" spans="1:47" s="2" customFormat="1" ht="12">
      <c r="A138" s="39"/>
      <c r="B138" s="40"/>
      <c r="C138" s="41"/>
      <c r="D138" s="232" t="s">
        <v>144</v>
      </c>
      <c r="E138" s="41"/>
      <c r="F138" s="233" t="s">
        <v>681</v>
      </c>
      <c r="G138" s="41"/>
      <c r="H138" s="41"/>
      <c r="I138" s="137"/>
      <c r="J138" s="41"/>
      <c r="K138" s="41"/>
      <c r="L138" s="45"/>
      <c r="M138" s="234"/>
      <c r="N138" s="235"/>
      <c r="O138" s="85"/>
      <c r="P138" s="85"/>
      <c r="Q138" s="85"/>
      <c r="R138" s="85"/>
      <c r="S138" s="85"/>
      <c r="T138" s="86"/>
      <c r="U138" s="39"/>
      <c r="V138" s="39"/>
      <c r="W138" s="39"/>
      <c r="X138" s="39"/>
      <c r="Y138" s="39"/>
      <c r="Z138" s="39"/>
      <c r="AA138" s="39"/>
      <c r="AB138" s="39"/>
      <c r="AC138" s="39"/>
      <c r="AD138" s="39"/>
      <c r="AE138" s="39"/>
      <c r="AT138" s="18" t="s">
        <v>144</v>
      </c>
      <c r="AU138" s="18" t="s">
        <v>89</v>
      </c>
    </row>
    <row r="139" spans="1:51" s="13" customFormat="1" ht="12">
      <c r="A139" s="13"/>
      <c r="B139" s="236"/>
      <c r="C139" s="237"/>
      <c r="D139" s="232" t="s">
        <v>146</v>
      </c>
      <c r="E139" s="238" t="s">
        <v>31</v>
      </c>
      <c r="F139" s="239" t="s">
        <v>682</v>
      </c>
      <c r="G139" s="237"/>
      <c r="H139" s="240">
        <v>19.95</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146</v>
      </c>
      <c r="AU139" s="246" t="s">
        <v>89</v>
      </c>
      <c r="AV139" s="13" t="s">
        <v>89</v>
      </c>
      <c r="AW139" s="13" t="s">
        <v>38</v>
      </c>
      <c r="AX139" s="13" t="s">
        <v>79</v>
      </c>
      <c r="AY139" s="246" t="s">
        <v>135</v>
      </c>
    </row>
    <row r="140" spans="1:51" s="14" customFormat="1" ht="12">
      <c r="A140" s="14"/>
      <c r="B140" s="247"/>
      <c r="C140" s="248"/>
      <c r="D140" s="232" t="s">
        <v>146</v>
      </c>
      <c r="E140" s="249" t="s">
        <v>31</v>
      </c>
      <c r="F140" s="250" t="s">
        <v>635</v>
      </c>
      <c r="G140" s="248"/>
      <c r="H140" s="249" t="s">
        <v>31</v>
      </c>
      <c r="I140" s="251"/>
      <c r="J140" s="248"/>
      <c r="K140" s="248"/>
      <c r="L140" s="252"/>
      <c r="M140" s="253"/>
      <c r="N140" s="254"/>
      <c r="O140" s="254"/>
      <c r="P140" s="254"/>
      <c r="Q140" s="254"/>
      <c r="R140" s="254"/>
      <c r="S140" s="254"/>
      <c r="T140" s="255"/>
      <c r="U140" s="14"/>
      <c r="V140" s="14"/>
      <c r="W140" s="14"/>
      <c r="X140" s="14"/>
      <c r="Y140" s="14"/>
      <c r="Z140" s="14"/>
      <c r="AA140" s="14"/>
      <c r="AB140" s="14"/>
      <c r="AC140" s="14"/>
      <c r="AD140" s="14"/>
      <c r="AE140" s="14"/>
      <c r="AT140" s="256" t="s">
        <v>146</v>
      </c>
      <c r="AU140" s="256" t="s">
        <v>89</v>
      </c>
      <c r="AV140" s="14" t="s">
        <v>87</v>
      </c>
      <c r="AW140" s="14" t="s">
        <v>38</v>
      </c>
      <c r="AX140" s="14" t="s">
        <v>79</v>
      </c>
      <c r="AY140" s="256" t="s">
        <v>135</v>
      </c>
    </row>
    <row r="141" spans="1:51" s="15" customFormat="1" ht="12">
      <c r="A141" s="15"/>
      <c r="B141" s="257"/>
      <c r="C141" s="258"/>
      <c r="D141" s="232" t="s">
        <v>146</v>
      </c>
      <c r="E141" s="259" t="s">
        <v>31</v>
      </c>
      <c r="F141" s="260" t="s">
        <v>149</v>
      </c>
      <c r="G141" s="258"/>
      <c r="H141" s="261">
        <v>19.95</v>
      </c>
      <c r="I141" s="262"/>
      <c r="J141" s="258"/>
      <c r="K141" s="258"/>
      <c r="L141" s="263"/>
      <c r="M141" s="264"/>
      <c r="N141" s="265"/>
      <c r="O141" s="265"/>
      <c r="P141" s="265"/>
      <c r="Q141" s="265"/>
      <c r="R141" s="265"/>
      <c r="S141" s="265"/>
      <c r="T141" s="266"/>
      <c r="U141" s="15"/>
      <c r="V141" s="15"/>
      <c r="W141" s="15"/>
      <c r="X141" s="15"/>
      <c r="Y141" s="15"/>
      <c r="Z141" s="15"/>
      <c r="AA141" s="15"/>
      <c r="AB141" s="15"/>
      <c r="AC141" s="15"/>
      <c r="AD141" s="15"/>
      <c r="AE141" s="15"/>
      <c r="AT141" s="267" t="s">
        <v>146</v>
      </c>
      <c r="AU141" s="267" t="s">
        <v>89</v>
      </c>
      <c r="AV141" s="15" t="s">
        <v>142</v>
      </c>
      <c r="AW141" s="15" t="s">
        <v>38</v>
      </c>
      <c r="AX141" s="15" t="s">
        <v>87</v>
      </c>
      <c r="AY141" s="267" t="s">
        <v>135</v>
      </c>
    </row>
    <row r="142" spans="1:65" s="2" customFormat="1" ht="21.75" customHeight="1">
      <c r="A142" s="39"/>
      <c r="B142" s="40"/>
      <c r="C142" s="219" t="s">
        <v>217</v>
      </c>
      <c r="D142" s="219" t="s">
        <v>137</v>
      </c>
      <c r="E142" s="220" t="s">
        <v>683</v>
      </c>
      <c r="F142" s="221" t="s">
        <v>684</v>
      </c>
      <c r="G142" s="222" t="s">
        <v>140</v>
      </c>
      <c r="H142" s="223">
        <v>19.95</v>
      </c>
      <c r="I142" s="224"/>
      <c r="J142" s="225">
        <f>ROUND(I142*H142,2)</f>
        <v>0</v>
      </c>
      <c r="K142" s="221" t="s">
        <v>141</v>
      </c>
      <c r="L142" s="45"/>
      <c r="M142" s="226" t="s">
        <v>31</v>
      </c>
      <c r="N142" s="227" t="s">
        <v>50</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142</v>
      </c>
      <c r="AT142" s="230" t="s">
        <v>137</v>
      </c>
      <c r="AU142" s="230" t="s">
        <v>89</v>
      </c>
      <c r="AY142" s="18" t="s">
        <v>135</v>
      </c>
      <c r="BE142" s="231">
        <f>IF(N142="základní",J142,0)</f>
        <v>0</v>
      </c>
      <c r="BF142" s="231">
        <f>IF(N142="snížená",J142,0)</f>
        <v>0</v>
      </c>
      <c r="BG142" s="231">
        <f>IF(N142="zákl. přenesená",J142,0)</f>
        <v>0</v>
      </c>
      <c r="BH142" s="231">
        <f>IF(N142="sníž. přenesená",J142,0)</f>
        <v>0</v>
      </c>
      <c r="BI142" s="231">
        <f>IF(N142="nulová",J142,0)</f>
        <v>0</v>
      </c>
      <c r="BJ142" s="18" t="s">
        <v>87</v>
      </c>
      <c r="BK142" s="231">
        <f>ROUND(I142*H142,2)</f>
        <v>0</v>
      </c>
      <c r="BL142" s="18" t="s">
        <v>142</v>
      </c>
      <c r="BM142" s="230" t="s">
        <v>685</v>
      </c>
    </row>
    <row r="143" spans="1:47" s="2" customFormat="1" ht="12">
      <c r="A143" s="39"/>
      <c r="B143" s="40"/>
      <c r="C143" s="41"/>
      <c r="D143" s="232" t="s">
        <v>144</v>
      </c>
      <c r="E143" s="41"/>
      <c r="F143" s="233" t="s">
        <v>686</v>
      </c>
      <c r="G143" s="41"/>
      <c r="H143" s="41"/>
      <c r="I143" s="137"/>
      <c r="J143" s="41"/>
      <c r="K143" s="41"/>
      <c r="L143" s="45"/>
      <c r="M143" s="234"/>
      <c r="N143" s="235"/>
      <c r="O143" s="85"/>
      <c r="P143" s="85"/>
      <c r="Q143" s="85"/>
      <c r="R143" s="85"/>
      <c r="S143" s="85"/>
      <c r="T143" s="86"/>
      <c r="U143" s="39"/>
      <c r="V143" s="39"/>
      <c r="W143" s="39"/>
      <c r="X143" s="39"/>
      <c r="Y143" s="39"/>
      <c r="Z143" s="39"/>
      <c r="AA143" s="39"/>
      <c r="AB143" s="39"/>
      <c r="AC143" s="39"/>
      <c r="AD143" s="39"/>
      <c r="AE143" s="39"/>
      <c r="AT143" s="18" t="s">
        <v>144</v>
      </c>
      <c r="AU143" s="18" t="s">
        <v>89</v>
      </c>
    </row>
    <row r="144" spans="1:51" s="13" customFormat="1" ht="12">
      <c r="A144" s="13"/>
      <c r="B144" s="236"/>
      <c r="C144" s="237"/>
      <c r="D144" s="232" t="s">
        <v>146</v>
      </c>
      <c r="E144" s="238" t="s">
        <v>31</v>
      </c>
      <c r="F144" s="239" t="s">
        <v>682</v>
      </c>
      <c r="G144" s="237"/>
      <c r="H144" s="240">
        <v>19.95</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146</v>
      </c>
      <c r="AU144" s="246" t="s">
        <v>89</v>
      </c>
      <c r="AV144" s="13" t="s">
        <v>89</v>
      </c>
      <c r="AW144" s="13" t="s">
        <v>38</v>
      </c>
      <c r="AX144" s="13" t="s">
        <v>79</v>
      </c>
      <c r="AY144" s="246" t="s">
        <v>135</v>
      </c>
    </row>
    <row r="145" spans="1:51" s="15" customFormat="1" ht="12">
      <c r="A145" s="15"/>
      <c r="B145" s="257"/>
      <c r="C145" s="258"/>
      <c r="D145" s="232" t="s">
        <v>146</v>
      </c>
      <c r="E145" s="259" t="s">
        <v>31</v>
      </c>
      <c r="F145" s="260" t="s">
        <v>149</v>
      </c>
      <c r="G145" s="258"/>
      <c r="H145" s="261">
        <v>19.95</v>
      </c>
      <c r="I145" s="262"/>
      <c r="J145" s="258"/>
      <c r="K145" s="258"/>
      <c r="L145" s="263"/>
      <c r="M145" s="264"/>
      <c r="N145" s="265"/>
      <c r="O145" s="265"/>
      <c r="P145" s="265"/>
      <c r="Q145" s="265"/>
      <c r="R145" s="265"/>
      <c r="S145" s="265"/>
      <c r="T145" s="266"/>
      <c r="U145" s="15"/>
      <c r="V145" s="15"/>
      <c r="W145" s="15"/>
      <c r="X145" s="15"/>
      <c r="Y145" s="15"/>
      <c r="Z145" s="15"/>
      <c r="AA145" s="15"/>
      <c r="AB145" s="15"/>
      <c r="AC145" s="15"/>
      <c r="AD145" s="15"/>
      <c r="AE145" s="15"/>
      <c r="AT145" s="267" t="s">
        <v>146</v>
      </c>
      <c r="AU145" s="267" t="s">
        <v>89</v>
      </c>
      <c r="AV145" s="15" t="s">
        <v>142</v>
      </c>
      <c r="AW145" s="15" t="s">
        <v>38</v>
      </c>
      <c r="AX145" s="15" t="s">
        <v>87</v>
      </c>
      <c r="AY145" s="267" t="s">
        <v>135</v>
      </c>
    </row>
    <row r="146" spans="1:65" s="2" customFormat="1" ht="16.5" customHeight="1">
      <c r="A146" s="39"/>
      <c r="B146" s="40"/>
      <c r="C146" s="268" t="s">
        <v>8</v>
      </c>
      <c r="D146" s="268" t="s">
        <v>185</v>
      </c>
      <c r="E146" s="269" t="s">
        <v>687</v>
      </c>
      <c r="F146" s="270" t="s">
        <v>688</v>
      </c>
      <c r="G146" s="271" t="s">
        <v>689</v>
      </c>
      <c r="H146" s="272">
        <v>0.299</v>
      </c>
      <c r="I146" s="273"/>
      <c r="J146" s="274">
        <f>ROUND(I146*H146,2)</f>
        <v>0</v>
      </c>
      <c r="K146" s="270" t="s">
        <v>141</v>
      </c>
      <c r="L146" s="275"/>
      <c r="M146" s="276" t="s">
        <v>31</v>
      </c>
      <c r="N146" s="277" t="s">
        <v>50</v>
      </c>
      <c r="O146" s="85"/>
      <c r="P146" s="228">
        <f>O146*H146</f>
        <v>0</v>
      </c>
      <c r="Q146" s="228">
        <v>0.001</v>
      </c>
      <c r="R146" s="228">
        <f>Q146*H146</f>
        <v>0.000299</v>
      </c>
      <c r="S146" s="228">
        <v>0</v>
      </c>
      <c r="T146" s="229">
        <f>S146*H146</f>
        <v>0</v>
      </c>
      <c r="U146" s="39"/>
      <c r="V146" s="39"/>
      <c r="W146" s="39"/>
      <c r="X146" s="39"/>
      <c r="Y146" s="39"/>
      <c r="Z146" s="39"/>
      <c r="AA146" s="39"/>
      <c r="AB146" s="39"/>
      <c r="AC146" s="39"/>
      <c r="AD146" s="39"/>
      <c r="AE146" s="39"/>
      <c r="AR146" s="230" t="s">
        <v>184</v>
      </c>
      <c r="AT146" s="230" t="s">
        <v>185</v>
      </c>
      <c r="AU146" s="230" t="s">
        <v>89</v>
      </c>
      <c r="AY146" s="18" t="s">
        <v>135</v>
      </c>
      <c r="BE146" s="231">
        <f>IF(N146="základní",J146,0)</f>
        <v>0</v>
      </c>
      <c r="BF146" s="231">
        <f>IF(N146="snížená",J146,0)</f>
        <v>0</v>
      </c>
      <c r="BG146" s="231">
        <f>IF(N146="zákl. přenesená",J146,0)</f>
        <v>0</v>
      </c>
      <c r="BH146" s="231">
        <f>IF(N146="sníž. přenesená",J146,0)</f>
        <v>0</v>
      </c>
      <c r="BI146" s="231">
        <f>IF(N146="nulová",J146,0)</f>
        <v>0</v>
      </c>
      <c r="BJ146" s="18" t="s">
        <v>87</v>
      </c>
      <c r="BK146" s="231">
        <f>ROUND(I146*H146,2)</f>
        <v>0</v>
      </c>
      <c r="BL146" s="18" t="s">
        <v>142</v>
      </c>
      <c r="BM146" s="230" t="s">
        <v>690</v>
      </c>
    </row>
    <row r="147" spans="1:51" s="13" customFormat="1" ht="12">
      <c r="A147" s="13"/>
      <c r="B147" s="236"/>
      <c r="C147" s="237"/>
      <c r="D147" s="232" t="s">
        <v>146</v>
      </c>
      <c r="E147" s="237"/>
      <c r="F147" s="239" t="s">
        <v>691</v>
      </c>
      <c r="G147" s="237"/>
      <c r="H147" s="240">
        <v>0.299</v>
      </c>
      <c r="I147" s="241"/>
      <c r="J147" s="237"/>
      <c r="K147" s="237"/>
      <c r="L147" s="242"/>
      <c r="M147" s="243"/>
      <c r="N147" s="244"/>
      <c r="O147" s="244"/>
      <c r="P147" s="244"/>
      <c r="Q147" s="244"/>
      <c r="R147" s="244"/>
      <c r="S147" s="244"/>
      <c r="T147" s="245"/>
      <c r="U147" s="13"/>
      <c r="V147" s="13"/>
      <c r="W147" s="13"/>
      <c r="X147" s="13"/>
      <c r="Y147" s="13"/>
      <c r="Z147" s="13"/>
      <c r="AA147" s="13"/>
      <c r="AB147" s="13"/>
      <c r="AC147" s="13"/>
      <c r="AD147" s="13"/>
      <c r="AE147" s="13"/>
      <c r="AT147" s="246" t="s">
        <v>146</v>
      </c>
      <c r="AU147" s="246" t="s">
        <v>89</v>
      </c>
      <c r="AV147" s="13" t="s">
        <v>89</v>
      </c>
      <c r="AW147" s="13" t="s">
        <v>4</v>
      </c>
      <c r="AX147" s="13" t="s">
        <v>87</v>
      </c>
      <c r="AY147" s="246" t="s">
        <v>135</v>
      </c>
    </row>
    <row r="148" spans="1:65" s="2" customFormat="1" ht="16.5" customHeight="1">
      <c r="A148" s="39"/>
      <c r="B148" s="40"/>
      <c r="C148" s="219" t="s">
        <v>231</v>
      </c>
      <c r="D148" s="219" t="s">
        <v>137</v>
      </c>
      <c r="E148" s="220" t="s">
        <v>692</v>
      </c>
      <c r="F148" s="221" t="s">
        <v>693</v>
      </c>
      <c r="G148" s="222" t="s">
        <v>140</v>
      </c>
      <c r="H148" s="223">
        <v>19.95</v>
      </c>
      <c r="I148" s="224"/>
      <c r="J148" s="225">
        <f>ROUND(I148*H148,2)</f>
        <v>0</v>
      </c>
      <c r="K148" s="221" t="s">
        <v>141</v>
      </c>
      <c r="L148" s="45"/>
      <c r="M148" s="226" t="s">
        <v>31</v>
      </c>
      <c r="N148" s="227" t="s">
        <v>50</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142</v>
      </c>
      <c r="AT148" s="230" t="s">
        <v>137</v>
      </c>
      <c r="AU148" s="230" t="s">
        <v>89</v>
      </c>
      <c r="AY148" s="18" t="s">
        <v>135</v>
      </c>
      <c r="BE148" s="231">
        <f>IF(N148="základní",J148,0)</f>
        <v>0</v>
      </c>
      <c r="BF148" s="231">
        <f>IF(N148="snížená",J148,0)</f>
        <v>0</v>
      </c>
      <c r="BG148" s="231">
        <f>IF(N148="zákl. přenesená",J148,0)</f>
        <v>0</v>
      </c>
      <c r="BH148" s="231">
        <f>IF(N148="sníž. přenesená",J148,0)</f>
        <v>0</v>
      </c>
      <c r="BI148" s="231">
        <f>IF(N148="nulová",J148,0)</f>
        <v>0</v>
      </c>
      <c r="BJ148" s="18" t="s">
        <v>87</v>
      </c>
      <c r="BK148" s="231">
        <f>ROUND(I148*H148,2)</f>
        <v>0</v>
      </c>
      <c r="BL148" s="18" t="s">
        <v>142</v>
      </c>
      <c r="BM148" s="230" t="s">
        <v>694</v>
      </c>
    </row>
    <row r="149" spans="1:47" s="2" customFormat="1" ht="12">
      <c r="A149" s="39"/>
      <c r="B149" s="40"/>
      <c r="C149" s="41"/>
      <c r="D149" s="232" t="s">
        <v>144</v>
      </c>
      <c r="E149" s="41"/>
      <c r="F149" s="233" t="s">
        <v>225</v>
      </c>
      <c r="G149" s="41"/>
      <c r="H149" s="41"/>
      <c r="I149" s="137"/>
      <c r="J149" s="41"/>
      <c r="K149" s="41"/>
      <c r="L149" s="45"/>
      <c r="M149" s="234"/>
      <c r="N149" s="235"/>
      <c r="O149" s="85"/>
      <c r="P149" s="85"/>
      <c r="Q149" s="85"/>
      <c r="R149" s="85"/>
      <c r="S149" s="85"/>
      <c r="T149" s="86"/>
      <c r="U149" s="39"/>
      <c r="V149" s="39"/>
      <c r="W149" s="39"/>
      <c r="X149" s="39"/>
      <c r="Y149" s="39"/>
      <c r="Z149" s="39"/>
      <c r="AA149" s="39"/>
      <c r="AB149" s="39"/>
      <c r="AC149" s="39"/>
      <c r="AD149" s="39"/>
      <c r="AE149" s="39"/>
      <c r="AT149" s="18" t="s">
        <v>144</v>
      </c>
      <c r="AU149" s="18" t="s">
        <v>89</v>
      </c>
    </row>
    <row r="150" spans="1:63" s="12" customFormat="1" ht="22.8" customHeight="1">
      <c r="A150" s="12"/>
      <c r="B150" s="203"/>
      <c r="C150" s="204"/>
      <c r="D150" s="205" t="s">
        <v>78</v>
      </c>
      <c r="E150" s="217" t="s">
        <v>89</v>
      </c>
      <c r="F150" s="217" t="s">
        <v>695</v>
      </c>
      <c r="G150" s="204"/>
      <c r="H150" s="204"/>
      <c r="I150" s="207"/>
      <c r="J150" s="218">
        <f>BK150</f>
        <v>0</v>
      </c>
      <c r="K150" s="204"/>
      <c r="L150" s="209"/>
      <c r="M150" s="210"/>
      <c r="N150" s="211"/>
      <c r="O150" s="211"/>
      <c r="P150" s="212">
        <f>SUM(P151:P173)</f>
        <v>0</v>
      </c>
      <c r="Q150" s="211"/>
      <c r="R150" s="212">
        <f>SUM(R151:R173)</f>
        <v>0.0850624</v>
      </c>
      <c r="S150" s="211"/>
      <c r="T150" s="213">
        <f>SUM(T151:T173)</f>
        <v>0</v>
      </c>
      <c r="U150" s="12"/>
      <c r="V150" s="12"/>
      <c r="W150" s="12"/>
      <c r="X150" s="12"/>
      <c r="Y150" s="12"/>
      <c r="Z150" s="12"/>
      <c r="AA150" s="12"/>
      <c r="AB150" s="12"/>
      <c r="AC150" s="12"/>
      <c r="AD150" s="12"/>
      <c r="AE150" s="12"/>
      <c r="AR150" s="214" t="s">
        <v>87</v>
      </c>
      <c r="AT150" s="215" t="s">
        <v>78</v>
      </c>
      <c r="AU150" s="215" t="s">
        <v>87</v>
      </c>
      <c r="AY150" s="214" t="s">
        <v>135</v>
      </c>
      <c r="BK150" s="216">
        <f>SUM(BK151:BK173)</f>
        <v>0</v>
      </c>
    </row>
    <row r="151" spans="1:65" s="2" customFormat="1" ht="21.75" customHeight="1">
      <c r="A151" s="39"/>
      <c r="B151" s="40"/>
      <c r="C151" s="219" t="s">
        <v>238</v>
      </c>
      <c r="D151" s="219" t="s">
        <v>137</v>
      </c>
      <c r="E151" s="220" t="s">
        <v>696</v>
      </c>
      <c r="F151" s="221" t="s">
        <v>697</v>
      </c>
      <c r="G151" s="222" t="s">
        <v>140</v>
      </c>
      <c r="H151" s="223">
        <v>9.45</v>
      </c>
      <c r="I151" s="224"/>
      <c r="J151" s="225">
        <f>ROUND(I151*H151,2)</f>
        <v>0</v>
      </c>
      <c r="K151" s="221" t="s">
        <v>141</v>
      </c>
      <c r="L151" s="45"/>
      <c r="M151" s="226" t="s">
        <v>31</v>
      </c>
      <c r="N151" s="227" t="s">
        <v>50</v>
      </c>
      <c r="O151" s="85"/>
      <c r="P151" s="228">
        <f>O151*H151</f>
        <v>0</v>
      </c>
      <c r="Q151" s="228">
        <v>0.00031</v>
      </c>
      <c r="R151" s="228">
        <f>Q151*H151</f>
        <v>0.0029295</v>
      </c>
      <c r="S151" s="228">
        <v>0</v>
      </c>
      <c r="T151" s="229">
        <f>S151*H151</f>
        <v>0</v>
      </c>
      <c r="U151" s="39"/>
      <c r="V151" s="39"/>
      <c r="W151" s="39"/>
      <c r="X151" s="39"/>
      <c r="Y151" s="39"/>
      <c r="Z151" s="39"/>
      <c r="AA151" s="39"/>
      <c r="AB151" s="39"/>
      <c r="AC151" s="39"/>
      <c r="AD151" s="39"/>
      <c r="AE151" s="39"/>
      <c r="AR151" s="230" t="s">
        <v>142</v>
      </c>
      <c r="AT151" s="230" t="s">
        <v>137</v>
      </c>
      <c r="AU151" s="230" t="s">
        <v>89</v>
      </c>
      <c r="AY151" s="18" t="s">
        <v>135</v>
      </c>
      <c r="BE151" s="231">
        <f>IF(N151="základní",J151,0)</f>
        <v>0</v>
      </c>
      <c r="BF151" s="231">
        <f>IF(N151="snížená",J151,0)</f>
        <v>0</v>
      </c>
      <c r="BG151" s="231">
        <f>IF(N151="zákl. přenesená",J151,0)</f>
        <v>0</v>
      </c>
      <c r="BH151" s="231">
        <f>IF(N151="sníž. přenesená",J151,0)</f>
        <v>0</v>
      </c>
      <c r="BI151" s="231">
        <f>IF(N151="nulová",J151,0)</f>
        <v>0</v>
      </c>
      <c r="BJ151" s="18" t="s">
        <v>87</v>
      </c>
      <c r="BK151" s="231">
        <f>ROUND(I151*H151,2)</f>
        <v>0</v>
      </c>
      <c r="BL151" s="18" t="s">
        <v>142</v>
      </c>
      <c r="BM151" s="230" t="s">
        <v>698</v>
      </c>
    </row>
    <row r="152" spans="1:47" s="2" customFormat="1" ht="12">
      <c r="A152" s="39"/>
      <c r="B152" s="40"/>
      <c r="C152" s="41"/>
      <c r="D152" s="232" t="s">
        <v>144</v>
      </c>
      <c r="E152" s="41"/>
      <c r="F152" s="233" t="s">
        <v>699</v>
      </c>
      <c r="G152" s="41"/>
      <c r="H152" s="41"/>
      <c r="I152" s="137"/>
      <c r="J152" s="41"/>
      <c r="K152" s="41"/>
      <c r="L152" s="45"/>
      <c r="M152" s="234"/>
      <c r="N152" s="235"/>
      <c r="O152" s="85"/>
      <c r="P152" s="85"/>
      <c r="Q152" s="85"/>
      <c r="R152" s="85"/>
      <c r="S152" s="85"/>
      <c r="T152" s="86"/>
      <c r="U152" s="39"/>
      <c r="V152" s="39"/>
      <c r="W152" s="39"/>
      <c r="X152" s="39"/>
      <c r="Y152" s="39"/>
      <c r="Z152" s="39"/>
      <c r="AA152" s="39"/>
      <c r="AB152" s="39"/>
      <c r="AC152" s="39"/>
      <c r="AD152" s="39"/>
      <c r="AE152" s="39"/>
      <c r="AT152" s="18" t="s">
        <v>144</v>
      </c>
      <c r="AU152" s="18" t="s">
        <v>89</v>
      </c>
    </row>
    <row r="153" spans="1:51" s="13" customFormat="1" ht="12">
      <c r="A153" s="13"/>
      <c r="B153" s="236"/>
      <c r="C153" s="237"/>
      <c r="D153" s="232" t="s">
        <v>146</v>
      </c>
      <c r="E153" s="238" t="s">
        <v>31</v>
      </c>
      <c r="F153" s="239" t="s">
        <v>700</v>
      </c>
      <c r="G153" s="237"/>
      <c r="H153" s="240">
        <v>9.45</v>
      </c>
      <c r="I153" s="241"/>
      <c r="J153" s="237"/>
      <c r="K153" s="237"/>
      <c r="L153" s="242"/>
      <c r="M153" s="243"/>
      <c r="N153" s="244"/>
      <c r="O153" s="244"/>
      <c r="P153" s="244"/>
      <c r="Q153" s="244"/>
      <c r="R153" s="244"/>
      <c r="S153" s="244"/>
      <c r="T153" s="245"/>
      <c r="U153" s="13"/>
      <c r="V153" s="13"/>
      <c r="W153" s="13"/>
      <c r="X153" s="13"/>
      <c r="Y153" s="13"/>
      <c r="Z153" s="13"/>
      <c r="AA153" s="13"/>
      <c r="AB153" s="13"/>
      <c r="AC153" s="13"/>
      <c r="AD153" s="13"/>
      <c r="AE153" s="13"/>
      <c r="AT153" s="246" t="s">
        <v>146</v>
      </c>
      <c r="AU153" s="246" t="s">
        <v>89</v>
      </c>
      <c r="AV153" s="13" t="s">
        <v>89</v>
      </c>
      <c r="AW153" s="13" t="s">
        <v>38</v>
      </c>
      <c r="AX153" s="13" t="s">
        <v>79</v>
      </c>
      <c r="AY153" s="246" t="s">
        <v>135</v>
      </c>
    </row>
    <row r="154" spans="1:51" s="14" customFormat="1" ht="12">
      <c r="A154" s="14"/>
      <c r="B154" s="247"/>
      <c r="C154" s="248"/>
      <c r="D154" s="232" t="s">
        <v>146</v>
      </c>
      <c r="E154" s="249" t="s">
        <v>31</v>
      </c>
      <c r="F154" s="250" t="s">
        <v>701</v>
      </c>
      <c r="G154" s="248"/>
      <c r="H154" s="249" t="s">
        <v>31</v>
      </c>
      <c r="I154" s="251"/>
      <c r="J154" s="248"/>
      <c r="K154" s="248"/>
      <c r="L154" s="252"/>
      <c r="M154" s="253"/>
      <c r="N154" s="254"/>
      <c r="O154" s="254"/>
      <c r="P154" s="254"/>
      <c r="Q154" s="254"/>
      <c r="R154" s="254"/>
      <c r="S154" s="254"/>
      <c r="T154" s="255"/>
      <c r="U154" s="14"/>
      <c r="V154" s="14"/>
      <c r="W154" s="14"/>
      <c r="X154" s="14"/>
      <c r="Y154" s="14"/>
      <c r="Z154" s="14"/>
      <c r="AA154" s="14"/>
      <c r="AB154" s="14"/>
      <c r="AC154" s="14"/>
      <c r="AD154" s="14"/>
      <c r="AE154" s="14"/>
      <c r="AT154" s="256" t="s">
        <v>146</v>
      </c>
      <c r="AU154" s="256" t="s">
        <v>89</v>
      </c>
      <c r="AV154" s="14" t="s">
        <v>87</v>
      </c>
      <c r="AW154" s="14" t="s">
        <v>38</v>
      </c>
      <c r="AX154" s="14" t="s">
        <v>79</v>
      </c>
      <c r="AY154" s="256" t="s">
        <v>135</v>
      </c>
    </row>
    <row r="155" spans="1:51" s="15" customFormat="1" ht="12">
      <c r="A155" s="15"/>
      <c r="B155" s="257"/>
      <c r="C155" s="258"/>
      <c r="D155" s="232" t="s">
        <v>146</v>
      </c>
      <c r="E155" s="259" t="s">
        <v>31</v>
      </c>
      <c r="F155" s="260" t="s">
        <v>149</v>
      </c>
      <c r="G155" s="258"/>
      <c r="H155" s="261">
        <v>9.45</v>
      </c>
      <c r="I155" s="262"/>
      <c r="J155" s="258"/>
      <c r="K155" s="258"/>
      <c r="L155" s="263"/>
      <c r="M155" s="264"/>
      <c r="N155" s="265"/>
      <c r="O155" s="265"/>
      <c r="P155" s="265"/>
      <c r="Q155" s="265"/>
      <c r="R155" s="265"/>
      <c r="S155" s="265"/>
      <c r="T155" s="266"/>
      <c r="U155" s="15"/>
      <c r="V155" s="15"/>
      <c r="W155" s="15"/>
      <c r="X155" s="15"/>
      <c r="Y155" s="15"/>
      <c r="Z155" s="15"/>
      <c r="AA155" s="15"/>
      <c r="AB155" s="15"/>
      <c r="AC155" s="15"/>
      <c r="AD155" s="15"/>
      <c r="AE155" s="15"/>
      <c r="AT155" s="267" t="s">
        <v>146</v>
      </c>
      <c r="AU155" s="267" t="s">
        <v>89</v>
      </c>
      <c r="AV155" s="15" t="s">
        <v>142</v>
      </c>
      <c r="AW155" s="15" t="s">
        <v>38</v>
      </c>
      <c r="AX155" s="15" t="s">
        <v>87</v>
      </c>
      <c r="AY155" s="267" t="s">
        <v>135</v>
      </c>
    </row>
    <row r="156" spans="1:65" s="2" customFormat="1" ht="16.5" customHeight="1">
      <c r="A156" s="39"/>
      <c r="B156" s="40"/>
      <c r="C156" s="268" t="s">
        <v>252</v>
      </c>
      <c r="D156" s="268" t="s">
        <v>185</v>
      </c>
      <c r="E156" s="269" t="s">
        <v>702</v>
      </c>
      <c r="F156" s="270" t="s">
        <v>703</v>
      </c>
      <c r="G156" s="271" t="s">
        <v>140</v>
      </c>
      <c r="H156" s="272">
        <v>10.868</v>
      </c>
      <c r="I156" s="273"/>
      <c r="J156" s="274">
        <f>ROUND(I156*H156,2)</f>
        <v>0</v>
      </c>
      <c r="K156" s="270" t="s">
        <v>141</v>
      </c>
      <c r="L156" s="275"/>
      <c r="M156" s="276" t="s">
        <v>31</v>
      </c>
      <c r="N156" s="277" t="s">
        <v>50</v>
      </c>
      <c r="O156" s="85"/>
      <c r="P156" s="228">
        <f>O156*H156</f>
        <v>0</v>
      </c>
      <c r="Q156" s="228">
        <v>0.0005</v>
      </c>
      <c r="R156" s="228">
        <f>Q156*H156</f>
        <v>0.0054340000000000005</v>
      </c>
      <c r="S156" s="228">
        <v>0</v>
      </c>
      <c r="T156" s="229">
        <f>S156*H156</f>
        <v>0</v>
      </c>
      <c r="U156" s="39"/>
      <c r="V156" s="39"/>
      <c r="W156" s="39"/>
      <c r="X156" s="39"/>
      <c r="Y156" s="39"/>
      <c r="Z156" s="39"/>
      <c r="AA156" s="39"/>
      <c r="AB156" s="39"/>
      <c r="AC156" s="39"/>
      <c r="AD156" s="39"/>
      <c r="AE156" s="39"/>
      <c r="AR156" s="230" t="s">
        <v>184</v>
      </c>
      <c r="AT156" s="230" t="s">
        <v>185</v>
      </c>
      <c r="AU156" s="230" t="s">
        <v>89</v>
      </c>
      <c r="AY156" s="18" t="s">
        <v>135</v>
      </c>
      <c r="BE156" s="231">
        <f>IF(N156="základní",J156,0)</f>
        <v>0</v>
      </c>
      <c r="BF156" s="231">
        <f>IF(N156="snížená",J156,0)</f>
        <v>0</v>
      </c>
      <c r="BG156" s="231">
        <f>IF(N156="zákl. přenesená",J156,0)</f>
        <v>0</v>
      </c>
      <c r="BH156" s="231">
        <f>IF(N156="sníž. přenesená",J156,0)</f>
        <v>0</v>
      </c>
      <c r="BI156" s="231">
        <f>IF(N156="nulová",J156,0)</f>
        <v>0</v>
      </c>
      <c r="BJ156" s="18" t="s">
        <v>87</v>
      </c>
      <c r="BK156" s="231">
        <f>ROUND(I156*H156,2)</f>
        <v>0</v>
      </c>
      <c r="BL156" s="18" t="s">
        <v>142</v>
      </c>
      <c r="BM156" s="230" t="s">
        <v>704</v>
      </c>
    </row>
    <row r="157" spans="1:51" s="13" customFormat="1" ht="12">
      <c r="A157" s="13"/>
      <c r="B157" s="236"/>
      <c r="C157" s="237"/>
      <c r="D157" s="232" t="s">
        <v>146</v>
      </c>
      <c r="E157" s="237"/>
      <c r="F157" s="239" t="s">
        <v>705</v>
      </c>
      <c r="G157" s="237"/>
      <c r="H157" s="240">
        <v>10.868</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146</v>
      </c>
      <c r="AU157" s="246" t="s">
        <v>89</v>
      </c>
      <c r="AV157" s="13" t="s">
        <v>89</v>
      </c>
      <c r="AW157" s="13" t="s">
        <v>4</v>
      </c>
      <c r="AX157" s="13" t="s">
        <v>87</v>
      </c>
      <c r="AY157" s="246" t="s">
        <v>135</v>
      </c>
    </row>
    <row r="158" spans="1:65" s="2" customFormat="1" ht="16.5" customHeight="1">
      <c r="A158" s="39"/>
      <c r="B158" s="40"/>
      <c r="C158" s="219" t="s">
        <v>259</v>
      </c>
      <c r="D158" s="219" t="s">
        <v>137</v>
      </c>
      <c r="E158" s="220" t="s">
        <v>706</v>
      </c>
      <c r="F158" s="221" t="s">
        <v>707</v>
      </c>
      <c r="G158" s="222" t="s">
        <v>152</v>
      </c>
      <c r="H158" s="223">
        <v>0.861</v>
      </c>
      <c r="I158" s="224"/>
      <c r="J158" s="225">
        <f>ROUND(I158*H158,2)</f>
        <v>0</v>
      </c>
      <c r="K158" s="221" t="s">
        <v>141</v>
      </c>
      <c r="L158" s="45"/>
      <c r="M158" s="226" t="s">
        <v>31</v>
      </c>
      <c r="N158" s="227" t="s">
        <v>50</v>
      </c>
      <c r="O158" s="85"/>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142</v>
      </c>
      <c r="AT158" s="230" t="s">
        <v>137</v>
      </c>
      <c r="AU158" s="230" t="s">
        <v>89</v>
      </c>
      <c r="AY158" s="18" t="s">
        <v>135</v>
      </c>
      <c r="BE158" s="231">
        <f>IF(N158="základní",J158,0)</f>
        <v>0</v>
      </c>
      <c r="BF158" s="231">
        <f>IF(N158="snížená",J158,0)</f>
        <v>0</v>
      </c>
      <c r="BG158" s="231">
        <f>IF(N158="zákl. přenesená",J158,0)</f>
        <v>0</v>
      </c>
      <c r="BH158" s="231">
        <f>IF(N158="sníž. přenesená",J158,0)</f>
        <v>0</v>
      </c>
      <c r="BI158" s="231">
        <f>IF(N158="nulová",J158,0)</f>
        <v>0</v>
      </c>
      <c r="BJ158" s="18" t="s">
        <v>87</v>
      </c>
      <c r="BK158" s="231">
        <f>ROUND(I158*H158,2)</f>
        <v>0</v>
      </c>
      <c r="BL158" s="18" t="s">
        <v>142</v>
      </c>
      <c r="BM158" s="230" t="s">
        <v>708</v>
      </c>
    </row>
    <row r="159" spans="1:47" s="2" customFormat="1" ht="12">
      <c r="A159" s="39"/>
      <c r="B159" s="40"/>
      <c r="C159" s="41"/>
      <c r="D159" s="232" t="s">
        <v>144</v>
      </c>
      <c r="E159" s="41"/>
      <c r="F159" s="233" t="s">
        <v>709</v>
      </c>
      <c r="G159" s="41"/>
      <c r="H159" s="41"/>
      <c r="I159" s="137"/>
      <c r="J159" s="41"/>
      <c r="K159" s="41"/>
      <c r="L159" s="45"/>
      <c r="M159" s="234"/>
      <c r="N159" s="235"/>
      <c r="O159" s="85"/>
      <c r="P159" s="85"/>
      <c r="Q159" s="85"/>
      <c r="R159" s="85"/>
      <c r="S159" s="85"/>
      <c r="T159" s="86"/>
      <c r="U159" s="39"/>
      <c r="V159" s="39"/>
      <c r="W159" s="39"/>
      <c r="X159" s="39"/>
      <c r="Y159" s="39"/>
      <c r="Z159" s="39"/>
      <c r="AA159" s="39"/>
      <c r="AB159" s="39"/>
      <c r="AC159" s="39"/>
      <c r="AD159" s="39"/>
      <c r="AE159" s="39"/>
      <c r="AT159" s="18" t="s">
        <v>144</v>
      </c>
      <c r="AU159" s="18" t="s">
        <v>89</v>
      </c>
    </row>
    <row r="160" spans="1:51" s="13" customFormat="1" ht="12">
      <c r="A160" s="13"/>
      <c r="B160" s="236"/>
      <c r="C160" s="237"/>
      <c r="D160" s="232" t="s">
        <v>146</v>
      </c>
      <c r="E160" s="238" t="s">
        <v>31</v>
      </c>
      <c r="F160" s="239" t="s">
        <v>710</v>
      </c>
      <c r="G160" s="237"/>
      <c r="H160" s="240">
        <v>0.861</v>
      </c>
      <c r="I160" s="241"/>
      <c r="J160" s="237"/>
      <c r="K160" s="237"/>
      <c r="L160" s="242"/>
      <c r="M160" s="243"/>
      <c r="N160" s="244"/>
      <c r="O160" s="244"/>
      <c r="P160" s="244"/>
      <c r="Q160" s="244"/>
      <c r="R160" s="244"/>
      <c r="S160" s="244"/>
      <c r="T160" s="245"/>
      <c r="U160" s="13"/>
      <c r="V160" s="13"/>
      <c r="W160" s="13"/>
      <c r="X160" s="13"/>
      <c r="Y160" s="13"/>
      <c r="Z160" s="13"/>
      <c r="AA160" s="13"/>
      <c r="AB160" s="13"/>
      <c r="AC160" s="13"/>
      <c r="AD160" s="13"/>
      <c r="AE160" s="13"/>
      <c r="AT160" s="246" t="s">
        <v>146</v>
      </c>
      <c r="AU160" s="246" t="s">
        <v>89</v>
      </c>
      <c r="AV160" s="13" t="s">
        <v>89</v>
      </c>
      <c r="AW160" s="13" t="s">
        <v>38</v>
      </c>
      <c r="AX160" s="13" t="s">
        <v>79</v>
      </c>
      <c r="AY160" s="246" t="s">
        <v>135</v>
      </c>
    </row>
    <row r="161" spans="1:51" s="15" customFormat="1" ht="12">
      <c r="A161" s="15"/>
      <c r="B161" s="257"/>
      <c r="C161" s="258"/>
      <c r="D161" s="232" t="s">
        <v>146</v>
      </c>
      <c r="E161" s="259" t="s">
        <v>31</v>
      </c>
      <c r="F161" s="260" t="s">
        <v>149</v>
      </c>
      <c r="G161" s="258"/>
      <c r="H161" s="261">
        <v>0.861</v>
      </c>
      <c r="I161" s="262"/>
      <c r="J161" s="258"/>
      <c r="K161" s="258"/>
      <c r="L161" s="263"/>
      <c r="M161" s="264"/>
      <c r="N161" s="265"/>
      <c r="O161" s="265"/>
      <c r="P161" s="265"/>
      <c r="Q161" s="265"/>
      <c r="R161" s="265"/>
      <c r="S161" s="265"/>
      <c r="T161" s="266"/>
      <c r="U161" s="15"/>
      <c r="V161" s="15"/>
      <c r="W161" s="15"/>
      <c r="X161" s="15"/>
      <c r="Y161" s="15"/>
      <c r="Z161" s="15"/>
      <c r="AA161" s="15"/>
      <c r="AB161" s="15"/>
      <c r="AC161" s="15"/>
      <c r="AD161" s="15"/>
      <c r="AE161" s="15"/>
      <c r="AT161" s="267" t="s">
        <v>146</v>
      </c>
      <c r="AU161" s="267" t="s">
        <v>89</v>
      </c>
      <c r="AV161" s="15" t="s">
        <v>142</v>
      </c>
      <c r="AW161" s="15" t="s">
        <v>38</v>
      </c>
      <c r="AX161" s="15" t="s">
        <v>87</v>
      </c>
      <c r="AY161" s="267" t="s">
        <v>135</v>
      </c>
    </row>
    <row r="162" spans="1:65" s="2" customFormat="1" ht="16.5" customHeight="1">
      <c r="A162" s="39"/>
      <c r="B162" s="40"/>
      <c r="C162" s="219" t="s">
        <v>263</v>
      </c>
      <c r="D162" s="219" t="s">
        <v>137</v>
      </c>
      <c r="E162" s="220" t="s">
        <v>711</v>
      </c>
      <c r="F162" s="221" t="s">
        <v>712</v>
      </c>
      <c r="G162" s="222" t="s">
        <v>343</v>
      </c>
      <c r="H162" s="223">
        <v>86.13</v>
      </c>
      <c r="I162" s="224"/>
      <c r="J162" s="225">
        <f>ROUND(I162*H162,2)</f>
        <v>0</v>
      </c>
      <c r="K162" s="221" t="s">
        <v>141</v>
      </c>
      <c r="L162" s="45"/>
      <c r="M162" s="226" t="s">
        <v>31</v>
      </c>
      <c r="N162" s="227" t="s">
        <v>50</v>
      </c>
      <c r="O162" s="85"/>
      <c r="P162" s="228">
        <f>O162*H162</f>
        <v>0</v>
      </c>
      <c r="Q162" s="228">
        <v>0.00049</v>
      </c>
      <c r="R162" s="228">
        <f>Q162*H162</f>
        <v>0.0422037</v>
      </c>
      <c r="S162" s="228">
        <v>0</v>
      </c>
      <c r="T162" s="229">
        <f>S162*H162</f>
        <v>0</v>
      </c>
      <c r="U162" s="39"/>
      <c r="V162" s="39"/>
      <c r="W162" s="39"/>
      <c r="X162" s="39"/>
      <c r="Y162" s="39"/>
      <c r="Z162" s="39"/>
      <c r="AA162" s="39"/>
      <c r="AB162" s="39"/>
      <c r="AC162" s="39"/>
      <c r="AD162" s="39"/>
      <c r="AE162" s="39"/>
      <c r="AR162" s="230" t="s">
        <v>142</v>
      </c>
      <c r="AT162" s="230" t="s">
        <v>137</v>
      </c>
      <c r="AU162" s="230" t="s">
        <v>89</v>
      </c>
      <c r="AY162" s="18" t="s">
        <v>135</v>
      </c>
      <c r="BE162" s="231">
        <f>IF(N162="základní",J162,0)</f>
        <v>0</v>
      </c>
      <c r="BF162" s="231">
        <f>IF(N162="snížená",J162,0)</f>
        <v>0</v>
      </c>
      <c r="BG162" s="231">
        <f>IF(N162="zákl. přenesená",J162,0)</f>
        <v>0</v>
      </c>
      <c r="BH162" s="231">
        <f>IF(N162="sníž. přenesená",J162,0)</f>
        <v>0</v>
      </c>
      <c r="BI162" s="231">
        <f>IF(N162="nulová",J162,0)</f>
        <v>0</v>
      </c>
      <c r="BJ162" s="18" t="s">
        <v>87</v>
      </c>
      <c r="BK162" s="231">
        <f>ROUND(I162*H162,2)</f>
        <v>0</v>
      </c>
      <c r="BL162" s="18" t="s">
        <v>142</v>
      </c>
      <c r="BM162" s="230" t="s">
        <v>713</v>
      </c>
    </row>
    <row r="163" spans="1:47" s="2" customFormat="1" ht="12">
      <c r="A163" s="39"/>
      <c r="B163" s="40"/>
      <c r="C163" s="41"/>
      <c r="D163" s="232" t="s">
        <v>144</v>
      </c>
      <c r="E163" s="41"/>
      <c r="F163" s="233" t="s">
        <v>714</v>
      </c>
      <c r="G163" s="41"/>
      <c r="H163" s="41"/>
      <c r="I163" s="137"/>
      <c r="J163" s="41"/>
      <c r="K163" s="41"/>
      <c r="L163" s="45"/>
      <c r="M163" s="234"/>
      <c r="N163" s="235"/>
      <c r="O163" s="85"/>
      <c r="P163" s="85"/>
      <c r="Q163" s="85"/>
      <c r="R163" s="85"/>
      <c r="S163" s="85"/>
      <c r="T163" s="86"/>
      <c r="U163" s="39"/>
      <c r="V163" s="39"/>
      <c r="W163" s="39"/>
      <c r="X163" s="39"/>
      <c r="Y163" s="39"/>
      <c r="Z163" s="39"/>
      <c r="AA163" s="39"/>
      <c r="AB163" s="39"/>
      <c r="AC163" s="39"/>
      <c r="AD163" s="39"/>
      <c r="AE163" s="39"/>
      <c r="AT163" s="18" t="s">
        <v>144</v>
      </c>
      <c r="AU163" s="18" t="s">
        <v>89</v>
      </c>
    </row>
    <row r="164" spans="1:51" s="13" customFormat="1" ht="12">
      <c r="A164" s="13"/>
      <c r="B164" s="236"/>
      <c r="C164" s="237"/>
      <c r="D164" s="232" t="s">
        <v>146</v>
      </c>
      <c r="E164" s="238" t="s">
        <v>31</v>
      </c>
      <c r="F164" s="239" t="s">
        <v>715</v>
      </c>
      <c r="G164" s="237"/>
      <c r="H164" s="240">
        <v>86.13</v>
      </c>
      <c r="I164" s="241"/>
      <c r="J164" s="237"/>
      <c r="K164" s="237"/>
      <c r="L164" s="242"/>
      <c r="M164" s="243"/>
      <c r="N164" s="244"/>
      <c r="O164" s="244"/>
      <c r="P164" s="244"/>
      <c r="Q164" s="244"/>
      <c r="R164" s="244"/>
      <c r="S164" s="244"/>
      <c r="T164" s="245"/>
      <c r="U164" s="13"/>
      <c r="V164" s="13"/>
      <c r="W164" s="13"/>
      <c r="X164" s="13"/>
      <c r="Y164" s="13"/>
      <c r="Z164" s="13"/>
      <c r="AA164" s="13"/>
      <c r="AB164" s="13"/>
      <c r="AC164" s="13"/>
      <c r="AD164" s="13"/>
      <c r="AE164" s="13"/>
      <c r="AT164" s="246" t="s">
        <v>146</v>
      </c>
      <c r="AU164" s="246" t="s">
        <v>89</v>
      </c>
      <c r="AV164" s="13" t="s">
        <v>89</v>
      </c>
      <c r="AW164" s="13" t="s">
        <v>38</v>
      </c>
      <c r="AX164" s="13" t="s">
        <v>79</v>
      </c>
      <c r="AY164" s="246" t="s">
        <v>135</v>
      </c>
    </row>
    <row r="165" spans="1:51" s="14" customFormat="1" ht="12">
      <c r="A165" s="14"/>
      <c r="B165" s="247"/>
      <c r="C165" s="248"/>
      <c r="D165" s="232" t="s">
        <v>146</v>
      </c>
      <c r="E165" s="249" t="s">
        <v>31</v>
      </c>
      <c r="F165" s="250" t="s">
        <v>716</v>
      </c>
      <c r="G165" s="248"/>
      <c r="H165" s="249" t="s">
        <v>31</v>
      </c>
      <c r="I165" s="251"/>
      <c r="J165" s="248"/>
      <c r="K165" s="248"/>
      <c r="L165" s="252"/>
      <c r="M165" s="253"/>
      <c r="N165" s="254"/>
      <c r="O165" s="254"/>
      <c r="P165" s="254"/>
      <c r="Q165" s="254"/>
      <c r="R165" s="254"/>
      <c r="S165" s="254"/>
      <c r="T165" s="255"/>
      <c r="U165" s="14"/>
      <c r="V165" s="14"/>
      <c r="W165" s="14"/>
      <c r="X165" s="14"/>
      <c r="Y165" s="14"/>
      <c r="Z165" s="14"/>
      <c r="AA165" s="14"/>
      <c r="AB165" s="14"/>
      <c r="AC165" s="14"/>
      <c r="AD165" s="14"/>
      <c r="AE165" s="14"/>
      <c r="AT165" s="256" t="s">
        <v>146</v>
      </c>
      <c r="AU165" s="256" t="s">
        <v>89</v>
      </c>
      <c r="AV165" s="14" t="s">
        <v>87</v>
      </c>
      <c r="AW165" s="14" t="s">
        <v>38</v>
      </c>
      <c r="AX165" s="14" t="s">
        <v>79</v>
      </c>
      <c r="AY165" s="256" t="s">
        <v>135</v>
      </c>
    </row>
    <row r="166" spans="1:51" s="15" customFormat="1" ht="12">
      <c r="A166" s="15"/>
      <c r="B166" s="257"/>
      <c r="C166" s="258"/>
      <c r="D166" s="232" t="s">
        <v>146</v>
      </c>
      <c r="E166" s="259" t="s">
        <v>31</v>
      </c>
      <c r="F166" s="260" t="s">
        <v>149</v>
      </c>
      <c r="G166" s="258"/>
      <c r="H166" s="261">
        <v>86.13</v>
      </c>
      <c r="I166" s="262"/>
      <c r="J166" s="258"/>
      <c r="K166" s="258"/>
      <c r="L166" s="263"/>
      <c r="M166" s="264"/>
      <c r="N166" s="265"/>
      <c r="O166" s="265"/>
      <c r="P166" s="265"/>
      <c r="Q166" s="265"/>
      <c r="R166" s="265"/>
      <c r="S166" s="265"/>
      <c r="T166" s="266"/>
      <c r="U166" s="15"/>
      <c r="V166" s="15"/>
      <c r="W166" s="15"/>
      <c r="X166" s="15"/>
      <c r="Y166" s="15"/>
      <c r="Z166" s="15"/>
      <c r="AA166" s="15"/>
      <c r="AB166" s="15"/>
      <c r="AC166" s="15"/>
      <c r="AD166" s="15"/>
      <c r="AE166" s="15"/>
      <c r="AT166" s="267" t="s">
        <v>146</v>
      </c>
      <c r="AU166" s="267" t="s">
        <v>89</v>
      </c>
      <c r="AV166" s="15" t="s">
        <v>142</v>
      </c>
      <c r="AW166" s="15" t="s">
        <v>38</v>
      </c>
      <c r="AX166" s="15" t="s">
        <v>87</v>
      </c>
      <c r="AY166" s="267" t="s">
        <v>135</v>
      </c>
    </row>
    <row r="167" spans="1:65" s="2" customFormat="1" ht="21.75" customHeight="1">
      <c r="A167" s="39"/>
      <c r="B167" s="40"/>
      <c r="C167" s="219" t="s">
        <v>7</v>
      </c>
      <c r="D167" s="219" t="s">
        <v>137</v>
      </c>
      <c r="E167" s="220" t="s">
        <v>717</v>
      </c>
      <c r="F167" s="221" t="s">
        <v>718</v>
      </c>
      <c r="G167" s="222" t="s">
        <v>140</v>
      </c>
      <c r="H167" s="223">
        <v>77.517</v>
      </c>
      <c r="I167" s="224"/>
      <c r="J167" s="225">
        <f>ROUND(I167*H167,2)</f>
        <v>0</v>
      </c>
      <c r="K167" s="221" t="s">
        <v>141</v>
      </c>
      <c r="L167" s="45"/>
      <c r="M167" s="226" t="s">
        <v>31</v>
      </c>
      <c r="N167" s="227" t="s">
        <v>50</v>
      </c>
      <c r="O167" s="85"/>
      <c r="P167" s="228">
        <f>O167*H167</f>
        <v>0</v>
      </c>
      <c r="Q167" s="228">
        <v>0.0001</v>
      </c>
      <c r="R167" s="228">
        <f>Q167*H167</f>
        <v>0.0077517</v>
      </c>
      <c r="S167" s="228">
        <v>0</v>
      </c>
      <c r="T167" s="229">
        <f>S167*H167</f>
        <v>0</v>
      </c>
      <c r="U167" s="39"/>
      <c r="V167" s="39"/>
      <c r="W167" s="39"/>
      <c r="X167" s="39"/>
      <c r="Y167" s="39"/>
      <c r="Z167" s="39"/>
      <c r="AA167" s="39"/>
      <c r="AB167" s="39"/>
      <c r="AC167" s="39"/>
      <c r="AD167" s="39"/>
      <c r="AE167" s="39"/>
      <c r="AR167" s="230" t="s">
        <v>142</v>
      </c>
      <c r="AT167" s="230" t="s">
        <v>137</v>
      </c>
      <c r="AU167" s="230" t="s">
        <v>89</v>
      </c>
      <c r="AY167" s="18" t="s">
        <v>135</v>
      </c>
      <c r="BE167" s="231">
        <f>IF(N167="základní",J167,0)</f>
        <v>0</v>
      </c>
      <c r="BF167" s="231">
        <f>IF(N167="snížená",J167,0)</f>
        <v>0</v>
      </c>
      <c r="BG167" s="231">
        <f>IF(N167="zákl. přenesená",J167,0)</f>
        <v>0</v>
      </c>
      <c r="BH167" s="231">
        <f>IF(N167="sníž. přenesená",J167,0)</f>
        <v>0</v>
      </c>
      <c r="BI167" s="231">
        <f>IF(N167="nulová",J167,0)</f>
        <v>0</v>
      </c>
      <c r="BJ167" s="18" t="s">
        <v>87</v>
      </c>
      <c r="BK167" s="231">
        <f>ROUND(I167*H167,2)</f>
        <v>0</v>
      </c>
      <c r="BL167" s="18" t="s">
        <v>142</v>
      </c>
      <c r="BM167" s="230" t="s">
        <v>719</v>
      </c>
    </row>
    <row r="168" spans="1:47" s="2" customFormat="1" ht="12">
      <c r="A168" s="39"/>
      <c r="B168" s="40"/>
      <c r="C168" s="41"/>
      <c r="D168" s="232" t="s">
        <v>144</v>
      </c>
      <c r="E168" s="41"/>
      <c r="F168" s="233" t="s">
        <v>720</v>
      </c>
      <c r="G168" s="41"/>
      <c r="H168" s="41"/>
      <c r="I168" s="137"/>
      <c r="J168" s="41"/>
      <c r="K168" s="41"/>
      <c r="L168" s="45"/>
      <c r="M168" s="234"/>
      <c r="N168" s="235"/>
      <c r="O168" s="85"/>
      <c r="P168" s="85"/>
      <c r="Q168" s="85"/>
      <c r="R168" s="85"/>
      <c r="S168" s="85"/>
      <c r="T168" s="86"/>
      <c r="U168" s="39"/>
      <c r="V168" s="39"/>
      <c r="W168" s="39"/>
      <c r="X168" s="39"/>
      <c r="Y168" s="39"/>
      <c r="Z168" s="39"/>
      <c r="AA168" s="39"/>
      <c r="AB168" s="39"/>
      <c r="AC168" s="39"/>
      <c r="AD168" s="39"/>
      <c r="AE168" s="39"/>
      <c r="AT168" s="18" t="s">
        <v>144</v>
      </c>
      <c r="AU168" s="18" t="s">
        <v>89</v>
      </c>
    </row>
    <row r="169" spans="1:51" s="13" customFormat="1" ht="12">
      <c r="A169" s="13"/>
      <c r="B169" s="236"/>
      <c r="C169" s="237"/>
      <c r="D169" s="232" t="s">
        <v>146</v>
      </c>
      <c r="E169" s="238" t="s">
        <v>31</v>
      </c>
      <c r="F169" s="239" t="s">
        <v>721</v>
      </c>
      <c r="G169" s="237"/>
      <c r="H169" s="240">
        <v>77.517</v>
      </c>
      <c r="I169" s="241"/>
      <c r="J169" s="237"/>
      <c r="K169" s="237"/>
      <c r="L169" s="242"/>
      <c r="M169" s="243"/>
      <c r="N169" s="244"/>
      <c r="O169" s="244"/>
      <c r="P169" s="244"/>
      <c r="Q169" s="244"/>
      <c r="R169" s="244"/>
      <c r="S169" s="244"/>
      <c r="T169" s="245"/>
      <c r="U169" s="13"/>
      <c r="V169" s="13"/>
      <c r="W169" s="13"/>
      <c r="X169" s="13"/>
      <c r="Y169" s="13"/>
      <c r="Z169" s="13"/>
      <c r="AA169" s="13"/>
      <c r="AB169" s="13"/>
      <c r="AC169" s="13"/>
      <c r="AD169" s="13"/>
      <c r="AE169" s="13"/>
      <c r="AT169" s="246" t="s">
        <v>146</v>
      </c>
      <c r="AU169" s="246" t="s">
        <v>89</v>
      </c>
      <c r="AV169" s="13" t="s">
        <v>89</v>
      </c>
      <c r="AW169" s="13" t="s">
        <v>38</v>
      </c>
      <c r="AX169" s="13" t="s">
        <v>79</v>
      </c>
      <c r="AY169" s="246" t="s">
        <v>135</v>
      </c>
    </row>
    <row r="170" spans="1:51" s="14" customFormat="1" ht="12">
      <c r="A170" s="14"/>
      <c r="B170" s="247"/>
      <c r="C170" s="248"/>
      <c r="D170" s="232" t="s">
        <v>146</v>
      </c>
      <c r="E170" s="249" t="s">
        <v>31</v>
      </c>
      <c r="F170" s="250" t="s">
        <v>716</v>
      </c>
      <c r="G170" s="248"/>
      <c r="H170" s="249" t="s">
        <v>31</v>
      </c>
      <c r="I170" s="251"/>
      <c r="J170" s="248"/>
      <c r="K170" s="248"/>
      <c r="L170" s="252"/>
      <c r="M170" s="253"/>
      <c r="N170" s="254"/>
      <c r="O170" s="254"/>
      <c r="P170" s="254"/>
      <c r="Q170" s="254"/>
      <c r="R170" s="254"/>
      <c r="S170" s="254"/>
      <c r="T170" s="255"/>
      <c r="U170" s="14"/>
      <c r="V170" s="14"/>
      <c r="W170" s="14"/>
      <c r="X170" s="14"/>
      <c r="Y170" s="14"/>
      <c r="Z170" s="14"/>
      <c r="AA170" s="14"/>
      <c r="AB170" s="14"/>
      <c r="AC170" s="14"/>
      <c r="AD170" s="14"/>
      <c r="AE170" s="14"/>
      <c r="AT170" s="256" t="s">
        <v>146</v>
      </c>
      <c r="AU170" s="256" t="s">
        <v>89</v>
      </c>
      <c r="AV170" s="14" t="s">
        <v>87</v>
      </c>
      <c r="AW170" s="14" t="s">
        <v>38</v>
      </c>
      <c r="AX170" s="14" t="s">
        <v>79</v>
      </c>
      <c r="AY170" s="256" t="s">
        <v>135</v>
      </c>
    </row>
    <row r="171" spans="1:51" s="15" customFormat="1" ht="12">
      <c r="A171" s="15"/>
      <c r="B171" s="257"/>
      <c r="C171" s="258"/>
      <c r="D171" s="232" t="s">
        <v>146</v>
      </c>
      <c r="E171" s="259" t="s">
        <v>31</v>
      </c>
      <c r="F171" s="260" t="s">
        <v>149</v>
      </c>
      <c r="G171" s="258"/>
      <c r="H171" s="261">
        <v>77.517</v>
      </c>
      <c r="I171" s="262"/>
      <c r="J171" s="258"/>
      <c r="K171" s="258"/>
      <c r="L171" s="263"/>
      <c r="M171" s="264"/>
      <c r="N171" s="265"/>
      <c r="O171" s="265"/>
      <c r="P171" s="265"/>
      <c r="Q171" s="265"/>
      <c r="R171" s="265"/>
      <c r="S171" s="265"/>
      <c r="T171" s="266"/>
      <c r="U171" s="15"/>
      <c r="V171" s="15"/>
      <c r="W171" s="15"/>
      <c r="X171" s="15"/>
      <c r="Y171" s="15"/>
      <c r="Z171" s="15"/>
      <c r="AA171" s="15"/>
      <c r="AB171" s="15"/>
      <c r="AC171" s="15"/>
      <c r="AD171" s="15"/>
      <c r="AE171" s="15"/>
      <c r="AT171" s="267" t="s">
        <v>146</v>
      </c>
      <c r="AU171" s="267" t="s">
        <v>89</v>
      </c>
      <c r="AV171" s="15" t="s">
        <v>142</v>
      </c>
      <c r="AW171" s="15" t="s">
        <v>38</v>
      </c>
      <c r="AX171" s="15" t="s">
        <v>87</v>
      </c>
      <c r="AY171" s="267" t="s">
        <v>135</v>
      </c>
    </row>
    <row r="172" spans="1:65" s="2" customFormat="1" ht="16.5" customHeight="1">
      <c r="A172" s="39"/>
      <c r="B172" s="40"/>
      <c r="C172" s="268" t="s">
        <v>273</v>
      </c>
      <c r="D172" s="268" t="s">
        <v>185</v>
      </c>
      <c r="E172" s="269" t="s">
        <v>722</v>
      </c>
      <c r="F172" s="270" t="s">
        <v>723</v>
      </c>
      <c r="G172" s="271" t="s">
        <v>140</v>
      </c>
      <c r="H172" s="272">
        <v>89.145</v>
      </c>
      <c r="I172" s="273"/>
      <c r="J172" s="274">
        <f>ROUND(I172*H172,2)</f>
        <v>0</v>
      </c>
      <c r="K172" s="270" t="s">
        <v>141</v>
      </c>
      <c r="L172" s="275"/>
      <c r="M172" s="276" t="s">
        <v>31</v>
      </c>
      <c r="N172" s="277" t="s">
        <v>50</v>
      </c>
      <c r="O172" s="85"/>
      <c r="P172" s="228">
        <f>O172*H172</f>
        <v>0</v>
      </c>
      <c r="Q172" s="228">
        <v>0.0003</v>
      </c>
      <c r="R172" s="228">
        <f>Q172*H172</f>
        <v>0.026743499999999996</v>
      </c>
      <c r="S172" s="228">
        <v>0</v>
      </c>
      <c r="T172" s="229">
        <f>S172*H172</f>
        <v>0</v>
      </c>
      <c r="U172" s="39"/>
      <c r="V172" s="39"/>
      <c r="W172" s="39"/>
      <c r="X172" s="39"/>
      <c r="Y172" s="39"/>
      <c r="Z172" s="39"/>
      <c r="AA172" s="39"/>
      <c r="AB172" s="39"/>
      <c r="AC172" s="39"/>
      <c r="AD172" s="39"/>
      <c r="AE172" s="39"/>
      <c r="AR172" s="230" t="s">
        <v>184</v>
      </c>
      <c r="AT172" s="230" t="s">
        <v>185</v>
      </c>
      <c r="AU172" s="230" t="s">
        <v>89</v>
      </c>
      <c r="AY172" s="18" t="s">
        <v>135</v>
      </c>
      <c r="BE172" s="231">
        <f>IF(N172="základní",J172,0)</f>
        <v>0</v>
      </c>
      <c r="BF172" s="231">
        <f>IF(N172="snížená",J172,0)</f>
        <v>0</v>
      </c>
      <c r="BG172" s="231">
        <f>IF(N172="zákl. přenesená",J172,0)</f>
        <v>0</v>
      </c>
      <c r="BH172" s="231">
        <f>IF(N172="sníž. přenesená",J172,0)</f>
        <v>0</v>
      </c>
      <c r="BI172" s="231">
        <f>IF(N172="nulová",J172,0)</f>
        <v>0</v>
      </c>
      <c r="BJ172" s="18" t="s">
        <v>87</v>
      </c>
      <c r="BK172" s="231">
        <f>ROUND(I172*H172,2)</f>
        <v>0</v>
      </c>
      <c r="BL172" s="18" t="s">
        <v>142</v>
      </c>
      <c r="BM172" s="230" t="s">
        <v>724</v>
      </c>
    </row>
    <row r="173" spans="1:51" s="13" customFormat="1" ht="12">
      <c r="A173" s="13"/>
      <c r="B173" s="236"/>
      <c r="C173" s="237"/>
      <c r="D173" s="232" t="s">
        <v>146</v>
      </c>
      <c r="E173" s="237"/>
      <c r="F173" s="239" t="s">
        <v>725</v>
      </c>
      <c r="G173" s="237"/>
      <c r="H173" s="240">
        <v>89.145</v>
      </c>
      <c r="I173" s="241"/>
      <c r="J173" s="237"/>
      <c r="K173" s="237"/>
      <c r="L173" s="242"/>
      <c r="M173" s="243"/>
      <c r="N173" s="244"/>
      <c r="O173" s="244"/>
      <c r="P173" s="244"/>
      <c r="Q173" s="244"/>
      <c r="R173" s="244"/>
      <c r="S173" s="244"/>
      <c r="T173" s="245"/>
      <c r="U173" s="13"/>
      <c r="V173" s="13"/>
      <c r="W173" s="13"/>
      <c r="X173" s="13"/>
      <c r="Y173" s="13"/>
      <c r="Z173" s="13"/>
      <c r="AA173" s="13"/>
      <c r="AB173" s="13"/>
      <c r="AC173" s="13"/>
      <c r="AD173" s="13"/>
      <c r="AE173" s="13"/>
      <c r="AT173" s="246" t="s">
        <v>146</v>
      </c>
      <c r="AU173" s="246" t="s">
        <v>89</v>
      </c>
      <c r="AV173" s="13" t="s">
        <v>89</v>
      </c>
      <c r="AW173" s="13" t="s">
        <v>4</v>
      </c>
      <c r="AX173" s="13" t="s">
        <v>87</v>
      </c>
      <c r="AY173" s="246" t="s">
        <v>135</v>
      </c>
    </row>
    <row r="174" spans="1:63" s="12" customFormat="1" ht="22.8" customHeight="1">
      <c r="A174" s="12"/>
      <c r="B174" s="203"/>
      <c r="C174" s="204"/>
      <c r="D174" s="205" t="s">
        <v>78</v>
      </c>
      <c r="E174" s="217" t="s">
        <v>157</v>
      </c>
      <c r="F174" s="217" t="s">
        <v>726</v>
      </c>
      <c r="G174" s="204"/>
      <c r="H174" s="204"/>
      <c r="I174" s="207"/>
      <c r="J174" s="218">
        <f>BK174</f>
        <v>0</v>
      </c>
      <c r="K174" s="204"/>
      <c r="L174" s="209"/>
      <c r="M174" s="210"/>
      <c r="N174" s="211"/>
      <c r="O174" s="211"/>
      <c r="P174" s="212">
        <f>SUM(P175:P178)</f>
        <v>0</v>
      </c>
      <c r="Q174" s="211"/>
      <c r="R174" s="212">
        <f>SUM(R175:R178)</f>
        <v>0</v>
      </c>
      <c r="S174" s="211"/>
      <c r="T174" s="213">
        <f>SUM(T175:T178)</f>
        <v>0</v>
      </c>
      <c r="U174" s="12"/>
      <c r="V174" s="12"/>
      <c r="W174" s="12"/>
      <c r="X174" s="12"/>
      <c r="Y174" s="12"/>
      <c r="Z174" s="12"/>
      <c r="AA174" s="12"/>
      <c r="AB174" s="12"/>
      <c r="AC174" s="12"/>
      <c r="AD174" s="12"/>
      <c r="AE174" s="12"/>
      <c r="AR174" s="214" t="s">
        <v>87</v>
      </c>
      <c r="AT174" s="215" t="s">
        <v>78</v>
      </c>
      <c r="AU174" s="215" t="s">
        <v>87</v>
      </c>
      <c r="AY174" s="214" t="s">
        <v>135</v>
      </c>
      <c r="BK174" s="216">
        <f>SUM(BK175:BK178)</f>
        <v>0</v>
      </c>
    </row>
    <row r="175" spans="1:65" s="2" customFormat="1" ht="16.5" customHeight="1">
      <c r="A175" s="39"/>
      <c r="B175" s="40"/>
      <c r="C175" s="219" t="s">
        <v>278</v>
      </c>
      <c r="D175" s="219" t="s">
        <v>137</v>
      </c>
      <c r="E175" s="220" t="s">
        <v>727</v>
      </c>
      <c r="F175" s="221" t="s">
        <v>728</v>
      </c>
      <c r="G175" s="222" t="s">
        <v>343</v>
      </c>
      <c r="H175" s="223">
        <v>86.13</v>
      </c>
      <c r="I175" s="224"/>
      <c r="J175" s="225">
        <f>ROUND(I175*H175,2)</f>
        <v>0</v>
      </c>
      <c r="K175" s="221" t="s">
        <v>141</v>
      </c>
      <c r="L175" s="45"/>
      <c r="M175" s="226" t="s">
        <v>31</v>
      </c>
      <c r="N175" s="227" t="s">
        <v>50</v>
      </c>
      <c r="O175" s="85"/>
      <c r="P175" s="228">
        <f>O175*H175</f>
        <v>0</v>
      </c>
      <c r="Q175" s="228">
        <v>0</v>
      </c>
      <c r="R175" s="228">
        <f>Q175*H175</f>
        <v>0</v>
      </c>
      <c r="S175" s="228">
        <v>0</v>
      </c>
      <c r="T175" s="229">
        <f>S175*H175</f>
        <v>0</v>
      </c>
      <c r="U175" s="39"/>
      <c r="V175" s="39"/>
      <c r="W175" s="39"/>
      <c r="X175" s="39"/>
      <c r="Y175" s="39"/>
      <c r="Z175" s="39"/>
      <c r="AA175" s="39"/>
      <c r="AB175" s="39"/>
      <c r="AC175" s="39"/>
      <c r="AD175" s="39"/>
      <c r="AE175" s="39"/>
      <c r="AR175" s="230" t="s">
        <v>142</v>
      </c>
      <c r="AT175" s="230" t="s">
        <v>137</v>
      </c>
      <c r="AU175" s="230" t="s">
        <v>89</v>
      </c>
      <c r="AY175" s="18" t="s">
        <v>135</v>
      </c>
      <c r="BE175" s="231">
        <f>IF(N175="základní",J175,0)</f>
        <v>0</v>
      </c>
      <c r="BF175" s="231">
        <f>IF(N175="snížená",J175,0)</f>
        <v>0</v>
      </c>
      <c r="BG175" s="231">
        <f>IF(N175="zákl. přenesená",J175,0)</f>
        <v>0</v>
      </c>
      <c r="BH175" s="231">
        <f>IF(N175="sníž. přenesená",J175,0)</f>
        <v>0</v>
      </c>
      <c r="BI175" s="231">
        <f>IF(N175="nulová",J175,0)</f>
        <v>0</v>
      </c>
      <c r="BJ175" s="18" t="s">
        <v>87</v>
      </c>
      <c r="BK175" s="231">
        <f>ROUND(I175*H175,2)</f>
        <v>0</v>
      </c>
      <c r="BL175" s="18" t="s">
        <v>142</v>
      </c>
      <c r="BM175" s="230" t="s">
        <v>729</v>
      </c>
    </row>
    <row r="176" spans="1:47" s="2" customFormat="1" ht="12">
      <c r="A176" s="39"/>
      <c r="B176" s="40"/>
      <c r="C176" s="41"/>
      <c r="D176" s="232" t="s">
        <v>144</v>
      </c>
      <c r="E176" s="41"/>
      <c r="F176" s="233" t="s">
        <v>730</v>
      </c>
      <c r="G176" s="41"/>
      <c r="H176" s="41"/>
      <c r="I176" s="137"/>
      <c r="J176" s="41"/>
      <c r="K176" s="41"/>
      <c r="L176" s="45"/>
      <c r="M176" s="234"/>
      <c r="N176" s="235"/>
      <c r="O176" s="85"/>
      <c r="P176" s="85"/>
      <c r="Q176" s="85"/>
      <c r="R176" s="85"/>
      <c r="S176" s="85"/>
      <c r="T176" s="86"/>
      <c r="U176" s="39"/>
      <c r="V176" s="39"/>
      <c r="W176" s="39"/>
      <c r="X176" s="39"/>
      <c r="Y176" s="39"/>
      <c r="Z176" s="39"/>
      <c r="AA176" s="39"/>
      <c r="AB176" s="39"/>
      <c r="AC176" s="39"/>
      <c r="AD176" s="39"/>
      <c r="AE176" s="39"/>
      <c r="AT176" s="18" t="s">
        <v>144</v>
      </c>
      <c r="AU176" s="18" t="s">
        <v>89</v>
      </c>
    </row>
    <row r="177" spans="1:51" s="13" customFormat="1" ht="12">
      <c r="A177" s="13"/>
      <c r="B177" s="236"/>
      <c r="C177" s="237"/>
      <c r="D177" s="232" t="s">
        <v>146</v>
      </c>
      <c r="E177" s="238" t="s">
        <v>31</v>
      </c>
      <c r="F177" s="239" t="s">
        <v>715</v>
      </c>
      <c r="G177" s="237"/>
      <c r="H177" s="240">
        <v>86.13</v>
      </c>
      <c r="I177" s="241"/>
      <c r="J177" s="237"/>
      <c r="K177" s="237"/>
      <c r="L177" s="242"/>
      <c r="M177" s="243"/>
      <c r="N177" s="244"/>
      <c r="O177" s="244"/>
      <c r="P177" s="244"/>
      <c r="Q177" s="244"/>
      <c r="R177" s="244"/>
      <c r="S177" s="244"/>
      <c r="T177" s="245"/>
      <c r="U177" s="13"/>
      <c r="V177" s="13"/>
      <c r="W177" s="13"/>
      <c r="X177" s="13"/>
      <c r="Y177" s="13"/>
      <c r="Z177" s="13"/>
      <c r="AA177" s="13"/>
      <c r="AB177" s="13"/>
      <c r="AC177" s="13"/>
      <c r="AD177" s="13"/>
      <c r="AE177" s="13"/>
      <c r="AT177" s="246" t="s">
        <v>146</v>
      </c>
      <c r="AU177" s="246" t="s">
        <v>89</v>
      </c>
      <c r="AV177" s="13" t="s">
        <v>89</v>
      </c>
      <c r="AW177" s="13" t="s">
        <v>38</v>
      </c>
      <c r="AX177" s="13" t="s">
        <v>79</v>
      </c>
      <c r="AY177" s="246" t="s">
        <v>135</v>
      </c>
    </row>
    <row r="178" spans="1:51" s="15" customFormat="1" ht="12">
      <c r="A178" s="15"/>
      <c r="B178" s="257"/>
      <c r="C178" s="258"/>
      <c r="D178" s="232" t="s">
        <v>146</v>
      </c>
      <c r="E178" s="259" t="s">
        <v>31</v>
      </c>
      <c r="F178" s="260" t="s">
        <v>149</v>
      </c>
      <c r="G178" s="258"/>
      <c r="H178" s="261">
        <v>86.13</v>
      </c>
      <c r="I178" s="262"/>
      <c r="J178" s="258"/>
      <c r="K178" s="258"/>
      <c r="L178" s="263"/>
      <c r="M178" s="264"/>
      <c r="N178" s="265"/>
      <c r="O178" s="265"/>
      <c r="P178" s="265"/>
      <c r="Q178" s="265"/>
      <c r="R178" s="265"/>
      <c r="S178" s="265"/>
      <c r="T178" s="266"/>
      <c r="U178" s="15"/>
      <c r="V178" s="15"/>
      <c r="W178" s="15"/>
      <c r="X178" s="15"/>
      <c r="Y178" s="15"/>
      <c r="Z178" s="15"/>
      <c r="AA178" s="15"/>
      <c r="AB178" s="15"/>
      <c r="AC178" s="15"/>
      <c r="AD178" s="15"/>
      <c r="AE178" s="15"/>
      <c r="AT178" s="267" t="s">
        <v>146</v>
      </c>
      <c r="AU178" s="267" t="s">
        <v>89</v>
      </c>
      <c r="AV178" s="15" t="s">
        <v>142</v>
      </c>
      <c r="AW178" s="15" t="s">
        <v>38</v>
      </c>
      <c r="AX178" s="15" t="s">
        <v>87</v>
      </c>
      <c r="AY178" s="267" t="s">
        <v>135</v>
      </c>
    </row>
    <row r="179" spans="1:63" s="12" customFormat="1" ht="22.8" customHeight="1">
      <c r="A179" s="12"/>
      <c r="B179" s="203"/>
      <c r="C179" s="204"/>
      <c r="D179" s="205" t="s">
        <v>78</v>
      </c>
      <c r="E179" s="217" t="s">
        <v>142</v>
      </c>
      <c r="F179" s="217" t="s">
        <v>230</v>
      </c>
      <c r="G179" s="204"/>
      <c r="H179" s="204"/>
      <c r="I179" s="207"/>
      <c r="J179" s="218">
        <f>BK179</f>
        <v>0</v>
      </c>
      <c r="K179" s="204"/>
      <c r="L179" s="209"/>
      <c r="M179" s="210"/>
      <c r="N179" s="211"/>
      <c r="O179" s="211"/>
      <c r="P179" s="212">
        <f>SUM(P180:P200)</f>
        <v>0</v>
      </c>
      <c r="Q179" s="211"/>
      <c r="R179" s="212">
        <f>SUM(R180:R200)</f>
        <v>0.08726263</v>
      </c>
      <c r="S179" s="211"/>
      <c r="T179" s="213">
        <f>SUM(T180:T200)</f>
        <v>0</v>
      </c>
      <c r="U179" s="12"/>
      <c r="V179" s="12"/>
      <c r="W179" s="12"/>
      <c r="X179" s="12"/>
      <c r="Y179" s="12"/>
      <c r="Z179" s="12"/>
      <c r="AA179" s="12"/>
      <c r="AB179" s="12"/>
      <c r="AC179" s="12"/>
      <c r="AD179" s="12"/>
      <c r="AE179" s="12"/>
      <c r="AR179" s="214" t="s">
        <v>87</v>
      </c>
      <c r="AT179" s="215" t="s">
        <v>78</v>
      </c>
      <c r="AU179" s="215" t="s">
        <v>87</v>
      </c>
      <c r="AY179" s="214" t="s">
        <v>135</v>
      </c>
      <c r="BK179" s="216">
        <f>SUM(BK180:BK200)</f>
        <v>0</v>
      </c>
    </row>
    <row r="180" spans="1:65" s="2" customFormat="1" ht="16.5" customHeight="1">
      <c r="A180" s="39"/>
      <c r="B180" s="40"/>
      <c r="C180" s="219" t="s">
        <v>284</v>
      </c>
      <c r="D180" s="219" t="s">
        <v>137</v>
      </c>
      <c r="E180" s="220" t="s">
        <v>731</v>
      </c>
      <c r="F180" s="221" t="s">
        <v>732</v>
      </c>
      <c r="G180" s="222" t="s">
        <v>152</v>
      </c>
      <c r="H180" s="223">
        <v>13.565</v>
      </c>
      <c r="I180" s="224"/>
      <c r="J180" s="225">
        <f>ROUND(I180*H180,2)</f>
        <v>0</v>
      </c>
      <c r="K180" s="221" t="s">
        <v>141</v>
      </c>
      <c r="L180" s="45"/>
      <c r="M180" s="226" t="s">
        <v>31</v>
      </c>
      <c r="N180" s="227" t="s">
        <v>50</v>
      </c>
      <c r="O180" s="85"/>
      <c r="P180" s="228">
        <f>O180*H180</f>
        <v>0</v>
      </c>
      <c r="Q180" s="228">
        <v>0</v>
      </c>
      <c r="R180" s="228">
        <f>Q180*H180</f>
        <v>0</v>
      </c>
      <c r="S180" s="228">
        <v>0</v>
      </c>
      <c r="T180" s="229">
        <f>S180*H180</f>
        <v>0</v>
      </c>
      <c r="U180" s="39"/>
      <c r="V180" s="39"/>
      <c r="W180" s="39"/>
      <c r="X180" s="39"/>
      <c r="Y180" s="39"/>
      <c r="Z180" s="39"/>
      <c r="AA180" s="39"/>
      <c r="AB180" s="39"/>
      <c r="AC180" s="39"/>
      <c r="AD180" s="39"/>
      <c r="AE180" s="39"/>
      <c r="AR180" s="230" t="s">
        <v>142</v>
      </c>
      <c r="AT180" s="230" t="s">
        <v>137</v>
      </c>
      <c r="AU180" s="230" t="s">
        <v>89</v>
      </c>
      <c r="AY180" s="18" t="s">
        <v>135</v>
      </c>
      <c r="BE180" s="231">
        <f>IF(N180="základní",J180,0)</f>
        <v>0</v>
      </c>
      <c r="BF180" s="231">
        <f>IF(N180="snížená",J180,0)</f>
        <v>0</v>
      </c>
      <c r="BG180" s="231">
        <f>IF(N180="zákl. přenesená",J180,0)</f>
        <v>0</v>
      </c>
      <c r="BH180" s="231">
        <f>IF(N180="sníž. přenesená",J180,0)</f>
        <v>0</v>
      </c>
      <c r="BI180" s="231">
        <f>IF(N180="nulová",J180,0)</f>
        <v>0</v>
      </c>
      <c r="BJ180" s="18" t="s">
        <v>87</v>
      </c>
      <c r="BK180" s="231">
        <f>ROUND(I180*H180,2)</f>
        <v>0</v>
      </c>
      <c r="BL180" s="18" t="s">
        <v>142</v>
      </c>
      <c r="BM180" s="230" t="s">
        <v>733</v>
      </c>
    </row>
    <row r="181" spans="1:47" s="2" customFormat="1" ht="12">
      <c r="A181" s="39"/>
      <c r="B181" s="40"/>
      <c r="C181" s="41"/>
      <c r="D181" s="232" t="s">
        <v>144</v>
      </c>
      <c r="E181" s="41"/>
      <c r="F181" s="233" t="s">
        <v>235</v>
      </c>
      <c r="G181" s="41"/>
      <c r="H181" s="41"/>
      <c r="I181" s="137"/>
      <c r="J181" s="41"/>
      <c r="K181" s="41"/>
      <c r="L181" s="45"/>
      <c r="M181" s="234"/>
      <c r="N181" s="235"/>
      <c r="O181" s="85"/>
      <c r="P181" s="85"/>
      <c r="Q181" s="85"/>
      <c r="R181" s="85"/>
      <c r="S181" s="85"/>
      <c r="T181" s="86"/>
      <c r="U181" s="39"/>
      <c r="V181" s="39"/>
      <c r="W181" s="39"/>
      <c r="X181" s="39"/>
      <c r="Y181" s="39"/>
      <c r="Z181" s="39"/>
      <c r="AA181" s="39"/>
      <c r="AB181" s="39"/>
      <c r="AC181" s="39"/>
      <c r="AD181" s="39"/>
      <c r="AE181" s="39"/>
      <c r="AT181" s="18" t="s">
        <v>144</v>
      </c>
      <c r="AU181" s="18" t="s">
        <v>89</v>
      </c>
    </row>
    <row r="182" spans="1:51" s="13" customFormat="1" ht="12">
      <c r="A182" s="13"/>
      <c r="B182" s="236"/>
      <c r="C182" s="237"/>
      <c r="D182" s="232" t="s">
        <v>146</v>
      </c>
      <c r="E182" s="238" t="s">
        <v>31</v>
      </c>
      <c r="F182" s="239" t="s">
        <v>734</v>
      </c>
      <c r="G182" s="237"/>
      <c r="H182" s="240">
        <v>13.565</v>
      </c>
      <c r="I182" s="241"/>
      <c r="J182" s="237"/>
      <c r="K182" s="237"/>
      <c r="L182" s="242"/>
      <c r="M182" s="243"/>
      <c r="N182" s="244"/>
      <c r="O182" s="244"/>
      <c r="P182" s="244"/>
      <c r="Q182" s="244"/>
      <c r="R182" s="244"/>
      <c r="S182" s="244"/>
      <c r="T182" s="245"/>
      <c r="U182" s="13"/>
      <c r="V182" s="13"/>
      <c r="W182" s="13"/>
      <c r="X182" s="13"/>
      <c r="Y182" s="13"/>
      <c r="Z182" s="13"/>
      <c r="AA182" s="13"/>
      <c r="AB182" s="13"/>
      <c r="AC182" s="13"/>
      <c r="AD182" s="13"/>
      <c r="AE182" s="13"/>
      <c r="AT182" s="246" t="s">
        <v>146</v>
      </c>
      <c r="AU182" s="246" t="s">
        <v>89</v>
      </c>
      <c r="AV182" s="13" t="s">
        <v>89</v>
      </c>
      <c r="AW182" s="13" t="s">
        <v>38</v>
      </c>
      <c r="AX182" s="13" t="s">
        <v>79</v>
      </c>
      <c r="AY182" s="246" t="s">
        <v>135</v>
      </c>
    </row>
    <row r="183" spans="1:51" s="14" customFormat="1" ht="12">
      <c r="A183" s="14"/>
      <c r="B183" s="247"/>
      <c r="C183" s="248"/>
      <c r="D183" s="232" t="s">
        <v>146</v>
      </c>
      <c r="E183" s="249" t="s">
        <v>31</v>
      </c>
      <c r="F183" s="250" t="s">
        <v>716</v>
      </c>
      <c r="G183" s="248"/>
      <c r="H183" s="249" t="s">
        <v>31</v>
      </c>
      <c r="I183" s="251"/>
      <c r="J183" s="248"/>
      <c r="K183" s="248"/>
      <c r="L183" s="252"/>
      <c r="M183" s="253"/>
      <c r="N183" s="254"/>
      <c r="O183" s="254"/>
      <c r="P183" s="254"/>
      <c r="Q183" s="254"/>
      <c r="R183" s="254"/>
      <c r="S183" s="254"/>
      <c r="T183" s="255"/>
      <c r="U183" s="14"/>
      <c r="V183" s="14"/>
      <c r="W183" s="14"/>
      <c r="X183" s="14"/>
      <c r="Y183" s="14"/>
      <c r="Z183" s="14"/>
      <c r="AA183" s="14"/>
      <c r="AB183" s="14"/>
      <c r="AC183" s="14"/>
      <c r="AD183" s="14"/>
      <c r="AE183" s="14"/>
      <c r="AT183" s="256" t="s">
        <v>146</v>
      </c>
      <c r="AU183" s="256" t="s">
        <v>89</v>
      </c>
      <c r="AV183" s="14" t="s">
        <v>87</v>
      </c>
      <c r="AW183" s="14" t="s">
        <v>38</v>
      </c>
      <c r="AX183" s="14" t="s">
        <v>79</v>
      </c>
      <c r="AY183" s="256" t="s">
        <v>135</v>
      </c>
    </row>
    <row r="184" spans="1:51" s="15" customFormat="1" ht="12">
      <c r="A184" s="15"/>
      <c r="B184" s="257"/>
      <c r="C184" s="258"/>
      <c r="D184" s="232" t="s">
        <v>146</v>
      </c>
      <c r="E184" s="259" t="s">
        <v>31</v>
      </c>
      <c r="F184" s="260" t="s">
        <v>149</v>
      </c>
      <c r="G184" s="258"/>
      <c r="H184" s="261">
        <v>13.565</v>
      </c>
      <c r="I184" s="262"/>
      <c r="J184" s="258"/>
      <c r="K184" s="258"/>
      <c r="L184" s="263"/>
      <c r="M184" s="264"/>
      <c r="N184" s="265"/>
      <c r="O184" s="265"/>
      <c r="P184" s="265"/>
      <c r="Q184" s="265"/>
      <c r="R184" s="265"/>
      <c r="S184" s="265"/>
      <c r="T184" s="266"/>
      <c r="U184" s="15"/>
      <c r="V184" s="15"/>
      <c r="W184" s="15"/>
      <c r="X184" s="15"/>
      <c r="Y184" s="15"/>
      <c r="Z184" s="15"/>
      <c r="AA184" s="15"/>
      <c r="AB184" s="15"/>
      <c r="AC184" s="15"/>
      <c r="AD184" s="15"/>
      <c r="AE184" s="15"/>
      <c r="AT184" s="267" t="s">
        <v>146</v>
      </c>
      <c r="AU184" s="267" t="s">
        <v>89</v>
      </c>
      <c r="AV184" s="15" t="s">
        <v>142</v>
      </c>
      <c r="AW184" s="15" t="s">
        <v>38</v>
      </c>
      <c r="AX184" s="15" t="s">
        <v>87</v>
      </c>
      <c r="AY184" s="267" t="s">
        <v>135</v>
      </c>
    </row>
    <row r="185" spans="1:65" s="2" customFormat="1" ht="16.5" customHeight="1">
      <c r="A185" s="39"/>
      <c r="B185" s="40"/>
      <c r="C185" s="219" t="s">
        <v>289</v>
      </c>
      <c r="D185" s="219" t="s">
        <v>137</v>
      </c>
      <c r="E185" s="220" t="s">
        <v>232</v>
      </c>
      <c r="F185" s="221" t="s">
        <v>233</v>
      </c>
      <c r="G185" s="222" t="s">
        <v>152</v>
      </c>
      <c r="H185" s="223">
        <v>5.014</v>
      </c>
      <c r="I185" s="224"/>
      <c r="J185" s="225">
        <f>ROUND(I185*H185,2)</f>
        <v>0</v>
      </c>
      <c r="K185" s="221" t="s">
        <v>141</v>
      </c>
      <c r="L185" s="45"/>
      <c r="M185" s="226" t="s">
        <v>31</v>
      </c>
      <c r="N185" s="227" t="s">
        <v>50</v>
      </c>
      <c r="O185" s="85"/>
      <c r="P185" s="228">
        <f>O185*H185</f>
        <v>0</v>
      </c>
      <c r="Q185" s="228">
        <v>0</v>
      </c>
      <c r="R185" s="228">
        <f>Q185*H185</f>
        <v>0</v>
      </c>
      <c r="S185" s="228">
        <v>0</v>
      </c>
      <c r="T185" s="229">
        <f>S185*H185</f>
        <v>0</v>
      </c>
      <c r="U185" s="39"/>
      <c r="V185" s="39"/>
      <c r="W185" s="39"/>
      <c r="X185" s="39"/>
      <c r="Y185" s="39"/>
      <c r="Z185" s="39"/>
      <c r="AA185" s="39"/>
      <c r="AB185" s="39"/>
      <c r="AC185" s="39"/>
      <c r="AD185" s="39"/>
      <c r="AE185" s="39"/>
      <c r="AR185" s="230" t="s">
        <v>142</v>
      </c>
      <c r="AT185" s="230" t="s">
        <v>137</v>
      </c>
      <c r="AU185" s="230" t="s">
        <v>89</v>
      </c>
      <c r="AY185" s="18" t="s">
        <v>135</v>
      </c>
      <c r="BE185" s="231">
        <f>IF(N185="základní",J185,0)</f>
        <v>0</v>
      </c>
      <c r="BF185" s="231">
        <f>IF(N185="snížená",J185,0)</f>
        <v>0</v>
      </c>
      <c r="BG185" s="231">
        <f>IF(N185="zákl. přenesená",J185,0)</f>
        <v>0</v>
      </c>
      <c r="BH185" s="231">
        <f>IF(N185="sníž. přenesená",J185,0)</f>
        <v>0</v>
      </c>
      <c r="BI185" s="231">
        <f>IF(N185="nulová",J185,0)</f>
        <v>0</v>
      </c>
      <c r="BJ185" s="18" t="s">
        <v>87</v>
      </c>
      <c r="BK185" s="231">
        <f>ROUND(I185*H185,2)</f>
        <v>0</v>
      </c>
      <c r="BL185" s="18" t="s">
        <v>142</v>
      </c>
      <c r="BM185" s="230" t="s">
        <v>735</v>
      </c>
    </row>
    <row r="186" spans="1:47" s="2" customFormat="1" ht="12">
      <c r="A186" s="39"/>
      <c r="B186" s="40"/>
      <c r="C186" s="41"/>
      <c r="D186" s="232" t="s">
        <v>144</v>
      </c>
      <c r="E186" s="41"/>
      <c r="F186" s="233" t="s">
        <v>235</v>
      </c>
      <c r="G186" s="41"/>
      <c r="H186" s="41"/>
      <c r="I186" s="137"/>
      <c r="J186" s="41"/>
      <c r="K186" s="41"/>
      <c r="L186" s="45"/>
      <c r="M186" s="234"/>
      <c r="N186" s="235"/>
      <c r="O186" s="85"/>
      <c r="P186" s="85"/>
      <c r="Q186" s="85"/>
      <c r="R186" s="85"/>
      <c r="S186" s="85"/>
      <c r="T186" s="86"/>
      <c r="U186" s="39"/>
      <c r="V186" s="39"/>
      <c r="W186" s="39"/>
      <c r="X186" s="39"/>
      <c r="Y186" s="39"/>
      <c r="Z186" s="39"/>
      <c r="AA186" s="39"/>
      <c r="AB186" s="39"/>
      <c r="AC186" s="39"/>
      <c r="AD186" s="39"/>
      <c r="AE186" s="39"/>
      <c r="AT186" s="18" t="s">
        <v>144</v>
      </c>
      <c r="AU186" s="18" t="s">
        <v>89</v>
      </c>
    </row>
    <row r="187" spans="1:51" s="13" customFormat="1" ht="12">
      <c r="A187" s="13"/>
      <c r="B187" s="236"/>
      <c r="C187" s="237"/>
      <c r="D187" s="232" t="s">
        <v>146</v>
      </c>
      <c r="E187" s="238" t="s">
        <v>31</v>
      </c>
      <c r="F187" s="239" t="s">
        <v>736</v>
      </c>
      <c r="G187" s="237"/>
      <c r="H187" s="240">
        <v>5.014</v>
      </c>
      <c r="I187" s="241"/>
      <c r="J187" s="237"/>
      <c r="K187" s="237"/>
      <c r="L187" s="242"/>
      <c r="M187" s="243"/>
      <c r="N187" s="244"/>
      <c r="O187" s="244"/>
      <c r="P187" s="244"/>
      <c r="Q187" s="244"/>
      <c r="R187" s="244"/>
      <c r="S187" s="244"/>
      <c r="T187" s="245"/>
      <c r="U187" s="13"/>
      <c r="V187" s="13"/>
      <c r="W187" s="13"/>
      <c r="X187" s="13"/>
      <c r="Y187" s="13"/>
      <c r="Z187" s="13"/>
      <c r="AA187" s="13"/>
      <c r="AB187" s="13"/>
      <c r="AC187" s="13"/>
      <c r="AD187" s="13"/>
      <c r="AE187" s="13"/>
      <c r="AT187" s="246" t="s">
        <v>146</v>
      </c>
      <c r="AU187" s="246" t="s">
        <v>89</v>
      </c>
      <c r="AV187" s="13" t="s">
        <v>89</v>
      </c>
      <c r="AW187" s="13" t="s">
        <v>38</v>
      </c>
      <c r="AX187" s="13" t="s">
        <v>79</v>
      </c>
      <c r="AY187" s="246" t="s">
        <v>135</v>
      </c>
    </row>
    <row r="188" spans="1:51" s="15" customFormat="1" ht="12">
      <c r="A188" s="15"/>
      <c r="B188" s="257"/>
      <c r="C188" s="258"/>
      <c r="D188" s="232" t="s">
        <v>146</v>
      </c>
      <c r="E188" s="259" t="s">
        <v>31</v>
      </c>
      <c r="F188" s="260" t="s">
        <v>149</v>
      </c>
      <c r="G188" s="258"/>
      <c r="H188" s="261">
        <v>5.014</v>
      </c>
      <c r="I188" s="262"/>
      <c r="J188" s="258"/>
      <c r="K188" s="258"/>
      <c r="L188" s="263"/>
      <c r="M188" s="264"/>
      <c r="N188" s="265"/>
      <c r="O188" s="265"/>
      <c r="P188" s="265"/>
      <c r="Q188" s="265"/>
      <c r="R188" s="265"/>
      <c r="S188" s="265"/>
      <c r="T188" s="266"/>
      <c r="U188" s="15"/>
      <c r="V188" s="15"/>
      <c r="W188" s="15"/>
      <c r="X188" s="15"/>
      <c r="Y188" s="15"/>
      <c r="Z188" s="15"/>
      <c r="AA188" s="15"/>
      <c r="AB188" s="15"/>
      <c r="AC188" s="15"/>
      <c r="AD188" s="15"/>
      <c r="AE188" s="15"/>
      <c r="AT188" s="267" t="s">
        <v>146</v>
      </c>
      <c r="AU188" s="267" t="s">
        <v>89</v>
      </c>
      <c r="AV188" s="15" t="s">
        <v>142</v>
      </c>
      <c r="AW188" s="15" t="s">
        <v>38</v>
      </c>
      <c r="AX188" s="15" t="s">
        <v>87</v>
      </c>
      <c r="AY188" s="267" t="s">
        <v>135</v>
      </c>
    </row>
    <row r="189" spans="1:65" s="2" customFormat="1" ht="21.75" customHeight="1">
      <c r="A189" s="39"/>
      <c r="B189" s="40"/>
      <c r="C189" s="219" t="s">
        <v>291</v>
      </c>
      <c r="D189" s="219" t="s">
        <v>137</v>
      </c>
      <c r="E189" s="220" t="s">
        <v>737</v>
      </c>
      <c r="F189" s="221" t="s">
        <v>738</v>
      </c>
      <c r="G189" s="222" t="s">
        <v>152</v>
      </c>
      <c r="H189" s="223">
        <v>13.689</v>
      </c>
      <c r="I189" s="224"/>
      <c r="J189" s="225">
        <f>ROUND(I189*H189,2)</f>
        <v>0</v>
      </c>
      <c r="K189" s="221" t="s">
        <v>141</v>
      </c>
      <c r="L189" s="45"/>
      <c r="M189" s="226" t="s">
        <v>31</v>
      </c>
      <c r="N189" s="227" t="s">
        <v>50</v>
      </c>
      <c r="O189" s="85"/>
      <c r="P189" s="228">
        <f>O189*H189</f>
        <v>0</v>
      </c>
      <c r="Q189" s="228">
        <v>0</v>
      </c>
      <c r="R189" s="228">
        <f>Q189*H189</f>
        <v>0</v>
      </c>
      <c r="S189" s="228">
        <v>0</v>
      </c>
      <c r="T189" s="229">
        <f>S189*H189</f>
        <v>0</v>
      </c>
      <c r="U189" s="39"/>
      <c r="V189" s="39"/>
      <c r="W189" s="39"/>
      <c r="X189" s="39"/>
      <c r="Y189" s="39"/>
      <c r="Z189" s="39"/>
      <c r="AA189" s="39"/>
      <c r="AB189" s="39"/>
      <c r="AC189" s="39"/>
      <c r="AD189" s="39"/>
      <c r="AE189" s="39"/>
      <c r="AR189" s="230" t="s">
        <v>142</v>
      </c>
      <c r="AT189" s="230" t="s">
        <v>137</v>
      </c>
      <c r="AU189" s="230" t="s">
        <v>89</v>
      </c>
      <c r="AY189" s="18" t="s">
        <v>135</v>
      </c>
      <c r="BE189" s="231">
        <f>IF(N189="základní",J189,0)</f>
        <v>0</v>
      </c>
      <c r="BF189" s="231">
        <f>IF(N189="snížená",J189,0)</f>
        <v>0</v>
      </c>
      <c r="BG189" s="231">
        <f>IF(N189="zákl. přenesená",J189,0)</f>
        <v>0</v>
      </c>
      <c r="BH189" s="231">
        <f>IF(N189="sníž. přenesená",J189,0)</f>
        <v>0</v>
      </c>
      <c r="BI189" s="231">
        <f>IF(N189="nulová",J189,0)</f>
        <v>0</v>
      </c>
      <c r="BJ189" s="18" t="s">
        <v>87</v>
      </c>
      <c r="BK189" s="231">
        <f>ROUND(I189*H189,2)</f>
        <v>0</v>
      </c>
      <c r="BL189" s="18" t="s">
        <v>142</v>
      </c>
      <c r="BM189" s="230" t="s">
        <v>739</v>
      </c>
    </row>
    <row r="190" spans="1:47" s="2" customFormat="1" ht="12">
      <c r="A190" s="39"/>
      <c r="B190" s="40"/>
      <c r="C190" s="41"/>
      <c r="D190" s="232" t="s">
        <v>144</v>
      </c>
      <c r="E190" s="41"/>
      <c r="F190" s="233" t="s">
        <v>740</v>
      </c>
      <c r="G190" s="41"/>
      <c r="H190" s="41"/>
      <c r="I190" s="137"/>
      <c r="J190" s="41"/>
      <c r="K190" s="41"/>
      <c r="L190" s="45"/>
      <c r="M190" s="234"/>
      <c r="N190" s="235"/>
      <c r="O190" s="85"/>
      <c r="P190" s="85"/>
      <c r="Q190" s="85"/>
      <c r="R190" s="85"/>
      <c r="S190" s="85"/>
      <c r="T190" s="86"/>
      <c r="U190" s="39"/>
      <c r="V190" s="39"/>
      <c r="W190" s="39"/>
      <c r="X190" s="39"/>
      <c r="Y190" s="39"/>
      <c r="Z190" s="39"/>
      <c r="AA190" s="39"/>
      <c r="AB190" s="39"/>
      <c r="AC190" s="39"/>
      <c r="AD190" s="39"/>
      <c r="AE190" s="39"/>
      <c r="AT190" s="18" t="s">
        <v>144</v>
      </c>
      <c r="AU190" s="18" t="s">
        <v>89</v>
      </c>
    </row>
    <row r="191" spans="1:51" s="13" customFormat="1" ht="12">
      <c r="A191" s="13"/>
      <c r="B191" s="236"/>
      <c r="C191" s="237"/>
      <c r="D191" s="232" t="s">
        <v>146</v>
      </c>
      <c r="E191" s="238" t="s">
        <v>31</v>
      </c>
      <c r="F191" s="239" t="s">
        <v>741</v>
      </c>
      <c r="G191" s="237"/>
      <c r="H191" s="240">
        <v>13.689</v>
      </c>
      <c r="I191" s="241"/>
      <c r="J191" s="237"/>
      <c r="K191" s="237"/>
      <c r="L191" s="242"/>
      <c r="M191" s="243"/>
      <c r="N191" s="244"/>
      <c r="O191" s="244"/>
      <c r="P191" s="244"/>
      <c r="Q191" s="244"/>
      <c r="R191" s="244"/>
      <c r="S191" s="244"/>
      <c r="T191" s="245"/>
      <c r="U191" s="13"/>
      <c r="V191" s="13"/>
      <c r="W191" s="13"/>
      <c r="X191" s="13"/>
      <c r="Y191" s="13"/>
      <c r="Z191" s="13"/>
      <c r="AA191" s="13"/>
      <c r="AB191" s="13"/>
      <c r="AC191" s="13"/>
      <c r="AD191" s="13"/>
      <c r="AE191" s="13"/>
      <c r="AT191" s="246" t="s">
        <v>146</v>
      </c>
      <c r="AU191" s="246" t="s">
        <v>89</v>
      </c>
      <c r="AV191" s="13" t="s">
        <v>89</v>
      </c>
      <c r="AW191" s="13" t="s">
        <v>38</v>
      </c>
      <c r="AX191" s="13" t="s">
        <v>79</v>
      </c>
      <c r="AY191" s="246" t="s">
        <v>135</v>
      </c>
    </row>
    <row r="192" spans="1:51" s="14" customFormat="1" ht="12">
      <c r="A192" s="14"/>
      <c r="B192" s="247"/>
      <c r="C192" s="248"/>
      <c r="D192" s="232" t="s">
        <v>146</v>
      </c>
      <c r="E192" s="249" t="s">
        <v>31</v>
      </c>
      <c r="F192" s="250" t="s">
        <v>742</v>
      </c>
      <c r="G192" s="248"/>
      <c r="H192" s="249" t="s">
        <v>31</v>
      </c>
      <c r="I192" s="251"/>
      <c r="J192" s="248"/>
      <c r="K192" s="248"/>
      <c r="L192" s="252"/>
      <c r="M192" s="253"/>
      <c r="N192" s="254"/>
      <c r="O192" s="254"/>
      <c r="P192" s="254"/>
      <c r="Q192" s="254"/>
      <c r="R192" s="254"/>
      <c r="S192" s="254"/>
      <c r="T192" s="255"/>
      <c r="U192" s="14"/>
      <c r="V192" s="14"/>
      <c r="W192" s="14"/>
      <c r="X192" s="14"/>
      <c r="Y192" s="14"/>
      <c r="Z192" s="14"/>
      <c r="AA192" s="14"/>
      <c r="AB192" s="14"/>
      <c r="AC192" s="14"/>
      <c r="AD192" s="14"/>
      <c r="AE192" s="14"/>
      <c r="AT192" s="256" t="s">
        <v>146</v>
      </c>
      <c r="AU192" s="256" t="s">
        <v>89</v>
      </c>
      <c r="AV192" s="14" t="s">
        <v>87</v>
      </c>
      <c r="AW192" s="14" t="s">
        <v>38</v>
      </c>
      <c r="AX192" s="14" t="s">
        <v>79</v>
      </c>
      <c r="AY192" s="256" t="s">
        <v>135</v>
      </c>
    </row>
    <row r="193" spans="1:51" s="15" customFormat="1" ht="12">
      <c r="A193" s="15"/>
      <c r="B193" s="257"/>
      <c r="C193" s="258"/>
      <c r="D193" s="232" t="s">
        <v>146</v>
      </c>
      <c r="E193" s="259" t="s">
        <v>31</v>
      </c>
      <c r="F193" s="260" t="s">
        <v>149</v>
      </c>
      <c r="G193" s="258"/>
      <c r="H193" s="261">
        <v>13.689</v>
      </c>
      <c r="I193" s="262"/>
      <c r="J193" s="258"/>
      <c r="K193" s="258"/>
      <c r="L193" s="263"/>
      <c r="M193" s="264"/>
      <c r="N193" s="265"/>
      <c r="O193" s="265"/>
      <c r="P193" s="265"/>
      <c r="Q193" s="265"/>
      <c r="R193" s="265"/>
      <c r="S193" s="265"/>
      <c r="T193" s="266"/>
      <c r="U193" s="15"/>
      <c r="V193" s="15"/>
      <c r="W193" s="15"/>
      <c r="X193" s="15"/>
      <c r="Y193" s="15"/>
      <c r="Z193" s="15"/>
      <c r="AA193" s="15"/>
      <c r="AB193" s="15"/>
      <c r="AC193" s="15"/>
      <c r="AD193" s="15"/>
      <c r="AE193" s="15"/>
      <c r="AT193" s="267" t="s">
        <v>146</v>
      </c>
      <c r="AU193" s="267" t="s">
        <v>89</v>
      </c>
      <c r="AV193" s="15" t="s">
        <v>142</v>
      </c>
      <c r="AW193" s="15" t="s">
        <v>38</v>
      </c>
      <c r="AX193" s="15" t="s">
        <v>87</v>
      </c>
      <c r="AY193" s="267" t="s">
        <v>135</v>
      </c>
    </row>
    <row r="194" spans="1:65" s="2" customFormat="1" ht="21.75" customHeight="1">
      <c r="A194" s="39"/>
      <c r="B194" s="40"/>
      <c r="C194" s="219" t="s">
        <v>295</v>
      </c>
      <c r="D194" s="219" t="s">
        <v>137</v>
      </c>
      <c r="E194" s="220" t="s">
        <v>743</v>
      </c>
      <c r="F194" s="221" t="s">
        <v>744</v>
      </c>
      <c r="G194" s="222" t="s">
        <v>152</v>
      </c>
      <c r="H194" s="223">
        <v>2.738</v>
      </c>
      <c r="I194" s="224"/>
      <c r="J194" s="225">
        <f>ROUND(I194*H194,2)</f>
        <v>0</v>
      </c>
      <c r="K194" s="221" t="s">
        <v>141</v>
      </c>
      <c r="L194" s="45"/>
      <c r="M194" s="226" t="s">
        <v>31</v>
      </c>
      <c r="N194" s="227" t="s">
        <v>50</v>
      </c>
      <c r="O194" s="85"/>
      <c r="P194" s="228">
        <f>O194*H194</f>
        <v>0</v>
      </c>
      <c r="Q194" s="228">
        <v>0</v>
      </c>
      <c r="R194" s="228">
        <f>Q194*H194</f>
        <v>0</v>
      </c>
      <c r="S194" s="228">
        <v>0</v>
      </c>
      <c r="T194" s="229">
        <f>S194*H194</f>
        <v>0</v>
      </c>
      <c r="U194" s="39"/>
      <c r="V194" s="39"/>
      <c r="W194" s="39"/>
      <c r="X194" s="39"/>
      <c r="Y194" s="39"/>
      <c r="Z194" s="39"/>
      <c r="AA194" s="39"/>
      <c r="AB194" s="39"/>
      <c r="AC194" s="39"/>
      <c r="AD194" s="39"/>
      <c r="AE194" s="39"/>
      <c r="AR194" s="230" t="s">
        <v>142</v>
      </c>
      <c r="AT194" s="230" t="s">
        <v>137</v>
      </c>
      <c r="AU194" s="230" t="s">
        <v>89</v>
      </c>
      <c r="AY194" s="18" t="s">
        <v>135</v>
      </c>
      <c r="BE194" s="231">
        <f>IF(N194="základní",J194,0)</f>
        <v>0</v>
      </c>
      <c r="BF194" s="231">
        <f>IF(N194="snížená",J194,0)</f>
        <v>0</v>
      </c>
      <c r="BG194" s="231">
        <f>IF(N194="zákl. přenesená",J194,0)</f>
        <v>0</v>
      </c>
      <c r="BH194" s="231">
        <f>IF(N194="sníž. přenesená",J194,0)</f>
        <v>0</v>
      </c>
      <c r="BI194" s="231">
        <f>IF(N194="nulová",J194,0)</f>
        <v>0</v>
      </c>
      <c r="BJ194" s="18" t="s">
        <v>87</v>
      </c>
      <c r="BK194" s="231">
        <f>ROUND(I194*H194,2)</f>
        <v>0</v>
      </c>
      <c r="BL194" s="18" t="s">
        <v>142</v>
      </c>
      <c r="BM194" s="230" t="s">
        <v>745</v>
      </c>
    </row>
    <row r="195" spans="1:47" s="2" customFormat="1" ht="12">
      <c r="A195" s="39"/>
      <c r="B195" s="40"/>
      <c r="C195" s="41"/>
      <c r="D195" s="232" t="s">
        <v>144</v>
      </c>
      <c r="E195" s="41"/>
      <c r="F195" s="233" t="s">
        <v>740</v>
      </c>
      <c r="G195" s="41"/>
      <c r="H195" s="41"/>
      <c r="I195" s="137"/>
      <c r="J195" s="41"/>
      <c r="K195" s="41"/>
      <c r="L195" s="45"/>
      <c r="M195" s="234"/>
      <c r="N195" s="235"/>
      <c r="O195" s="85"/>
      <c r="P195" s="85"/>
      <c r="Q195" s="85"/>
      <c r="R195" s="85"/>
      <c r="S195" s="85"/>
      <c r="T195" s="86"/>
      <c r="U195" s="39"/>
      <c r="V195" s="39"/>
      <c r="W195" s="39"/>
      <c r="X195" s="39"/>
      <c r="Y195" s="39"/>
      <c r="Z195" s="39"/>
      <c r="AA195" s="39"/>
      <c r="AB195" s="39"/>
      <c r="AC195" s="39"/>
      <c r="AD195" s="39"/>
      <c r="AE195" s="39"/>
      <c r="AT195" s="18" t="s">
        <v>144</v>
      </c>
      <c r="AU195" s="18" t="s">
        <v>89</v>
      </c>
    </row>
    <row r="196" spans="1:51" s="13" customFormat="1" ht="12">
      <c r="A196" s="13"/>
      <c r="B196" s="236"/>
      <c r="C196" s="237"/>
      <c r="D196" s="232" t="s">
        <v>146</v>
      </c>
      <c r="E196" s="238" t="s">
        <v>31</v>
      </c>
      <c r="F196" s="239" t="s">
        <v>746</v>
      </c>
      <c r="G196" s="237"/>
      <c r="H196" s="240">
        <v>2.738</v>
      </c>
      <c r="I196" s="241"/>
      <c r="J196" s="237"/>
      <c r="K196" s="237"/>
      <c r="L196" s="242"/>
      <c r="M196" s="243"/>
      <c r="N196" s="244"/>
      <c r="O196" s="244"/>
      <c r="P196" s="244"/>
      <c r="Q196" s="244"/>
      <c r="R196" s="244"/>
      <c r="S196" s="244"/>
      <c r="T196" s="245"/>
      <c r="U196" s="13"/>
      <c r="V196" s="13"/>
      <c r="W196" s="13"/>
      <c r="X196" s="13"/>
      <c r="Y196" s="13"/>
      <c r="Z196" s="13"/>
      <c r="AA196" s="13"/>
      <c r="AB196" s="13"/>
      <c r="AC196" s="13"/>
      <c r="AD196" s="13"/>
      <c r="AE196" s="13"/>
      <c r="AT196" s="246" t="s">
        <v>146</v>
      </c>
      <c r="AU196" s="246" t="s">
        <v>89</v>
      </c>
      <c r="AV196" s="13" t="s">
        <v>89</v>
      </c>
      <c r="AW196" s="13" t="s">
        <v>38</v>
      </c>
      <c r="AX196" s="13" t="s">
        <v>79</v>
      </c>
      <c r="AY196" s="246" t="s">
        <v>135</v>
      </c>
    </row>
    <row r="197" spans="1:51" s="15" customFormat="1" ht="12">
      <c r="A197" s="15"/>
      <c r="B197" s="257"/>
      <c r="C197" s="258"/>
      <c r="D197" s="232" t="s">
        <v>146</v>
      </c>
      <c r="E197" s="259" t="s">
        <v>31</v>
      </c>
      <c r="F197" s="260" t="s">
        <v>149</v>
      </c>
      <c r="G197" s="258"/>
      <c r="H197" s="261">
        <v>2.738</v>
      </c>
      <c r="I197" s="262"/>
      <c r="J197" s="258"/>
      <c r="K197" s="258"/>
      <c r="L197" s="263"/>
      <c r="M197" s="264"/>
      <c r="N197" s="265"/>
      <c r="O197" s="265"/>
      <c r="P197" s="265"/>
      <c r="Q197" s="265"/>
      <c r="R197" s="265"/>
      <c r="S197" s="265"/>
      <c r="T197" s="266"/>
      <c r="U197" s="15"/>
      <c r="V197" s="15"/>
      <c r="W197" s="15"/>
      <c r="X197" s="15"/>
      <c r="Y197" s="15"/>
      <c r="Z197" s="15"/>
      <c r="AA197" s="15"/>
      <c r="AB197" s="15"/>
      <c r="AC197" s="15"/>
      <c r="AD197" s="15"/>
      <c r="AE197" s="15"/>
      <c r="AT197" s="267" t="s">
        <v>146</v>
      </c>
      <c r="AU197" s="267" t="s">
        <v>89</v>
      </c>
      <c r="AV197" s="15" t="s">
        <v>142</v>
      </c>
      <c r="AW197" s="15" t="s">
        <v>38</v>
      </c>
      <c r="AX197" s="15" t="s">
        <v>87</v>
      </c>
      <c r="AY197" s="267" t="s">
        <v>135</v>
      </c>
    </row>
    <row r="198" spans="1:65" s="2" customFormat="1" ht="16.5" customHeight="1">
      <c r="A198" s="39"/>
      <c r="B198" s="40"/>
      <c r="C198" s="219" t="s">
        <v>300</v>
      </c>
      <c r="D198" s="219" t="s">
        <v>137</v>
      </c>
      <c r="E198" s="220" t="s">
        <v>747</v>
      </c>
      <c r="F198" s="221" t="s">
        <v>748</v>
      </c>
      <c r="G198" s="222" t="s">
        <v>188</v>
      </c>
      <c r="H198" s="223">
        <v>0.103</v>
      </c>
      <c r="I198" s="224"/>
      <c r="J198" s="225">
        <f>ROUND(I198*H198,2)</f>
        <v>0</v>
      </c>
      <c r="K198" s="221" t="s">
        <v>141</v>
      </c>
      <c r="L198" s="45"/>
      <c r="M198" s="226" t="s">
        <v>31</v>
      </c>
      <c r="N198" s="227" t="s">
        <v>50</v>
      </c>
      <c r="O198" s="85"/>
      <c r="P198" s="228">
        <f>O198*H198</f>
        <v>0</v>
      </c>
      <c r="Q198" s="228">
        <v>0.84721</v>
      </c>
      <c r="R198" s="228">
        <f>Q198*H198</f>
        <v>0.08726263</v>
      </c>
      <c r="S198" s="228">
        <v>0</v>
      </c>
      <c r="T198" s="229">
        <f>S198*H198</f>
        <v>0</v>
      </c>
      <c r="U198" s="39"/>
      <c r="V198" s="39"/>
      <c r="W198" s="39"/>
      <c r="X198" s="39"/>
      <c r="Y198" s="39"/>
      <c r="Z198" s="39"/>
      <c r="AA198" s="39"/>
      <c r="AB198" s="39"/>
      <c r="AC198" s="39"/>
      <c r="AD198" s="39"/>
      <c r="AE198" s="39"/>
      <c r="AR198" s="230" t="s">
        <v>142</v>
      </c>
      <c r="AT198" s="230" t="s">
        <v>137</v>
      </c>
      <c r="AU198" s="230" t="s">
        <v>89</v>
      </c>
      <c r="AY198" s="18" t="s">
        <v>135</v>
      </c>
      <c r="BE198" s="231">
        <f>IF(N198="základní",J198,0)</f>
        <v>0</v>
      </c>
      <c r="BF198" s="231">
        <f>IF(N198="snížená",J198,0)</f>
        <v>0</v>
      </c>
      <c r="BG198" s="231">
        <f>IF(N198="zákl. přenesená",J198,0)</f>
        <v>0</v>
      </c>
      <c r="BH198" s="231">
        <f>IF(N198="sníž. přenesená",J198,0)</f>
        <v>0</v>
      </c>
      <c r="BI198" s="231">
        <f>IF(N198="nulová",J198,0)</f>
        <v>0</v>
      </c>
      <c r="BJ198" s="18" t="s">
        <v>87</v>
      </c>
      <c r="BK198" s="231">
        <f>ROUND(I198*H198,2)</f>
        <v>0</v>
      </c>
      <c r="BL198" s="18" t="s">
        <v>142</v>
      </c>
      <c r="BM198" s="230" t="s">
        <v>749</v>
      </c>
    </row>
    <row r="199" spans="1:51" s="13" customFormat="1" ht="12">
      <c r="A199" s="13"/>
      <c r="B199" s="236"/>
      <c r="C199" s="237"/>
      <c r="D199" s="232" t="s">
        <v>146</v>
      </c>
      <c r="E199" s="238" t="s">
        <v>31</v>
      </c>
      <c r="F199" s="239" t="s">
        <v>750</v>
      </c>
      <c r="G199" s="237"/>
      <c r="H199" s="240">
        <v>0.103</v>
      </c>
      <c r="I199" s="241"/>
      <c r="J199" s="237"/>
      <c r="K199" s="237"/>
      <c r="L199" s="242"/>
      <c r="M199" s="243"/>
      <c r="N199" s="244"/>
      <c r="O199" s="244"/>
      <c r="P199" s="244"/>
      <c r="Q199" s="244"/>
      <c r="R199" s="244"/>
      <c r="S199" s="244"/>
      <c r="T199" s="245"/>
      <c r="U199" s="13"/>
      <c r="V199" s="13"/>
      <c r="W199" s="13"/>
      <c r="X199" s="13"/>
      <c r="Y199" s="13"/>
      <c r="Z199" s="13"/>
      <c r="AA199" s="13"/>
      <c r="AB199" s="13"/>
      <c r="AC199" s="13"/>
      <c r="AD199" s="13"/>
      <c r="AE199" s="13"/>
      <c r="AT199" s="246" t="s">
        <v>146</v>
      </c>
      <c r="AU199" s="246" t="s">
        <v>89</v>
      </c>
      <c r="AV199" s="13" t="s">
        <v>89</v>
      </c>
      <c r="AW199" s="13" t="s">
        <v>38</v>
      </c>
      <c r="AX199" s="13" t="s">
        <v>79</v>
      </c>
      <c r="AY199" s="246" t="s">
        <v>135</v>
      </c>
    </row>
    <row r="200" spans="1:51" s="15" customFormat="1" ht="12">
      <c r="A200" s="15"/>
      <c r="B200" s="257"/>
      <c r="C200" s="258"/>
      <c r="D200" s="232" t="s">
        <v>146</v>
      </c>
      <c r="E200" s="259" t="s">
        <v>31</v>
      </c>
      <c r="F200" s="260" t="s">
        <v>149</v>
      </c>
      <c r="G200" s="258"/>
      <c r="H200" s="261">
        <v>0.103</v>
      </c>
      <c r="I200" s="262"/>
      <c r="J200" s="258"/>
      <c r="K200" s="258"/>
      <c r="L200" s="263"/>
      <c r="M200" s="264"/>
      <c r="N200" s="265"/>
      <c r="O200" s="265"/>
      <c r="P200" s="265"/>
      <c r="Q200" s="265"/>
      <c r="R200" s="265"/>
      <c r="S200" s="265"/>
      <c r="T200" s="266"/>
      <c r="U200" s="15"/>
      <c r="V200" s="15"/>
      <c r="W200" s="15"/>
      <c r="X200" s="15"/>
      <c r="Y200" s="15"/>
      <c r="Z200" s="15"/>
      <c r="AA200" s="15"/>
      <c r="AB200" s="15"/>
      <c r="AC200" s="15"/>
      <c r="AD200" s="15"/>
      <c r="AE200" s="15"/>
      <c r="AT200" s="267" t="s">
        <v>146</v>
      </c>
      <c r="AU200" s="267" t="s">
        <v>89</v>
      </c>
      <c r="AV200" s="15" t="s">
        <v>142</v>
      </c>
      <c r="AW200" s="15" t="s">
        <v>38</v>
      </c>
      <c r="AX200" s="15" t="s">
        <v>87</v>
      </c>
      <c r="AY200" s="267" t="s">
        <v>135</v>
      </c>
    </row>
    <row r="201" spans="1:63" s="12" customFormat="1" ht="22.8" customHeight="1">
      <c r="A201" s="12"/>
      <c r="B201" s="203"/>
      <c r="C201" s="204"/>
      <c r="D201" s="205" t="s">
        <v>78</v>
      </c>
      <c r="E201" s="217" t="s">
        <v>184</v>
      </c>
      <c r="F201" s="217" t="s">
        <v>339</v>
      </c>
      <c r="G201" s="204"/>
      <c r="H201" s="204"/>
      <c r="I201" s="207"/>
      <c r="J201" s="218">
        <f>BK201</f>
        <v>0</v>
      </c>
      <c r="K201" s="204"/>
      <c r="L201" s="209"/>
      <c r="M201" s="210"/>
      <c r="N201" s="211"/>
      <c r="O201" s="211"/>
      <c r="P201" s="212">
        <f>SUM(P202:P251)</f>
        <v>0</v>
      </c>
      <c r="Q201" s="211"/>
      <c r="R201" s="212">
        <f>SUM(R202:R251)</f>
        <v>11.4839213</v>
      </c>
      <c r="S201" s="211"/>
      <c r="T201" s="213">
        <f>SUM(T202:T251)</f>
        <v>0</v>
      </c>
      <c r="U201" s="12"/>
      <c r="V201" s="12"/>
      <c r="W201" s="12"/>
      <c r="X201" s="12"/>
      <c r="Y201" s="12"/>
      <c r="Z201" s="12"/>
      <c r="AA201" s="12"/>
      <c r="AB201" s="12"/>
      <c r="AC201" s="12"/>
      <c r="AD201" s="12"/>
      <c r="AE201" s="12"/>
      <c r="AR201" s="214" t="s">
        <v>87</v>
      </c>
      <c r="AT201" s="215" t="s">
        <v>78</v>
      </c>
      <c r="AU201" s="215" t="s">
        <v>87</v>
      </c>
      <c r="AY201" s="214" t="s">
        <v>135</v>
      </c>
      <c r="BK201" s="216">
        <f>SUM(BK202:BK251)</f>
        <v>0</v>
      </c>
    </row>
    <row r="202" spans="1:65" s="2" customFormat="1" ht="16.5" customHeight="1">
      <c r="A202" s="39"/>
      <c r="B202" s="40"/>
      <c r="C202" s="219" t="s">
        <v>316</v>
      </c>
      <c r="D202" s="219" t="s">
        <v>137</v>
      </c>
      <c r="E202" s="220" t="s">
        <v>751</v>
      </c>
      <c r="F202" s="221" t="s">
        <v>752</v>
      </c>
      <c r="G202" s="222" t="s">
        <v>343</v>
      </c>
      <c r="H202" s="223">
        <v>86.13</v>
      </c>
      <c r="I202" s="224"/>
      <c r="J202" s="225">
        <f>ROUND(I202*H202,2)</f>
        <v>0</v>
      </c>
      <c r="K202" s="221" t="s">
        <v>141</v>
      </c>
      <c r="L202" s="45"/>
      <c r="M202" s="226" t="s">
        <v>31</v>
      </c>
      <c r="N202" s="227" t="s">
        <v>50</v>
      </c>
      <c r="O202" s="85"/>
      <c r="P202" s="228">
        <f>O202*H202</f>
        <v>0</v>
      </c>
      <c r="Q202" s="228">
        <v>1E-05</v>
      </c>
      <c r="R202" s="228">
        <f>Q202*H202</f>
        <v>0.0008613000000000001</v>
      </c>
      <c r="S202" s="228">
        <v>0</v>
      </c>
      <c r="T202" s="229">
        <f>S202*H202</f>
        <v>0</v>
      </c>
      <c r="U202" s="39"/>
      <c r="V202" s="39"/>
      <c r="W202" s="39"/>
      <c r="X202" s="39"/>
      <c r="Y202" s="39"/>
      <c r="Z202" s="39"/>
      <c r="AA202" s="39"/>
      <c r="AB202" s="39"/>
      <c r="AC202" s="39"/>
      <c r="AD202" s="39"/>
      <c r="AE202" s="39"/>
      <c r="AR202" s="230" t="s">
        <v>142</v>
      </c>
      <c r="AT202" s="230" t="s">
        <v>137</v>
      </c>
      <c r="AU202" s="230" t="s">
        <v>89</v>
      </c>
      <c r="AY202" s="18" t="s">
        <v>135</v>
      </c>
      <c r="BE202" s="231">
        <f>IF(N202="základní",J202,0)</f>
        <v>0</v>
      </c>
      <c r="BF202" s="231">
        <f>IF(N202="snížená",J202,0)</f>
        <v>0</v>
      </c>
      <c r="BG202" s="231">
        <f>IF(N202="zákl. přenesená",J202,0)</f>
        <v>0</v>
      </c>
      <c r="BH202" s="231">
        <f>IF(N202="sníž. přenesená",J202,0)</f>
        <v>0</v>
      </c>
      <c r="BI202" s="231">
        <f>IF(N202="nulová",J202,0)</f>
        <v>0</v>
      </c>
      <c r="BJ202" s="18" t="s">
        <v>87</v>
      </c>
      <c r="BK202" s="231">
        <f>ROUND(I202*H202,2)</f>
        <v>0</v>
      </c>
      <c r="BL202" s="18" t="s">
        <v>142</v>
      </c>
      <c r="BM202" s="230" t="s">
        <v>753</v>
      </c>
    </row>
    <row r="203" spans="1:47" s="2" customFormat="1" ht="12">
      <c r="A203" s="39"/>
      <c r="B203" s="40"/>
      <c r="C203" s="41"/>
      <c r="D203" s="232" t="s">
        <v>144</v>
      </c>
      <c r="E203" s="41"/>
      <c r="F203" s="233" t="s">
        <v>754</v>
      </c>
      <c r="G203" s="41"/>
      <c r="H203" s="41"/>
      <c r="I203" s="137"/>
      <c r="J203" s="41"/>
      <c r="K203" s="41"/>
      <c r="L203" s="45"/>
      <c r="M203" s="234"/>
      <c r="N203" s="235"/>
      <c r="O203" s="85"/>
      <c r="P203" s="85"/>
      <c r="Q203" s="85"/>
      <c r="R203" s="85"/>
      <c r="S203" s="85"/>
      <c r="T203" s="86"/>
      <c r="U203" s="39"/>
      <c r="V203" s="39"/>
      <c r="W203" s="39"/>
      <c r="X203" s="39"/>
      <c r="Y203" s="39"/>
      <c r="Z203" s="39"/>
      <c r="AA203" s="39"/>
      <c r="AB203" s="39"/>
      <c r="AC203" s="39"/>
      <c r="AD203" s="39"/>
      <c r="AE203" s="39"/>
      <c r="AT203" s="18" t="s">
        <v>144</v>
      </c>
      <c r="AU203" s="18" t="s">
        <v>89</v>
      </c>
    </row>
    <row r="204" spans="1:51" s="13" customFormat="1" ht="12">
      <c r="A204" s="13"/>
      <c r="B204" s="236"/>
      <c r="C204" s="237"/>
      <c r="D204" s="232" t="s">
        <v>146</v>
      </c>
      <c r="E204" s="238" t="s">
        <v>31</v>
      </c>
      <c r="F204" s="239" t="s">
        <v>715</v>
      </c>
      <c r="G204" s="237"/>
      <c r="H204" s="240">
        <v>86.13</v>
      </c>
      <c r="I204" s="241"/>
      <c r="J204" s="237"/>
      <c r="K204" s="237"/>
      <c r="L204" s="242"/>
      <c r="M204" s="243"/>
      <c r="N204" s="244"/>
      <c r="O204" s="244"/>
      <c r="P204" s="244"/>
      <c r="Q204" s="244"/>
      <c r="R204" s="244"/>
      <c r="S204" s="244"/>
      <c r="T204" s="245"/>
      <c r="U204" s="13"/>
      <c r="V204" s="13"/>
      <c r="W204" s="13"/>
      <c r="X204" s="13"/>
      <c r="Y204" s="13"/>
      <c r="Z204" s="13"/>
      <c r="AA204" s="13"/>
      <c r="AB204" s="13"/>
      <c r="AC204" s="13"/>
      <c r="AD204" s="13"/>
      <c r="AE204" s="13"/>
      <c r="AT204" s="246" t="s">
        <v>146</v>
      </c>
      <c r="AU204" s="246" t="s">
        <v>89</v>
      </c>
      <c r="AV204" s="13" t="s">
        <v>89</v>
      </c>
      <c r="AW204" s="13" t="s">
        <v>38</v>
      </c>
      <c r="AX204" s="13" t="s">
        <v>79</v>
      </c>
      <c r="AY204" s="246" t="s">
        <v>135</v>
      </c>
    </row>
    <row r="205" spans="1:51" s="15" customFormat="1" ht="12">
      <c r="A205" s="15"/>
      <c r="B205" s="257"/>
      <c r="C205" s="258"/>
      <c r="D205" s="232" t="s">
        <v>146</v>
      </c>
      <c r="E205" s="259" t="s">
        <v>31</v>
      </c>
      <c r="F205" s="260" t="s">
        <v>149</v>
      </c>
      <c r="G205" s="258"/>
      <c r="H205" s="261">
        <v>86.13</v>
      </c>
      <c r="I205" s="262"/>
      <c r="J205" s="258"/>
      <c r="K205" s="258"/>
      <c r="L205" s="263"/>
      <c r="M205" s="264"/>
      <c r="N205" s="265"/>
      <c r="O205" s="265"/>
      <c r="P205" s="265"/>
      <c r="Q205" s="265"/>
      <c r="R205" s="265"/>
      <c r="S205" s="265"/>
      <c r="T205" s="266"/>
      <c r="U205" s="15"/>
      <c r="V205" s="15"/>
      <c r="W205" s="15"/>
      <c r="X205" s="15"/>
      <c r="Y205" s="15"/>
      <c r="Z205" s="15"/>
      <c r="AA205" s="15"/>
      <c r="AB205" s="15"/>
      <c r="AC205" s="15"/>
      <c r="AD205" s="15"/>
      <c r="AE205" s="15"/>
      <c r="AT205" s="267" t="s">
        <v>146</v>
      </c>
      <c r="AU205" s="267" t="s">
        <v>89</v>
      </c>
      <c r="AV205" s="15" t="s">
        <v>142</v>
      </c>
      <c r="AW205" s="15" t="s">
        <v>38</v>
      </c>
      <c r="AX205" s="15" t="s">
        <v>87</v>
      </c>
      <c r="AY205" s="267" t="s">
        <v>135</v>
      </c>
    </row>
    <row r="206" spans="1:65" s="2" customFormat="1" ht="16.5" customHeight="1">
      <c r="A206" s="39"/>
      <c r="B206" s="40"/>
      <c r="C206" s="268" t="s">
        <v>321</v>
      </c>
      <c r="D206" s="268" t="s">
        <v>185</v>
      </c>
      <c r="E206" s="269" t="s">
        <v>755</v>
      </c>
      <c r="F206" s="270" t="s">
        <v>756</v>
      </c>
      <c r="G206" s="271" t="s">
        <v>350</v>
      </c>
      <c r="H206" s="272">
        <v>18</v>
      </c>
      <c r="I206" s="273"/>
      <c r="J206" s="274">
        <f>ROUND(I206*H206,2)</f>
        <v>0</v>
      </c>
      <c r="K206" s="270" t="s">
        <v>141</v>
      </c>
      <c r="L206" s="275"/>
      <c r="M206" s="276" t="s">
        <v>31</v>
      </c>
      <c r="N206" s="277" t="s">
        <v>50</v>
      </c>
      <c r="O206" s="85"/>
      <c r="P206" s="228">
        <f>O206*H206</f>
        <v>0</v>
      </c>
      <c r="Q206" s="228">
        <v>0.02115</v>
      </c>
      <c r="R206" s="228">
        <f>Q206*H206</f>
        <v>0.3807</v>
      </c>
      <c r="S206" s="228">
        <v>0</v>
      </c>
      <c r="T206" s="229">
        <f>S206*H206</f>
        <v>0</v>
      </c>
      <c r="U206" s="39"/>
      <c r="V206" s="39"/>
      <c r="W206" s="39"/>
      <c r="X206" s="39"/>
      <c r="Y206" s="39"/>
      <c r="Z206" s="39"/>
      <c r="AA206" s="39"/>
      <c r="AB206" s="39"/>
      <c r="AC206" s="39"/>
      <c r="AD206" s="39"/>
      <c r="AE206" s="39"/>
      <c r="AR206" s="230" t="s">
        <v>184</v>
      </c>
      <c r="AT206" s="230" t="s">
        <v>185</v>
      </c>
      <c r="AU206" s="230" t="s">
        <v>89</v>
      </c>
      <c r="AY206" s="18" t="s">
        <v>135</v>
      </c>
      <c r="BE206" s="231">
        <f>IF(N206="základní",J206,0)</f>
        <v>0</v>
      </c>
      <c r="BF206" s="231">
        <f>IF(N206="snížená",J206,0)</f>
        <v>0</v>
      </c>
      <c r="BG206" s="231">
        <f>IF(N206="zákl. přenesená",J206,0)</f>
        <v>0</v>
      </c>
      <c r="BH206" s="231">
        <f>IF(N206="sníž. přenesená",J206,0)</f>
        <v>0</v>
      </c>
      <c r="BI206" s="231">
        <f>IF(N206="nulová",J206,0)</f>
        <v>0</v>
      </c>
      <c r="BJ206" s="18" t="s">
        <v>87</v>
      </c>
      <c r="BK206" s="231">
        <f>ROUND(I206*H206,2)</f>
        <v>0</v>
      </c>
      <c r="BL206" s="18" t="s">
        <v>142</v>
      </c>
      <c r="BM206" s="230" t="s">
        <v>757</v>
      </c>
    </row>
    <row r="207" spans="1:65" s="2" customFormat="1" ht="16.5" customHeight="1">
      <c r="A207" s="39"/>
      <c r="B207" s="40"/>
      <c r="C207" s="219" t="s">
        <v>326</v>
      </c>
      <c r="D207" s="219" t="s">
        <v>137</v>
      </c>
      <c r="E207" s="220" t="s">
        <v>758</v>
      </c>
      <c r="F207" s="221" t="s">
        <v>759</v>
      </c>
      <c r="G207" s="222" t="s">
        <v>343</v>
      </c>
      <c r="H207" s="223">
        <v>86.13</v>
      </c>
      <c r="I207" s="224"/>
      <c r="J207" s="225">
        <f>ROUND(I207*H207,2)</f>
        <v>0</v>
      </c>
      <c r="K207" s="221" t="s">
        <v>141</v>
      </c>
      <c r="L207" s="45"/>
      <c r="M207" s="226" t="s">
        <v>31</v>
      </c>
      <c r="N207" s="227" t="s">
        <v>50</v>
      </c>
      <c r="O207" s="85"/>
      <c r="P207" s="228">
        <f>O207*H207</f>
        <v>0</v>
      </c>
      <c r="Q207" s="228">
        <v>0</v>
      </c>
      <c r="R207" s="228">
        <f>Q207*H207</f>
        <v>0</v>
      </c>
      <c r="S207" s="228">
        <v>0</v>
      </c>
      <c r="T207" s="229">
        <f>S207*H207</f>
        <v>0</v>
      </c>
      <c r="U207" s="39"/>
      <c r="V207" s="39"/>
      <c r="W207" s="39"/>
      <c r="X207" s="39"/>
      <c r="Y207" s="39"/>
      <c r="Z207" s="39"/>
      <c r="AA207" s="39"/>
      <c r="AB207" s="39"/>
      <c r="AC207" s="39"/>
      <c r="AD207" s="39"/>
      <c r="AE207" s="39"/>
      <c r="AR207" s="230" t="s">
        <v>142</v>
      </c>
      <c r="AT207" s="230" t="s">
        <v>137</v>
      </c>
      <c r="AU207" s="230" t="s">
        <v>89</v>
      </c>
      <c r="AY207" s="18" t="s">
        <v>135</v>
      </c>
      <c r="BE207" s="231">
        <f>IF(N207="základní",J207,0)</f>
        <v>0</v>
      </c>
      <c r="BF207" s="231">
        <f>IF(N207="snížená",J207,0)</f>
        <v>0</v>
      </c>
      <c r="BG207" s="231">
        <f>IF(N207="zákl. přenesená",J207,0)</f>
        <v>0</v>
      </c>
      <c r="BH207" s="231">
        <f>IF(N207="sníž. přenesená",J207,0)</f>
        <v>0</v>
      </c>
      <c r="BI207" s="231">
        <f>IF(N207="nulová",J207,0)</f>
        <v>0</v>
      </c>
      <c r="BJ207" s="18" t="s">
        <v>87</v>
      </c>
      <c r="BK207" s="231">
        <f>ROUND(I207*H207,2)</f>
        <v>0</v>
      </c>
      <c r="BL207" s="18" t="s">
        <v>142</v>
      </c>
      <c r="BM207" s="230" t="s">
        <v>760</v>
      </c>
    </row>
    <row r="208" spans="1:47" s="2" customFormat="1" ht="12">
      <c r="A208" s="39"/>
      <c r="B208" s="40"/>
      <c r="C208" s="41"/>
      <c r="D208" s="232" t="s">
        <v>144</v>
      </c>
      <c r="E208" s="41"/>
      <c r="F208" s="233" t="s">
        <v>761</v>
      </c>
      <c r="G208" s="41"/>
      <c r="H208" s="41"/>
      <c r="I208" s="137"/>
      <c r="J208" s="41"/>
      <c r="K208" s="41"/>
      <c r="L208" s="45"/>
      <c r="M208" s="234"/>
      <c r="N208" s="235"/>
      <c r="O208" s="85"/>
      <c r="P208" s="85"/>
      <c r="Q208" s="85"/>
      <c r="R208" s="85"/>
      <c r="S208" s="85"/>
      <c r="T208" s="86"/>
      <c r="U208" s="39"/>
      <c r="V208" s="39"/>
      <c r="W208" s="39"/>
      <c r="X208" s="39"/>
      <c r="Y208" s="39"/>
      <c r="Z208" s="39"/>
      <c r="AA208" s="39"/>
      <c r="AB208" s="39"/>
      <c r="AC208" s="39"/>
      <c r="AD208" s="39"/>
      <c r="AE208" s="39"/>
      <c r="AT208" s="18" t="s">
        <v>144</v>
      </c>
      <c r="AU208" s="18" t="s">
        <v>89</v>
      </c>
    </row>
    <row r="209" spans="1:51" s="13" customFormat="1" ht="12">
      <c r="A209" s="13"/>
      <c r="B209" s="236"/>
      <c r="C209" s="237"/>
      <c r="D209" s="232" t="s">
        <v>146</v>
      </c>
      <c r="E209" s="238" t="s">
        <v>31</v>
      </c>
      <c r="F209" s="239" t="s">
        <v>715</v>
      </c>
      <c r="G209" s="237"/>
      <c r="H209" s="240">
        <v>86.13</v>
      </c>
      <c r="I209" s="241"/>
      <c r="J209" s="237"/>
      <c r="K209" s="237"/>
      <c r="L209" s="242"/>
      <c r="M209" s="243"/>
      <c r="N209" s="244"/>
      <c r="O209" s="244"/>
      <c r="P209" s="244"/>
      <c r="Q209" s="244"/>
      <c r="R209" s="244"/>
      <c r="S209" s="244"/>
      <c r="T209" s="245"/>
      <c r="U209" s="13"/>
      <c r="V209" s="13"/>
      <c r="W209" s="13"/>
      <c r="X209" s="13"/>
      <c r="Y209" s="13"/>
      <c r="Z209" s="13"/>
      <c r="AA209" s="13"/>
      <c r="AB209" s="13"/>
      <c r="AC209" s="13"/>
      <c r="AD209" s="13"/>
      <c r="AE209" s="13"/>
      <c r="AT209" s="246" t="s">
        <v>146</v>
      </c>
      <c r="AU209" s="246" t="s">
        <v>89</v>
      </c>
      <c r="AV209" s="13" t="s">
        <v>89</v>
      </c>
      <c r="AW209" s="13" t="s">
        <v>38</v>
      </c>
      <c r="AX209" s="13" t="s">
        <v>79</v>
      </c>
      <c r="AY209" s="246" t="s">
        <v>135</v>
      </c>
    </row>
    <row r="210" spans="1:51" s="15" customFormat="1" ht="12">
      <c r="A210" s="15"/>
      <c r="B210" s="257"/>
      <c r="C210" s="258"/>
      <c r="D210" s="232" t="s">
        <v>146</v>
      </c>
      <c r="E210" s="259" t="s">
        <v>31</v>
      </c>
      <c r="F210" s="260" t="s">
        <v>149</v>
      </c>
      <c r="G210" s="258"/>
      <c r="H210" s="261">
        <v>86.13</v>
      </c>
      <c r="I210" s="262"/>
      <c r="J210" s="258"/>
      <c r="K210" s="258"/>
      <c r="L210" s="263"/>
      <c r="M210" s="264"/>
      <c r="N210" s="265"/>
      <c r="O210" s="265"/>
      <c r="P210" s="265"/>
      <c r="Q210" s="265"/>
      <c r="R210" s="265"/>
      <c r="S210" s="265"/>
      <c r="T210" s="266"/>
      <c r="U210" s="15"/>
      <c r="V210" s="15"/>
      <c r="W210" s="15"/>
      <c r="X210" s="15"/>
      <c r="Y210" s="15"/>
      <c r="Z210" s="15"/>
      <c r="AA210" s="15"/>
      <c r="AB210" s="15"/>
      <c r="AC210" s="15"/>
      <c r="AD210" s="15"/>
      <c r="AE210" s="15"/>
      <c r="AT210" s="267" t="s">
        <v>146</v>
      </c>
      <c r="AU210" s="267" t="s">
        <v>89</v>
      </c>
      <c r="AV210" s="15" t="s">
        <v>142</v>
      </c>
      <c r="AW210" s="15" t="s">
        <v>38</v>
      </c>
      <c r="AX210" s="15" t="s">
        <v>87</v>
      </c>
      <c r="AY210" s="267" t="s">
        <v>135</v>
      </c>
    </row>
    <row r="211" spans="1:65" s="2" customFormat="1" ht="16.5" customHeight="1">
      <c r="A211" s="39"/>
      <c r="B211" s="40"/>
      <c r="C211" s="219" t="s">
        <v>331</v>
      </c>
      <c r="D211" s="219" t="s">
        <v>137</v>
      </c>
      <c r="E211" s="220" t="s">
        <v>762</v>
      </c>
      <c r="F211" s="221" t="s">
        <v>763</v>
      </c>
      <c r="G211" s="222" t="s">
        <v>350</v>
      </c>
      <c r="H211" s="223">
        <v>4</v>
      </c>
      <c r="I211" s="224"/>
      <c r="J211" s="225">
        <f>ROUND(I211*H211,2)</f>
        <v>0</v>
      </c>
      <c r="K211" s="221" t="s">
        <v>141</v>
      </c>
      <c r="L211" s="45"/>
      <c r="M211" s="226" t="s">
        <v>31</v>
      </c>
      <c r="N211" s="227" t="s">
        <v>50</v>
      </c>
      <c r="O211" s="85"/>
      <c r="P211" s="228">
        <f>O211*H211</f>
        <v>0</v>
      </c>
      <c r="Q211" s="228">
        <v>0.46009</v>
      </c>
      <c r="R211" s="228">
        <f>Q211*H211</f>
        <v>1.84036</v>
      </c>
      <c r="S211" s="228">
        <v>0</v>
      </c>
      <c r="T211" s="229">
        <f>S211*H211</f>
        <v>0</v>
      </c>
      <c r="U211" s="39"/>
      <c r="V211" s="39"/>
      <c r="W211" s="39"/>
      <c r="X211" s="39"/>
      <c r="Y211" s="39"/>
      <c r="Z211" s="39"/>
      <c r="AA211" s="39"/>
      <c r="AB211" s="39"/>
      <c r="AC211" s="39"/>
      <c r="AD211" s="39"/>
      <c r="AE211" s="39"/>
      <c r="AR211" s="230" t="s">
        <v>142</v>
      </c>
      <c r="AT211" s="230" t="s">
        <v>137</v>
      </c>
      <c r="AU211" s="230" t="s">
        <v>89</v>
      </c>
      <c r="AY211" s="18" t="s">
        <v>135</v>
      </c>
      <c r="BE211" s="231">
        <f>IF(N211="základní",J211,0)</f>
        <v>0</v>
      </c>
      <c r="BF211" s="231">
        <f>IF(N211="snížená",J211,0)</f>
        <v>0</v>
      </c>
      <c r="BG211" s="231">
        <f>IF(N211="zákl. přenesená",J211,0)</f>
        <v>0</v>
      </c>
      <c r="BH211" s="231">
        <f>IF(N211="sníž. přenesená",J211,0)</f>
        <v>0</v>
      </c>
      <c r="BI211" s="231">
        <f>IF(N211="nulová",J211,0)</f>
        <v>0</v>
      </c>
      <c r="BJ211" s="18" t="s">
        <v>87</v>
      </c>
      <c r="BK211" s="231">
        <f>ROUND(I211*H211,2)</f>
        <v>0</v>
      </c>
      <c r="BL211" s="18" t="s">
        <v>142</v>
      </c>
      <c r="BM211" s="230" t="s">
        <v>764</v>
      </c>
    </row>
    <row r="212" spans="1:47" s="2" customFormat="1" ht="12">
      <c r="A212" s="39"/>
      <c r="B212" s="40"/>
      <c r="C212" s="41"/>
      <c r="D212" s="232" t="s">
        <v>144</v>
      </c>
      <c r="E212" s="41"/>
      <c r="F212" s="233" t="s">
        <v>761</v>
      </c>
      <c r="G212" s="41"/>
      <c r="H212" s="41"/>
      <c r="I212" s="137"/>
      <c r="J212" s="41"/>
      <c r="K212" s="41"/>
      <c r="L212" s="45"/>
      <c r="M212" s="234"/>
      <c r="N212" s="235"/>
      <c r="O212" s="85"/>
      <c r="P212" s="85"/>
      <c r="Q212" s="85"/>
      <c r="R212" s="85"/>
      <c r="S212" s="85"/>
      <c r="T212" s="86"/>
      <c r="U212" s="39"/>
      <c r="V212" s="39"/>
      <c r="W212" s="39"/>
      <c r="X212" s="39"/>
      <c r="Y212" s="39"/>
      <c r="Z212" s="39"/>
      <c r="AA212" s="39"/>
      <c r="AB212" s="39"/>
      <c r="AC212" s="39"/>
      <c r="AD212" s="39"/>
      <c r="AE212" s="39"/>
      <c r="AT212" s="18" t="s">
        <v>144</v>
      </c>
      <c r="AU212" s="18" t="s">
        <v>89</v>
      </c>
    </row>
    <row r="213" spans="1:51" s="13" customFormat="1" ht="12">
      <c r="A213" s="13"/>
      <c r="B213" s="236"/>
      <c r="C213" s="237"/>
      <c r="D213" s="232" t="s">
        <v>146</v>
      </c>
      <c r="E213" s="238" t="s">
        <v>31</v>
      </c>
      <c r="F213" s="239" t="s">
        <v>142</v>
      </c>
      <c r="G213" s="237"/>
      <c r="H213" s="240">
        <v>4</v>
      </c>
      <c r="I213" s="241"/>
      <c r="J213" s="237"/>
      <c r="K213" s="237"/>
      <c r="L213" s="242"/>
      <c r="M213" s="243"/>
      <c r="N213" s="244"/>
      <c r="O213" s="244"/>
      <c r="P213" s="244"/>
      <c r="Q213" s="244"/>
      <c r="R213" s="244"/>
      <c r="S213" s="244"/>
      <c r="T213" s="245"/>
      <c r="U213" s="13"/>
      <c r="V213" s="13"/>
      <c r="W213" s="13"/>
      <c r="X213" s="13"/>
      <c r="Y213" s="13"/>
      <c r="Z213" s="13"/>
      <c r="AA213" s="13"/>
      <c r="AB213" s="13"/>
      <c r="AC213" s="13"/>
      <c r="AD213" s="13"/>
      <c r="AE213" s="13"/>
      <c r="AT213" s="246" t="s">
        <v>146</v>
      </c>
      <c r="AU213" s="246" t="s">
        <v>89</v>
      </c>
      <c r="AV213" s="13" t="s">
        <v>89</v>
      </c>
      <c r="AW213" s="13" t="s">
        <v>38</v>
      </c>
      <c r="AX213" s="13" t="s">
        <v>79</v>
      </c>
      <c r="AY213" s="246" t="s">
        <v>135</v>
      </c>
    </row>
    <row r="214" spans="1:51" s="15" customFormat="1" ht="12">
      <c r="A214" s="15"/>
      <c r="B214" s="257"/>
      <c r="C214" s="258"/>
      <c r="D214" s="232" t="s">
        <v>146</v>
      </c>
      <c r="E214" s="259" t="s">
        <v>31</v>
      </c>
      <c r="F214" s="260" t="s">
        <v>149</v>
      </c>
      <c r="G214" s="258"/>
      <c r="H214" s="261">
        <v>4</v>
      </c>
      <c r="I214" s="262"/>
      <c r="J214" s="258"/>
      <c r="K214" s="258"/>
      <c r="L214" s="263"/>
      <c r="M214" s="264"/>
      <c r="N214" s="265"/>
      <c r="O214" s="265"/>
      <c r="P214" s="265"/>
      <c r="Q214" s="265"/>
      <c r="R214" s="265"/>
      <c r="S214" s="265"/>
      <c r="T214" s="266"/>
      <c r="U214" s="15"/>
      <c r="V214" s="15"/>
      <c r="W214" s="15"/>
      <c r="X214" s="15"/>
      <c r="Y214" s="15"/>
      <c r="Z214" s="15"/>
      <c r="AA214" s="15"/>
      <c r="AB214" s="15"/>
      <c r="AC214" s="15"/>
      <c r="AD214" s="15"/>
      <c r="AE214" s="15"/>
      <c r="AT214" s="267" t="s">
        <v>146</v>
      </c>
      <c r="AU214" s="267" t="s">
        <v>89</v>
      </c>
      <c r="AV214" s="15" t="s">
        <v>142</v>
      </c>
      <c r="AW214" s="15" t="s">
        <v>38</v>
      </c>
      <c r="AX214" s="15" t="s">
        <v>87</v>
      </c>
      <c r="AY214" s="267" t="s">
        <v>135</v>
      </c>
    </row>
    <row r="215" spans="1:65" s="2" customFormat="1" ht="21.75" customHeight="1">
      <c r="A215" s="39"/>
      <c r="B215" s="40"/>
      <c r="C215" s="219" t="s">
        <v>336</v>
      </c>
      <c r="D215" s="219" t="s">
        <v>137</v>
      </c>
      <c r="E215" s="220" t="s">
        <v>765</v>
      </c>
      <c r="F215" s="221" t="s">
        <v>766</v>
      </c>
      <c r="G215" s="222" t="s">
        <v>350</v>
      </c>
      <c r="H215" s="223">
        <v>1</v>
      </c>
      <c r="I215" s="224"/>
      <c r="J215" s="225">
        <f>ROUND(I215*H215,2)</f>
        <v>0</v>
      </c>
      <c r="K215" s="221" t="s">
        <v>141</v>
      </c>
      <c r="L215" s="45"/>
      <c r="M215" s="226" t="s">
        <v>31</v>
      </c>
      <c r="N215" s="227" t="s">
        <v>50</v>
      </c>
      <c r="O215" s="85"/>
      <c r="P215" s="228">
        <f>O215*H215</f>
        <v>0</v>
      </c>
      <c r="Q215" s="228">
        <v>1.92726</v>
      </c>
      <c r="R215" s="228">
        <f>Q215*H215</f>
        <v>1.92726</v>
      </c>
      <c r="S215" s="228">
        <v>0</v>
      </c>
      <c r="T215" s="229">
        <f>S215*H215</f>
        <v>0</v>
      </c>
      <c r="U215" s="39"/>
      <c r="V215" s="39"/>
      <c r="W215" s="39"/>
      <c r="X215" s="39"/>
      <c r="Y215" s="39"/>
      <c r="Z215" s="39"/>
      <c r="AA215" s="39"/>
      <c r="AB215" s="39"/>
      <c r="AC215" s="39"/>
      <c r="AD215" s="39"/>
      <c r="AE215" s="39"/>
      <c r="AR215" s="230" t="s">
        <v>142</v>
      </c>
      <c r="AT215" s="230" t="s">
        <v>137</v>
      </c>
      <c r="AU215" s="230" t="s">
        <v>89</v>
      </c>
      <c r="AY215" s="18" t="s">
        <v>135</v>
      </c>
      <c r="BE215" s="231">
        <f>IF(N215="základní",J215,0)</f>
        <v>0</v>
      </c>
      <c r="BF215" s="231">
        <f>IF(N215="snížená",J215,0)</f>
        <v>0</v>
      </c>
      <c r="BG215" s="231">
        <f>IF(N215="zákl. přenesená",J215,0)</f>
        <v>0</v>
      </c>
      <c r="BH215" s="231">
        <f>IF(N215="sníž. přenesená",J215,0)</f>
        <v>0</v>
      </c>
      <c r="BI215" s="231">
        <f>IF(N215="nulová",J215,0)</f>
        <v>0</v>
      </c>
      <c r="BJ215" s="18" t="s">
        <v>87</v>
      </c>
      <c r="BK215" s="231">
        <f>ROUND(I215*H215,2)</f>
        <v>0</v>
      </c>
      <c r="BL215" s="18" t="s">
        <v>142</v>
      </c>
      <c r="BM215" s="230" t="s">
        <v>767</v>
      </c>
    </row>
    <row r="216" spans="1:47" s="2" customFormat="1" ht="12">
      <c r="A216" s="39"/>
      <c r="B216" s="40"/>
      <c r="C216" s="41"/>
      <c r="D216" s="232" t="s">
        <v>144</v>
      </c>
      <c r="E216" s="41"/>
      <c r="F216" s="233" t="s">
        <v>768</v>
      </c>
      <c r="G216" s="41"/>
      <c r="H216" s="41"/>
      <c r="I216" s="137"/>
      <c r="J216" s="41"/>
      <c r="K216" s="41"/>
      <c r="L216" s="45"/>
      <c r="M216" s="234"/>
      <c r="N216" s="235"/>
      <c r="O216" s="85"/>
      <c r="P216" s="85"/>
      <c r="Q216" s="85"/>
      <c r="R216" s="85"/>
      <c r="S216" s="85"/>
      <c r="T216" s="86"/>
      <c r="U216" s="39"/>
      <c r="V216" s="39"/>
      <c r="W216" s="39"/>
      <c r="X216" s="39"/>
      <c r="Y216" s="39"/>
      <c r="Z216" s="39"/>
      <c r="AA216" s="39"/>
      <c r="AB216" s="39"/>
      <c r="AC216" s="39"/>
      <c r="AD216" s="39"/>
      <c r="AE216" s="39"/>
      <c r="AT216" s="18" t="s">
        <v>144</v>
      </c>
      <c r="AU216" s="18" t="s">
        <v>89</v>
      </c>
    </row>
    <row r="217" spans="1:51" s="13" customFormat="1" ht="12">
      <c r="A217" s="13"/>
      <c r="B217" s="236"/>
      <c r="C217" s="237"/>
      <c r="D217" s="232" t="s">
        <v>146</v>
      </c>
      <c r="E217" s="238" t="s">
        <v>31</v>
      </c>
      <c r="F217" s="239" t="s">
        <v>87</v>
      </c>
      <c r="G217" s="237"/>
      <c r="H217" s="240">
        <v>1</v>
      </c>
      <c r="I217" s="241"/>
      <c r="J217" s="237"/>
      <c r="K217" s="237"/>
      <c r="L217" s="242"/>
      <c r="M217" s="243"/>
      <c r="N217" s="244"/>
      <c r="O217" s="244"/>
      <c r="P217" s="244"/>
      <c r="Q217" s="244"/>
      <c r="R217" s="244"/>
      <c r="S217" s="244"/>
      <c r="T217" s="245"/>
      <c r="U217" s="13"/>
      <c r="V217" s="13"/>
      <c r="W217" s="13"/>
      <c r="X217" s="13"/>
      <c r="Y217" s="13"/>
      <c r="Z217" s="13"/>
      <c r="AA217" s="13"/>
      <c r="AB217" s="13"/>
      <c r="AC217" s="13"/>
      <c r="AD217" s="13"/>
      <c r="AE217" s="13"/>
      <c r="AT217" s="246" t="s">
        <v>146</v>
      </c>
      <c r="AU217" s="246" t="s">
        <v>89</v>
      </c>
      <c r="AV217" s="13" t="s">
        <v>89</v>
      </c>
      <c r="AW217" s="13" t="s">
        <v>38</v>
      </c>
      <c r="AX217" s="13" t="s">
        <v>79</v>
      </c>
      <c r="AY217" s="246" t="s">
        <v>135</v>
      </c>
    </row>
    <row r="218" spans="1:51" s="14" customFormat="1" ht="12">
      <c r="A218" s="14"/>
      <c r="B218" s="247"/>
      <c r="C218" s="248"/>
      <c r="D218" s="232" t="s">
        <v>146</v>
      </c>
      <c r="E218" s="249" t="s">
        <v>31</v>
      </c>
      <c r="F218" s="250" t="s">
        <v>769</v>
      </c>
      <c r="G218" s="248"/>
      <c r="H218" s="249" t="s">
        <v>31</v>
      </c>
      <c r="I218" s="251"/>
      <c r="J218" s="248"/>
      <c r="K218" s="248"/>
      <c r="L218" s="252"/>
      <c r="M218" s="253"/>
      <c r="N218" s="254"/>
      <c r="O218" s="254"/>
      <c r="P218" s="254"/>
      <c r="Q218" s="254"/>
      <c r="R218" s="254"/>
      <c r="S218" s="254"/>
      <c r="T218" s="255"/>
      <c r="U218" s="14"/>
      <c r="V218" s="14"/>
      <c r="W218" s="14"/>
      <c r="X218" s="14"/>
      <c r="Y218" s="14"/>
      <c r="Z218" s="14"/>
      <c r="AA218" s="14"/>
      <c r="AB218" s="14"/>
      <c r="AC218" s="14"/>
      <c r="AD218" s="14"/>
      <c r="AE218" s="14"/>
      <c r="AT218" s="256" t="s">
        <v>146</v>
      </c>
      <c r="AU218" s="256" t="s">
        <v>89</v>
      </c>
      <c r="AV218" s="14" t="s">
        <v>87</v>
      </c>
      <c r="AW218" s="14" t="s">
        <v>38</v>
      </c>
      <c r="AX218" s="14" t="s">
        <v>79</v>
      </c>
      <c r="AY218" s="256" t="s">
        <v>135</v>
      </c>
    </row>
    <row r="219" spans="1:51" s="15" customFormat="1" ht="12">
      <c r="A219" s="15"/>
      <c r="B219" s="257"/>
      <c r="C219" s="258"/>
      <c r="D219" s="232" t="s">
        <v>146</v>
      </c>
      <c r="E219" s="259" t="s">
        <v>31</v>
      </c>
      <c r="F219" s="260" t="s">
        <v>149</v>
      </c>
      <c r="G219" s="258"/>
      <c r="H219" s="261">
        <v>1</v>
      </c>
      <c r="I219" s="262"/>
      <c r="J219" s="258"/>
      <c r="K219" s="258"/>
      <c r="L219" s="263"/>
      <c r="M219" s="264"/>
      <c r="N219" s="265"/>
      <c r="O219" s="265"/>
      <c r="P219" s="265"/>
      <c r="Q219" s="265"/>
      <c r="R219" s="265"/>
      <c r="S219" s="265"/>
      <c r="T219" s="266"/>
      <c r="U219" s="15"/>
      <c r="V219" s="15"/>
      <c r="W219" s="15"/>
      <c r="X219" s="15"/>
      <c r="Y219" s="15"/>
      <c r="Z219" s="15"/>
      <c r="AA219" s="15"/>
      <c r="AB219" s="15"/>
      <c r="AC219" s="15"/>
      <c r="AD219" s="15"/>
      <c r="AE219" s="15"/>
      <c r="AT219" s="267" t="s">
        <v>146</v>
      </c>
      <c r="AU219" s="267" t="s">
        <v>89</v>
      </c>
      <c r="AV219" s="15" t="s">
        <v>142</v>
      </c>
      <c r="AW219" s="15" t="s">
        <v>38</v>
      </c>
      <c r="AX219" s="15" t="s">
        <v>87</v>
      </c>
      <c r="AY219" s="267" t="s">
        <v>135</v>
      </c>
    </row>
    <row r="220" spans="1:65" s="2" customFormat="1" ht="16.5" customHeight="1">
      <c r="A220" s="39"/>
      <c r="B220" s="40"/>
      <c r="C220" s="268" t="s">
        <v>340</v>
      </c>
      <c r="D220" s="268" t="s">
        <v>185</v>
      </c>
      <c r="E220" s="269" t="s">
        <v>770</v>
      </c>
      <c r="F220" s="270" t="s">
        <v>771</v>
      </c>
      <c r="G220" s="271" t="s">
        <v>350</v>
      </c>
      <c r="H220" s="272">
        <v>1</v>
      </c>
      <c r="I220" s="273"/>
      <c r="J220" s="274">
        <f>ROUND(I220*H220,2)</f>
        <v>0</v>
      </c>
      <c r="K220" s="270" t="s">
        <v>31</v>
      </c>
      <c r="L220" s="275"/>
      <c r="M220" s="276" t="s">
        <v>31</v>
      </c>
      <c r="N220" s="277" t="s">
        <v>50</v>
      </c>
      <c r="O220" s="85"/>
      <c r="P220" s="228">
        <f>O220*H220</f>
        <v>0</v>
      </c>
      <c r="Q220" s="228">
        <v>1.87</v>
      </c>
      <c r="R220" s="228">
        <f>Q220*H220</f>
        <v>1.87</v>
      </c>
      <c r="S220" s="228">
        <v>0</v>
      </c>
      <c r="T220" s="229">
        <f>S220*H220</f>
        <v>0</v>
      </c>
      <c r="U220" s="39"/>
      <c r="V220" s="39"/>
      <c r="W220" s="39"/>
      <c r="X220" s="39"/>
      <c r="Y220" s="39"/>
      <c r="Z220" s="39"/>
      <c r="AA220" s="39"/>
      <c r="AB220" s="39"/>
      <c r="AC220" s="39"/>
      <c r="AD220" s="39"/>
      <c r="AE220" s="39"/>
      <c r="AR220" s="230" t="s">
        <v>184</v>
      </c>
      <c r="AT220" s="230" t="s">
        <v>185</v>
      </c>
      <c r="AU220" s="230" t="s">
        <v>89</v>
      </c>
      <c r="AY220" s="18" t="s">
        <v>135</v>
      </c>
      <c r="BE220" s="231">
        <f>IF(N220="základní",J220,0)</f>
        <v>0</v>
      </c>
      <c r="BF220" s="231">
        <f>IF(N220="snížená",J220,0)</f>
        <v>0</v>
      </c>
      <c r="BG220" s="231">
        <f>IF(N220="zákl. přenesená",J220,0)</f>
        <v>0</v>
      </c>
      <c r="BH220" s="231">
        <f>IF(N220="sníž. přenesená",J220,0)</f>
        <v>0</v>
      </c>
      <c r="BI220" s="231">
        <f>IF(N220="nulová",J220,0)</f>
        <v>0</v>
      </c>
      <c r="BJ220" s="18" t="s">
        <v>87</v>
      </c>
      <c r="BK220" s="231">
        <f>ROUND(I220*H220,2)</f>
        <v>0</v>
      </c>
      <c r="BL220" s="18" t="s">
        <v>142</v>
      </c>
      <c r="BM220" s="230" t="s">
        <v>772</v>
      </c>
    </row>
    <row r="221" spans="1:65" s="2" customFormat="1" ht="16.5" customHeight="1">
      <c r="A221" s="39"/>
      <c r="B221" s="40"/>
      <c r="C221" s="268" t="s">
        <v>347</v>
      </c>
      <c r="D221" s="268" t="s">
        <v>185</v>
      </c>
      <c r="E221" s="269" t="s">
        <v>773</v>
      </c>
      <c r="F221" s="270" t="s">
        <v>774</v>
      </c>
      <c r="G221" s="271" t="s">
        <v>350</v>
      </c>
      <c r="H221" s="272">
        <v>1</v>
      </c>
      <c r="I221" s="273"/>
      <c r="J221" s="274">
        <f>ROUND(I221*H221,2)</f>
        <v>0</v>
      </c>
      <c r="K221" s="270" t="s">
        <v>141</v>
      </c>
      <c r="L221" s="275"/>
      <c r="M221" s="276" t="s">
        <v>31</v>
      </c>
      <c r="N221" s="277" t="s">
        <v>50</v>
      </c>
      <c r="O221" s="85"/>
      <c r="P221" s="228">
        <f>O221*H221</f>
        <v>0</v>
      </c>
      <c r="Q221" s="228">
        <v>0.25</v>
      </c>
      <c r="R221" s="228">
        <f>Q221*H221</f>
        <v>0.25</v>
      </c>
      <c r="S221" s="228">
        <v>0</v>
      </c>
      <c r="T221" s="229">
        <f>S221*H221</f>
        <v>0</v>
      </c>
      <c r="U221" s="39"/>
      <c r="V221" s="39"/>
      <c r="W221" s="39"/>
      <c r="X221" s="39"/>
      <c r="Y221" s="39"/>
      <c r="Z221" s="39"/>
      <c r="AA221" s="39"/>
      <c r="AB221" s="39"/>
      <c r="AC221" s="39"/>
      <c r="AD221" s="39"/>
      <c r="AE221" s="39"/>
      <c r="AR221" s="230" t="s">
        <v>184</v>
      </c>
      <c r="AT221" s="230" t="s">
        <v>185</v>
      </c>
      <c r="AU221" s="230" t="s">
        <v>89</v>
      </c>
      <c r="AY221" s="18" t="s">
        <v>135</v>
      </c>
      <c r="BE221" s="231">
        <f>IF(N221="základní",J221,0)</f>
        <v>0</v>
      </c>
      <c r="BF221" s="231">
        <f>IF(N221="snížená",J221,0)</f>
        <v>0</v>
      </c>
      <c r="BG221" s="231">
        <f>IF(N221="zákl. přenesená",J221,0)</f>
        <v>0</v>
      </c>
      <c r="BH221" s="231">
        <f>IF(N221="sníž. přenesená",J221,0)</f>
        <v>0</v>
      </c>
      <c r="BI221" s="231">
        <f>IF(N221="nulová",J221,0)</f>
        <v>0</v>
      </c>
      <c r="BJ221" s="18" t="s">
        <v>87</v>
      </c>
      <c r="BK221" s="231">
        <f>ROUND(I221*H221,2)</f>
        <v>0</v>
      </c>
      <c r="BL221" s="18" t="s">
        <v>142</v>
      </c>
      <c r="BM221" s="230" t="s">
        <v>775</v>
      </c>
    </row>
    <row r="222" spans="1:65" s="2" customFormat="1" ht="16.5" customHeight="1">
      <c r="A222" s="39"/>
      <c r="B222" s="40"/>
      <c r="C222" s="268" t="s">
        <v>353</v>
      </c>
      <c r="D222" s="268" t="s">
        <v>185</v>
      </c>
      <c r="E222" s="269" t="s">
        <v>776</v>
      </c>
      <c r="F222" s="270" t="s">
        <v>777</v>
      </c>
      <c r="G222" s="271" t="s">
        <v>350</v>
      </c>
      <c r="H222" s="272">
        <v>1</v>
      </c>
      <c r="I222" s="273"/>
      <c r="J222" s="274">
        <f>ROUND(I222*H222,2)</f>
        <v>0</v>
      </c>
      <c r="K222" s="270" t="s">
        <v>141</v>
      </c>
      <c r="L222" s="275"/>
      <c r="M222" s="276" t="s">
        <v>31</v>
      </c>
      <c r="N222" s="277" t="s">
        <v>50</v>
      </c>
      <c r="O222" s="85"/>
      <c r="P222" s="228">
        <f>O222*H222</f>
        <v>0</v>
      </c>
      <c r="Q222" s="228">
        <v>0.449</v>
      </c>
      <c r="R222" s="228">
        <f>Q222*H222</f>
        <v>0.449</v>
      </c>
      <c r="S222" s="228">
        <v>0</v>
      </c>
      <c r="T222" s="229">
        <f>S222*H222</f>
        <v>0</v>
      </c>
      <c r="U222" s="39"/>
      <c r="V222" s="39"/>
      <c r="W222" s="39"/>
      <c r="X222" s="39"/>
      <c r="Y222" s="39"/>
      <c r="Z222" s="39"/>
      <c r="AA222" s="39"/>
      <c r="AB222" s="39"/>
      <c r="AC222" s="39"/>
      <c r="AD222" s="39"/>
      <c r="AE222" s="39"/>
      <c r="AR222" s="230" t="s">
        <v>184</v>
      </c>
      <c r="AT222" s="230" t="s">
        <v>185</v>
      </c>
      <c r="AU222" s="230" t="s">
        <v>89</v>
      </c>
      <c r="AY222" s="18" t="s">
        <v>135</v>
      </c>
      <c r="BE222" s="231">
        <f>IF(N222="základní",J222,0)</f>
        <v>0</v>
      </c>
      <c r="BF222" s="231">
        <f>IF(N222="snížená",J222,0)</f>
        <v>0</v>
      </c>
      <c r="BG222" s="231">
        <f>IF(N222="zákl. přenesená",J222,0)</f>
        <v>0</v>
      </c>
      <c r="BH222" s="231">
        <f>IF(N222="sníž. přenesená",J222,0)</f>
        <v>0</v>
      </c>
      <c r="BI222" s="231">
        <f>IF(N222="nulová",J222,0)</f>
        <v>0</v>
      </c>
      <c r="BJ222" s="18" t="s">
        <v>87</v>
      </c>
      <c r="BK222" s="231">
        <f>ROUND(I222*H222,2)</f>
        <v>0</v>
      </c>
      <c r="BL222" s="18" t="s">
        <v>142</v>
      </c>
      <c r="BM222" s="230" t="s">
        <v>778</v>
      </c>
    </row>
    <row r="223" spans="1:65" s="2" customFormat="1" ht="16.5" customHeight="1">
      <c r="A223" s="39"/>
      <c r="B223" s="40"/>
      <c r="C223" s="268" t="s">
        <v>357</v>
      </c>
      <c r="D223" s="268" t="s">
        <v>185</v>
      </c>
      <c r="E223" s="269" t="s">
        <v>779</v>
      </c>
      <c r="F223" s="270" t="s">
        <v>780</v>
      </c>
      <c r="G223" s="271" t="s">
        <v>350</v>
      </c>
      <c r="H223" s="272">
        <v>1</v>
      </c>
      <c r="I223" s="273"/>
      <c r="J223" s="274">
        <f>ROUND(I223*H223,2)</f>
        <v>0</v>
      </c>
      <c r="K223" s="270" t="s">
        <v>141</v>
      </c>
      <c r="L223" s="275"/>
      <c r="M223" s="276" t="s">
        <v>31</v>
      </c>
      <c r="N223" s="277" t="s">
        <v>50</v>
      </c>
      <c r="O223" s="85"/>
      <c r="P223" s="228">
        <f>O223*H223</f>
        <v>0</v>
      </c>
      <c r="Q223" s="228">
        <v>0.04</v>
      </c>
      <c r="R223" s="228">
        <f>Q223*H223</f>
        <v>0.04</v>
      </c>
      <c r="S223" s="228">
        <v>0</v>
      </c>
      <c r="T223" s="229">
        <f>S223*H223</f>
        <v>0</v>
      </c>
      <c r="U223" s="39"/>
      <c r="V223" s="39"/>
      <c r="W223" s="39"/>
      <c r="X223" s="39"/>
      <c r="Y223" s="39"/>
      <c r="Z223" s="39"/>
      <c r="AA223" s="39"/>
      <c r="AB223" s="39"/>
      <c r="AC223" s="39"/>
      <c r="AD223" s="39"/>
      <c r="AE223" s="39"/>
      <c r="AR223" s="230" t="s">
        <v>184</v>
      </c>
      <c r="AT223" s="230" t="s">
        <v>185</v>
      </c>
      <c r="AU223" s="230" t="s">
        <v>89</v>
      </c>
      <c r="AY223" s="18" t="s">
        <v>135</v>
      </c>
      <c r="BE223" s="231">
        <f>IF(N223="základní",J223,0)</f>
        <v>0</v>
      </c>
      <c r="BF223" s="231">
        <f>IF(N223="snížená",J223,0)</f>
        <v>0</v>
      </c>
      <c r="BG223" s="231">
        <f>IF(N223="zákl. přenesená",J223,0)</f>
        <v>0</v>
      </c>
      <c r="BH223" s="231">
        <f>IF(N223="sníž. přenesená",J223,0)</f>
        <v>0</v>
      </c>
      <c r="BI223" s="231">
        <f>IF(N223="nulová",J223,0)</f>
        <v>0</v>
      </c>
      <c r="BJ223" s="18" t="s">
        <v>87</v>
      </c>
      <c r="BK223" s="231">
        <f>ROUND(I223*H223,2)</f>
        <v>0</v>
      </c>
      <c r="BL223" s="18" t="s">
        <v>142</v>
      </c>
      <c r="BM223" s="230" t="s">
        <v>781</v>
      </c>
    </row>
    <row r="224" spans="1:65" s="2" customFormat="1" ht="16.5" customHeight="1">
      <c r="A224" s="39"/>
      <c r="B224" s="40"/>
      <c r="C224" s="219" t="s">
        <v>361</v>
      </c>
      <c r="D224" s="219" t="s">
        <v>137</v>
      </c>
      <c r="E224" s="220" t="s">
        <v>782</v>
      </c>
      <c r="F224" s="221" t="s">
        <v>783</v>
      </c>
      <c r="G224" s="222" t="s">
        <v>350</v>
      </c>
      <c r="H224" s="223">
        <v>1</v>
      </c>
      <c r="I224" s="224"/>
      <c r="J224" s="225">
        <f>ROUND(I224*H224,2)</f>
        <v>0</v>
      </c>
      <c r="K224" s="221" t="s">
        <v>31</v>
      </c>
      <c r="L224" s="45"/>
      <c r="M224" s="226" t="s">
        <v>31</v>
      </c>
      <c r="N224" s="227" t="s">
        <v>50</v>
      </c>
      <c r="O224" s="85"/>
      <c r="P224" s="228">
        <f>O224*H224</f>
        <v>0</v>
      </c>
      <c r="Q224" s="228">
        <v>1.92726</v>
      </c>
      <c r="R224" s="228">
        <f>Q224*H224</f>
        <v>1.92726</v>
      </c>
      <c r="S224" s="228">
        <v>0</v>
      </c>
      <c r="T224" s="229">
        <f>S224*H224</f>
        <v>0</v>
      </c>
      <c r="U224" s="39"/>
      <c r="V224" s="39"/>
      <c r="W224" s="39"/>
      <c r="X224" s="39"/>
      <c r="Y224" s="39"/>
      <c r="Z224" s="39"/>
      <c r="AA224" s="39"/>
      <c r="AB224" s="39"/>
      <c r="AC224" s="39"/>
      <c r="AD224" s="39"/>
      <c r="AE224" s="39"/>
      <c r="AR224" s="230" t="s">
        <v>142</v>
      </c>
      <c r="AT224" s="230" t="s">
        <v>137</v>
      </c>
      <c r="AU224" s="230" t="s">
        <v>89</v>
      </c>
      <c r="AY224" s="18" t="s">
        <v>135</v>
      </c>
      <c r="BE224" s="231">
        <f>IF(N224="základní",J224,0)</f>
        <v>0</v>
      </c>
      <c r="BF224" s="231">
        <f>IF(N224="snížená",J224,0)</f>
        <v>0</v>
      </c>
      <c r="BG224" s="231">
        <f>IF(N224="zákl. přenesená",J224,0)</f>
        <v>0</v>
      </c>
      <c r="BH224" s="231">
        <f>IF(N224="sníž. přenesená",J224,0)</f>
        <v>0</v>
      </c>
      <c r="BI224" s="231">
        <f>IF(N224="nulová",J224,0)</f>
        <v>0</v>
      </c>
      <c r="BJ224" s="18" t="s">
        <v>87</v>
      </c>
      <c r="BK224" s="231">
        <f>ROUND(I224*H224,2)</f>
        <v>0</v>
      </c>
      <c r="BL224" s="18" t="s">
        <v>142</v>
      </c>
      <c r="BM224" s="230" t="s">
        <v>784</v>
      </c>
    </row>
    <row r="225" spans="1:65" s="2" customFormat="1" ht="21.75" customHeight="1">
      <c r="A225" s="39"/>
      <c r="B225" s="40"/>
      <c r="C225" s="219" t="s">
        <v>365</v>
      </c>
      <c r="D225" s="219" t="s">
        <v>137</v>
      </c>
      <c r="E225" s="220" t="s">
        <v>785</v>
      </c>
      <c r="F225" s="221" t="s">
        <v>786</v>
      </c>
      <c r="G225" s="222" t="s">
        <v>350</v>
      </c>
      <c r="H225" s="223">
        <v>2</v>
      </c>
      <c r="I225" s="224"/>
      <c r="J225" s="225">
        <f>ROUND(I225*H225,2)</f>
        <v>0</v>
      </c>
      <c r="K225" s="221" t="s">
        <v>141</v>
      </c>
      <c r="L225" s="45"/>
      <c r="M225" s="226" t="s">
        <v>31</v>
      </c>
      <c r="N225" s="227" t="s">
        <v>50</v>
      </c>
      <c r="O225" s="85"/>
      <c r="P225" s="228">
        <f>O225*H225</f>
        <v>0</v>
      </c>
      <c r="Q225" s="228">
        <v>0.10762</v>
      </c>
      <c r="R225" s="228">
        <f>Q225*H225</f>
        <v>0.21524</v>
      </c>
      <c r="S225" s="228">
        <v>0</v>
      </c>
      <c r="T225" s="229">
        <f>S225*H225</f>
        <v>0</v>
      </c>
      <c r="U225" s="39"/>
      <c r="V225" s="39"/>
      <c r="W225" s="39"/>
      <c r="X225" s="39"/>
      <c r="Y225" s="39"/>
      <c r="Z225" s="39"/>
      <c r="AA225" s="39"/>
      <c r="AB225" s="39"/>
      <c r="AC225" s="39"/>
      <c r="AD225" s="39"/>
      <c r="AE225" s="39"/>
      <c r="AR225" s="230" t="s">
        <v>142</v>
      </c>
      <c r="AT225" s="230" t="s">
        <v>137</v>
      </c>
      <c r="AU225" s="230" t="s">
        <v>89</v>
      </c>
      <c r="AY225" s="18" t="s">
        <v>135</v>
      </c>
      <c r="BE225" s="231">
        <f>IF(N225="základní",J225,0)</f>
        <v>0</v>
      </c>
      <c r="BF225" s="231">
        <f>IF(N225="snížená",J225,0)</f>
        <v>0</v>
      </c>
      <c r="BG225" s="231">
        <f>IF(N225="zákl. přenesená",J225,0)</f>
        <v>0</v>
      </c>
      <c r="BH225" s="231">
        <f>IF(N225="sníž. přenesená",J225,0)</f>
        <v>0</v>
      </c>
      <c r="BI225" s="231">
        <f>IF(N225="nulová",J225,0)</f>
        <v>0</v>
      </c>
      <c r="BJ225" s="18" t="s">
        <v>87</v>
      </c>
      <c r="BK225" s="231">
        <f>ROUND(I225*H225,2)</f>
        <v>0</v>
      </c>
      <c r="BL225" s="18" t="s">
        <v>142</v>
      </c>
      <c r="BM225" s="230" t="s">
        <v>787</v>
      </c>
    </row>
    <row r="226" spans="1:47" s="2" customFormat="1" ht="12">
      <c r="A226" s="39"/>
      <c r="B226" s="40"/>
      <c r="C226" s="41"/>
      <c r="D226" s="232" t="s">
        <v>144</v>
      </c>
      <c r="E226" s="41"/>
      <c r="F226" s="233" t="s">
        <v>788</v>
      </c>
      <c r="G226" s="41"/>
      <c r="H226" s="41"/>
      <c r="I226" s="137"/>
      <c r="J226" s="41"/>
      <c r="K226" s="41"/>
      <c r="L226" s="45"/>
      <c r="M226" s="234"/>
      <c r="N226" s="235"/>
      <c r="O226" s="85"/>
      <c r="P226" s="85"/>
      <c r="Q226" s="85"/>
      <c r="R226" s="85"/>
      <c r="S226" s="85"/>
      <c r="T226" s="86"/>
      <c r="U226" s="39"/>
      <c r="V226" s="39"/>
      <c r="W226" s="39"/>
      <c r="X226" s="39"/>
      <c r="Y226" s="39"/>
      <c r="Z226" s="39"/>
      <c r="AA226" s="39"/>
      <c r="AB226" s="39"/>
      <c r="AC226" s="39"/>
      <c r="AD226" s="39"/>
      <c r="AE226" s="39"/>
      <c r="AT226" s="18" t="s">
        <v>144</v>
      </c>
      <c r="AU226" s="18" t="s">
        <v>89</v>
      </c>
    </row>
    <row r="227" spans="1:51" s="13" customFormat="1" ht="12">
      <c r="A227" s="13"/>
      <c r="B227" s="236"/>
      <c r="C227" s="237"/>
      <c r="D227" s="232" t="s">
        <v>146</v>
      </c>
      <c r="E227" s="238" t="s">
        <v>31</v>
      </c>
      <c r="F227" s="239" t="s">
        <v>89</v>
      </c>
      <c r="G227" s="237"/>
      <c r="H227" s="240">
        <v>2</v>
      </c>
      <c r="I227" s="241"/>
      <c r="J227" s="237"/>
      <c r="K227" s="237"/>
      <c r="L227" s="242"/>
      <c r="M227" s="243"/>
      <c r="N227" s="244"/>
      <c r="O227" s="244"/>
      <c r="P227" s="244"/>
      <c r="Q227" s="244"/>
      <c r="R227" s="244"/>
      <c r="S227" s="244"/>
      <c r="T227" s="245"/>
      <c r="U227" s="13"/>
      <c r="V227" s="13"/>
      <c r="W227" s="13"/>
      <c r="X227" s="13"/>
      <c r="Y227" s="13"/>
      <c r="Z227" s="13"/>
      <c r="AA227" s="13"/>
      <c r="AB227" s="13"/>
      <c r="AC227" s="13"/>
      <c r="AD227" s="13"/>
      <c r="AE227" s="13"/>
      <c r="AT227" s="246" t="s">
        <v>146</v>
      </c>
      <c r="AU227" s="246" t="s">
        <v>89</v>
      </c>
      <c r="AV227" s="13" t="s">
        <v>89</v>
      </c>
      <c r="AW227" s="13" t="s">
        <v>38</v>
      </c>
      <c r="AX227" s="13" t="s">
        <v>79</v>
      </c>
      <c r="AY227" s="246" t="s">
        <v>135</v>
      </c>
    </row>
    <row r="228" spans="1:51" s="14" customFormat="1" ht="12">
      <c r="A228" s="14"/>
      <c r="B228" s="247"/>
      <c r="C228" s="248"/>
      <c r="D228" s="232" t="s">
        <v>146</v>
      </c>
      <c r="E228" s="249" t="s">
        <v>31</v>
      </c>
      <c r="F228" s="250" t="s">
        <v>789</v>
      </c>
      <c r="G228" s="248"/>
      <c r="H228" s="249" t="s">
        <v>31</v>
      </c>
      <c r="I228" s="251"/>
      <c r="J228" s="248"/>
      <c r="K228" s="248"/>
      <c r="L228" s="252"/>
      <c r="M228" s="253"/>
      <c r="N228" s="254"/>
      <c r="O228" s="254"/>
      <c r="P228" s="254"/>
      <c r="Q228" s="254"/>
      <c r="R228" s="254"/>
      <c r="S228" s="254"/>
      <c r="T228" s="255"/>
      <c r="U228" s="14"/>
      <c r="V228" s="14"/>
      <c r="W228" s="14"/>
      <c r="X228" s="14"/>
      <c r="Y228" s="14"/>
      <c r="Z228" s="14"/>
      <c r="AA228" s="14"/>
      <c r="AB228" s="14"/>
      <c r="AC228" s="14"/>
      <c r="AD228" s="14"/>
      <c r="AE228" s="14"/>
      <c r="AT228" s="256" t="s">
        <v>146</v>
      </c>
      <c r="AU228" s="256" t="s">
        <v>89</v>
      </c>
      <c r="AV228" s="14" t="s">
        <v>87</v>
      </c>
      <c r="AW228" s="14" t="s">
        <v>38</v>
      </c>
      <c r="AX228" s="14" t="s">
        <v>79</v>
      </c>
      <c r="AY228" s="256" t="s">
        <v>135</v>
      </c>
    </row>
    <row r="229" spans="1:51" s="15" customFormat="1" ht="12">
      <c r="A229" s="15"/>
      <c r="B229" s="257"/>
      <c r="C229" s="258"/>
      <c r="D229" s="232" t="s">
        <v>146</v>
      </c>
      <c r="E229" s="259" t="s">
        <v>31</v>
      </c>
      <c r="F229" s="260" t="s">
        <v>149</v>
      </c>
      <c r="G229" s="258"/>
      <c r="H229" s="261">
        <v>2</v>
      </c>
      <c r="I229" s="262"/>
      <c r="J229" s="258"/>
      <c r="K229" s="258"/>
      <c r="L229" s="263"/>
      <c r="M229" s="264"/>
      <c r="N229" s="265"/>
      <c r="O229" s="265"/>
      <c r="P229" s="265"/>
      <c r="Q229" s="265"/>
      <c r="R229" s="265"/>
      <c r="S229" s="265"/>
      <c r="T229" s="266"/>
      <c r="U229" s="15"/>
      <c r="V229" s="15"/>
      <c r="W229" s="15"/>
      <c r="X229" s="15"/>
      <c r="Y229" s="15"/>
      <c r="Z229" s="15"/>
      <c r="AA229" s="15"/>
      <c r="AB229" s="15"/>
      <c r="AC229" s="15"/>
      <c r="AD229" s="15"/>
      <c r="AE229" s="15"/>
      <c r="AT229" s="267" t="s">
        <v>146</v>
      </c>
      <c r="AU229" s="267" t="s">
        <v>89</v>
      </c>
      <c r="AV229" s="15" t="s">
        <v>142</v>
      </c>
      <c r="AW229" s="15" t="s">
        <v>38</v>
      </c>
      <c r="AX229" s="15" t="s">
        <v>87</v>
      </c>
      <c r="AY229" s="267" t="s">
        <v>135</v>
      </c>
    </row>
    <row r="230" spans="1:65" s="2" customFormat="1" ht="21.75" customHeight="1">
      <c r="A230" s="39"/>
      <c r="B230" s="40"/>
      <c r="C230" s="219" t="s">
        <v>369</v>
      </c>
      <c r="D230" s="219" t="s">
        <v>137</v>
      </c>
      <c r="E230" s="220" t="s">
        <v>790</v>
      </c>
      <c r="F230" s="221" t="s">
        <v>791</v>
      </c>
      <c r="G230" s="222" t="s">
        <v>350</v>
      </c>
      <c r="H230" s="223">
        <v>1</v>
      </c>
      <c r="I230" s="224"/>
      <c r="J230" s="225">
        <f>ROUND(I230*H230,2)</f>
        <v>0</v>
      </c>
      <c r="K230" s="221" t="s">
        <v>141</v>
      </c>
      <c r="L230" s="45"/>
      <c r="M230" s="226" t="s">
        <v>31</v>
      </c>
      <c r="N230" s="227" t="s">
        <v>50</v>
      </c>
      <c r="O230" s="85"/>
      <c r="P230" s="228">
        <f>O230*H230</f>
        <v>0</v>
      </c>
      <c r="Q230" s="228">
        <v>0.01212</v>
      </c>
      <c r="R230" s="228">
        <f>Q230*H230</f>
        <v>0.01212</v>
      </c>
      <c r="S230" s="228">
        <v>0</v>
      </c>
      <c r="T230" s="229">
        <f>S230*H230</f>
        <v>0</v>
      </c>
      <c r="U230" s="39"/>
      <c r="V230" s="39"/>
      <c r="W230" s="39"/>
      <c r="X230" s="39"/>
      <c r="Y230" s="39"/>
      <c r="Z230" s="39"/>
      <c r="AA230" s="39"/>
      <c r="AB230" s="39"/>
      <c r="AC230" s="39"/>
      <c r="AD230" s="39"/>
      <c r="AE230" s="39"/>
      <c r="AR230" s="230" t="s">
        <v>142</v>
      </c>
      <c r="AT230" s="230" t="s">
        <v>137</v>
      </c>
      <c r="AU230" s="230" t="s">
        <v>89</v>
      </c>
      <c r="AY230" s="18" t="s">
        <v>135</v>
      </c>
      <c r="BE230" s="231">
        <f>IF(N230="základní",J230,0)</f>
        <v>0</v>
      </c>
      <c r="BF230" s="231">
        <f>IF(N230="snížená",J230,0)</f>
        <v>0</v>
      </c>
      <c r="BG230" s="231">
        <f>IF(N230="zákl. přenesená",J230,0)</f>
        <v>0</v>
      </c>
      <c r="BH230" s="231">
        <f>IF(N230="sníž. přenesená",J230,0)</f>
        <v>0</v>
      </c>
      <c r="BI230" s="231">
        <f>IF(N230="nulová",J230,0)</f>
        <v>0</v>
      </c>
      <c r="BJ230" s="18" t="s">
        <v>87</v>
      </c>
      <c r="BK230" s="231">
        <f>ROUND(I230*H230,2)</f>
        <v>0</v>
      </c>
      <c r="BL230" s="18" t="s">
        <v>142</v>
      </c>
      <c r="BM230" s="230" t="s">
        <v>792</v>
      </c>
    </row>
    <row r="231" spans="1:47" s="2" customFormat="1" ht="12">
      <c r="A231" s="39"/>
      <c r="B231" s="40"/>
      <c r="C231" s="41"/>
      <c r="D231" s="232" t="s">
        <v>144</v>
      </c>
      <c r="E231" s="41"/>
      <c r="F231" s="233" t="s">
        <v>788</v>
      </c>
      <c r="G231" s="41"/>
      <c r="H231" s="41"/>
      <c r="I231" s="137"/>
      <c r="J231" s="41"/>
      <c r="K231" s="41"/>
      <c r="L231" s="45"/>
      <c r="M231" s="234"/>
      <c r="N231" s="235"/>
      <c r="O231" s="85"/>
      <c r="P231" s="85"/>
      <c r="Q231" s="85"/>
      <c r="R231" s="85"/>
      <c r="S231" s="85"/>
      <c r="T231" s="86"/>
      <c r="U231" s="39"/>
      <c r="V231" s="39"/>
      <c r="W231" s="39"/>
      <c r="X231" s="39"/>
      <c r="Y231" s="39"/>
      <c r="Z231" s="39"/>
      <c r="AA231" s="39"/>
      <c r="AB231" s="39"/>
      <c r="AC231" s="39"/>
      <c r="AD231" s="39"/>
      <c r="AE231" s="39"/>
      <c r="AT231" s="18" t="s">
        <v>144</v>
      </c>
      <c r="AU231" s="18" t="s">
        <v>89</v>
      </c>
    </row>
    <row r="232" spans="1:65" s="2" customFormat="1" ht="21.75" customHeight="1">
      <c r="A232" s="39"/>
      <c r="B232" s="40"/>
      <c r="C232" s="219" t="s">
        <v>373</v>
      </c>
      <c r="D232" s="219" t="s">
        <v>137</v>
      </c>
      <c r="E232" s="220" t="s">
        <v>793</v>
      </c>
      <c r="F232" s="221" t="s">
        <v>794</v>
      </c>
      <c r="G232" s="222" t="s">
        <v>350</v>
      </c>
      <c r="H232" s="223">
        <v>1</v>
      </c>
      <c r="I232" s="224"/>
      <c r="J232" s="225">
        <f>ROUND(I232*H232,2)</f>
        <v>0</v>
      </c>
      <c r="K232" s="221" t="s">
        <v>141</v>
      </c>
      <c r="L232" s="45"/>
      <c r="M232" s="226" t="s">
        <v>31</v>
      </c>
      <c r="N232" s="227" t="s">
        <v>50</v>
      </c>
      <c r="O232" s="85"/>
      <c r="P232" s="228">
        <f>O232*H232</f>
        <v>0</v>
      </c>
      <c r="Q232" s="228">
        <v>0.02424</v>
      </c>
      <c r="R232" s="228">
        <f>Q232*H232</f>
        <v>0.02424</v>
      </c>
      <c r="S232" s="228">
        <v>0</v>
      </c>
      <c r="T232" s="229">
        <f>S232*H232</f>
        <v>0</v>
      </c>
      <c r="U232" s="39"/>
      <c r="V232" s="39"/>
      <c r="W232" s="39"/>
      <c r="X232" s="39"/>
      <c r="Y232" s="39"/>
      <c r="Z232" s="39"/>
      <c r="AA232" s="39"/>
      <c r="AB232" s="39"/>
      <c r="AC232" s="39"/>
      <c r="AD232" s="39"/>
      <c r="AE232" s="39"/>
      <c r="AR232" s="230" t="s">
        <v>142</v>
      </c>
      <c r="AT232" s="230" t="s">
        <v>137</v>
      </c>
      <c r="AU232" s="230" t="s">
        <v>89</v>
      </c>
      <c r="AY232" s="18" t="s">
        <v>135</v>
      </c>
      <c r="BE232" s="231">
        <f>IF(N232="základní",J232,0)</f>
        <v>0</v>
      </c>
      <c r="BF232" s="231">
        <f>IF(N232="snížená",J232,0)</f>
        <v>0</v>
      </c>
      <c r="BG232" s="231">
        <f>IF(N232="zákl. přenesená",J232,0)</f>
        <v>0</v>
      </c>
      <c r="BH232" s="231">
        <f>IF(N232="sníž. přenesená",J232,0)</f>
        <v>0</v>
      </c>
      <c r="BI232" s="231">
        <f>IF(N232="nulová",J232,0)</f>
        <v>0</v>
      </c>
      <c r="BJ232" s="18" t="s">
        <v>87</v>
      </c>
      <c r="BK232" s="231">
        <f>ROUND(I232*H232,2)</f>
        <v>0</v>
      </c>
      <c r="BL232" s="18" t="s">
        <v>142</v>
      </c>
      <c r="BM232" s="230" t="s">
        <v>795</v>
      </c>
    </row>
    <row r="233" spans="1:47" s="2" customFormat="1" ht="12">
      <c r="A233" s="39"/>
      <c r="B233" s="40"/>
      <c r="C233" s="41"/>
      <c r="D233" s="232" t="s">
        <v>144</v>
      </c>
      <c r="E233" s="41"/>
      <c r="F233" s="233" t="s">
        <v>788</v>
      </c>
      <c r="G233" s="41"/>
      <c r="H233" s="41"/>
      <c r="I233" s="137"/>
      <c r="J233" s="41"/>
      <c r="K233" s="41"/>
      <c r="L233" s="45"/>
      <c r="M233" s="234"/>
      <c r="N233" s="235"/>
      <c r="O233" s="85"/>
      <c r="P233" s="85"/>
      <c r="Q233" s="85"/>
      <c r="R233" s="85"/>
      <c r="S233" s="85"/>
      <c r="T233" s="86"/>
      <c r="U233" s="39"/>
      <c r="V233" s="39"/>
      <c r="W233" s="39"/>
      <c r="X233" s="39"/>
      <c r="Y233" s="39"/>
      <c r="Z233" s="39"/>
      <c r="AA233" s="39"/>
      <c r="AB233" s="39"/>
      <c r="AC233" s="39"/>
      <c r="AD233" s="39"/>
      <c r="AE233" s="39"/>
      <c r="AT233" s="18" t="s">
        <v>144</v>
      </c>
      <c r="AU233" s="18" t="s">
        <v>89</v>
      </c>
    </row>
    <row r="234" spans="1:65" s="2" customFormat="1" ht="21.75" customHeight="1">
      <c r="A234" s="39"/>
      <c r="B234" s="40"/>
      <c r="C234" s="219" t="s">
        <v>378</v>
      </c>
      <c r="D234" s="219" t="s">
        <v>137</v>
      </c>
      <c r="E234" s="220" t="s">
        <v>796</v>
      </c>
      <c r="F234" s="221" t="s">
        <v>797</v>
      </c>
      <c r="G234" s="222" t="s">
        <v>350</v>
      </c>
      <c r="H234" s="223">
        <v>1</v>
      </c>
      <c r="I234" s="224"/>
      <c r="J234" s="225">
        <f>ROUND(I234*H234,2)</f>
        <v>0</v>
      </c>
      <c r="K234" s="221" t="s">
        <v>141</v>
      </c>
      <c r="L234" s="45"/>
      <c r="M234" s="226" t="s">
        <v>31</v>
      </c>
      <c r="N234" s="227" t="s">
        <v>50</v>
      </c>
      <c r="O234" s="85"/>
      <c r="P234" s="228">
        <f>O234*H234</f>
        <v>0</v>
      </c>
      <c r="Q234" s="228">
        <v>0</v>
      </c>
      <c r="R234" s="228">
        <f>Q234*H234</f>
        <v>0</v>
      </c>
      <c r="S234" s="228">
        <v>0</v>
      </c>
      <c r="T234" s="229">
        <f>S234*H234</f>
        <v>0</v>
      </c>
      <c r="U234" s="39"/>
      <c r="V234" s="39"/>
      <c r="W234" s="39"/>
      <c r="X234" s="39"/>
      <c r="Y234" s="39"/>
      <c r="Z234" s="39"/>
      <c r="AA234" s="39"/>
      <c r="AB234" s="39"/>
      <c r="AC234" s="39"/>
      <c r="AD234" s="39"/>
      <c r="AE234" s="39"/>
      <c r="AR234" s="230" t="s">
        <v>142</v>
      </c>
      <c r="AT234" s="230" t="s">
        <v>137</v>
      </c>
      <c r="AU234" s="230" t="s">
        <v>89</v>
      </c>
      <c r="AY234" s="18" t="s">
        <v>135</v>
      </c>
      <c r="BE234" s="231">
        <f>IF(N234="základní",J234,0)</f>
        <v>0</v>
      </c>
      <c r="BF234" s="231">
        <f>IF(N234="snížená",J234,0)</f>
        <v>0</v>
      </c>
      <c r="BG234" s="231">
        <f>IF(N234="zákl. přenesená",J234,0)</f>
        <v>0</v>
      </c>
      <c r="BH234" s="231">
        <f>IF(N234="sníž. přenesená",J234,0)</f>
        <v>0</v>
      </c>
      <c r="BI234" s="231">
        <f>IF(N234="nulová",J234,0)</f>
        <v>0</v>
      </c>
      <c r="BJ234" s="18" t="s">
        <v>87</v>
      </c>
      <c r="BK234" s="231">
        <f>ROUND(I234*H234,2)</f>
        <v>0</v>
      </c>
      <c r="BL234" s="18" t="s">
        <v>142</v>
      </c>
      <c r="BM234" s="230" t="s">
        <v>798</v>
      </c>
    </row>
    <row r="235" spans="1:47" s="2" customFormat="1" ht="12">
      <c r="A235" s="39"/>
      <c r="B235" s="40"/>
      <c r="C235" s="41"/>
      <c r="D235" s="232" t="s">
        <v>144</v>
      </c>
      <c r="E235" s="41"/>
      <c r="F235" s="233" t="s">
        <v>788</v>
      </c>
      <c r="G235" s="41"/>
      <c r="H235" s="41"/>
      <c r="I235" s="137"/>
      <c r="J235" s="41"/>
      <c r="K235" s="41"/>
      <c r="L235" s="45"/>
      <c r="M235" s="234"/>
      <c r="N235" s="235"/>
      <c r="O235" s="85"/>
      <c r="P235" s="85"/>
      <c r="Q235" s="85"/>
      <c r="R235" s="85"/>
      <c r="S235" s="85"/>
      <c r="T235" s="86"/>
      <c r="U235" s="39"/>
      <c r="V235" s="39"/>
      <c r="W235" s="39"/>
      <c r="X235" s="39"/>
      <c r="Y235" s="39"/>
      <c r="Z235" s="39"/>
      <c r="AA235" s="39"/>
      <c r="AB235" s="39"/>
      <c r="AC235" s="39"/>
      <c r="AD235" s="39"/>
      <c r="AE235" s="39"/>
      <c r="AT235" s="18" t="s">
        <v>144</v>
      </c>
      <c r="AU235" s="18" t="s">
        <v>89</v>
      </c>
    </row>
    <row r="236" spans="1:65" s="2" customFormat="1" ht="21.75" customHeight="1">
      <c r="A236" s="39"/>
      <c r="B236" s="40"/>
      <c r="C236" s="219" t="s">
        <v>283</v>
      </c>
      <c r="D236" s="219" t="s">
        <v>137</v>
      </c>
      <c r="E236" s="220" t="s">
        <v>799</v>
      </c>
      <c r="F236" s="221" t="s">
        <v>800</v>
      </c>
      <c r="G236" s="222" t="s">
        <v>350</v>
      </c>
      <c r="H236" s="223">
        <v>2</v>
      </c>
      <c r="I236" s="224"/>
      <c r="J236" s="225">
        <f>ROUND(I236*H236,2)</f>
        <v>0</v>
      </c>
      <c r="K236" s="221" t="s">
        <v>141</v>
      </c>
      <c r="L236" s="45"/>
      <c r="M236" s="226" t="s">
        <v>31</v>
      </c>
      <c r="N236" s="227" t="s">
        <v>50</v>
      </c>
      <c r="O236" s="85"/>
      <c r="P236" s="228">
        <f>O236*H236</f>
        <v>0</v>
      </c>
      <c r="Q236" s="228">
        <v>0.24542</v>
      </c>
      <c r="R236" s="228">
        <f>Q236*H236</f>
        <v>0.49084</v>
      </c>
      <c r="S236" s="228">
        <v>0</v>
      </c>
      <c r="T236" s="229">
        <f>S236*H236</f>
        <v>0</v>
      </c>
      <c r="U236" s="39"/>
      <c r="V236" s="39"/>
      <c r="W236" s="39"/>
      <c r="X236" s="39"/>
      <c r="Y236" s="39"/>
      <c r="Z236" s="39"/>
      <c r="AA236" s="39"/>
      <c r="AB236" s="39"/>
      <c r="AC236" s="39"/>
      <c r="AD236" s="39"/>
      <c r="AE236" s="39"/>
      <c r="AR236" s="230" t="s">
        <v>142</v>
      </c>
      <c r="AT236" s="230" t="s">
        <v>137</v>
      </c>
      <c r="AU236" s="230" t="s">
        <v>89</v>
      </c>
      <c r="AY236" s="18" t="s">
        <v>135</v>
      </c>
      <c r="BE236" s="231">
        <f>IF(N236="základní",J236,0)</f>
        <v>0</v>
      </c>
      <c r="BF236" s="231">
        <f>IF(N236="snížená",J236,0)</f>
        <v>0</v>
      </c>
      <c r="BG236" s="231">
        <f>IF(N236="zákl. přenesená",J236,0)</f>
        <v>0</v>
      </c>
      <c r="BH236" s="231">
        <f>IF(N236="sníž. přenesená",J236,0)</f>
        <v>0</v>
      </c>
      <c r="BI236" s="231">
        <f>IF(N236="nulová",J236,0)</f>
        <v>0</v>
      </c>
      <c r="BJ236" s="18" t="s">
        <v>87</v>
      </c>
      <c r="BK236" s="231">
        <f>ROUND(I236*H236,2)</f>
        <v>0</v>
      </c>
      <c r="BL236" s="18" t="s">
        <v>142</v>
      </c>
      <c r="BM236" s="230" t="s">
        <v>801</v>
      </c>
    </row>
    <row r="237" spans="1:47" s="2" customFormat="1" ht="12">
      <c r="A237" s="39"/>
      <c r="B237" s="40"/>
      <c r="C237" s="41"/>
      <c r="D237" s="232" t="s">
        <v>144</v>
      </c>
      <c r="E237" s="41"/>
      <c r="F237" s="233" t="s">
        <v>788</v>
      </c>
      <c r="G237" s="41"/>
      <c r="H237" s="41"/>
      <c r="I237" s="137"/>
      <c r="J237" s="41"/>
      <c r="K237" s="41"/>
      <c r="L237" s="45"/>
      <c r="M237" s="234"/>
      <c r="N237" s="235"/>
      <c r="O237" s="85"/>
      <c r="P237" s="85"/>
      <c r="Q237" s="85"/>
      <c r="R237" s="85"/>
      <c r="S237" s="85"/>
      <c r="T237" s="86"/>
      <c r="U237" s="39"/>
      <c r="V237" s="39"/>
      <c r="W237" s="39"/>
      <c r="X237" s="39"/>
      <c r="Y237" s="39"/>
      <c r="Z237" s="39"/>
      <c r="AA237" s="39"/>
      <c r="AB237" s="39"/>
      <c r="AC237" s="39"/>
      <c r="AD237" s="39"/>
      <c r="AE237" s="39"/>
      <c r="AT237" s="18" t="s">
        <v>144</v>
      </c>
      <c r="AU237" s="18" t="s">
        <v>89</v>
      </c>
    </row>
    <row r="238" spans="1:65" s="2" customFormat="1" ht="16.5" customHeight="1">
      <c r="A238" s="39"/>
      <c r="B238" s="40"/>
      <c r="C238" s="219" t="s">
        <v>386</v>
      </c>
      <c r="D238" s="219" t="s">
        <v>137</v>
      </c>
      <c r="E238" s="220" t="s">
        <v>802</v>
      </c>
      <c r="F238" s="221" t="s">
        <v>803</v>
      </c>
      <c r="G238" s="222" t="s">
        <v>350</v>
      </c>
      <c r="H238" s="223">
        <v>2</v>
      </c>
      <c r="I238" s="224"/>
      <c r="J238" s="225">
        <f>ROUND(I238*H238,2)</f>
        <v>0</v>
      </c>
      <c r="K238" s="221" t="s">
        <v>141</v>
      </c>
      <c r="L238" s="45"/>
      <c r="M238" s="226" t="s">
        <v>31</v>
      </c>
      <c r="N238" s="227" t="s">
        <v>50</v>
      </c>
      <c r="O238" s="85"/>
      <c r="P238" s="228">
        <f>O238*H238</f>
        <v>0</v>
      </c>
      <c r="Q238" s="228">
        <v>0.21734</v>
      </c>
      <c r="R238" s="228">
        <f>Q238*H238</f>
        <v>0.43468</v>
      </c>
      <c r="S238" s="228">
        <v>0</v>
      </c>
      <c r="T238" s="229">
        <f>S238*H238</f>
        <v>0</v>
      </c>
      <c r="U238" s="39"/>
      <c r="V238" s="39"/>
      <c r="W238" s="39"/>
      <c r="X238" s="39"/>
      <c r="Y238" s="39"/>
      <c r="Z238" s="39"/>
      <c r="AA238" s="39"/>
      <c r="AB238" s="39"/>
      <c r="AC238" s="39"/>
      <c r="AD238" s="39"/>
      <c r="AE238" s="39"/>
      <c r="AR238" s="230" t="s">
        <v>142</v>
      </c>
      <c r="AT238" s="230" t="s">
        <v>137</v>
      </c>
      <c r="AU238" s="230" t="s">
        <v>89</v>
      </c>
      <c r="AY238" s="18" t="s">
        <v>135</v>
      </c>
      <c r="BE238" s="231">
        <f>IF(N238="základní",J238,0)</f>
        <v>0</v>
      </c>
      <c r="BF238" s="231">
        <f>IF(N238="snížená",J238,0)</f>
        <v>0</v>
      </c>
      <c r="BG238" s="231">
        <f>IF(N238="zákl. přenesená",J238,0)</f>
        <v>0</v>
      </c>
      <c r="BH238" s="231">
        <f>IF(N238="sníž. přenesená",J238,0)</f>
        <v>0</v>
      </c>
      <c r="BI238" s="231">
        <f>IF(N238="nulová",J238,0)</f>
        <v>0</v>
      </c>
      <c r="BJ238" s="18" t="s">
        <v>87</v>
      </c>
      <c r="BK238" s="231">
        <f>ROUND(I238*H238,2)</f>
        <v>0</v>
      </c>
      <c r="BL238" s="18" t="s">
        <v>142</v>
      </c>
      <c r="BM238" s="230" t="s">
        <v>804</v>
      </c>
    </row>
    <row r="239" spans="1:47" s="2" customFormat="1" ht="12">
      <c r="A239" s="39"/>
      <c r="B239" s="40"/>
      <c r="C239" s="41"/>
      <c r="D239" s="232" t="s">
        <v>144</v>
      </c>
      <c r="E239" s="41"/>
      <c r="F239" s="233" t="s">
        <v>805</v>
      </c>
      <c r="G239" s="41"/>
      <c r="H239" s="41"/>
      <c r="I239" s="137"/>
      <c r="J239" s="41"/>
      <c r="K239" s="41"/>
      <c r="L239" s="45"/>
      <c r="M239" s="234"/>
      <c r="N239" s="235"/>
      <c r="O239" s="85"/>
      <c r="P239" s="85"/>
      <c r="Q239" s="85"/>
      <c r="R239" s="85"/>
      <c r="S239" s="85"/>
      <c r="T239" s="86"/>
      <c r="U239" s="39"/>
      <c r="V239" s="39"/>
      <c r="W239" s="39"/>
      <c r="X239" s="39"/>
      <c r="Y239" s="39"/>
      <c r="Z239" s="39"/>
      <c r="AA239" s="39"/>
      <c r="AB239" s="39"/>
      <c r="AC239" s="39"/>
      <c r="AD239" s="39"/>
      <c r="AE239" s="39"/>
      <c r="AT239" s="18" t="s">
        <v>144</v>
      </c>
      <c r="AU239" s="18" t="s">
        <v>89</v>
      </c>
    </row>
    <row r="240" spans="1:51" s="13" customFormat="1" ht="12">
      <c r="A240" s="13"/>
      <c r="B240" s="236"/>
      <c r="C240" s="237"/>
      <c r="D240" s="232" t="s">
        <v>146</v>
      </c>
      <c r="E240" s="238" t="s">
        <v>31</v>
      </c>
      <c r="F240" s="239" t="s">
        <v>89</v>
      </c>
      <c r="G240" s="237"/>
      <c r="H240" s="240">
        <v>2</v>
      </c>
      <c r="I240" s="241"/>
      <c r="J240" s="237"/>
      <c r="K240" s="237"/>
      <c r="L240" s="242"/>
      <c r="M240" s="243"/>
      <c r="N240" s="244"/>
      <c r="O240" s="244"/>
      <c r="P240" s="244"/>
      <c r="Q240" s="244"/>
      <c r="R240" s="244"/>
      <c r="S240" s="244"/>
      <c r="T240" s="245"/>
      <c r="U240" s="13"/>
      <c r="V240" s="13"/>
      <c r="W240" s="13"/>
      <c r="X240" s="13"/>
      <c r="Y240" s="13"/>
      <c r="Z240" s="13"/>
      <c r="AA240" s="13"/>
      <c r="AB240" s="13"/>
      <c r="AC240" s="13"/>
      <c r="AD240" s="13"/>
      <c r="AE240" s="13"/>
      <c r="AT240" s="246" t="s">
        <v>146</v>
      </c>
      <c r="AU240" s="246" t="s">
        <v>89</v>
      </c>
      <c r="AV240" s="13" t="s">
        <v>89</v>
      </c>
      <c r="AW240" s="13" t="s">
        <v>38</v>
      </c>
      <c r="AX240" s="13" t="s">
        <v>79</v>
      </c>
      <c r="AY240" s="246" t="s">
        <v>135</v>
      </c>
    </row>
    <row r="241" spans="1:51" s="15" customFormat="1" ht="12">
      <c r="A241" s="15"/>
      <c r="B241" s="257"/>
      <c r="C241" s="258"/>
      <c r="D241" s="232" t="s">
        <v>146</v>
      </c>
      <c r="E241" s="259" t="s">
        <v>31</v>
      </c>
      <c r="F241" s="260" t="s">
        <v>149</v>
      </c>
      <c r="G241" s="258"/>
      <c r="H241" s="261">
        <v>2</v>
      </c>
      <c r="I241" s="262"/>
      <c r="J241" s="258"/>
      <c r="K241" s="258"/>
      <c r="L241" s="263"/>
      <c r="M241" s="264"/>
      <c r="N241" s="265"/>
      <c r="O241" s="265"/>
      <c r="P241" s="265"/>
      <c r="Q241" s="265"/>
      <c r="R241" s="265"/>
      <c r="S241" s="265"/>
      <c r="T241" s="266"/>
      <c r="U241" s="15"/>
      <c r="V241" s="15"/>
      <c r="W241" s="15"/>
      <c r="X241" s="15"/>
      <c r="Y241" s="15"/>
      <c r="Z241" s="15"/>
      <c r="AA241" s="15"/>
      <c r="AB241" s="15"/>
      <c r="AC241" s="15"/>
      <c r="AD241" s="15"/>
      <c r="AE241" s="15"/>
      <c r="AT241" s="267" t="s">
        <v>146</v>
      </c>
      <c r="AU241" s="267" t="s">
        <v>89</v>
      </c>
      <c r="AV241" s="15" t="s">
        <v>142</v>
      </c>
      <c r="AW241" s="15" t="s">
        <v>38</v>
      </c>
      <c r="AX241" s="15" t="s">
        <v>87</v>
      </c>
      <c r="AY241" s="267" t="s">
        <v>135</v>
      </c>
    </row>
    <row r="242" spans="1:65" s="2" customFormat="1" ht="16.5" customHeight="1">
      <c r="A242" s="39"/>
      <c r="B242" s="40"/>
      <c r="C242" s="268" t="s">
        <v>392</v>
      </c>
      <c r="D242" s="268" t="s">
        <v>185</v>
      </c>
      <c r="E242" s="269" t="s">
        <v>806</v>
      </c>
      <c r="F242" s="270" t="s">
        <v>807</v>
      </c>
      <c r="G242" s="271" t="s">
        <v>350</v>
      </c>
      <c r="H242" s="272">
        <v>2</v>
      </c>
      <c r="I242" s="273"/>
      <c r="J242" s="274">
        <f>ROUND(I242*H242,2)</f>
        <v>0</v>
      </c>
      <c r="K242" s="270" t="s">
        <v>141</v>
      </c>
      <c r="L242" s="275"/>
      <c r="M242" s="276" t="s">
        <v>31</v>
      </c>
      <c r="N242" s="277" t="s">
        <v>50</v>
      </c>
      <c r="O242" s="85"/>
      <c r="P242" s="228">
        <f>O242*H242</f>
        <v>0</v>
      </c>
      <c r="Q242" s="228">
        <v>0.046</v>
      </c>
      <c r="R242" s="228">
        <f>Q242*H242</f>
        <v>0.092</v>
      </c>
      <c r="S242" s="228">
        <v>0</v>
      </c>
      <c r="T242" s="229">
        <f>S242*H242</f>
        <v>0</v>
      </c>
      <c r="U242" s="39"/>
      <c r="V242" s="39"/>
      <c r="W242" s="39"/>
      <c r="X242" s="39"/>
      <c r="Y242" s="39"/>
      <c r="Z242" s="39"/>
      <c r="AA242" s="39"/>
      <c r="AB242" s="39"/>
      <c r="AC242" s="39"/>
      <c r="AD242" s="39"/>
      <c r="AE242" s="39"/>
      <c r="AR242" s="230" t="s">
        <v>184</v>
      </c>
      <c r="AT242" s="230" t="s">
        <v>185</v>
      </c>
      <c r="AU242" s="230" t="s">
        <v>89</v>
      </c>
      <c r="AY242" s="18" t="s">
        <v>135</v>
      </c>
      <c r="BE242" s="231">
        <f>IF(N242="základní",J242,0)</f>
        <v>0</v>
      </c>
      <c r="BF242" s="231">
        <f>IF(N242="snížená",J242,0)</f>
        <v>0</v>
      </c>
      <c r="BG242" s="231">
        <f>IF(N242="zákl. přenesená",J242,0)</f>
        <v>0</v>
      </c>
      <c r="BH242" s="231">
        <f>IF(N242="sníž. přenesená",J242,0)</f>
        <v>0</v>
      </c>
      <c r="BI242" s="231">
        <f>IF(N242="nulová",J242,0)</f>
        <v>0</v>
      </c>
      <c r="BJ242" s="18" t="s">
        <v>87</v>
      </c>
      <c r="BK242" s="231">
        <f>ROUND(I242*H242,2)</f>
        <v>0</v>
      </c>
      <c r="BL242" s="18" t="s">
        <v>142</v>
      </c>
      <c r="BM242" s="230" t="s">
        <v>808</v>
      </c>
    </row>
    <row r="243" spans="1:65" s="2" customFormat="1" ht="16.5" customHeight="1">
      <c r="A243" s="39"/>
      <c r="B243" s="40"/>
      <c r="C243" s="219" t="s">
        <v>401</v>
      </c>
      <c r="D243" s="219" t="s">
        <v>137</v>
      </c>
      <c r="E243" s="220" t="s">
        <v>809</v>
      </c>
      <c r="F243" s="221" t="s">
        <v>810</v>
      </c>
      <c r="G243" s="222" t="s">
        <v>350</v>
      </c>
      <c r="H243" s="223">
        <v>4</v>
      </c>
      <c r="I243" s="224"/>
      <c r="J243" s="225">
        <f>ROUND(I243*H243,2)</f>
        <v>0</v>
      </c>
      <c r="K243" s="221" t="s">
        <v>141</v>
      </c>
      <c r="L243" s="45"/>
      <c r="M243" s="226" t="s">
        <v>31</v>
      </c>
      <c r="N243" s="227" t="s">
        <v>50</v>
      </c>
      <c r="O243" s="85"/>
      <c r="P243" s="228">
        <f>O243*H243</f>
        <v>0</v>
      </c>
      <c r="Q243" s="228">
        <v>0.21734</v>
      </c>
      <c r="R243" s="228">
        <f>Q243*H243</f>
        <v>0.86936</v>
      </c>
      <c r="S243" s="228">
        <v>0</v>
      </c>
      <c r="T243" s="229">
        <f>S243*H243</f>
        <v>0</v>
      </c>
      <c r="U243" s="39"/>
      <c r="V243" s="39"/>
      <c r="W243" s="39"/>
      <c r="X243" s="39"/>
      <c r="Y243" s="39"/>
      <c r="Z243" s="39"/>
      <c r="AA243" s="39"/>
      <c r="AB243" s="39"/>
      <c r="AC243" s="39"/>
      <c r="AD243" s="39"/>
      <c r="AE243" s="39"/>
      <c r="AR243" s="230" t="s">
        <v>142</v>
      </c>
      <c r="AT243" s="230" t="s">
        <v>137</v>
      </c>
      <c r="AU243" s="230" t="s">
        <v>89</v>
      </c>
      <c r="AY243" s="18" t="s">
        <v>135</v>
      </c>
      <c r="BE243" s="231">
        <f>IF(N243="základní",J243,0)</f>
        <v>0</v>
      </c>
      <c r="BF243" s="231">
        <f>IF(N243="snížená",J243,0)</f>
        <v>0</v>
      </c>
      <c r="BG243" s="231">
        <f>IF(N243="zákl. přenesená",J243,0)</f>
        <v>0</v>
      </c>
      <c r="BH243" s="231">
        <f>IF(N243="sníž. přenesená",J243,0)</f>
        <v>0</v>
      </c>
      <c r="BI243" s="231">
        <f>IF(N243="nulová",J243,0)</f>
        <v>0</v>
      </c>
      <c r="BJ243" s="18" t="s">
        <v>87</v>
      </c>
      <c r="BK243" s="231">
        <f>ROUND(I243*H243,2)</f>
        <v>0</v>
      </c>
      <c r="BL243" s="18" t="s">
        <v>142</v>
      </c>
      <c r="BM243" s="230" t="s">
        <v>811</v>
      </c>
    </row>
    <row r="244" spans="1:47" s="2" customFormat="1" ht="12">
      <c r="A244" s="39"/>
      <c r="B244" s="40"/>
      <c r="C244" s="41"/>
      <c r="D244" s="232" t="s">
        <v>144</v>
      </c>
      <c r="E244" s="41"/>
      <c r="F244" s="233" t="s">
        <v>805</v>
      </c>
      <c r="G244" s="41"/>
      <c r="H244" s="41"/>
      <c r="I244" s="137"/>
      <c r="J244" s="41"/>
      <c r="K244" s="41"/>
      <c r="L244" s="45"/>
      <c r="M244" s="234"/>
      <c r="N244" s="235"/>
      <c r="O244" s="85"/>
      <c r="P244" s="85"/>
      <c r="Q244" s="85"/>
      <c r="R244" s="85"/>
      <c r="S244" s="85"/>
      <c r="T244" s="86"/>
      <c r="U244" s="39"/>
      <c r="V244" s="39"/>
      <c r="W244" s="39"/>
      <c r="X244" s="39"/>
      <c r="Y244" s="39"/>
      <c r="Z244" s="39"/>
      <c r="AA244" s="39"/>
      <c r="AB244" s="39"/>
      <c r="AC244" s="39"/>
      <c r="AD244" s="39"/>
      <c r="AE244" s="39"/>
      <c r="AT244" s="18" t="s">
        <v>144</v>
      </c>
      <c r="AU244" s="18" t="s">
        <v>89</v>
      </c>
    </row>
    <row r="245" spans="1:51" s="13" customFormat="1" ht="12">
      <c r="A245" s="13"/>
      <c r="B245" s="236"/>
      <c r="C245" s="237"/>
      <c r="D245" s="232" t="s">
        <v>146</v>
      </c>
      <c r="E245" s="238" t="s">
        <v>31</v>
      </c>
      <c r="F245" s="239" t="s">
        <v>142</v>
      </c>
      <c r="G245" s="237"/>
      <c r="H245" s="240">
        <v>4</v>
      </c>
      <c r="I245" s="241"/>
      <c r="J245" s="237"/>
      <c r="K245" s="237"/>
      <c r="L245" s="242"/>
      <c r="M245" s="243"/>
      <c r="N245" s="244"/>
      <c r="O245" s="244"/>
      <c r="P245" s="244"/>
      <c r="Q245" s="244"/>
      <c r="R245" s="244"/>
      <c r="S245" s="244"/>
      <c r="T245" s="245"/>
      <c r="U245" s="13"/>
      <c r="V245" s="13"/>
      <c r="W245" s="13"/>
      <c r="X245" s="13"/>
      <c r="Y245" s="13"/>
      <c r="Z245" s="13"/>
      <c r="AA245" s="13"/>
      <c r="AB245" s="13"/>
      <c r="AC245" s="13"/>
      <c r="AD245" s="13"/>
      <c r="AE245" s="13"/>
      <c r="AT245" s="246" t="s">
        <v>146</v>
      </c>
      <c r="AU245" s="246" t="s">
        <v>89</v>
      </c>
      <c r="AV245" s="13" t="s">
        <v>89</v>
      </c>
      <c r="AW245" s="13" t="s">
        <v>38</v>
      </c>
      <c r="AX245" s="13" t="s">
        <v>79</v>
      </c>
      <c r="AY245" s="246" t="s">
        <v>135</v>
      </c>
    </row>
    <row r="246" spans="1:51" s="15" customFormat="1" ht="12">
      <c r="A246" s="15"/>
      <c r="B246" s="257"/>
      <c r="C246" s="258"/>
      <c r="D246" s="232" t="s">
        <v>146</v>
      </c>
      <c r="E246" s="259" t="s">
        <v>31</v>
      </c>
      <c r="F246" s="260" t="s">
        <v>149</v>
      </c>
      <c r="G246" s="258"/>
      <c r="H246" s="261">
        <v>4</v>
      </c>
      <c r="I246" s="262"/>
      <c r="J246" s="258"/>
      <c r="K246" s="258"/>
      <c r="L246" s="263"/>
      <c r="M246" s="264"/>
      <c r="N246" s="265"/>
      <c r="O246" s="265"/>
      <c r="P246" s="265"/>
      <c r="Q246" s="265"/>
      <c r="R246" s="265"/>
      <c r="S246" s="265"/>
      <c r="T246" s="266"/>
      <c r="U246" s="15"/>
      <c r="V246" s="15"/>
      <c r="W246" s="15"/>
      <c r="X246" s="15"/>
      <c r="Y246" s="15"/>
      <c r="Z246" s="15"/>
      <c r="AA246" s="15"/>
      <c r="AB246" s="15"/>
      <c r="AC246" s="15"/>
      <c r="AD246" s="15"/>
      <c r="AE246" s="15"/>
      <c r="AT246" s="267" t="s">
        <v>146</v>
      </c>
      <c r="AU246" s="267" t="s">
        <v>89</v>
      </c>
      <c r="AV246" s="15" t="s">
        <v>142</v>
      </c>
      <c r="AW246" s="15" t="s">
        <v>38</v>
      </c>
      <c r="AX246" s="15" t="s">
        <v>87</v>
      </c>
      <c r="AY246" s="267" t="s">
        <v>135</v>
      </c>
    </row>
    <row r="247" spans="1:65" s="2" customFormat="1" ht="16.5" customHeight="1">
      <c r="A247" s="39"/>
      <c r="B247" s="40"/>
      <c r="C247" s="268" t="s">
        <v>405</v>
      </c>
      <c r="D247" s="268" t="s">
        <v>185</v>
      </c>
      <c r="E247" s="269" t="s">
        <v>812</v>
      </c>
      <c r="F247" s="270" t="s">
        <v>813</v>
      </c>
      <c r="G247" s="271" t="s">
        <v>350</v>
      </c>
      <c r="H247" s="272">
        <v>4</v>
      </c>
      <c r="I247" s="273"/>
      <c r="J247" s="274">
        <f>ROUND(I247*H247,2)</f>
        <v>0</v>
      </c>
      <c r="K247" s="270" t="s">
        <v>141</v>
      </c>
      <c r="L247" s="275"/>
      <c r="M247" s="276" t="s">
        <v>31</v>
      </c>
      <c r="N247" s="277" t="s">
        <v>50</v>
      </c>
      <c r="O247" s="85"/>
      <c r="P247" s="228">
        <f>O247*H247</f>
        <v>0</v>
      </c>
      <c r="Q247" s="228">
        <v>0.165</v>
      </c>
      <c r="R247" s="228">
        <f>Q247*H247</f>
        <v>0.66</v>
      </c>
      <c r="S247" s="228">
        <v>0</v>
      </c>
      <c r="T247" s="229">
        <f>S247*H247</f>
        <v>0</v>
      </c>
      <c r="U247" s="39"/>
      <c r="V247" s="39"/>
      <c r="W247" s="39"/>
      <c r="X247" s="39"/>
      <c r="Y247" s="39"/>
      <c r="Z247" s="39"/>
      <c r="AA247" s="39"/>
      <c r="AB247" s="39"/>
      <c r="AC247" s="39"/>
      <c r="AD247" s="39"/>
      <c r="AE247" s="39"/>
      <c r="AR247" s="230" t="s">
        <v>184</v>
      </c>
      <c r="AT247" s="230" t="s">
        <v>185</v>
      </c>
      <c r="AU247" s="230" t="s">
        <v>89</v>
      </c>
      <c r="AY247" s="18" t="s">
        <v>135</v>
      </c>
      <c r="BE247" s="231">
        <f>IF(N247="základní",J247,0)</f>
        <v>0</v>
      </c>
      <c r="BF247" s="231">
        <f>IF(N247="snížená",J247,0)</f>
        <v>0</v>
      </c>
      <c r="BG247" s="231">
        <f>IF(N247="zákl. přenesená",J247,0)</f>
        <v>0</v>
      </c>
      <c r="BH247" s="231">
        <f>IF(N247="sníž. přenesená",J247,0)</f>
        <v>0</v>
      </c>
      <c r="BI247" s="231">
        <f>IF(N247="nulová",J247,0)</f>
        <v>0</v>
      </c>
      <c r="BJ247" s="18" t="s">
        <v>87</v>
      </c>
      <c r="BK247" s="231">
        <f>ROUND(I247*H247,2)</f>
        <v>0</v>
      </c>
      <c r="BL247" s="18" t="s">
        <v>142</v>
      </c>
      <c r="BM247" s="230" t="s">
        <v>814</v>
      </c>
    </row>
    <row r="248" spans="1:65" s="2" customFormat="1" ht="16.5" customHeight="1">
      <c r="A248" s="39"/>
      <c r="B248" s="40"/>
      <c r="C248" s="219" t="s">
        <v>408</v>
      </c>
      <c r="D248" s="219" t="s">
        <v>137</v>
      </c>
      <c r="E248" s="220" t="s">
        <v>815</v>
      </c>
      <c r="F248" s="221" t="s">
        <v>816</v>
      </c>
      <c r="G248" s="222" t="s">
        <v>152</v>
      </c>
      <c r="H248" s="223">
        <v>11.365</v>
      </c>
      <c r="I248" s="224"/>
      <c r="J248" s="225">
        <f>ROUND(I248*H248,2)</f>
        <v>0</v>
      </c>
      <c r="K248" s="221" t="s">
        <v>141</v>
      </c>
      <c r="L248" s="45"/>
      <c r="M248" s="226" t="s">
        <v>31</v>
      </c>
      <c r="N248" s="227" t="s">
        <v>50</v>
      </c>
      <c r="O248" s="85"/>
      <c r="P248" s="228">
        <f>O248*H248</f>
        <v>0</v>
      </c>
      <c r="Q248" s="228">
        <v>0</v>
      </c>
      <c r="R248" s="228">
        <f>Q248*H248</f>
        <v>0</v>
      </c>
      <c r="S248" s="228">
        <v>0</v>
      </c>
      <c r="T248" s="229">
        <f>S248*H248</f>
        <v>0</v>
      </c>
      <c r="U248" s="39"/>
      <c r="V248" s="39"/>
      <c r="W248" s="39"/>
      <c r="X248" s="39"/>
      <c r="Y248" s="39"/>
      <c r="Z248" s="39"/>
      <c r="AA248" s="39"/>
      <c r="AB248" s="39"/>
      <c r="AC248" s="39"/>
      <c r="AD248" s="39"/>
      <c r="AE248" s="39"/>
      <c r="AR248" s="230" t="s">
        <v>142</v>
      </c>
      <c r="AT248" s="230" t="s">
        <v>137</v>
      </c>
      <c r="AU248" s="230" t="s">
        <v>89</v>
      </c>
      <c r="AY248" s="18" t="s">
        <v>135</v>
      </c>
      <c r="BE248" s="231">
        <f>IF(N248="základní",J248,0)</f>
        <v>0</v>
      </c>
      <c r="BF248" s="231">
        <f>IF(N248="snížená",J248,0)</f>
        <v>0</v>
      </c>
      <c r="BG248" s="231">
        <f>IF(N248="zákl. přenesená",J248,0)</f>
        <v>0</v>
      </c>
      <c r="BH248" s="231">
        <f>IF(N248="sníž. přenesená",J248,0)</f>
        <v>0</v>
      </c>
      <c r="BI248" s="231">
        <f>IF(N248="nulová",J248,0)</f>
        <v>0</v>
      </c>
      <c r="BJ248" s="18" t="s">
        <v>87</v>
      </c>
      <c r="BK248" s="231">
        <f>ROUND(I248*H248,2)</f>
        <v>0</v>
      </c>
      <c r="BL248" s="18" t="s">
        <v>142</v>
      </c>
      <c r="BM248" s="230" t="s">
        <v>817</v>
      </c>
    </row>
    <row r="249" spans="1:47" s="2" customFormat="1" ht="12">
      <c r="A249" s="39"/>
      <c r="B249" s="40"/>
      <c r="C249" s="41"/>
      <c r="D249" s="232" t="s">
        <v>144</v>
      </c>
      <c r="E249" s="41"/>
      <c r="F249" s="233" t="s">
        <v>818</v>
      </c>
      <c r="G249" s="41"/>
      <c r="H249" s="41"/>
      <c r="I249" s="137"/>
      <c r="J249" s="41"/>
      <c r="K249" s="41"/>
      <c r="L249" s="45"/>
      <c r="M249" s="234"/>
      <c r="N249" s="235"/>
      <c r="O249" s="85"/>
      <c r="P249" s="85"/>
      <c r="Q249" s="85"/>
      <c r="R249" s="85"/>
      <c r="S249" s="85"/>
      <c r="T249" s="86"/>
      <c r="U249" s="39"/>
      <c r="V249" s="39"/>
      <c r="W249" s="39"/>
      <c r="X249" s="39"/>
      <c r="Y249" s="39"/>
      <c r="Z249" s="39"/>
      <c r="AA249" s="39"/>
      <c r="AB249" s="39"/>
      <c r="AC249" s="39"/>
      <c r="AD249" s="39"/>
      <c r="AE249" s="39"/>
      <c r="AT249" s="18" t="s">
        <v>144</v>
      </c>
      <c r="AU249" s="18" t="s">
        <v>89</v>
      </c>
    </row>
    <row r="250" spans="1:51" s="13" customFormat="1" ht="12">
      <c r="A250" s="13"/>
      <c r="B250" s="236"/>
      <c r="C250" s="237"/>
      <c r="D250" s="232" t="s">
        <v>146</v>
      </c>
      <c r="E250" s="238" t="s">
        <v>31</v>
      </c>
      <c r="F250" s="239" t="s">
        <v>819</v>
      </c>
      <c r="G250" s="237"/>
      <c r="H250" s="240">
        <v>11.365</v>
      </c>
      <c r="I250" s="241"/>
      <c r="J250" s="237"/>
      <c r="K250" s="237"/>
      <c r="L250" s="242"/>
      <c r="M250" s="243"/>
      <c r="N250" s="244"/>
      <c r="O250" s="244"/>
      <c r="P250" s="244"/>
      <c r="Q250" s="244"/>
      <c r="R250" s="244"/>
      <c r="S250" s="244"/>
      <c r="T250" s="245"/>
      <c r="U250" s="13"/>
      <c r="V250" s="13"/>
      <c r="W250" s="13"/>
      <c r="X250" s="13"/>
      <c r="Y250" s="13"/>
      <c r="Z250" s="13"/>
      <c r="AA250" s="13"/>
      <c r="AB250" s="13"/>
      <c r="AC250" s="13"/>
      <c r="AD250" s="13"/>
      <c r="AE250" s="13"/>
      <c r="AT250" s="246" t="s">
        <v>146</v>
      </c>
      <c r="AU250" s="246" t="s">
        <v>89</v>
      </c>
      <c r="AV250" s="13" t="s">
        <v>89</v>
      </c>
      <c r="AW250" s="13" t="s">
        <v>38</v>
      </c>
      <c r="AX250" s="13" t="s">
        <v>79</v>
      </c>
      <c r="AY250" s="246" t="s">
        <v>135</v>
      </c>
    </row>
    <row r="251" spans="1:51" s="15" customFormat="1" ht="12">
      <c r="A251" s="15"/>
      <c r="B251" s="257"/>
      <c r="C251" s="258"/>
      <c r="D251" s="232" t="s">
        <v>146</v>
      </c>
      <c r="E251" s="259" t="s">
        <v>31</v>
      </c>
      <c r="F251" s="260" t="s">
        <v>149</v>
      </c>
      <c r="G251" s="258"/>
      <c r="H251" s="261">
        <v>11.365</v>
      </c>
      <c r="I251" s="262"/>
      <c r="J251" s="258"/>
      <c r="K251" s="258"/>
      <c r="L251" s="263"/>
      <c r="M251" s="264"/>
      <c r="N251" s="265"/>
      <c r="O251" s="265"/>
      <c r="P251" s="265"/>
      <c r="Q251" s="265"/>
      <c r="R251" s="265"/>
      <c r="S251" s="265"/>
      <c r="T251" s="266"/>
      <c r="U251" s="15"/>
      <c r="V251" s="15"/>
      <c r="W251" s="15"/>
      <c r="X251" s="15"/>
      <c r="Y251" s="15"/>
      <c r="Z251" s="15"/>
      <c r="AA251" s="15"/>
      <c r="AB251" s="15"/>
      <c r="AC251" s="15"/>
      <c r="AD251" s="15"/>
      <c r="AE251" s="15"/>
      <c r="AT251" s="267" t="s">
        <v>146</v>
      </c>
      <c r="AU251" s="267" t="s">
        <v>89</v>
      </c>
      <c r="AV251" s="15" t="s">
        <v>142</v>
      </c>
      <c r="AW251" s="15" t="s">
        <v>38</v>
      </c>
      <c r="AX251" s="15" t="s">
        <v>87</v>
      </c>
      <c r="AY251" s="267" t="s">
        <v>135</v>
      </c>
    </row>
    <row r="252" spans="1:63" s="12" customFormat="1" ht="22.8" customHeight="1">
      <c r="A252" s="12"/>
      <c r="B252" s="203"/>
      <c r="C252" s="204"/>
      <c r="D252" s="205" t="s">
        <v>78</v>
      </c>
      <c r="E252" s="217" t="s">
        <v>620</v>
      </c>
      <c r="F252" s="217" t="s">
        <v>621</v>
      </c>
      <c r="G252" s="204"/>
      <c r="H252" s="204"/>
      <c r="I252" s="207"/>
      <c r="J252" s="218">
        <f>BK252</f>
        <v>0</v>
      </c>
      <c r="K252" s="204"/>
      <c r="L252" s="209"/>
      <c r="M252" s="210"/>
      <c r="N252" s="211"/>
      <c r="O252" s="211"/>
      <c r="P252" s="212">
        <f>SUM(P253:P256)</f>
        <v>0</v>
      </c>
      <c r="Q252" s="211"/>
      <c r="R252" s="212">
        <f>SUM(R253:R256)</f>
        <v>0</v>
      </c>
      <c r="S252" s="211"/>
      <c r="T252" s="213">
        <f>SUM(T253:T256)</f>
        <v>0</v>
      </c>
      <c r="U252" s="12"/>
      <c r="V252" s="12"/>
      <c r="W252" s="12"/>
      <c r="X252" s="12"/>
      <c r="Y252" s="12"/>
      <c r="Z252" s="12"/>
      <c r="AA252" s="12"/>
      <c r="AB252" s="12"/>
      <c r="AC252" s="12"/>
      <c r="AD252" s="12"/>
      <c r="AE252" s="12"/>
      <c r="AR252" s="214" t="s">
        <v>87</v>
      </c>
      <c r="AT252" s="215" t="s">
        <v>78</v>
      </c>
      <c r="AU252" s="215" t="s">
        <v>87</v>
      </c>
      <c r="AY252" s="214" t="s">
        <v>135</v>
      </c>
      <c r="BK252" s="216">
        <f>SUM(BK253:BK256)</f>
        <v>0</v>
      </c>
    </row>
    <row r="253" spans="1:65" s="2" customFormat="1" ht="21.75" customHeight="1">
      <c r="A253" s="39"/>
      <c r="B253" s="40"/>
      <c r="C253" s="219" t="s">
        <v>412</v>
      </c>
      <c r="D253" s="219" t="s">
        <v>137</v>
      </c>
      <c r="E253" s="220" t="s">
        <v>820</v>
      </c>
      <c r="F253" s="221" t="s">
        <v>821</v>
      </c>
      <c r="G253" s="222" t="s">
        <v>188</v>
      </c>
      <c r="H253" s="223">
        <v>170.095</v>
      </c>
      <c r="I253" s="224"/>
      <c r="J253" s="225">
        <f>ROUND(I253*H253,2)</f>
        <v>0</v>
      </c>
      <c r="K253" s="221" t="s">
        <v>141</v>
      </c>
      <c r="L253" s="45"/>
      <c r="M253" s="226" t="s">
        <v>31</v>
      </c>
      <c r="N253" s="227" t="s">
        <v>50</v>
      </c>
      <c r="O253" s="85"/>
      <c r="P253" s="228">
        <f>O253*H253</f>
        <v>0</v>
      </c>
      <c r="Q253" s="228">
        <v>0</v>
      </c>
      <c r="R253" s="228">
        <f>Q253*H253</f>
        <v>0</v>
      </c>
      <c r="S253" s="228">
        <v>0</v>
      </c>
      <c r="T253" s="229">
        <f>S253*H253</f>
        <v>0</v>
      </c>
      <c r="U253" s="39"/>
      <c r="V253" s="39"/>
      <c r="W253" s="39"/>
      <c r="X253" s="39"/>
      <c r="Y253" s="39"/>
      <c r="Z253" s="39"/>
      <c r="AA253" s="39"/>
      <c r="AB253" s="39"/>
      <c r="AC253" s="39"/>
      <c r="AD253" s="39"/>
      <c r="AE253" s="39"/>
      <c r="AR253" s="230" t="s">
        <v>142</v>
      </c>
      <c r="AT253" s="230" t="s">
        <v>137</v>
      </c>
      <c r="AU253" s="230" t="s">
        <v>89</v>
      </c>
      <c r="AY253" s="18" t="s">
        <v>135</v>
      </c>
      <c r="BE253" s="231">
        <f>IF(N253="základní",J253,0)</f>
        <v>0</v>
      </c>
      <c r="BF253" s="231">
        <f>IF(N253="snížená",J253,0)</f>
        <v>0</v>
      </c>
      <c r="BG253" s="231">
        <f>IF(N253="zákl. přenesená",J253,0)</f>
        <v>0</v>
      </c>
      <c r="BH253" s="231">
        <f>IF(N253="sníž. přenesená",J253,0)</f>
        <v>0</v>
      </c>
      <c r="BI253" s="231">
        <f>IF(N253="nulová",J253,0)</f>
        <v>0</v>
      </c>
      <c r="BJ253" s="18" t="s">
        <v>87</v>
      </c>
      <c r="BK253" s="231">
        <f>ROUND(I253*H253,2)</f>
        <v>0</v>
      </c>
      <c r="BL253" s="18" t="s">
        <v>142</v>
      </c>
      <c r="BM253" s="230" t="s">
        <v>822</v>
      </c>
    </row>
    <row r="254" spans="1:47" s="2" customFormat="1" ht="12">
      <c r="A254" s="39"/>
      <c r="B254" s="40"/>
      <c r="C254" s="41"/>
      <c r="D254" s="232" t="s">
        <v>144</v>
      </c>
      <c r="E254" s="41"/>
      <c r="F254" s="233" t="s">
        <v>823</v>
      </c>
      <c r="G254" s="41"/>
      <c r="H254" s="41"/>
      <c r="I254" s="137"/>
      <c r="J254" s="41"/>
      <c r="K254" s="41"/>
      <c r="L254" s="45"/>
      <c r="M254" s="234"/>
      <c r="N254" s="235"/>
      <c r="O254" s="85"/>
      <c r="P254" s="85"/>
      <c r="Q254" s="85"/>
      <c r="R254" s="85"/>
      <c r="S254" s="85"/>
      <c r="T254" s="86"/>
      <c r="U254" s="39"/>
      <c r="V254" s="39"/>
      <c r="W254" s="39"/>
      <c r="X254" s="39"/>
      <c r="Y254" s="39"/>
      <c r="Z254" s="39"/>
      <c r="AA254" s="39"/>
      <c r="AB254" s="39"/>
      <c r="AC254" s="39"/>
      <c r="AD254" s="39"/>
      <c r="AE254" s="39"/>
      <c r="AT254" s="18" t="s">
        <v>144</v>
      </c>
      <c r="AU254" s="18" t="s">
        <v>89</v>
      </c>
    </row>
    <row r="255" spans="1:65" s="2" customFormat="1" ht="21.75" customHeight="1">
      <c r="A255" s="39"/>
      <c r="B255" s="40"/>
      <c r="C255" s="219" t="s">
        <v>427</v>
      </c>
      <c r="D255" s="219" t="s">
        <v>137</v>
      </c>
      <c r="E255" s="220" t="s">
        <v>824</v>
      </c>
      <c r="F255" s="221" t="s">
        <v>825</v>
      </c>
      <c r="G255" s="222" t="s">
        <v>188</v>
      </c>
      <c r="H255" s="223">
        <v>170.095</v>
      </c>
      <c r="I255" s="224"/>
      <c r="J255" s="225">
        <f>ROUND(I255*H255,2)</f>
        <v>0</v>
      </c>
      <c r="K255" s="221" t="s">
        <v>141</v>
      </c>
      <c r="L255" s="45"/>
      <c r="M255" s="226" t="s">
        <v>31</v>
      </c>
      <c r="N255" s="227" t="s">
        <v>50</v>
      </c>
      <c r="O255" s="85"/>
      <c r="P255" s="228">
        <f>O255*H255</f>
        <v>0</v>
      </c>
      <c r="Q255" s="228">
        <v>0</v>
      </c>
      <c r="R255" s="228">
        <f>Q255*H255</f>
        <v>0</v>
      </c>
      <c r="S255" s="228">
        <v>0</v>
      </c>
      <c r="T255" s="229">
        <f>S255*H255</f>
        <v>0</v>
      </c>
      <c r="U255" s="39"/>
      <c r="V255" s="39"/>
      <c r="W255" s="39"/>
      <c r="X255" s="39"/>
      <c r="Y255" s="39"/>
      <c r="Z255" s="39"/>
      <c r="AA255" s="39"/>
      <c r="AB255" s="39"/>
      <c r="AC255" s="39"/>
      <c r="AD255" s="39"/>
      <c r="AE255" s="39"/>
      <c r="AR255" s="230" t="s">
        <v>142</v>
      </c>
      <c r="AT255" s="230" t="s">
        <v>137</v>
      </c>
      <c r="AU255" s="230" t="s">
        <v>89</v>
      </c>
      <c r="AY255" s="18" t="s">
        <v>135</v>
      </c>
      <c r="BE255" s="231">
        <f>IF(N255="základní",J255,0)</f>
        <v>0</v>
      </c>
      <c r="BF255" s="231">
        <f>IF(N255="snížená",J255,0)</f>
        <v>0</v>
      </c>
      <c r="BG255" s="231">
        <f>IF(N255="zákl. přenesená",J255,0)</f>
        <v>0</v>
      </c>
      <c r="BH255" s="231">
        <f>IF(N255="sníž. přenesená",J255,0)</f>
        <v>0</v>
      </c>
      <c r="BI255" s="231">
        <f>IF(N255="nulová",J255,0)</f>
        <v>0</v>
      </c>
      <c r="BJ255" s="18" t="s">
        <v>87</v>
      </c>
      <c r="BK255" s="231">
        <f>ROUND(I255*H255,2)</f>
        <v>0</v>
      </c>
      <c r="BL255" s="18" t="s">
        <v>142</v>
      </c>
      <c r="BM255" s="230" t="s">
        <v>826</v>
      </c>
    </row>
    <row r="256" spans="1:47" s="2" customFormat="1" ht="12">
      <c r="A256" s="39"/>
      <c r="B256" s="40"/>
      <c r="C256" s="41"/>
      <c r="D256" s="232" t="s">
        <v>144</v>
      </c>
      <c r="E256" s="41"/>
      <c r="F256" s="233" t="s">
        <v>823</v>
      </c>
      <c r="G256" s="41"/>
      <c r="H256" s="41"/>
      <c r="I256" s="137"/>
      <c r="J256" s="41"/>
      <c r="K256" s="41"/>
      <c r="L256" s="45"/>
      <c r="M256" s="278"/>
      <c r="N256" s="279"/>
      <c r="O256" s="280"/>
      <c r="P256" s="280"/>
      <c r="Q256" s="280"/>
      <c r="R256" s="280"/>
      <c r="S256" s="280"/>
      <c r="T256" s="281"/>
      <c r="U256" s="39"/>
      <c r="V256" s="39"/>
      <c r="W256" s="39"/>
      <c r="X256" s="39"/>
      <c r="Y256" s="39"/>
      <c r="Z256" s="39"/>
      <c r="AA256" s="39"/>
      <c r="AB256" s="39"/>
      <c r="AC256" s="39"/>
      <c r="AD256" s="39"/>
      <c r="AE256" s="39"/>
      <c r="AT256" s="18" t="s">
        <v>144</v>
      </c>
      <c r="AU256" s="18" t="s">
        <v>89</v>
      </c>
    </row>
    <row r="257" spans="1:31" s="2" customFormat="1" ht="6.95" customHeight="1">
      <c r="A257" s="39"/>
      <c r="B257" s="60"/>
      <c r="C257" s="61"/>
      <c r="D257" s="61"/>
      <c r="E257" s="61"/>
      <c r="F257" s="61"/>
      <c r="G257" s="61"/>
      <c r="H257" s="61"/>
      <c r="I257" s="167"/>
      <c r="J257" s="61"/>
      <c r="K257" s="61"/>
      <c r="L257" s="45"/>
      <c r="M257" s="39"/>
      <c r="O257" s="39"/>
      <c r="P257" s="39"/>
      <c r="Q257" s="39"/>
      <c r="R257" s="39"/>
      <c r="S257" s="39"/>
      <c r="T257" s="39"/>
      <c r="U257" s="39"/>
      <c r="V257" s="39"/>
      <c r="W257" s="39"/>
      <c r="X257" s="39"/>
      <c r="Y257" s="39"/>
      <c r="Z257" s="39"/>
      <c r="AA257" s="39"/>
      <c r="AB257" s="39"/>
      <c r="AC257" s="39"/>
      <c r="AD257" s="39"/>
      <c r="AE257" s="39"/>
    </row>
  </sheetData>
  <sheetProtection password="CC35" sheet="1" objects="1" scenarios="1" formatColumns="0" formatRows="0" autoFilter="0"/>
  <autoFilter ref="C85:K256"/>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6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95</v>
      </c>
    </row>
    <row r="3" spans="2:46" s="1" customFormat="1" ht="6.95" customHeight="1">
      <c r="B3" s="130"/>
      <c r="C3" s="131"/>
      <c r="D3" s="131"/>
      <c r="E3" s="131"/>
      <c r="F3" s="131"/>
      <c r="G3" s="131"/>
      <c r="H3" s="131"/>
      <c r="I3" s="132"/>
      <c r="J3" s="131"/>
      <c r="K3" s="131"/>
      <c r="L3" s="21"/>
      <c r="AT3" s="18" t="s">
        <v>89</v>
      </c>
    </row>
    <row r="4" spans="2:46" s="1" customFormat="1" ht="24.95" customHeight="1">
      <c r="B4" s="21"/>
      <c r="D4" s="133" t="s">
        <v>105</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 xml:space="preserve">Rekonstrukce autocvičiště na dopravní hřiště a autocviciště ,  Kralovice I.Etapa</v>
      </c>
      <c r="F7" s="135"/>
      <c r="G7" s="135"/>
      <c r="H7" s="135"/>
      <c r="I7" s="129"/>
      <c r="L7" s="21"/>
    </row>
    <row r="8" spans="1:31" s="2" customFormat="1" ht="12" customHeight="1">
      <c r="A8" s="39"/>
      <c r="B8" s="45"/>
      <c r="C8" s="39"/>
      <c r="D8" s="135" t="s">
        <v>106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827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25. 9. 2020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26</v>
      </c>
      <c r="E14" s="39"/>
      <c r="F14" s="39"/>
      <c r="G14" s="39"/>
      <c r="H14" s="39"/>
      <c r="I14" s="141" t="s">
        <v>27</v>
      </c>
      <c r="J14" s="140" t="s">
        <v>31</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29</v>
      </c>
      <c r="F15" s="39"/>
      <c r="G15" s="39"/>
      <c r="H15" s="39"/>
      <c r="I15" s="141" t="s">
        <v>30</v>
      </c>
      <c r="J15" s="140" t="s">
        <v>31</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32</v>
      </c>
      <c r="E17" s="39"/>
      <c r="F17" s="39"/>
      <c r="G17" s="39"/>
      <c r="H17" s="39"/>
      <c r="I17" s="141" t="s">
        <v>27</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30</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34</v>
      </c>
      <c r="E20" s="39"/>
      <c r="F20" s="39"/>
      <c r="G20" s="39"/>
      <c r="H20" s="39"/>
      <c r="I20" s="141" t="s">
        <v>27</v>
      </c>
      <c r="J20" s="140" t="s">
        <v>31</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36</v>
      </c>
      <c r="F21" s="39"/>
      <c r="G21" s="39"/>
      <c r="H21" s="39"/>
      <c r="I21" s="141" t="s">
        <v>30</v>
      </c>
      <c r="J21" s="140" t="s">
        <v>31</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39</v>
      </c>
      <c r="E23" s="39"/>
      <c r="F23" s="39"/>
      <c r="G23" s="39"/>
      <c r="H23" s="39"/>
      <c r="I23" s="141" t="s">
        <v>27</v>
      </c>
      <c r="J23" s="140" t="s">
        <v>40</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30</v>
      </c>
      <c r="J24" s="140" t="s">
        <v>42</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31</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45</v>
      </c>
      <c r="E30" s="39"/>
      <c r="F30" s="39"/>
      <c r="G30" s="39"/>
      <c r="H30" s="39"/>
      <c r="I30" s="137"/>
      <c r="J30" s="151">
        <f>ROUND(J85,2)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47</v>
      </c>
      <c r="G32" s="39"/>
      <c r="H32" s="39"/>
      <c r="I32" s="153" t="s">
        <v>46</v>
      </c>
      <c r="J32" s="152" t="s">
        <v>48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49</v>
      </c>
      <c r="E33" s="135" t="s">
        <v>50</v>
      </c>
      <c r="F33" s="155">
        <f>ROUND((SUM(BE85:BE161)),2)</f>
        <v>0</v>
      </c>
      <c r="G33" s="39"/>
      <c r="H33" s="39"/>
      <c r="I33" s="156">
        <v>0.21</v>
      </c>
      <c r="J33" s="155">
        <f>ROUND(((SUM(BE85:BE161))*I33),2)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51</v>
      </c>
      <c r="F34" s="155">
        <f>ROUND((SUM(BF85:BF161)),2)</f>
        <v>0</v>
      </c>
      <c r="G34" s="39"/>
      <c r="H34" s="39"/>
      <c r="I34" s="156">
        <v>0.15</v>
      </c>
      <c r="J34" s="155">
        <f>ROUND(((SUM(BF85:BF161))*I34),2)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52</v>
      </c>
      <c r="F35" s="155">
        <f>ROUND((SUM(BG85:BG161)),2)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53</v>
      </c>
      <c r="F36" s="155">
        <f>ROUND((SUM(BH85:BH161)),2)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54</v>
      </c>
      <c r="F37" s="155">
        <f>ROUND((SUM(BI85:BI161)),2)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55</v>
      </c>
      <c r="E39" s="159"/>
      <c r="F39" s="159"/>
      <c r="G39" s="160" t="s">
        <v>56</v>
      </c>
      <c r="H39" s="161" t="s">
        <v>57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 xml:space="preserve">Rekonstrukce autocvičiště na dopravní hřiště a autocviciště ,  Kralovice I.Etapa</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SK3206 - SO 402 Světelná signalizace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 xml:space="preserve"> </v>
      </c>
      <c r="G52" s="41"/>
      <c r="H52" s="41"/>
      <c r="I52" s="141" t="s">
        <v>24</v>
      </c>
      <c r="J52" s="73" t="str">
        <f>IF(J12="","",J12)</f>
        <v>25. 9. 2020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26</v>
      </c>
      <c r="D54" s="41"/>
      <c r="E54" s="41"/>
      <c r="F54" s="28" t="str">
        <f>E15</f>
        <v>Město Kralovice</v>
      </c>
      <c r="G54" s="41"/>
      <c r="H54" s="41"/>
      <c r="I54" s="141" t="s">
        <v>34</v>
      </c>
      <c r="J54" s="37" t="str">
        <f>E21</f>
        <v>Projekční kancelář Ing.Škubalová</v>
      </c>
      <c r="K54" s="41"/>
      <c r="L54" s="138"/>
      <c r="S54" s="39"/>
      <c r="T54" s="39"/>
      <c r="U54" s="39"/>
      <c r="V54" s="39"/>
      <c r="W54" s="39"/>
      <c r="X54" s="39"/>
      <c r="Y54" s="39"/>
      <c r="Z54" s="39"/>
      <c r="AA54" s="39"/>
      <c r="AB54" s="39"/>
      <c r="AC54" s="39"/>
      <c r="AD54" s="39"/>
      <c r="AE54" s="39"/>
    </row>
    <row r="55" spans="1:31" s="2" customFormat="1" ht="15.15" customHeight="1">
      <c r="A55" s="39"/>
      <c r="B55" s="40"/>
      <c r="C55" s="33" t="s">
        <v>32</v>
      </c>
      <c r="D55" s="41"/>
      <c r="E55" s="41"/>
      <c r="F55" s="28" t="str">
        <f>IF(E18="","",E18)</f>
        <v>Vyplň údaj</v>
      </c>
      <c r="G55" s="41"/>
      <c r="H55" s="41"/>
      <c r="I55" s="141" t="s">
        <v>39</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109</v>
      </c>
      <c r="D57" s="173"/>
      <c r="E57" s="173"/>
      <c r="F57" s="173"/>
      <c r="G57" s="173"/>
      <c r="H57" s="173"/>
      <c r="I57" s="174"/>
      <c r="J57" s="175" t="s">
        <v>110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77</v>
      </c>
      <c r="D59" s="41"/>
      <c r="E59" s="41"/>
      <c r="F59" s="41"/>
      <c r="G59" s="41"/>
      <c r="H59" s="41"/>
      <c r="I59" s="137"/>
      <c r="J59" s="103">
        <f>J85</f>
        <v>0</v>
      </c>
      <c r="K59" s="41"/>
      <c r="L59" s="138"/>
      <c r="S59" s="39"/>
      <c r="T59" s="39"/>
      <c r="U59" s="39"/>
      <c r="V59" s="39"/>
      <c r="W59" s="39"/>
      <c r="X59" s="39"/>
      <c r="Y59" s="39"/>
      <c r="Z59" s="39"/>
      <c r="AA59" s="39"/>
      <c r="AB59" s="39"/>
      <c r="AC59" s="39"/>
      <c r="AD59" s="39"/>
      <c r="AE59" s="39"/>
      <c r="AU59" s="18" t="s">
        <v>111</v>
      </c>
    </row>
    <row r="60" spans="1:31" s="9" customFormat="1" ht="24.95" customHeight="1">
      <c r="A60" s="9"/>
      <c r="B60" s="177"/>
      <c r="C60" s="178"/>
      <c r="D60" s="179" t="s">
        <v>828</v>
      </c>
      <c r="E60" s="180"/>
      <c r="F60" s="180"/>
      <c r="G60" s="180"/>
      <c r="H60" s="180"/>
      <c r="I60" s="181"/>
      <c r="J60" s="182">
        <f>J86</f>
        <v>0</v>
      </c>
      <c r="K60" s="178"/>
      <c r="L60" s="183"/>
      <c r="S60" s="9"/>
      <c r="T60" s="9"/>
      <c r="U60" s="9"/>
      <c r="V60" s="9"/>
      <c r="W60" s="9"/>
      <c r="X60" s="9"/>
      <c r="Y60" s="9"/>
      <c r="Z60" s="9"/>
      <c r="AA60" s="9"/>
      <c r="AB60" s="9"/>
      <c r="AC60" s="9"/>
      <c r="AD60" s="9"/>
      <c r="AE60" s="9"/>
    </row>
    <row r="61" spans="1:31" s="10" customFormat="1" ht="19.9" customHeight="1">
      <c r="A61" s="10"/>
      <c r="B61" s="184"/>
      <c r="C61" s="185"/>
      <c r="D61" s="186" t="s">
        <v>829</v>
      </c>
      <c r="E61" s="187"/>
      <c r="F61" s="187"/>
      <c r="G61" s="187"/>
      <c r="H61" s="187"/>
      <c r="I61" s="188"/>
      <c r="J61" s="189">
        <f>J87</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830</v>
      </c>
      <c r="E62" s="187"/>
      <c r="F62" s="187"/>
      <c r="G62" s="187"/>
      <c r="H62" s="187"/>
      <c r="I62" s="188"/>
      <c r="J62" s="189">
        <f>J99</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831</v>
      </c>
      <c r="E63" s="187"/>
      <c r="F63" s="187"/>
      <c r="G63" s="187"/>
      <c r="H63" s="187"/>
      <c r="I63" s="188"/>
      <c r="J63" s="189">
        <f>J111</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832</v>
      </c>
      <c r="E64" s="187"/>
      <c r="F64" s="187"/>
      <c r="G64" s="187"/>
      <c r="H64" s="187"/>
      <c r="I64" s="188"/>
      <c r="J64" s="189">
        <f>J138</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833</v>
      </c>
      <c r="E65" s="187"/>
      <c r="F65" s="187"/>
      <c r="G65" s="187"/>
      <c r="H65" s="187"/>
      <c r="I65" s="188"/>
      <c r="J65" s="189">
        <f>J156</f>
        <v>0</v>
      </c>
      <c r="K65" s="185"/>
      <c r="L65" s="190"/>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137"/>
      <c r="J66" s="41"/>
      <c r="K66" s="41"/>
      <c r="L66" s="138"/>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167"/>
      <c r="J67" s="61"/>
      <c r="K67" s="61"/>
      <c r="L67" s="138"/>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170"/>
      <c r="J71" s="63"/>
      <c r="K71" s="63"/>
      <c r="L71" s="138"/>
      <c r="S71" s="39"/>
      <c r="T71" s="39"/>
      <c r="U71" s="39"/>
      <c r="V71" s="39"/>
      <c r="W71" s="39"/>
      <c r="X71" s="39"/>
      <c r="Y71" s="39"/>
      <c r="Z71" s="39"/>
      <c r="AA71" s="39"/>
      <c r="AB71" s="39"/>
      <c r="AC71" s="39"/>
      <c r="AD71" s="39"/>
      <c r="AE71" s="39"/>
    </row>
    <row r="72" spans="1:31" s="2" customFormat="1" ht="24.95" customHeight="1">
      <c r="A72" s="39"/>
      <c r="B72" s="40"/>
      <c r="C72" s="24" t="s">
        <v>120</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171" t="str">
        <f>E7</f>
        <v xml:space="preserve">Rekonstrukce autocvičiště na dopravní hřiště a autocviciště ,  Kralovice I.Etapa</v>
      </c>
      <c r="F75" s="33"/>
      <c r="G75" s="33"/>
      <c r="H75" s="33"/>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106</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70" t="str">
        <f>E9</f>
        <v>SK3206 - SO 402 Světelná signalizace</v>
      </c>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3" t="s">
        <v>22</v>
      </c>
      <c r="D79" s="41"/>
      <c r="E79" s="41"/>
      <c r="F79" s="28" t="str">
        <f>F12</f>
        <v xml:space="preserve"> </v>
      </c>
      <c r="G79" s="41"/>
      <c r="H79" s="41"/>
      <c r="I79" s="141" t="s">
        <v>24</v>
      </c>
      <c r="J79" s="73" t="str">
        <f>IF(J12="","",J12)</f>
        <v>25. 9. 2020</v>
      </c>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25.65" customHeight="1">
      <c r="A81" s="39"/>
      <c r="B81" s="40"/>
      <c r="C81" s="33" t="s">
        <v>26</v>
      </c>
      <c r="D81" s="41"/>
      <c r="E81" s="41"/>
      <c r="F81" s="28" t="str">
        <f>E15</f>
        <v>Město Kralovice</v>
      </c>
      <c r="G81" s="41"/>
      <c r="H81" s="41"/>
      <c r="I81" s="141" t="s">
        <v>34</v>
      </c>
      <c r="J81" s="37" t="str">
        <f>E21</f>
        <v>Projekční kancelář Ing.Škubalová</v>
      </c>
      <c r="K81" s="41"/>
      <c r="L81" s="138"/>
      <c r="S81" s="39"/>
      <c r="T81" s="39"/>
      <c r="U81" s="39"/>
      <c r="V81" s="39"/>
      <c r="W81" s="39"/>
      <c r="X81" s="39"/>
      <c r="Y81" s="39"/>
      <c r="Z81" s="39"/>
      <c r="AA81" s="39"/>
      <c r="AB81" s="39"/>
      <c r="AC81" s="39"/>
      <c r="AD81" s="39"/>
      <c r="AE81" s="39"/>
    </row>
    <row r="82" spans="1:31" s="2" customFormat="1" ht="15.15" customHeight="1">
      <c r="A82" s="39"/>
      <c r="B82" s="40"/>
      <c r="C82" s="33" t="s">
        <v>32</v>
      </c>
      <c r="D82" s="41"/>
      <c r="E82" s="41"/>
      <c r="F82" s="28" t="str">
        <f>IF(E18="","",E18)</f>
        <v>Vyplň údaj</v>
      </c>
      <c r="G82" s="41"/>
      <c r="H82" s="41"/>
      <c r="I82" s="141" t="s">
        <v>39</v>
      </c>
      <c r="J82" s="37" t="str">
        <f>E24</f>
        <v>Straka</v>
      </c>
      <c r="K82" s="41"/>
      <c r="L82" s="138"/>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11" customFormat="1" ht="29.25" customHeight="1">
      <c r="A84" s="191"/>
      <c r="B84" s="192"/>
      <c r="C84" s="193" t="s">
        <v>121</v>
      </c>
      <c r="D84" s="194" t="s">
        <v>64</v>
      </c>
      <c r="E84" s="194" t="s">
        <v>60</v>
      </c>
      <c r="F84" s="194" t="s">
        <v>61</v>
      </c>
      <c r="G84" s="194" t="s">
        <v>122</v>
      </c>
      <c r="H84" s="194" t="s">
        <v>123</v>
      </c>
      <c r="I84" s="195" t="s">
        <v>124</v>
      </c>
      <c r="J84" s="194" t="s">
        <v>110</v>
      </c>
      <c r="K84" s="196" t="s">
        <v>125</v>
      </c>
      <c r="L84" s="197"/>
      <c r="M84" s="93" t="s">
        <v>31</v>
      </c>
      <c r="N84" s="94" t="s">
        <v>49</v>
      </c>
      <c r="O84" s="94" t="s">
        <v>126</v>
      </c>
      <c r="P84" s="94" t="s">
        <v>127</v>
      </c>
      <c r="Q84" s="94" t="s">
        <v>128</v>
      </c>
      <c r="R84" s="94" t="s">
        <v>129</v>
      </c>
      <c r="S84" s="94" t="s">
        <v>130</v>
      </c>
      <c r="T84" s="95" t="s">
        <v>131</v>
      </c>
      <c r="U84" s="191"/>
      <c r="V84" s="191"/>
      <c r="W84" s="191"/>
      <c r="X84" s="191"/>
      <c r="Y84" s="191"/>
      <c r="Z84" s="191"/>
      <c r="AA84" s="191"/>
      <c r="AB84" s="191"/>
      <c r="AC84" s="191"/>
      <c r="AD84" s="191"/>
      <c r="AE84" s="191"/>
    </row>
    <row r="85" spans="1:63" s="2" customFormat="1" ht="22.8" customHeight="1">
      <c r="A85" s="39"/>
      <c r="B85" s="40"/>
      <c r="C85" s="100" t="s">
        <v>132</v>
      </c>
      <c r="D85" s="41"/>
      <c r="E85" s="41"/>
      <c r="F85" s="41"/>
      <c r="G85" s="41"/>
      <c r="H85" s="41"/>
      <c r="I85" s="137"/>
      <c r="J85" s="198">
        <f>BK85</f>
        <v>0</v>
      </c>
      <c r="K85" s="41"/>
      <c r="L85" s="45"/>
      <c r="M85" s="96"/>
      <c r="N85" s="199"/>
      <c r="O85" s="97"/>
      <c r="P85" s="200">
        <f>P86</f>
        <v>0</v>
      </c>
      <c r="Q85" s="97"/>
      <c r="R85" s="200">
        <f>R86</f>
        <v>86.10029999999999</v>
      </c>
      <c r="S85" s="97"/>
      <c r="T85" s="201">
        <f>T86</f>
        <v>0</v>
      </c>
      <c r="U85" s="39"/>
      <c r="V85" s="39"/>
      <c r="W85" s="39"/>
      <c r="X85" s="39"/>
      <c r="Y85" s="39"/>
      <c r="Z85" s="39"/>
      <c r="AA85" s="39"/>
      <c r="AB85" s="39"/>
      <c r="AC85" s="39"/>
      <c r="AD85" s="39"/>
      <c r="AE85" s="39"/>
      <c r="AT85" s="18" t="s">
        <v>78</v>
      </c>
      <c r="AU85" s="18" t="s">
        <v>111</v>
      </c>
      <c r="BK85" s="202">
        <f>BK86</f>
        <v>0</v>
      </c>
    </row>
    <row r="86" spans="1:63" s="12" customFormat="1" ht="25.9" customHeight="1">
      <c r="A86" s="12"/>
      <c r="B86" s="203"/>
      <c r="C86" s="204"/>
      <c r="D86" s="205" t="s">
        <v>78</v>
      </c>
      <c r="E86" s="206" t="s">
        <v>834</v>
      </c>
      <c r="F86" s="206" t="s">
        <v>835</v>
      </c>
      <c r="G86" s="204"/>
      <c r="H86" s="204"/>
      <c r="I86" s="207"/>
      <c r="J86" s="208">
        <f>BK86</f>
        <v>0</v>
      </c>
      <c r="K86" s="204"/>
      <c r="L86" s="209"/>
      <c r="M86" s="210"/>
      <c r="N86" s="211"/>
      <c r="O86" s="211"/>
      <c r="P86" s="212">
        <f>P87+P99+P111+P138+P156</f>
        <v>0</v>
      </c>
      <c r="Q86" s="211"/>
      <c r="R86" s="212">
        <f>R87+R99+R111+R138+R156</f>
        <v>86.10029999999999</v>
      </c>
      <c r="S86" s="211"/>
      <c r="T86" s="213">
        <f>T87+T99+T111+T138+T156</f>
        <v>0</v>
      </c>
      <c r="U86" s="12"/>
      <c r="V86" s="12"/>
      <c r="W86" s="12"/>
      <c r="X86" s="12"/>
      <c r="Y86" s="12"/>
      <c r="Z86" s="12"/>
      <c r="AA86" s="12"/>
      <c r="AB86" s="12"/>
      <c r="AC86" s="12"/>
      <c r="AD86" s="12"/>
      <c r="AE86" s="12"/>
      <c r="AR86" s="214" t="s">
        <v>89</v>
      </c>
      <c r="AT86" s="215" t="s">
        <v>78</v>
      </c>
      <c r="AU86" s="215" t="s">
        <v>79</v>
      </c>
      <c r="AY86" s="214" t="s">
        <v>135</v>
      </c>
      <c r="BK86" s="216">
        <f>BK87+BK99+BK111+BK138+BK156</f>
        <v>0</v>
      </c>
    </row>
    <row r="87" spans="1:63" s="12" customFormat="1" ht="22.8" customHeight="1">
      <c r="A87" s="12"/>
      <c r="B87" s="203"/>
      <c r="C87" s="204"/>
      <c r="D87" s="205" t="s">
        <v>78</v>
      </c>
      <c r="E87" s="217" t="s">
        <v>836</v>
      </c>
      <c r="F87" s="217" t="s">
        <v>837</v>
      </c>
      <c r="G87" s="204"/>
      <c r="H87" s="204"/>
      <c r="I87" s="207"/>
      <c r="J87" s="218">
        <f>BK87</f>
        <v>0</v>
      </c>
      <c r="K87" s="204"/>
      <c r="L87" s="209"/>
      <c r="M87" s="210"/>
      <c r="N87" s="211"/>
      <c r="O87" s="211"/>
      <c r="P87" s="212">
        <f>SUM(P88:P98)</f>
        <v>0</v>
      </c>
      <c r="Q87" s="211"/>
      <c r="R87" s="212">
        <f>SUM(R88:R98)</f>
        <v>0</v>
      </c>
      <c r="S87" s="211"/>
      <c r="T87" s="213">
        <f>SUM(T88:T98)</f>
        <v>0</v>
      </c>
      <c r="U87" s="12"/>
      <c r="V87" s="12"/>
      <c r="W87" s="12"/>
      <c r="X87" s="12"/>
      <c r="Y87" s="12"/>
      <c r="Z87" s="12"/>
      <c r="AA87" s="12"/>
      <c r="AB87" s="12"/>
      <c r="AC87" s="12"/>
      <c r="AD87" s="12"/>
      <c r="AE87" s="12"/>
      <c r="AR87" s="214" t="s">
        <v>89</v>
      </c>
      <c r="AT87" s="215" t="s">
        <v>78</v>
      </c>
      <c r="AU87" s="215" t="s">
        <v>87</v>
      </c>
      <c r="AY87" s="214" t="s">
        <v>135</v>
      </c>
      <c r="BK87" s="216">
        <f>SUM(BK88:BK98)</f>
        <v>0</v>
      </c>
    </row>
    <row r="88" spans="1:65" s="2" customFormat="1" ht="16.5" customHeight="1">
      <c r="A88" s="39"/>
      <c r="B88" s="40"/>
      <c r="C88" s="219" t="s">
        <v>87</v>
      </c>
      <c r="D88" s="219" t="s">
        <v>137</v>
      </c>
      <c r="E88" s="220" t="s">
        <v>838</v>
      </c>
      <c r="F88" s="221" t="s">
        <v>839</v>
      </c>
      <c r="G88" s="222" t="s">
        <v>350</v>
      </c>
      <c r="H88" s="223">
        <v>9</v>
      </c>
      <c r="I88" s="224"/>
      <c r="J88" s="225">
        <f>ROUND(I88*H88,2)</f>
        <v>0</v>
      </c>
      <c r="K88" s="221" t="s">
        <v>31</v>
      </c>
      <c r="L88" s="45"/>
      <c r="M88" s="226" t="s">
        <v>31</v>
      </c>
      <c r="N88" s="227" t="s">
        <v>50</v>
      </c>
      <c r="O88" s="85"/>
      <c r="P88" s="228">
        <f>O88*H88</f>
        <v>0</v>
      </c>
      <c r="Q88" s="228">
        <v>0</v>
      </c>
      <c r="R88" s="228">
        <f>Q88*H88</f>
        <v>0</v>
      </c>
      <c r="S88" s="228">
        <v>0</v>
      </c>
      <c r="T88" s="229">
        <f>S88*H88</f>
        <v>0</v>
      </c>
      <c r="U88" s="39"/>
      <c r="V88" s="39"/>
      <c r="W88" s="39"/>
      <c r="X88" s="39"/>
      <c r="Y88" s="39"/>
      <c r="Z88" s="39"/>
      <c r="AA88" s="39"/>
      <c r="AB88" s="39"/>
      <c r="AC88" s="39"/>
      <c r="AD88" s="39"/>
      <c r="AE88" s="39"/>
      <c r="AR88" s="230" t="s">
        <v>231</v>
      </c>
      <c r="AT88" s="230" t="s">
        <v>137</v>
      </c>
      <c r="AU88" s="230" t="s">
        <v>89</v>
      </c>
      <c r="AY88" s="18" t="s">
        <v>135</v>
      </c>
      <c r="BE88" s="231">
        <f>IF(N88="základní",J88,0)</f>
        <v>0</v>
      </c>
      <c r="BF88" s="231">
        <f>IF(N88="snížená",J88,0)</f>
        <v>0</v>
      </c>
      <c r="BG88" s="231">
        <f>IF(N88="zákl. přenesená",J88,0)</f>
        <v>0</v>
      </c>
      <c r="BH88" s="231">
        <f>IF(N88="sníž. přenesená",J88,0)</f>
        <v>0</v>
      </c>
      <c r="BI88" s="231">
        <f>IF(N88="nulová",J88,0)</f>
        <v>0</v>
      </c>
      <c r="BJ88" s="18" t="s">
        <v>87</v>
      </c>
      <c r="BK88" s="231">
        <f>ROUND(I88*H88,2)</f>
        <v>0</v>
      </c>
      <c r="BL88" s="18" t="s">
        <v>231</v>
      </c>
      <c r="BM88" s="230" t="s">
        <v>840</v>
      </c>
    </row>
    <row r="89" spans="1:65" s="2" customFormat="1" ht="16.5" customHeight="1">
      <c r="A89" s="39"/>
      <c r="B89" s="40"/>
      <c r="C89" s="219" t="s">
        <v>89</v>
      </c>
      <c r="D89" s="219" t="s">
        <v>137</v>
      </c>
      <c r="E89" s="220" t="s">
        <v>841</v>
      </c>
      <c r="F89" s="221" t="s">
        <v>842</v>
      </c>
      <c r="G89" s="222" t="s">
        <v>350</v>
      </c>
      <c r="H89" s="223">
        <v>2</v>
      </c>
      <c r="I89" s="224"/>
      <c r="J89" s="225">
        <f>ROUND(I89*H89,2)</f>
        <v>0</v>
      </c>
      <c r="K89" s="221" t="s">
        <v>31</v>
      </c>
      <c r="L89" s="45"/>
      <c r="M89" s="226" t="s">
        <v>31</v>
      </c>
      <c r="N89" s="227" t="s">
        <v>50</v>
      </c>
      <c r="O89" s="85"/>
      <c r="P89" s="228">
        <f>O89*H89</f>
        <v>0</v>
      </c>
      <c r="Q89" s="228">
        <v>0</v>
      </c>
      <c r="R89" s="228">
        <f>Q89*H89</f>
        <v>0</v>
      </c>
      <c r="S89" s="228">
        <v>0</v>
      </c>
      <c r="T89" s="229">
        <f>S89*H89</f>
        <v>0</v>
      </c>
      <c r="U89" s="39"/>
      <c r="V89" s="39"/>
      <c r="W89" s="39"/>
      <c r="X89" s="39"/>
      <c r="Y89" s="39"/>
      <c r="Z89" s="39"/>
      <c r="AA89" s="39"/>
      <c r="AB89" s="39"/>
      <c r="AC89" s="39"/>
      <c r="AD89" s="39"/>
      <c r="AE89" s="39"/>
      <c r="AR89" s="230" t="s">
        <v>231</v>
      </c>
      <c r="AT89" s="230" t="s">
        <v>137</v>
      </c>
      <c r="AU89" s="230" t="s">
        <v>89</v>
      </c>
      <c r="AY89" s="18" t="s">
        <v>135</v>
      </c>
      <c r="BE89" s="231">
        <f>IF(N89="základní",J89,0)</f>
        <v>0</v>
      </c>
      <c r="BF89" s="231">
        <f>IF(N89="snížená",J89,0)</f>
        <v>0</v>
      </c>
      <c r="BG89" s="231">
        <f>IF(N89="zákl. přenesená",J89,0)</f>
        <v>0</v>
      </c>
      <c r="BH89" s="231">
        <f>IF(N89="sníž. přenesená",J89,0)</f>
        <v>0</v>
      </c>
      <c r="BI89" s="231">
        <f>IF(N89="nulová",J89,0)</f>
        <v>0</v>
      </c>
      <c r="BJ89" s="18" t="s">
        <v>87</v>
      </c>
      <c r="BK89" s="231">
        <f>ROUND(I89*H89,2)</f>
        <v>0</v>
      </c>
      <c r="BL89" s="18" t="s">
        <v>231</v>
      </c>
      <c r="BM89" s="230" t="s">
        <v>843</v>
      </c>
    </row>
    <row r="90" spans="1:65" s="2" customFormat="1" ht="16.5" customHeight="1">
      <c r="A90" s="39"/>
      <c r="B90" s="40"/>
      <c r="C90" s="219" t="s">
        <v>157</v>
      </c>
      <c r="D90" s="219" t="s">
        <v>137</v>
      </c>
      <c r="E90" s="220" t="s">
        <v>844</v>
      </c>
      <c r="F90" s="221" t="s">
        <v>845</v>
      </c>
      <c r="G90" s="222" t="s">
        <v>350</v>
      </c>
      <c r="H90" s="223">
        <v>24</v>
      </c>
      <c r="I90" s="224"/>
      <c r="J90" s="225">
        <f>ROUND(I90*H90,2)</f>
        <v>0</v>
      </c>
      <c r="K90" s="221" t="s">
        <v>31</v>
      </c>
      <c r="L90" s="45"/>
      <c r="M90" s="226" t="s">
        <v>31</v>
      </c>
      <c r="N90" s="227" t="s">
        <v>50</v>
      </c>
      <c r="O90" s="85"/>
      <c r="P90" s="228">
        <f>O90*H90</f>
        <v>0</v>
      </c>
      <c r="Q90" s="228">
        <v>0</v>
      </c>
      <c r="R90" s="228">
        <f>Q90*H90</f>
        <v>0</v>
      </c>
      <c r="S90" s="228">
        <v>0</v>
      </c>
      <c r="T90" s="229">
        <f>S90*H90</f>
        <v>0</v>
      </c>
      <c r="U90" s="39"/>
      <c r="V90" s="39"/>
      <c r="W90" s="39"/>
      <c r="X90" s="39"/>
      <c r="Y90" s="39"/>
      <c r="Z90" s="39"/>
      <c r="AA90" s="39"/>
      <c r="AB90" s="39"/>
      <c r="AC90" s="39"/>
      <c r="AD90" s="39"/>
      <c r="AE90" s="39"/>
      <c r="AR90" s="230" t="s">
        <v>231</v>
      </c>
      <c r="AT90" s="230" t="s">
        <v>137</v>
      </c>
      <c r="AU90" s="230" t="s">
        <v>89</v>
      </c>
      <c r="AY90" s="18" t="s">
        <v>135</v>
      </c>
      <c r="BE90" s="231">
        <f>IF(N90="základní",J90,0)</f>
        <v>0</v>
      </c>
      <c r="BF90" s="231">
        <f>IF(N90="snížená",J90,0)</f>
        <v>0</v>
      </c>
      <c r="BG90" s="231">
        <f>IF(N90="zákl. přenesená",J90,0)</f>
        <v>0</v>
      </c>
      <c r="BH90" s="231">
        <f>IF(N90="sníž. přenesená",J90,0)</f>
        <v>0</v>
      </c>
      <c r="BI90" s="231">
        <f>IF(N90="nulová",J90,0)</f>
        <v>0</v>
      </c>
      <c r="BJ90" s="18" t="s">
        <v>87</v>
      </c>
      <c r="BK90" s="231">
        <f>ROUND(I90*H90,2)</f>
        <v>0</v>
      </c>
      <c r="BL90" s="18" t="s">
        <v>231</v>
      </c>
      <c r="BM90" s="230" t="s">
        <v>846</v>
      </c>
    </row>
    <row r="91" spans="1:65" s="2" customFormat="1" ht="16.5" customHeight="1">
      <c r="A91" s="39"/>
      <c r="B91" s="40"/>
      <c r="C91" s="219" t="s">
        <v>142</v>
      </c>
      <c r="D91" s="219" t="s">
        <v>137</v>
      </c>
      <c r="E91" s="220" t="s">
        <v>847</v>
      </c>
      <c r="F91" s="221" t="s">
        <v>848</v>
      </c>
      <c r="G91" s="222" t="s">
        <v>350</v>
      </c>
      <c r="H91" s="223">
        <v>8</v>
      </c>
      <c r="I91" s="224"/>
      <c r="J91" s="225">
        <f>ROUND(I91*H91,2)</f>
        <v>0</v>
      </c>
      <c r="K91" s="221" t="s">
        <v>31</v>
      </c>
      <c r="L91" s="45"/>
      <c r="M91" s="226" t="s">
        <v>31</v>
      </c>
      <c r="N91" s="227" t="s">
        <v>50</v>
      </c>
      <c r="O91" s="85"/>
      <c r="P91" s="228">
        <f>O91*H91</f>
        <v>0</v>
      </c>
      <c r="Q91" s="228">
        <v>0</v>
      </c>
      <c r="R91" s="228">
        <f>Q91*H91</f>
        <v>0</v>
      </c>
      <c r="S91" s="228">
        <v>0</v>
      </c>
      <c r="T91" s="229">
        <f>S91*H91</f>
        <v>0</v>
      </c>
      <c r="U91" s="39"/>
      <c r="V91" s="39"/>
      <c r="W91" s="39"/>
      <c r="X91" s="39"/>
      <c r="Y91" s="39"/>
      <c r="Z91" s="39"/>
      <c r="AA91" s="39"/>
      <c r="AB91" s="39"/>
      <c r="AC91" s="39"/>
      <c r="AD91" s="39"/>
      <c r="AE91" s="39"/>
      <c r="AR91" s="230" t="s">
        <v>231</v>
      </c>
      <c r="AT91" s="230" t="s">
        <v>137</v>
      </c>
      <c r="AU91" s="230" t="s">
        <v>89</v>
      </c>
      <c r="AY91" s="18" t="s">
        <v>135</v>
      </c>
      <c r="BE91" s="231">
        <f>IF(N91="základní",J91,0)</f>
        <v>0</v>
      </c>
      <c r="BF91" s="231">
        <f>IF(N91="snížená",J91,0)</f>
        <v>0</v>
      </c>
      <c r="BG91" s="231">
        <f>IF(N91="zákl. přenesená",J91,0)</f>
        <v>0</v>
      </c>
      <c r="BH91" s="231">
        <f>IF(N91="sníž. přenesená",J91,0)</f>
        <v>0</v>
      </c>
      <c r="BI91" s="231">
        <f>IF(N91="nulová",J91,0)</f>
        <v>0</v>
      </c>
      <c r="BJ91" s="18" t="s">
        <v>87</v>
      </c>
      <c r="BK91" s="231">
        <f>ROUND(I91*H91,2)</f>
        <v>0</v>
      </c>
      <c r="BL91" s="18" t="s">
        <v>231</v>
      </c>
      <c r="BM91" s="230" t="s">
        <v>849</v>
      </c>
    </row>
    <row r="92" spans="1:65" s="2" customFormat="1" ht="16.5" customHeight="1">
      <c r="A92" s="39"/>
      <c r="B92" s="40"/>
      <c r="C92" s="219" t="s">
        <v>167</v>
      </c>
      <c r="D92" s="219" t="s">
        <v>137</v>
      </c>
      <c r="E92" s="220" t="s">
        <v>850</v>
      </c>
      <c r="F92" s="221" t="s">
        <v>851</v>
      </c>
      <c r="G92" s="222" t="s">
        <v>343</v>
      </c>
      <c r="H92" s="223">
        <v>75</v>
      </c>
      <c r="I92" s="224"/>
      <c r="J92" s="225">
        <f>ROUND(I92*H92,2)</f>
        <v>0</v>
      </c>
      <c r="K92" s="221" t="s">
        <v>31</v>
      </c>
      <c r="L92" s="45"/>
      <c r="M92" s="226" t="s">
        <v>31</v>
      </c>
      <c r="N92" s="227" t="s">
        <v>50</v>
      </c>
      <c r="O92" s="85"/>
      <c r="P92" s="228">
        <f>O92*H92</f>
        <v>0</v>
      </c>
      <c r="Q92" s="228">
        <v>0</v>
      </c>
      <c r="R92" s="228">
        <f>Q92*H92</f>
        <v>0</v>
      </c>
      <c r="S92" s="228">
        <v>0</v>
      </c>
      <c r="T92" s="229">
        <f>S92*H92</f>
        <v>0</v>
      </c>
      <c r="U92" s="39"/>
      <c r="V92" s="39"/>
      <c r="W92" s="39"/>
      <c r="X92" s="39"/>
      <c r="Y92" s="39"/>
      <c r="Z92" s="39"/>
      <c r="AA92" s="39"/>
      <c r="AB92" s="39"/>
      <c r="AC92" s="39"/>
      <c r="AD92" s="39"/>
      <c r="AE92" s="39"/>
      <c r="AR92" s="230" t="s">
        <v>231</v>
      </c>
      <c r="AT92" s="230" t="s">
        <v>137</v>
      </c>
      <c r="AU92" s="230" t="s">
        <v>89</v>
      </c>
      <c r="AY92" s="18" t="s">
        <v>135</v>
      </c>
      <c r="BE92" s="231">
        <f>IF(N92="základní",J92,0)</f>
        <v>0</v>
      </c>
      <c r="BF92" s="231">
        <f>IF(N92="snížená",J92,0)</f>
        <v>0</v>
      </c>
      <c r="BG92" s="231">
        <f>IF(N92="zákl. přenesená",J92,0)</f>
        <v>0</v>
      </c>
      <c r="BH92" s="231">
        <f>IF(N92="sníž. přenesená",J92,0)</f>
        <v>0</v>
      </c>
      <c r="BI92" s="231">
        <f>IF(N92="nulová",J92,0)</f>
        <v>0</v>
      </c>
      <c r="BJ92" s="18" t="s">
        <v>87</v>
      </c>
      <c r="BK92" s="231">
        <f>ROUND(I92*H92,2)</f>
        <v>0</v>
      </c>
      <c r="BL92" s="18" t="s">
        <v>231</v>
      </c>
      <c r="BM92" s="230" t="s">
        <v>852</v>
      </c>
    </row>
    <row r="93" spans="1:65" s="2" customFormat="1" ht="16.5" customHeight="1">
      <c r="A93" s="39"/>
      <c r="B93" s="40"/>
      <c r="C93" s="219" t="s">
        <v>172</v>
      </c>
      <c r="D93" s="219" t="s">
        <v>137</v>
      </c>
      <c r="E93" s="220" t="s">
        <v>853</v>
      </c>
      <c r="F93" s="221" t="s">
        <v>854</v>
      </c>
      <c r="G93" s="222" t="s">
        <v>343</v>
      </c>
      <c r="H93" s="223">
        <v>75</v>
      </c>
      <c r="I93" s="224"/>
      <c r="J93" s="225">
        <f>ROUND(I93*H93,2)</f>
        <v>0</v>
      </c>
      <c r="K93" s="221" t="s">
        <v>31</v>
      </c>
      <c r="L93" s="45"/>
      <c r="M93" s="226" t="s">
        <v>31</v>
      </c>
      <c r="N93" s="227" t="s">
        <v>50</v>
      </c>
      <c r="O93" s="85"/>
      <c r="P93" s="228">
        <f>O93*H93</f>
        <v>0</v>
      </c>
      <c r="Q93" s="228">
        <v>0</v>
      </c>
      <c r="R93" s="228">
        <f>Q93*H93</f>
        <v>0</v>
      </c>
      <c r="S93" s="228">
        <v>0</v>
      </c>
      <c r="T93" s="229">
        <f>S93*H93</f>
        <v>0</v>
      </c>
      <c r="U93" s="39"/>
      <c r="V93" s="39"/>
      <c r="W93" s="39"/>
      <c r="X93" s="39"/>
      <c r="Y93" s="39"/>
      <c r="Z93" s="39"/>
      <c r="AA93" s="39"/>
      <c r="AB93" s="39"/>
      <c r="AC93" s="39"/>
      <c r="AD93" s="39"/>
      <c r="AE93" s="39"/>
      <c r="AR93" s="230" t="s">
        <v>231</v>
      </c>
      <c r="AT93" s="230" t="s">
        <v>137</v>
      </c>
      <c r="AU93" s="230" t="s">
        <v>89</v>
      </c>
      <c r="AY93" s="18" t="s">
        <v>135</v>
      </c>
      <c r="BE93" s="231">
        <f>IF(N93="základní",J93,0)</f>
        <v>0</v>
      </c>
      <c r="BF93" s="231">
        <f>IF(N93="snížená",J93,0)</f>
        <v>0</v>
      </c>
      <c r="BG93" s="231">
        <f>IF(N93="zákl. přenesená",J93,0)</f>
        <v>0</v>
      </c>
      <c r="BH93" s="231">
        <f>IF(N93="sníž. přenesená",J93,0)</f>
        <v>0</v>
      </c>
      <c r="BI93" s="231">
        <f>IF(N93="nulová",J93,0)</f>
        <v>0</v>
      </c>
      <c r="BJ93" s="18" t="s">
        <v>87</v>
      </c>
      <c r="BK93" s="231">
        <f>ROUND(I93*H93,2)</f>
        <v>0</v>
      </c>
      <c r="BL93" s="18" t="s">
        <v>231</v>
      </c>
      <c r="BM93" s="230" t="s">
        <v>855</v>
      </c>
    </row>
    <row r="94" spans="1:65" s="2" customFormat="1" ht="16.5" customHeight="1">
      <c r="A94" s="39"/>
      <c r="B94" s="40"/>
      <c r="C94" s="219" t="s">
        <v>178</v>
      </c>
      <c r="D94" s="219" t="s">
        <v>137</v>
      </c>
      <c r="E94" s="220" t="s">
        <v>856</v>
      </c>
      <c r="F94" s="221" t="s">
        <v>857</v>
      </c>
      <c r="G94" s="222" t="s">
        <v>343</v>
      </c>
      <c r="H94" s="223">
        <v>41</v>
      </c>
      <c r="I94" s="224"/>
      <c r="J94" s="225">
        <f>ROUND(I94*H94,2)</f>
        <v>0</v>
      </c>
      <c r="K94" s="221" t="s">
        <v>31</v>
      </c>
      <c r="L94" s="45"/>
      <c r="M94" s="226" t="s">
        <v>31</v>
      </c>
      <c r="N94" s="227" t="s">
        <v>50</v>
      </c>
      <c r="O94" s="85"/>
      <c r="P94" s="228">
        <f>O94*H94</f>
        <v>0</v>
      </c>
      <c r="Q94" s="228">
        <v>0</v>
      </c>
      <c r="R94" s="228">
        <f>Q94*H94</f>
        <v>0</v>
      </c>
      <c r="S94" s="228">
        <v>0</v>
      </c>
      <c r="T94" s="229">
        <f>S94*H94</f>
        <v>0</v>
      </c>
      <c r="U94" s="39"/>
      <c r="V94" s="39"/>
      <c r="W94" s="39"/>
      <c r="X94" s="39"/>
      <c r="Y94" s="39"/>
      <c r="Z94" s="39"/>
      <c r="AA94" s="39"/>
      <c r="AB94" s="39"/>
      <c r="AC94" s="39"/>
      <c r="AD94" s="39"/>
      <c r="AE94" s="39"/>
      <c r="AR94" s="230" t="s">
        <v>231</v>
      </c>
      <c r="AT94" s="230" t="s">
        <v>137</v>
      </c>
      <c r="AU94" s="230" t="s">
        <v>89</v>
      </c>
      <c r="AY94" s="18" t="s">
        <v>135</v>
      </c>
      <c r="BE94" s="231">
        <f>IF(N94="základní",J94,0)</f>
        <v>0</v>
      </c>
      <c r="BF94" s="231">
        <f>IF(N94="snížená",J94,0)</f>
        <v>0</v>
      </c>
      <c r="BG94" s="231">
        <f>IF(N94="zákl. přenesená",J94,0)</f>
        <v>0</v>
      </c>
      <c r="BH94" s="231">
        <f>IF(N94="sníž. přenesená",J94,0)</f>
        <v>0</v>
      </c>
      <c r="BI94" s="231">
        <f>IF(N94="nulová",J94,0)</f>
        <v>0</v>
      </c>
      <c r="BJ94" s="18" t="s">
        <v>87</v>
      </c>
      <c r="BK94" s="231">
        <f>ROUND(I94*H94,2)</f>
        <v>0</v>
      </c>
      <c r="BL94" s="18" t="s">
        <v>231</v>
      </c>
      <c r="BM94" s="230" t="s">
        <v>858</v>
      </c>
    </row>
    <row r="95" spans="1:65" s="2" customFormat="1" ht="16.5" customHeight="1">
      <c r="A95" s="39"/>
      <c r="B95" s="40"/>
      <c r="C95" s="219" t="s">
        <v>184</v>
      </c>
      <c r="D95" s="219" t="s">
        <v>137</v>
      </c>
      <c r="E95" s="220" t="s">
        <v>859</v>
      </c>
      <c r="F95" s="221" t="s">
        <v>860</v>
      </c>
      <c r="G95" s="222" t="s">
        <v>343</v>
      </c>
      <c r="H95" s="223">
        <v>140</v>
      </c>
      <c r="I95" s="224"/>
      <c r="J95" s="225">
        <f>ROUND(I95*H95,2)</f>
        <v>0</v>
      </c>
      <c r="K95" s="221" t="s">
        <v>31</v>
      </c>
      <c r="L95" s="45"/>
      <c r="M95" s="226" t="s">
        <v>31</v>
      </c>
      <c r="N95" s="227" t="s">
        <v>50</v>
      </c>
      <c r="O95" s="85"/>
      <c r="P95" s="228">
        <f>O95*H95</f>
        <v>0</v>
      </c>
      <c r="Q95" s="228">
        <v>0</v>
      </c>
      <c r="R95" s="228">
        <f>Q95*H95</f>
        <v>0</v>
      </c>
      <c r="S95" s="228">
        <v>0</v>
      </c>
      <c r="T95" s="229">
        <f>S95*H95</f>
        <v>0</v>
      </c>
      <c r="U95" s="39"/>
      <c r="V95" s="39"/>
      <c r="W95" s="39"/>
      <c r="X95" s="39"/>
      <c r="Y95" s="39"/>
      <c r="Z95" s="39"/>
      <c r="AA95" s="39"/>
      <c r="AB95" s="39"/>
      <c r="AC95" s="39"/>
      <c r="AD95" s="39"/>
      <c r="AE95" s="39"/>
      <c r="AR95" s="230" t="s">
        <v>231</v>
      </c>
      <c r="AT95" s="230" t="s">
        <v>137</v>
      </c>
      <c r="AU95" s="230" t="s">
        <v>89</v>
      </c>
      <c r="AY95" s="18" t="s">
        <v>135</v>
      </c>
      <c r="BE95" s="231">
        <f>IF(N95="základní",J95,0)</f>
        <v>0</v>
      </c>
      <c r="BF95" s="231">
        <f>IF(N95="snížená",J95,0)</f>
        <v>0</v>
      </c>
      <c r="BG95" s="231">
        <f>IF(N95="zákl. přenesená",J95,0)</f>
        <v>0</v>
      </c>
      <c r="BH95" s="231">
        <f>IF(N95="sníž. přenesená",J95,0)</f>
        <v>0</v>
      </c>
      <c r="BI95" s="231">
        <f>IF(N95="nulová",J95,0)</f>
        <v>0</v>
      </c>
      <c r="BJ95" s="18" t="s">
        <v>87</v>
      </c>
      <c r="BK95" s="231">
        <f>ROUND(I95*H95,2)</f>
        <v>0</v>
      </c>
      <c r="BL95" s="18" t="s">
        <v>231</v>
      </c>
      <c r="BM95" s="230" t="s">
        <v>861</v>
      </c>
    </row>
    <row r="96" spans="1:65" s="2" customFormat="1" ht="16.5" customHeight="1">
      <c r="A96" s="39"/>
      <c r="B96" s="40"/>
      <c r="C96" s="219" t="s">
        <v>190</v>
      </c>
      <c r="D96" s="219" t="s">
        <v>137</v>
      </c>
      <c r="E96" s="220" t="s">
        <v>862</v>
      </c>
      <c r="F96" s="221" t="s">
        <v>863</v>
      </c>
      <c r="G96" s="222" t="s">
        <v>343</v>
      </c>
      <c r="H96" s="223">
        <v>107</v>
      </c>
      <c r="I96" s="224"/>
      <c r="J96" s="225">
        <f>ROUND(I96*H96,2)</f>
        <v>0</v>
      </c>
      <c r="K96" s="221" t="s">
        <v>31</v>
      </c>
      <c r="L96" s="45"/>
      <c r="M96" s="226" t="s">
        <v>31</v>
      </c>
      <c r="N96" s="227" t="s">
        <v>50</v>
      </c>
      <c r="O96" s="85"/>
      <c r="P96" s="228">
        <f>O96*H96</f>
        <v>0</v>
      </c>
      <c r="Q96" s="228">
        <v>0</v>
      </c>
      <c r="R96" s="228">
        <f>Q96*H96</f>
        <v>0</v>
      </c>
      <c r="S96" s="228">
        <v>0</v>
      </c>
      <c r="T96" s="229">
        <f>S96*H96</f>
        <v>0</v>
      </c>
      <c r="U96" s="39"/>
      <c r="V96" s="39"/>
      <c r="W96" s="39"/>
      <c r="X96" s="39"/>
      <c r="Y96" s="39"/>
      <c r="Z96" s="39"/>
      <c r="AA96" s="39"/>
      <c r="AB96" s="39"/>
      <c r="AC96" s="39"/>
      <c r="AD96" s="39"/>
      <c r="AE96" s="39"/>
      <c r="AR96" s="230" t="s">
        <v>231</v>
      </c>
      <c r="AT96" s="230" t="s">
        <v>137</v>
      </c>
      <c r="AU96" s="230" t="s">
        <v>89</v>
      </c>
      <c r="AY96" s="18" t="s">
        <v>135</v>
      </c>
      <c r="BE96" s="231">
        <f>IF(N96="základní",J96,0)</f>
        <v>0</v>
      </c>
      <c r="BF96" s="231">
        <f>IF(N96="snížená",J96,0)</f>
        <v>0</v>
      </c>
      <c r="BG96" s="231">
        <f>IF(N96="zákl. přenesená",J96,0)</f>
        <v>0</v>
      </c>
      <c r="BH96" s="231">
        <f>IF(N96="sníž. přenesená",J96,0)</f>
        <v>0</v>
      </c>
      <c r="BI96" s="231">
        <f>IF(N96="nulová",J96,0)</f>
        <v>0</v>
      </c>
      <c r="BJ96" s="18" t="s">
        <v>87</v>
      </c>
      <c r="BK96" s="231">
        <f>ROUND(I96*H96,2)</f>
        <v>0</v>
      </c>
      <c r="BL96" s="18" t="s">
        <v>231</v>
      </c>
      <c r="BM96" s="230" t="s">
        <v>864</v>
      </c>
    </row>
    <row r="97" spans="1:65" s="2" customFormat="1" ht="16.5" customHeight="1">
      <c r="A97" s="39"/>
      <c r="B97" s="40"/>
      <c r="C97" s="219" t="s">
        <v>392</v>
      </c>
      <c r="D97" s="219" t="s">
        <v>137</v>
      </c>
      <c r="E97" s="220" t="s">
        <v>865</v>
      </c>
      <c r="F97" s="221" t="s">
        <v>866</v>
      </c>
      <c r="G97" s="222" t="s">
        <v>350</v>
      </c>
      <c r="H97" s="223">
        <v>1</v>
      </c>
      <c r="I97" s="224"/>
      <c r="J97" s="225">
        <f>ROUND(I97*H97,2)</f>
        <v>0</v>
      </c>
      <c r="K97" s="221" t="s">
        <v>31</v>
      </c>
      <c r="L97" s="45"/>
      <c r="M97" s="226" t="s">
        <v>31</v>
      </c>
      <c r="N97" s="227" t="s">
        <v>50</v>
      </c>
      <c r="O97" s="85"/>
      <c r="P97" s="228">
        <f>O97*H97</f>
        <v>0</v>
      </c>
      <c r="Q97" s="228">
        <v>0</v>
      </c>
      <c r="R97" s="228">
        <f>Q97*H97</f>
        <v>0</v>
      </c>
      <c r="S97" s="228">
        <v>0</v>
      </c>
      <c r="T97" s="229">
        <f>S97*H97</f>
        <v>0</v>
      </c>
      <c r="U97" s="39"/>
      <c r="V97" s="39"/>
      <c r="W97" s="39"/>
      <c r="X97" s="39"/>
      <c r="Y97" s="39"/>
      <c r="Z97" s="39"/>
      <c r="AA97" s="39"/>
      <c r="AB97" s="39"/>
      <c r="AC97" s="39"/>
      <c r="AD97" s="39"/>
      <c r="AE97" s="39"/>
      <c r="AR97" s="230" t="s">
        <v>231</v>
      </c>
      <c r="AT97" s="230" t="s">
        <v>137</v>
      </c>
      <c r="AU97" s="230" t="s">
        <v>89</v>
      </c>
      <c r="AY97" s="18" t="s">
        <v>135</v>
      </c>
      <c r="BE97" s="231">
        <f>IF(N97="základní",J97,0)</f>
        <v>0</v>
      </c>
      <c r="BF97" s="231">
        <f>IF(N97="snížená",J97,0)</f>
        <v>0</v>
      </c>
      <c r="BG97" s="231">
        <f>IF(N97="zákl. přenesená",J97,0)</f>
        <v>0</v>
      </c>
      <c r="BH97" s="231">
        <f>IF(N97="sníž. přenesená",J97,0)</f>
        <v>0</v>
      </c>
      <c r="BI97" s="231">
        <f>IF(N97="nulová",J97,0)</f>
        <v>0</v>
      </c>
      <c r="BJ97" s="18" t="s">
        <v>87</v>
      </c>
      <c r="BK97" s="231">
        <f>ROUND(I97*H97,2)</f>
        <v>0</v>
      </c>
      <c r="BL97" s="18" t="s">
        <v>231</v>
      </c>
      <c r="BM97" s="230" t="s">
        <v>867</v>
      </c>
    </row>
    <row r="98" spans="1:65" s="2" customFormat="1" ht="16.5" customHeight="1">
      <c r="A98" s="39"/>
      <c r="B98" s="40"/>
      <c r="C98" s="219" t="s">
        <v>401</v>
      </c>
      <c r="D98" s="219" t="s">
        <v>137</v>
      </c>
      <c r="E98" s="220" t="s">
        <v>868</v>
      </c>
      <c r="F98" s="221" t="s">
        <v>869</v>
      </c>
      <c r="G98" s="222" t="s">
        <v>350</v>
      </c>
      <c r="H98" s="223">
        <v>1</v>
      </c>
      <c r="I98" s="224"/>
      <c r="J98" s="225">
        <f>ROUND(I98*H98,2)</f>
        <v>0</v>
      </c>
      <c r="K98" s="221" t="s">
        <v>31</v>
      </c>
      <c r="L98" s="45"/>
      <c r="M98" s="226" t="s">
        <v>31</v>
      </c>
      <c r="N98" s="227" t="s">
        <v>50</v>
      </c>
      <c r="O98" s="85"/>
      <c r="P98" s="228">
        <f>O98*H98</f>
        <v>0</v>
      </c>
      <c r="Q98" s="228">
        <v>0</v>
      </c>
      <c r="R98" s="228">
        <f>Q98*H98</f>
        <v>0</v>
      </c>
      <c r="S98" s="228">
        <v>0</v>
      </c>
      <c r="T98" s="229">
        <f>S98*H98</f>
        <v>0</v>
      </c>
      <c r="U98" s="39"/>
      <c r="V98" s="39"/>
      <c r="W98" s="39"/>
      <c r="X98" s="39"/>
      <c r="Y98" s="39"/>
      <c r="Z98" s="39"/>
      <c r="AA98" s="39"/>
      <c r="AB98" s="39"/>
      <c r="AC98" s="39"/>
      <c r="AD98" s="39"/>
      <c r="AE98" s="39"/>
      <c r="AR98" s="230" t="s">
        <v>231</v>
      </c>
      <c r="AT98" s="230" t="s">
        <v>137</v>
      </c>
      <c r="AU98" s="230" t="s">
        <v>89</v>
      </c>
      <c r="AY98" s="18" t="s">
        <v>135</v>
      </c>
      <c r="BE98" s="231">
        <f>IF(N98="základní",J98,0)</f>
        <v>0</v>
      </c>
      <c r="BF98" s="231">
        <f>IF(N98="snížená",J98,0)</f>
        <v>0</v>
      </c>
      <c r="BG98" s="231">
        <f>IF(N98="zákl. přenesená",J98,0)</f>
        <v>0</v>
      </c>
      <c r="BH98" s="231">
        <f>IF(N98="sníž. přenesená",J98,0)</f>
        <v>0</v>
      </c>
      <c r="BI98" s="231">
        <f>IF(N98="nulová",J98,0)</f>
        <v>0</v>
      </c>
      <c r="BJ98" s="18" t="s">
        <v>87</v>
      </c>
      <c r="BK98" s="231">
        <f>ROUND(I98*H98,2)</f>
        <v>0</v>
      </c>
      <c r="BL98" s="18" t="s">
        <v>231</v>
      </c>
      <c r="BM98" s="230" t="s">
        <v>870</v>
      </c>
    </row>
    <row r="99" spans="1:63" s="12" customFormat="1" ht="22.8" customHeight="1">
      <c r="A99" s="12"/>
      <c r="B99" s="203"/>
      <c r="C99" s="204"/>
      <c r="D99" s="205" t="s">
        <v>78</v>
      </c>
      <c r="E99" s="217" t="s">
        <v>871</v>
      </c>
      <c r="F99" s="217" t="s">
        <v>872</v>
      </c>
      <c r="G99" s="204"/>
      <c r="H99" s="204"/>
      <c r="I99" s="207"/>
      <c r="J99" s="218">
        <f>BK99</f>
        <v>0</v>
      </c>
      <c r="K99" s="204"/>
      <c r="L99" s="209"/>
      <c r="M99" s="210"/>
      <c r="N99" s="211"/>
      <c r="O99" s="211"/>
      <c r="P99" s="212">
        <f>SUM(P100:P110)</f>
        <v>0</v>
      </c>
      <c r="Q99" s="211"/>
      <c r="R99" s="212">
        <f>SUM(R100:R110)</f>
        <v>0</v>
      </c>
      <c r="S99" s="211"/>
      <c r="T99" s="213">
        <f>SUM(T100:T110)</f>
        <v>0</v>
      </c>
      <c r="U99" s="12"/>
      <c r="V99" s="12"/>
      <c r="W99" s="12"/>
      <c r="X99" s="12"/>
      <c r="Y99" s="12"/>
      <c r="Z99" s="12"/>
      <c r="AA99" s="12"/>
      <c r="AB99" s="12"/>
      <c r="AC99" s="12"/>
      <c r="AD99" s="12"/>
      <c r="AE99" s="12"/>
      <c r="AR99" s="214" t="s">
        <v>89</v>
      </c>
      <c r="AT99" s="215" t="s">
        <v>78</v>
      </c>
      <c r="AU99" s="215" t="s">
        <v>87</v>
      </c>
      <c r="AY99" s="214" t="s">
        <v>135</v>
      </c>
      <c r="BK99" s="216">
        <f>SUM(BK100:BK110)</f>
        <v>0</v>
      </c>
    </row>
    <row r="100" spans="1:65" s="2" customFormat="1" ht="16.5" customHeight="1">
      <c r="A100" s="39"/>
      <c r="B100" s="40"/>
      <c r="C100" s="219" t="s">
        <v>195</v>
      </c>
      <c r="D100" s="219" t="s">
        <v>137</v>
      </c>
      <c r="E100" s="220" t="s">
        <v>873</v>
      </c>
      <c r="F100" s="221" t="s">
        <v>874</v>
      </c>
      <c r="G100" s="222" t="s">
        <v>350</v>
      </c>
      <c r="H100" s="223">
        <v>1</v>
      </c>
      <c r="I100" s="224"/>
      <c r="J100" s="225">
        <f>ROUND(I100*H100,2)</f>
        <v>0</v>
      </c>
      <c r="K100" s="221" t="s">
        <v>31</v>
      </c>
      <c r="L100" s="45"/>
      <c r="M100" s="226" t="s">
        <v>31</v>
      </c>
      <c r="N100" s="227" t="s">
        <v>50</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231</v>
      </c>
      <c r="AT100" s="230" t="s">
        <v>137</v>
      </c>
      <c r="AU100" s="230" t="s">
        <v>89</v>
      </c>
      <c r="AY100" s="18" t="s">
        <v>135</v>
      </c>
      <c r="BE100" s="231">
        <f>IF(N100="základní",J100,0)</f>
        <v>0</v>
      </c>
      <c r="BF100" s="231">
        <f>IF(N100="snížená",J100,0)</f>
        <v>0</v>
      </c>
      <c r="BG100" s="231">
        <f>IF(N100="zákl. přenesená",J100,0)</f>
        <v>0</v>
      </c>
      <c r="BH100" s="231">
        <f>IF(N100="sníž. přenesená",J100,0)</f>
        <v>0</v>
      </c>
      <c r="BI100" s="231">
        <f>IF(N100="nulová",J100,0)</f>
        <v>0</v>
      </c>
      <c r="BJ100" s="18" t="s">
        <v>87</v>
      </c>
      <c r="BK100" s="231">
        <f>ROUND(I100*H100,2)</f>
        <v>0</v>
      </c>
      <c r="BL100" s="18" t="s">
        <v>231</v>
      </c>
      <c r="BM100" s="230" t="s">
        <v>875</v>
      </c>
    </row>
    <row r="101" spans="1:65" s="2" customFormat="1" ht="16.5" customHeight="1">
      <c r="A101" s="39"/>
      <c r="B101" s="40"/>
      <c r="C101" s="219" t="s">
        <v>201</v>
      </c>
      <c r="D101" s="219" t="s">
        <v>137</v>
      </c>
      <c r="E101" s="220" t="s">
        <v>876</v>
      </c>
      <c r="F101" s="221" t="s">
        <v>877</v>
      </c>
      <c r="G101" s="222" t="s">
        <v>350</v>
      </c>
      <c r="H101" s="223">
        <v>8</v>
      </c>
      <c r="I101" s="224"/>
      <c r="J101" s="225">
        <f>ROUND(I101*H101,2)</f>
        <v>0</v>
      </c>
      <c r="K101" s="221" t="s">
        <v>31</v>
      </c>
      <c r="L101" s="45"/>
      <c r="M101" s="226" t="s">
        <v>31</v>
      </c>
      <c r="N101" s="227" t="s">
        <v>50</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231</v>
      </c>
      <c r="AT101" s="230" t="s">
        <v>137</v>
      </c>
      <c r="AU101" s="230" t="s">
        <v>89</v>
      </c>
      <c r="AY101" s="18" t="s">
        <v>135</v>
      </c>
      <c r="BE101" s="231">
        <f>IF(N101="základní",J101,0)</f>
        <v>0</v>
      </c>
      <c r="BF101" s="231">
        <f>IF(N101="snížená",J101,0)</f>
        <v>0</v>
      </c>
      <c r="BG101" s="231">
        <f>IF(N101="zákl. přenesená",J101,0)</f>
        <v>0</v>
      </c>
      <c r="BH101" s="231">
        <f>IF(N101="sníž. přenesená",J101,0)</f>
        <v>0</v>
      </c>
      <c r="BI101" s="231">
        <f>IF(N101="nulová",J101,0)</f>
        <v>0</v>
      </c>
      <c r="BJ101" s="18" t="s">
        <v>87</v>
      </c>
      <c r="BK101" s="231">
        <f>ROUND(I101*H101,2)</f>
        <v>0</v>
      </c>
      <c r="BL101" s="18" t="s">
        <v>231</v>
      </c>
      <c r="BM101" s="230" t="s">
        <v>878</v>
      </c>
    </row>
    <row r="102" spans="1:65" s="2" customFormat="1" ht="16.5" customHeight="1">
      <c r="A102" s="39"/>
      <c r="B102" s="40"/>
      <c r="C102" s="219" t="s">
        <v>206</v>
      </c>
      <c r="D102" s="219" t="s">
        <v>137</v>
      </c>
      <c r="E102" s="220" t="s">
        <v>879</v>
      </c>
      <c r="F102" s="221" t="s">
        <v>880</v>
      </c>
      <c r="G102" s="222" t="s">
        <v>350</v>
      </c>
      <c r="H102" s="223">
        <v>8</v>
      </c>
      <c r="I102" s="224"/>
      <c r="J102" s="225">
        <f>ROUND(I102*H102,2)</f>
        <v>0</v>
      </c>
      <c r="K102" s="221" t="s">
        <v>31</v>
      </c>
      <c r="L102" s="45"/>
      <c r="M102" s="226" t="s">
        <v>31</v>
      </c>
      <c r="N102" s="227" t="s">
        <v>50</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231</v>
      </c>
      <c r="AT102" s="230" t="s">
        <v>137</v>
      </c>
      <c r="AU102" s="230" t="s">
        <v>89</v>
      </c>
      <c r="AY102" s="18" t="s">
        <v>135</v>
      </c>
      <c r="BE102" s="231">
        <f>IF(N102="základní",J102,0)</f>
        <v>0</v>
      </c>
      <c r="BF102" s="231">
        <f>IF(N102="snížená",J102,0)</f>
        <v>0</v>
      </c>
      <c r="BG102" s="231">
        <f>IF(N102="zákl. přenesená",J102,0)</f>
        <v>0</v>
      </c>
      <c r="BH102" s="231">
        <f>IF(N102="sníž. přenesená",J102,0)</f>
        <v>0</v>
      </c>
      <c r="BI102" s="231">
        <f>IF(N102="nulová",J102,0)</f>
        <v>0</v>
      </c>
      <c r="BJ102" s="18" t="s">
        <v>87</v>
      </c>
      <c r="BK102" s="231">
        <f>ROUND(I102*H102,2)</f>
        <v>0</v>
      </c>
      <c r="BL102" s="18" t="s">
        <v>231</v>
      </c>
      <c r="BM102" s="230" t="s">
        <v>881</v>
      </c>
    </row>
    <row r="103" spans="1:65" s="2" customFormat="1" ht="16.5" customHeight="1">
      <c r="A103" s="39"/>
      <c r="B103" s="40"/>
      <c r="C103" s="219" t="s">
        <v>211</v>
      </c>
      <c r="D103" s="219" t="s">
        <v>137</v>
      </c>
      <c r="E103" s="220" t="s">
        <v>882</v>
      </c>
      <c r="F103" s="221" t="s">
        <v>883</v>
      </c>
      <c r="G103" s="222" t="s">
        <v>350</v>
      </c>
      <c r="H103" s="223">
        <v>8</v>
      </c>
      <c r="I103" s="224"/>
      <c r="J103" s="225">
        <f>ROUND(I103*H103,2)</f>
        <v>0</v>
      </c>
      <c r="K103" s="221" t="s">
        <v>31</v>
      </c>
      <c r="L103" s="45"/>
      <c r="M103" s="226" t="s">
        <v>31</v>
      </c>
      <c r="N103" s="227" t="s">
        <v>50</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231</v>
      </c>
      <c r="AT103" s="230" t="s">
        <v>137</v>
      </c>
      <c r="AU103" s="230" t="s">
        <v>89</v>
      </c>
      <c r="AY103" s="18" t="s">
        <v>135</v>
      </c>
      <c r="BE103" s="231">
        <f>IF(N103="základní",J103,0)</f>
        <v>0</v>
      </c>
      <c r="BF103" s="231">
        <f>IF(N103="snížená",J103,0)</f>
        <v>0</v>
      </c>
      <c r="BG103" s="231">
        <f>IF(N103="zákl. přenesená",J103,0)</f>
        <v>0</v>
      </c>
      <c r="BH103" s="231">
        <f>IF(N103="sníž. přenesená",J103,0)</f>
        <v>0</v>
      </c>
      <c r="BI103" s="231">
        <f>IF(N103="nulová",J103,0)</f>
        <v>0</v>
      </c>
      <c r="BJ103" s="18" t="s">
        <v>87</v>
      </c>
      <c r="BK103" s="231">
        <f>ROUND(I103*H103,2)</f>
        <v>0</v>
      </c>
      <c r="BL103" s="18" t="s">
        <v>231</v>
      </c>
      <c r="BM103" s="230" t="s">
        <v>884</v>
      </c>
    </row>
    <row r="104" spans="1:65" s="2" customFormat="1" ht="16.5" customHeight="1">
      <c r="A104" s="39"/>
      <c r="B104" s="40"/>
      <c r="C104" s="219" t="s">
        <v>217</v>
      </c>
      <c r="D104" s="219" t="s">
        <v>137</v>
      </c>
      <c r="E104" s="220" t="s">
        <v>885</v>
      </c>
      <c r="F104" s="221" t="s">
        <v>886</v>
      </c>
      <c r="G104" s="222" t="s">
        <v>350</v>
      </c>
      <c r="H104" s="223">
        <v>6</v>
      </c>
      <c r="I104" s="224"/>
      <c r="J104" s="225">
        <f>ROUND(I104*H104,2)</f>
        <v>0</v>
      </c>
      <c r="K104" s="221" t="s">
        <v>31</v>
      </c>
      <c r="L104" s="45"/>
      <c r="M104" s="226" t="s">
        <v>31</v>
      </c>
      <c r="N104" s="227" t="s">
        <v>50</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231</v>
      </c>
      <c r="AT104" s="230" t="s">
        <v>137</v>
      </c>
      <c r="AU104" s="230" t="s">
        <v>89</v>
      </c>
      <c r="AY104" s="18" t="s">
        <v>135</v>
      </c>
      <c r="BE104" s="231">
        <f>IF(N104="základní",J104,0)</f>
        <v>0</v>
      </c>
      <c r="BF104" s="231">
        <f>IF(N104="snížená",J104,0)</f>
        <v>0</v>
      </c>
      <c r="BG104" s="231">
        <f>IF(N104="zákl. přenesená",J104,0)</f>
        <v>0</v>
      </c>
      <c r="BH104" s="231">
        <f>IF(N104="sníž. přenesená",J104,0)</f>
        <v>0</v>
      </c>
      <c r="BI104" s="231">
        <f>IF(N104="nulová",J104,0)</f>
        <v>0</v>
      </c>
      <c r="BJ104" s="18" t="s">
        <v>87</v>
      </c>
      <c r="BK104" s="231">
        <f>ROUND(I104*H104,2)</f>
        <v>0</v>
      </c>
      <c r="BL104" s="18" t="s">
        <v>231</v>
      </c>
      <c r="BM104" s="230" t="s">
        <v>887</v>
      </c>
    </row>
    <row r="105" spans="1:65" s="2" customFormat="1" ht="16.5" customHeight="1">
      <c r="A105" s="39"/>
      <c r="B105" s="40"/>
      <c r="C105" s="219" t="s">
        <v>8</v>
      </c>
      <c r="D105" s="219" t="s">
        <v>137</v>
      </c>
      <c r="E105" s="220" t="s">
        <v>888</v>
      </c>
      <c r="F105" s="221" t="s">
        <v>889</v>
      </c>
      <c r="G105" s="222" t="s">
        <v>350</v>
      </c>
      <c r="H105" s="223">
        <v>6</v>
      </c>
      <c r="I105" s="224"/>
      <c r="J105" s="225">
        <f>ROUND(I105*H105,2)</f>
        <v>0</v>
      </c>
      <c r="K105" s="221" t="s">
        <v>31</v>
      </c>
      <c r="L105" s="45"/>
      <c r="M105" s="226" t="s">
        <v>31</v>
      </c>
      <c r="N105" s="227" t="s">
        <v>50</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231</v>
      </c>
      <c r="AT105" s="230" t="s">
        <v>137</v>
      </c>
      <c r="AU105" s="230" t="s">
        <v>89</v>
      </c>
      <c r="AY105" s="18" t="s">
        <v>135</v>
      </c>
      <c r="BE105" s="231">
        <f>IF(N105="základní",J105,0)</f>
        <v>0</v>
      </c>
      <c r="BF105" s="231">
        <f>IF(N105="snížená",J105,0)</f>
        <v>0</v>
      </c>
      <c r="BG105" s="231">
        <f>IF(N105="zákl. přenesená",J105,0)</f>
        <v>0</v>
      </c>
      <c r="BH105" s="231">
        <f>IF(N105="sníž. přenesená",J105,0)</f>
        <v>0</v>
      </c>
      <c r="BI105" s="231">
        <f>IF(N105="nulová",J105,0)</f>
        <v>0</v>
      </c>
      <c r="BJ105" s="18" t="s">
        <v>87</v>
      </c>
      <c r="BK105" s="231">
        <f>ROUND(I105*H105,2)</f>
        <v>0</v>
      </c>
      <c r="BL105" s="18" t="s">
        <v>231</v>
      </c>
      <c r="BM105" s="230" t="s">
        <v>890</v>
      </c>
    </row>
    <row r="106" spans="1:65" s="2" customFormat="1" ht="16.5" customHeight="1">
      <c r="A106" s="39"/>
      <c r="B106" s="40"/>
      <c r="C106" s="219" t="s">
        <v>231</v>
      </c>
      <c r="D106" s="219" t="s">
        <v>137</v>
      </c>
      <c r="E106" s="220" t="s">
        <v>891</v>
      </c>
      <c r="F106" s="221" t="s">
        <v>892</v>
      </c>
      <c r="G106" s="222" t="s">
        <v>350</v>
      </c>
      <c r="H106" s="223">
        <v>2</v>
      </c>
      <c r="I106" s="224"/>
      <c r="J106" s="225">
        <f>ROUND(I106*H106,2)</f>
        <v>0</v>
      </c>
      <c r="K106" s="221" t="s">
        <v>31</v>
      </c>
      <c r="L106" s="45"/>
      <c r="M106" s="226" t="s">
        <v>31</v>
      </c>
      <c r="N106" s="227" t="s">
        <v>50</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231</v>
      </c>
      <c r="AT106" s="230" t="s">
        <v>137</v>
      </c>
      <c r="AU106" s="230" t="s">
        <v>89</v>
      </c>
      <c r="AY106" s="18" t="s">
        <v>135</v>
      </c>
      <c r="BE106" s="231">
        <f>IF(N106="základní",J106,0)</f>
        <v>0</v>
      </c>
      <c r="BF106" s="231">
        <f>IF(N106="snížená",J106,0)</f>
        <v>0</v>
      </c>
      <c r="BG106" s="231">
        <f>IF(N106="zákl. přenesená",J106,0)</f>
        <v>0</v>
      </c>
      <c r="BH106" s="231">
        <f>IF(N106="sníž. přenesená",J106,0)</f>
        <v>0</v>
      </c>
      <c r="BI106" s="231">
        <f>IF(N106="nulová",J106,0)</f>
        <v>0</v>
      </c>
      <c r="BJ106" s="18" t="s">
        <v>87</v>
      </c>
      <c r="BK106" s="231">
        <f>ROUND(I106*H106,2)</f>
        <v>0</v>
      </c>
      <c r="BL106" s="18" t="s">
        <v>231</v>
      </c>
      <c r="BM106" s="230" t="s">
        <v>893</v>
      </c>
    </row>
    <row r="107" spans="1:65" s="2" customFormat="1" ht="16.5" customHeight="1">
      <c r="A107" s="39"/>
      <c r="B107" s="40"/>
      <c r="C107" s="219" t="s">
        <v>238</v>
      </c>
      <c r="D107" s="219" t="s">
        <v>137</v>
      </c>
      <c r="E107" s="220" t="s">
        <v>894</v>
      </c>
      <c r="F107" s="221" t="s">
        <v>895</v>
      </c>
      <c r="G107" s="222" t="s">
        <v>350</v>
      </c>
      <c r="H107" s="223">
        <v>1</v>
      </c>
      <c r="I107" s="224"/>
      <c r="J107" s="225">
        <f>ROUND(I107*H107,2)</f>
        <v>0</v>
      </c>
      <c r="K107" s="221" t="s">
        <v>31</v>
      </c>
      <c r="L107" s="45"/>
      <c r="M107" s="226" t="s">
        <v>31</v>
      </c>
      <c r="N107" s="227" t="s">
        <v>50</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231</v>
      </c>
      <c r="AT107" s="230" t="s">
        <v>137</v>
      </c>
      <c r="AU107" s="230" t="s">
        <v>89</v>
      </c>
      <c r="AY107" s="18" t="s">
        <v>135</v>
      </c>
      <c r="BE107" s="231">
        <f>IF(N107="základní",J107,0)</f>
        <v>0</v>
      </c>
      <c r="BF107" s="231">
        <f>IF(N107="snížená",J107,0)</f>
        <v>0</v>
      </c>
      <c r="BG107" s="231">
        <f>IF(N107="zákl. přenesená",J107,0)</f>
        <v>0</v>
      </c>
      <c r="BH107" s="231">
        <f>IF(N107="sníž. přenesená",J107,0)</f>
        <v>0</v>
      </c>
      <c r="BI107" s="231">
        <f>IF(N107="nulová",J107,0)</f>
        <v>0</v>
      </c>
      <c r="BJ107" s="18" t="s">
        <v>87</v>
      </c>
      <c r="BK107" s="231">
        <f>ROUND(I107*H107,2)</f>
        <v>0</v>
      </c>
      <c r="BL107" s="18" t="s">
        <v>231</v>
      </c>
      <c r="BM107" s="230" t="s">
        <v>896</v>
      </c>
    </row>
    <row r="108" spans="1:65" s="2" customFormat="1" ht="16.5" customHeight="1">
      <c r="A108" s="39"/>
      <c r="B108" s="40"/>
      <c r="C108" s="219" t="s">
        <v>252</v>
      </c>
      <c r="D108" s="219" t="s">
        <v>137</v>
      </c>
      <c r="E108" s="220" t="s">
        <v>897</v>
      </c>
      <c r="F108" s="221" t="s">
        <v>898</v>
      </c>
      <c r="G108" s="222" t="s">
        <v>350</v>
      </c>
      <c r="H108" s="223">
        <v>2</v>
      </c>
      <c r="I108" s="224"/>
      <c r="J108" s="225">
        <f>ROUND(I108*H108,2)</f>
        <v>0</v>
      </c>
      <c r="K108" s="221" t="s">
        <v>31</v>
      </c>
      <c r="L108" s="45"/>
      <c r="M108" s="226" t="s">
        <v>31</v>
      </c>
      <c r="N108" s="227" t="s">
        <v>50</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231</v>
      </c>
      <c r="AT108" s="230" t="s">
        <v>137</v>
      </c>
      <c r="AU108" s="230" t="s">
        <v>89</v>
      </c>
      <c r="AY108" s="18" t="s">
        <v>135</v>
      </c>
      <c r="BE108" s="231">
        <f>IF(N108="základní",J108,0)</f>
        <v>0</v>
      </c>
      <c r="BF108" s="231">
        <f>IF(N108="snížená",J108,0)</f>
        <v>0</v>
      </c>
      <c r="BG108" s="231">
        <f>IF(N108="zákl. přenesená",J108,0)</f>
        <v>0</v>
      </c>
      <c r="BH108" s="231">
        <f>IF(N108="sníž. přenesená",J108,0)</f>
        <v>0</v>
      </c>
      <c r="BI108" s="231">
        <f>IF(N108="nulová",J108,0)</f>
        <v>0</v>
      </c>
      <c r="BJ108" s="18" t="s">
        <v>87</v>
      </c>
      <c r="BK108" s="231">
        <f>ROUND(I108*H108,2)</f>
        <v>0</v>
      </c>
      <c r="BL108" s="18" t="s">
        <v>231</v>
      </c>
      <c r="BM108" s="230" t="s">
        <v>899</v>
      </c>
    </row>
    <row r="109" spans="1:65" s="2" customFormat="1" ht="16.5" customHeight="1">
      <c r="A109" s="39"/>
      <c r="B109" s="40"/>
      <c r="C109" s="219" t="s">
        <v>405</v>
      </c>
      <c r="D109" s="219" t="s">
        <v>137</v>
      </c>
      <c r="E109" s="220" t="s">
        <v>900</v>
      </c>
      <c r="F109" s="221" t="s">
        <v>901</v>
      </c>
      <c r="G109" s="222" t="s">
        <v>350</v>
      </c>
      <c r="H109" s="223">
        <v>1</v>
      </c>
      <c r="I109" s="224"/>
      <c r="J109" s="225">
        <f>ROUND(I109*H109,2)</f>
        <v>0</v>
      </c>
      <c r="K109" s="221" t="s">
        <v>31</v>
      </c>
      <c r="L109" s="45"/>
      <c r="M109" s="226" t="s">
        <v>31</v>
      </c>
      <c r="N109" s="227" t="s">
        <v>50</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231</v>
      </c>
      <c r="AT109" s="230" t="s">
        <v>137</v>
      </c>
      <c r="AU109" s="230" t="s">
        <v>89</v>
      </c>
      <c r="AY109" s="18" t="s">
        <v>135</v>
      </c>
      <c r="BE109" s="231">
        <f>IF(N109="základní",J109,0)</f>
        <v>0</v>
      </c>
      <c r="BF109" s="231">
        <f>IF(N109="snížená",J109,0)</f>
        <v>0</v>
      </c>
      <c r="BG109" s="231">
        <f>IF(N109="zákl. přenesená",J109,0)</f>
        <v>0</v>
      </c>
      <c r="BH109" s="231">
        <f>IF(N109="sníž. přenesená",J109,0)</f>
        <v>0</v>
      </c>
      <c r="BI109" s="231">
        <f>IF(N109="nulová",J109,0)</f>
        <v>0</v>
      </c>
      <c r="BJ109" s="18" t="s">
        <v>87</v>
      </c>
      <c r="BK109" s="231">
        <f>ROUND(I109*H109,2)</f>
        <v>0</v>
      </c>
      <c r="BL109" s="18" t="s">
        <v>231</v>
      </c>
      <c r="BM109" s="230" t="s">
        <v>902</v>
      </c>
    </row>
    <row r="110" spans="1:65" s="2" customFormat="1" ht="16.5" customHeight="1">
      <c r="A110" s="39"/>
      <c r="B110" s="40"/>
      <c r="C110" s="219" t="s">
        <v>408</v>
      </c>
      <c r="D110" s="219" t="s">
        <v>137</v>
      </c>
      <c r="E110" s="220" t="s">
        <v>903</v>
      </c>
      <c r="F110" s="221" t="s">
        <v>904</v>
      </c>
      <c r="G110" s="222" t="s">
        <v>350</v>
      </c>
      <c r="H110" s="223">
        <v>1</v>
      </c>
      <c r="I110" s="224"/>
      <c r="J110" s="225">
        <f>ROUND(I110*H110,2)</f>
        <v>0</v>
      </c>
      <c r="K110" s="221" t="s">
        <v>31</v>
      </c>
      <c r="L110" s="45"/>
      <c r="M110" s="226" t="s">
        <v>31</v>
      </c>
      <c r="N110" s="227" t="s">
        <v>50</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231</v>
      </c>
      <c r="AT110" s="230" t="s">
        <v>137</v>
      </c>
      <c r="AU110" s="230" t="s">
        <v>89</v>
      </c>
      <c r="AY110" s="18" t="s">
        <v>135</v>
      </c>
      <c r="BE110" s="231">
        <f>IF(N110="základní",J110,0)</f>
        <v>0</v>
      </c>
      <c r="BF110" s="231">
        <f>IF(N110="snížená",J110,0)</f>
        <v>0</v>
      </c>
      <c r="BG110" s="231">
        <f>IF(N110="zákl. přenesená",J110,0)</f>
        <v>0</v>
      </c>
      <c r="BH110" s="231">
        <f>IF(N110="sníž. přenesená",J110,0)</f>
        <v>0</v>
      </c>
      <c r="BI110" s="231">
        <f>IF(N110="nulová",J110,0)</f>
        <v>0</v>
      </c>
      <c r="BJ110" s="18" t="s">
        <v>87</v>
      </c>
      <c r="BK110" s="231">
        <f>ROUND(I110*H110,2)</f>
        <v>0</v>
      </c>
      <c r="BL110" s="18" t="s">
        <v>231</v>
      </c>
      <c r="BM110" s="230" t="s">
        <v>905</v>
      </c>
    </row>
    <row r="111" spans="1:63" s="12" customFormat="1" ht="22.8" customHeight="1">
      <c r="A111" s="12"/>
      <c r="B111" s="203"/>
      <c r="C111" s="204"/>
      <c r="D111" s="205" t="s">
        <v>78</v>
      </c>
      <c r="E111" s="217" t="s">
        <v>906</v>
      </c>
      <c r="F111" s="217" t="s">
        <v>907</v>
      </c>
      <c r="G111" s="204"/>
      <c r="H111" s="204"/>
      <c r="I111" s="207"/>
      <c r="J111" s="218">
        <f>BK111</f>
        <v>0</v>
      </c>
      <c r="K111" s="204"/>
      <c r="L111" s="209"/>
      <c r="M111" s="210"/>
      <c r="N111" s="211"/>
      <c r="O111" s="211"/>
      <c r="P111" s="212">
        <f>SUM(P112:P137)</f>
        <v>0</v>
      </c>
      <c r="Q111" s="211"/>
      <c r="R111" s="212">
        <f>SUM(R112:R137)</f>
        <v>0</v>
      </c>
      <c r="S111" s="211"/>
      <c r="T111" s="213">
        <f>SUM(T112:T137)</f>
        <v>0</v>
      </c>
      <c r="U111" s="12"/>
      <c r="V111" s="12"/>
      <c r="W111" s="12"/>
      <c r="X111" s="12"/>
      <c r="Y111" s="12"/>
      <c r="Z111" s="12"/>
      <c r="AA111" s="12"/>
      <c r="AB111" s="12"/>
      <c r="AC111" s="12"/>
      <c r="AD111" s="12"/>
      <c r="AE111" s="12"/>
      <c r="AR111" s="214" t="s">
        <v>89</v>
      </c>
      <c r="AT111" s="215" t="s">
        <v>78</v>
      </c>
      <c r="AU111" s="215" t="s">
        <v>87</v>
      </c>
      <c r="AY111" s="214" t="s">
        <v>135</v>
      </c>
      <c r="BK111" s="216">
        <f>SUM(BK112:BK137)</f>
        <v>0</v>
      </c>
    </row>
    <row r="112" spans="1:65" s="2" customFormat="1" ht="16.5" customHeight="1">
      <c r="A112" s="39"/>
      <c r="B112" s="40"/>
      <c r="C112" s="219" t="s">
        <v>259</v>
      </c>
      <c r="D112" s="219" t="s">
        <v>137</v>
      </c>
      <c r="E112" s="220" t="s">
        <v>908</v>
      </c>
      <c r="F112" s="221" t="s">
        <v>909</v>
      </c>
      <c r="G112" s="222" t="s">
        <v>152</v>
      </c>
      <c r="H112" s="223">
        <v>0.25</v>
      </c>
      <c r="I112" s="224"/>
      <c r="J112" s="225">
        <f>ROUND(I112*H112,2)</f>
        <v>0</v>
      </c>
      <c r="K112" s="221" t="s">
        <v>31</v>
      </c>
      <c r="L112" s="45"/>
      <c r="M112" s="226" t="s">
        <v>31</v>
      </c>
      <c r="N112" s="227" t="s">
        <v>50</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231</v>
      </c>
      <c r="AT112" s="230" t="s">
        <v>137</v>
      </c>
      <c r="AU112" s="230" t="s">
        <v>89</v>
      </c>
      <c r="AY112" s="18" t="s">
        <v>135</v>
      </c>
      <c r="BE112" s="231">
        <f>IF(N112="základní",J112,0)</f>
        <v>0</v>
      </c>
      <c r="BF112" s="231">
        <f>IF(N112="snížená",J112,0)</f>
        <v>0</v>
      </c>
      <c r="BG112" s="231">
        <f>IF(N112="zákl. přenesená",J112,0)</f>
        <v>0</v>
      </c>
      <c r="BH112" s="231">
        <f>IF(N112="sníž. přenesená",J112,0)</f>
        <v>0</v>
      </c>
      <c r="BI112" s="231">
        <f>IF(N112="nulová",J112,0)</f>
        <v>0</v>
      </c>
      <c r="BJ112" s="18" t="s">
        <v>87</v>
      </c>
      <c r="BK112" s="231">
        <f>ROUND(I112*H112,2)</f>
        <v>0</v>
      </c>
      <c r="BL112" s="18" t="s">
        <v>231</v>
      </c>
      <c r="BM112" s="230" t="s">
        <v>910</v>
      </c>
    </row>
    <row r="113" spans="1:65" s="2" customFormat="1" ht="16.5" customHeight="1">
      <c r="A113" s="39"/>
      <c r="B113" s="40"/>
      <c r="C113" s="219" t="s">
        <v>263</v>
      </c>
      <c r="D113" s="219" t="s">
        <v>137</v>
      </c>
      <c r="E113" s="220" t="s">
        <v>911</v>
      </c>
      <c r="F113" s="221" t="s">
        <v>912</v>
      </c>
      <c r="G113" s="222" t="s">
        <v>152</v>
      </c>
      <c r="H113" s="223">
        <v>1.6</v>
      </c>
      <c r="I113" s="224"/>
      <c r="J113" s="225">
        <f>ROUND(I113*H113,2)</f>
        <v>0</v>
      </c>
      <c r="K113" s="221" t="s">
        <v>31</v>
      </c>
      <c r="L113" s="45"/>
      <c r="M113" s="226" t="s">
        <v>31</v>
      </c>
      <c r="N113" s="227" t="s">
        <v>50</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231</v>
      </c>
      <c r="AT113" s="230" t="s">
        <v>137</v>
      </c>
      <c r="AU113" s="230" t="s">
        <v>89</v>
      </c>
      <c r="AY113" s="18" t="s">
        <v>135</v>
      </c>
      <c r="BE113" s="231">
        <f>IF(N113="základní",J113,0)</f>
        <v>0</v>
      </c>
      <c r="BF113" s="231">
        <f>IF(N113="snížená",J113,0)</f>
        <v>0</v>
      </c>
      <c r="BG113" s="231">
        <f>IF(N113="zákl. přenesená",J113,0)</f>
        <v>0</v>
      </c>
      <c r="BH113" s="231">
        <f>IF(N113="sníž. přenesená",J113,0)</f>
        <v>0</v>
      </c>
      <c r="BI113" s="231">
        <f>IF(N113="nulová",J113,0)</f>
        <v>0</v>
      </c>
      <c r="BJ113" s="18" t="s">
        <v>87</v>
      </c>
      <c r="BK113" s="231">
        <f>ROUND(I113*H113,2)</f>
        <v>0</v>
      </c>
      <c r="BL113" s="18" t="s">
        <v>231</v>
      </c>
      <c r="BM113" s="230" t="s">
        <v>913</v>
      </c>
    </row>
    <row r="114" spans="1:65" s="2" customFormat="1" ht="16.5" customHeight="1">
      <c r="A114" s="39"/>
      <c r="B114" s="40"/>
      <c r="C114" s="219" t="s">
        <v>7</v>
      </c>
      <c r="D114" s="219" t="s">
        <v>137</v>
      </c>
      <c r="E114" s="220" t="s">
        <v>914</v>
      </c>
      <c r="F114" s="221" t="s">
        <v>915</v>
      </c>
      <c r="G114" s="222" t="s">
        <v>916</v>
      </c>
      <c r="H114" s="223">
        <v>0.1</v>
      </c>
      <c r="I114" s="224"/>
      <c r="J114" s="225">
        <f>ROUND(I114*H114,2)</f>
        <v>0</v>
      </c>
      <c r="K114" s="221" t="s">
        <v>31</v>
      </c>
      <c r="L114" s="45"/>
      <c r="M114" s="226" t="s">
        <v>31</v>
      </c>
      <c r="N114" s="227" t="s">
        <v>50</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231</v>
      </c>
      <c r="AT114" s="230" t="s">
        <v>137</v>
      </c>
      <c r="AU114" s="230" t="s">
        <v>89</v>
      </c>
      <c r="AY114" s="18" t="s">
        <v>135</v>
      </c>
      <c r="BE114" s="231">
        <f>IF(N114="základní",J114,0)</f>
        <v>0</v>
      </c>
      <c r="BF114" s="231">
        <f>IF(N114="snížená",J114,0)</f>
        <v>0</v>
      </c>
      <c r="BG114" s="231">
        <f>IF(N114="zákl. přenesená",J114,0)</f>
        <v>0</v>
      </c>
      <c r="BH114" s="231">
        <f>IF(N114="sníž. přenesená",J114,0)</f>
        <v>0</v>
      </c>
      <c r="BI114" s="231">
        <f>IF(N114="nulová",J114,0)</f>
        <v>0</v>
      </c>
      <c r="BJ114" s="18" t="s">
        <v>87</v>
      </c>
      <c r="BK114" s="231">
        <f>ROUND(I114*H114,2)</f>
        <v>0</v>
      </c>
      <c r="BL114" s="18" t="s">
        <v>231</v>
      </c>
      <c r="BM114" s="230" t="s">
        <v>917</v>
      </c>
    </row>
    <row r="115" spans="1:65" s="2" customFormat="1" ht="16.5" customHeight="1">
      <c r="A115" s="39"/>
      <c r="B115" s="40"/>
      <c r="C115" s="219" t="s">
        <v>273</v>
      </c>
      <c r="D115" s="219" t="s">
        <v>137</v>
      </c>
      <c r="E115" s="220" t="s">
        <v>918</v>
      </c>
      <c r="F115" s="221" t="s">
        <v>919</v>
      </c>
      <c r="G115" s="222" t="s">
        <v>152</v>
      </c>
      <c r="H115" s="223">
        <v>1.6</v>
      </c>
      <c r="I115" s="224"/>
      <c r="J115" s="225">
        <f>ROUND(I115*H115,2)</f>
        <v>0</v>
      </c>
      <c r="K115" s="221" t="s">
        <v>31</v>
      </c>
      <c r="L115" s="45"/>
      <c r="M115" s="226" t="s">
        <v>31</v>
      </c>
      <c r="N115" s="227" t="s">
        <v>50</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231</v>
      </c>
      <c r="AT115" s="230" t="s">
        <v>137</v>
      </c>
      <c r="AU115" s="230" t="s">
        <v>89</v>
      </c>
      <c r="AY115" s="18" t="s">
        <v>135</v>
      </c>
      <c r="BE115" s="231">
        <f>IF(N115="základní",J115,0)</f>
        <v>0</v>
      </c>
      <c r="BF115" s="231">
        <f>IF(N115="snížená",J115,0)</f>
        <v>0</v>
      </c>
      <c r="BG115" s="231">
        <f>IF(N115="zákl. přenesená",J115,0)</f>
        <v>0</v>
      </c>
      <c r="BH115" s="231">
        <f>IF(N115="sníž. přenesená",J115,0)</f>
        <v>0</v>
      </c>
      <c r="BI115" s="231">
        <f>IF(N115="nulová",J115,0)</f>
        <v>0</v>
      </c>
      <c r="BJ115" s="18" t="s">
        <v>87</v>
      </c>
      <c r="BK115" s="231">
        <f>ROUND(I115*H115,2)</f>
        <v>0</v>
      </c>
      <c r="BL115" s="18" t="s">
        <v>231</v>
      </c>
      <c r="BM115" s="230" t="s">
        <v>920</v>
      </c>
    </row>
    <row r="116" spans="1:65" s="2" customFormat="1" ht="16.5" customHeight="1">
      <c r="A116" s="39"/>
      <c r="B116" s="40"/>
      <c r="C116" s="219" t="s">
        <v>278</v>
      </c>
      <c r="D116" s="219" t="s">
        <v>137</v>
      </c>
      <c r="E116" s="220" t="s">
        <v>921</v>
      </c>
      <c r="F116" s="221" t="s">
        <v>922</v>
      </c>
      <c r="G116" s="222" t="s">
        <v>152</v>
      </c>
      <c r="H116" s="223">
        <v>0.32</v>
      </c>
      <c r="I116" s="224"/>
      <c r="J116" s="225">
        <f>ROUND(I116*H116,2)</f>
        <v>0</v>
      </c>
      <c r="K116" s="221" t="s">
        <v>31</v>
      </c>
      <c r="L116" s="45"/>
      <c r="M116" s="226" t="s">
        <v>31</v>
      </c>
      <c r="N116" s="227" t="s">
        <v>50</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231</v>
      </c>
      <c r="AT116" s="230" t="s">
        <v>137</v>
      </c>
      <c r="AU116" s="230" t="s">
        <v>89</v>
      </c>
      <c r="AY116" s="18" t="s">
        <v>135</v>
      </c>
      <c r="BE116" s="231">
        <f>IF(N116="základní",J116,0)</f>
        <v>0</v>
      </c>
      <c r="BF116" s="231">
        <f>IF(N116="snížená",J116,0)</f>
        <v>0</v>
      </c>
      <c r="BG116" s="231">
        <f>IF(N116="zákl. přenesená",J116,0)</f>
        <v>0</v>
      </c>
      <c r="BH116" s="231">
        <f>IF(N116="sníž. přenesená",J116,0)</f>
        <v>0</v>
      </c>
      <c r="BI116" s="231">
        <f>IF(N116="nulová",J116,0)</f>
        <v>0</v>
      </c>
      <c r="BJ116" s="18" t="s">
        <v>87</v>
      </c>
      <c r="BK116" s="231">
        <f>ROUND(I116*H116,2)</f>
        <v>0</v>
      </c>
      <c r="BL116" s="18" t="s">
        <v>231</v>
      </c>
      <c r="BM116" s="230" t="s">
        <v>923</v>
      </c>
    </row>
    <row r="117" spans="1:65" s="2" customFormat="1" ht="16.5" customHeight="1">
      <c r="A117" s="39"/>
      <c r="B117" s="40"/>
      <c r="C117" s="219" t="s">
        <v>284</v>
      </c>
      <c r="D117" s="219" t="s">
        <v>137</v>
      </c>
      <c r="E117" s="220" t="s">
        <v>924</v>
      </c>
      <c r="F117" s="221" t="s">
        <v>925</v>
      </c>
      <c r="G117" s="222" t="s">
        <v>152</v>
      </c>
      <c r="H117" s="223">
        <v>0.25</v>
      </c>
      <c r="I117" s="224"/>
      <c r="J117" s="225">
        <f>ROUND(I117*H117,2)</f>
        <v>0</v>
      </c>
      <c r="K117" s="221" t="s">
        <v>31</v>
      </c>
      <c r="L117" s="45"/>
      <c r="M117" s="226" t="s">
        <v>31</v>
      </c>
      <c r="N117" s="227" t="s">
        <v>50</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231</v>
      </c>
      <c r="AT117" s="230" t="s">
        <v>137</v>
      </c>
      <c r="AU117" s="230" t="s">
        <v>89</v>
      </c>
      <c r="AY117" s="18" t="s">
        <v>135</v>
      </c>
      <c r="BE117" s="231">
        <f>IF(N117="základní",J117,0)</f>
        <v>0</v>
      </c>
      <c r="BF117" s="231">
        <f>IF(N117="snížená",J117,0)</f>
        <v>0</v>
      </c>
      <c r="BG117" s="231">
        <f>IF(N117="zákl. přenesená",J117,0)</f>
        <v>0</v>
      </c>
      <c r="BH117" s="231">
        <f>IF(N117="sníž. přenesená",J117,0)</f>
        <v>0</v>
      </c>
      <c r="BI117" s="231">
        <f>IF(N117="nulová",J117,0)</f>
        <v>0</v>
      </c>
      <c r="BJ117" s="18" t="s">
        <v>87</v>
      </c>
      <c r="BK117" s="231">
        <f>ROUND(I117*H117,2)</f>
        <v>0</v>
      </c>
      <c r="BL117" s="18" t="s">
        <v>231</v>
      </c>
      <c r="BM117" s="230" t="s">
        <v>926</v>
      </c>
    </row>
    <row r="118" spans="1:65" s="2" customFormat="1" ht="16.5" customHeight="1">
      <c r="A118" s="39"/>
      <c r="B118" s="40"/>
      <c r="C118" s="219" t="s">
        <v>289</v>
      </c>
      <c r="D118" s="219" t="s">
        <v>137</v>
      </c>
      <c r="E118" s="220" t="s">
        <v>927</v>
      </c>
      <c r="F118" s="221" t="s">
        <v>928</v>
      </c>
      <c r="G118" s="222" t="s">
        <v>152</v>
      </c>
      <c r="H118" s="223">
        <v>0.32</v>
      </c>
      <c r="I118" s="224"/>
      <c r="J118" s="225">
        <f>ROUND(I118*H118,2)</f>
        <v>0</v>
      </c>
      <c r="K118" s="221" t="s">
        <v>31</v>
      </c>
      <c r="L118" s="45"/>
      <c r="M118" s="226" t="s">
        <v>31</v>
      </c>
      <c r="N118" s="227" t="s">
        <v>50</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231</v>
      </c>
      <c r="AT118" s="230" t="s">
        <v>137</v>
      </c>
      <c r="AU118" s="230" t="s">
        <v>89</v>
      </c>
      <c r="AY118" s="18" t="s">
        <v>135</v>
      </c>
      <c r="BE118" s="231">
        <f>IF(N118="základní",J118,0)</f>
        <v>0</v>
      </c>
      <c r="BF118" s="231">
        <f>IF(N118="snížená",J118,0)</f>
        <v>0</v>
      </c>
      <c r="BG118" s="231">
        <f>IF(N118="zákl. přenesená",J118,0)</f>
        <v>0</v>
      </c>
      <c r="BH118" s="231">
        <f>IF(N118="sníž. přenesená",J118,0)</f>
        <v>0</v>
      </c>
      <c r="BI118" s="231">
        <f>IF(N118="nulová",J118,0)</f>
        <v>0</v>
      </c>
      <c r="BJ118" s="18" t="s">
        <v>87</v>
      </c>
      <c r="BK118" s="231">
        <f>ROUND(I118*H118,2)</f>
        <v>0</v>
      </c>
      <c r="BL118" s="18" t="s">
        <v>231</v>
      </c>
      <c r="BM118" s="230" t="s">
        <v>929</v>
      </c>
    </row>
    <row r="119" spans="1:65" s="2" customFormat="1" ht="21.75" customHeight="1">
      <c r="A119" s="39"/>
      <c r="B119" s="40"/>
      <c r="C119" s="219" t="s">
        <v>291</v>
      </c>
      <c r="D119" s="219" t="s">
        <v>137</v>
      </c>
      <c r="E119" s="220" t="s">
        <v>930</v>
      </c>
      <c r="F119" s="221" t="s">
        <v>931</v>
      </c>
      <c r="G119" s="222" t="s">
        <v>152</v>
      </c>
      <c r="H119" s="223">
        <v>5.79</v>
      </c>
      <c r="I119" s="224"/>
      <c r="J119" s="225">
        <f>ROUND(I119*H119,2)</f>
        <v>0</v>
      </c>
      <c r="K119" s="221" t="s">
        <v>31</v>
      </c>
      <c r="L119" s="45"/>
      <c r="M119" s="226" t="s">
        <v>31</v>
      </c>
      <c r="N119" s="227" t="s">
        <v>50</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231</v>
      </c>
      <c r="AT119" s="230" t="s">
        <v>137</v>
      </c>
      <c r="AU119" s="230" t="s">
        <v>89</v>
      </c>
      <c r="AY119" s="18" t="s">
        <v>135</v>
      </c>
      <c r="BE119" s="231">
        <f>IF(N119="základní",J119,0)</f>
        <v>0</v>
      </c>
      <c r="BF119" s="231">
        <f>IF(N119="snížená",J119,0)</f>
        <v>0</v>
      </c>
      <c r="BG119" s="231">
        <f>IF(N119="zákl. přenesená",J119,0)</f>
        <v>0</v>
      </c>
      <c r="BH119" s="231">
        <f>IF(N119="sníž. přenesená",J119,0)</f>
        <v>0</v>
      </c>
      <c r="BI119" s="231">
        <f>IF(N119="nulová",J119,0)</f>
        <v>0</v>
      </c>
      <c r="BJ119" s="18" t="s">
        <v>87</v>
      </c>
      <c r="BK119" s="231">
        <f>ROUND(I119*H119,2)</f>
        <v>0</v>
      </c>
      <c r="BL119" s="18" t="s">
        <v>231</v>
      </c>
      <c r="BM119" s="230" t="s">
        <v>932</v>
      </c>
    </row>
    <row r="120" spans="1:65" s="2" customFormat="1" ht="16.5" customHeight="1">
      <c r="A120" s="39"/>
      <c r="B120" s="40"/>
      <c r="C120" s="219" t="s">
        <v>295</v>
      </c>
      <c r="D120" s="219" t="s">
        <v>137</v>
      </c>
      <c r="E120" s="220" t="s">
        <v>933</v>
      </c>
      <c r="F120" s="221" t="s">
        <v>934</v>
      </c>
      <c r="G120" s="222" t="s">
        <v>343</v>
      </c>
      <c r="H120" s="223">
        <v>32</v>
      </c>
      <c r="I120" s="224"/>
      <c r="J120" s="225">
        <f>ROUND(I120*H120,2)</f>
        <v>0</v>
      </c>
      <c r="K120" s="221" t="s">
        <v>31</v>
      </c>
      <c r="L120" s="45"/>
      <c r="M120" s="226" t="s">
        <v>31</v>
      </c>
      <c r="N120" s="227" t="s">
        <v>50</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231</v>
      </c>
      <c r="AT120" s="230" t="s">
        <v>137</v>
      </c>
      <c r="AU120" s="230" t="s">
        <v>89</v>
      </c>
      <c r="AY120" s="18" t="s">
        <v>135</v>
      </c>
      <c r="BE120" s="231">
        <f>IF(N120="základní",J120,0)</f>
        <v>0</v>
      </c>
      <c r="BF120" s="231">
        <f>IF(N120="snížená",J120,0)</f>
        <v>0</v>
      </c>
      <c r="BG120" s="231">
        <f>IF(N120="zákl. přenesená",J120,0)</f>
        <v>0</v>
      </c>
      <c r="BH120" s="231">
        <f>IF(N120="sníž. přenesená",J120,0)</f>
        <v>0</v>
      </c>
      <c r="BI120" s="231">
        <f>IF(N120="nulová",J120,0)</f>
        <v>0</v>
      </c>
      <c r="BJ120" s="18" t="s">
        <v>87</v>
      </c>
      <c r="BK120" s="231">
        <f>ROUND(I120*H120,2)</f>
        <v>0</v>
      </c>
      <c r="BL120" s="18" t="s">
        <v>231</v>
      </c>
      <c r="BM120" s="230" t="s">
        <v>935</v>
      </c>
    </row>
    <row r="121" spans="1:65" s="2" customFormat="1" ht="16.5" customHeight="1">
      <c r="A121" s="39"/>
      <c r="B121" s="40"/>
      <c r="C121" s="219" t="s">
        <v>300</v>
      </c>
      <c r="D121" s="219" t="s">
        <v>137</v>
      </c>
      <c r="E121" s="220" t="s">
        <v>936</v>
      </c>
      <c r="F121" s="221" t="s">
        <v>937</v>
      </c>
      <c r="G121" s="222" t="s">
        <v>343</v>
      </c>
      <c r="H121" s="223">
        <v>17</v>
      </c>
      <c r="I121" s="224"/>
      <c r="J121" s="225">
        <f>ROUND(I121*H121,2)</f>
        <v>0</v>
      </c>
      <c r="K121" s="221" t="s">
        <v>31</v>
      </c>
      <c r="L121" s="45"/>
      <c r="M121" s="226" t="s">
        <v>31</v>
      </c>
      <c r="N121" s="227" t="s">
        <v>50</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231</v>
      </c>
      <c r="AT121" s="230" t="s">
        <v>137</v>
      </c>
      <c r="AU121" s="230" t="s">
        <v>89</v>
      </c>
      <c r="AY121" s="18" t="s">
        <v>135</v>
      </c>
      <c r="BE121" s="231">
        <f>IF(N121="základní",J121,0)</f>
        <v>0</v>
      </c>
      <c r="BF121" s="231">
        <f>IF(N121="snížená",J121,0)</f>
        <v>0</v>
      </c>
      <c r="BG121" s="231">
        <f>IF(N121="zákl. přenesená",J121,0)</f>
        <v>0</v>
      </c>
      <c r="BH121" s="231">
        <f>IF(N121="sníž. přenesená",J121,0)</f>
        <v>0</v>
      </c>
      <c r="BI121" s="231">
        <f>IF(N121="nulová",J121,0)</f>
        <v>0</v>
      </c>
      <c r="BJ121" s="18" t="s">
        <v>87</v>
      </c>
      <c r="BK121" s="231">
        <f>ROUND(I121*H121,2)</f>
        <v>0</v>
      </c>
      <c r="BL121" s="18" t="s">
        <v>231</v>
      </c>
      <c r="BM121" s="230" t="s">
        <v>938</v>
      </c>
    </row>
    <row r="122" spans="1:65" s="2" customFormat="1" ht="16.5" customHeight="1">
      <c r="A122" s="39"/>
      <c r="B122" s="40"/>
      <c r="C122" s="219" t="s">
        <v>316</v>
      </c>
      <c r="D122" s="219" t="s">
        <v>137</v>
      </c>
      <c r="E122" s="220" t="s">
        <v>939</v>
      </c>
      <c r="F122" s="221" t="s">
        <v>940</v>
      </c>
      <c r="G122" s="222" t="s">
        <v>343</v>
      </c>
      <c r="H122" s="223">
        <v>45</v>
      </c>
      <c r="I122" s="224"/>
      <c r="J122" s="225">
        <f>ROUND(I122*H122,2)</f>
        <v>0</v>
      </c>
      <c r="K122" s="221" t="s">
        <v>31</v>
      </c>
      <c r="L122" s="45"/>
      <c r="M122" s="226" t="s">
        <v>31</v>
      </c>
      <c r="N122" s="227" t="s">
        <v>50</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231</v>
      </c>
      <c r="AT122" s="230" t="s">
        <v>137</v>
      </c>
      <c r="AU122" s="230" t="s">
        <v>89</v>
      </c>
      <c r="AY122" s="18" t="s">
        <v>135</v>
      </c>
      <c r="BE122" s="231">
        <f>IF(N122="základní",J122,0)</f>
        <v>0</v>
      </c>
      <c r="BF122" s="231">
        <f>IF(N122="snížená",J122,0)</f>
        <v>0</v>
      </c>
      <c r="BG122" s="231">
        <f>IF(N122="zákl. přenesená",J122,0)</f>
        <v>0</v>
      </c>
      <c r="BH122" s="231">
        <f>IF(N122="sníž. přenesená",J122,0)</f>
        <v>0</v>
      </c>
      <c r="BI122" s="231">
        <f>IF(N122="nulová",J122,0)</f>
        <v>0</v>
      </c>
      <c r="BJ122" s="18" t="s">
        <v>87</v>
      </c>
      <c r="BK122" s="231">
        <f>ROUND(I122*H122,2)</f>
        <v>0</v>
      </c>
      <c r="BL122" s="18" t="s">
        <v>231</v>
      </c>
      <c r="BM122" s="230" t="s">
        <v>941</v>
      </c>
    </row>
    <row r="123" spans="1:65" s="2" customFormat="1" ht="16.5" customHeight="1">
      <c r="A123" s="39"/>
      <c r="B123" s="40"/>
      <c r="C123" s="219" t="s">
        <v>321</v>
      </c>
      <c r="D123" s="219" t="s">
        <v>137</v>
      </c>
      <c r="E123" s="220" t="s">
        <v>942</v>
      </c>
      <c r="F123" s="221" t="s">
        <v>943</v>
      </c>
      <c r="G123" s="222" t="s">
        <v>343</v>
      </c>
      <c r="H123" s="223">
        <v>49</v>
      </c>
      <c r="I123" s="224"/>
      <c r="J123" s="225">
        <f>ROUND(I123*H123,2)</f>
        <v>0</v>
      </c>
      <c r="K123" s="221" t="s">
        <v>31</v>
      </c>
      <c r="L123" s="45"/>
      <c r="M123" s="226" t="s">
        <v>31</v>
      </c>
      <c r="N123" s="227" t="s">
        <v>50</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231</v>
      </c>
      <c r="AT123" s="230" t="s">
        <v>137</v>
      </c>
      <c r="AU123" s="230" t="s">
        <v>89</v>
      </c>
      <c r="AY123" s="18" t="s">
        <v>135</v>
      </c>
      <c r="BE123" s="231">
        <f>IF(N123="základní",J123,0)</f>
        <v>0</v>
      </c>
      <c r="BF123" s="231">
        <f>IF(N123="snížená",J123,0)</f>
        <v>0</v>
      </c>
      <c r="BG123" s="231">
        <f>IF(N123="zákl. přenesená",J123,0)</f>
        <v>0</v>
      </c>
      <c r="BH123" s="231">
        <f>IF(N123="sníž. přenesená",J123,0)</f>
        <v>0</v>
      </c>
      <c r="BI123" s="231">
        <f>IF(N123="nulová",J123,0)</f>
        <v>0</v>
      </c>
      <c r="BJ123" s="18" t="s">
        <v>87</v>
      </c>
      <c r="BK123" s="231">
        <f>ROUND(I123*H123,2)</f>
        <v>0</v>
      </c>
      <c r="BL123" s="18" t="s">
        <v>231</v>
      </c>
      <c r="BM123" s="230" t="s">
        <v>944</v>
      </c>
    </row>
    <row r="124" spans="1:65" s="2" customFormat="1" ht="16.5" customHeight="1">
      <c r="A124" s="39"/>
      <c r="B124" s="40"/>
      <c r="C124" s="219" t="s">
        <v>326</v>
      </c>
      <c r="D124" s="219" t="s">
        <v>137</v>
      </c>
      <c r="E124" s="220" t="s">
        <v>945</v>
      </c>
      <c r="F124" s="221" t="s">
        <v>946</v>
      </c>
      <c r="G124" s="222" t="s">
        <v>343</v>
      </c>
      <c r="H124" s="223">
        <v>320</v>
      </c>
      <c r="I124" s="224"/>
      <c r="J124" s="225">
        <f>ROUND(I124*H124,2)</f>
        <v>0</v>
      </c>
      <c r="K124" s="221" t="s">
        <v>31</v>
      </c>
      <c r="L124" s="45"/>
      <c r="M124" s="226" t="s">
        <v>31</v>
      </c>
      <c r="N124" s="227" t="s">
        <v>50</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231</v>
      </c>
      <c r="AT124" s="230" t="s">
        <v>137</v>
      </c>
      <c r="AU124" s="230" t="s">
        <v>89</v>
      </c>
      <c r="AY124" s="18" t="s">
        <v>135</v>
      </c>
      <c r="BE124" s="231">
        <f>IF(N124="základní",J124,0)</f>
        <v>0</v>
      </c>
      <c r="BF124" s="231">
        <f>IF(N124="snížená",J124,0)</f>
        <v>0</v>
      </c>
      <c r="BG124" s="231">
        <f>IF(N124="zákl. přenesená",J124,0)</f>
        <v>0</v>
      </c>
      <c r="BH124" s="231">
        <f>IF(N124="sníž. přenesená",J124,0)</f>
        <v>0</v>
      </c>
      <c r="BI124" s="231">
        <f>IF(N124="nulová",J124,0)</f>
        <v>0</v>
      </c>
      <c r="BJ124" s="18" t="s">
        <v>87</v>
      </c>
      <c r="BK124" s="231">
        <f>ROUND(I124*H124,2)</f>
        <v>0</v>
      </c>
      <c r="BL124" s="18" t="s">
        <v>231</v>
      </c>
      <c r="BM124" s="230" t="s">
        <v>947</v>
      </c>
    </row>
    <row r="125" spans="1:65" s="2" customFormat="1" ht="16.5" customHeight="1">
      <c r="A125" s="39"/>
      <c r="B125" s="40"/>
      <c r="C125" s="219" t="s">
        <v>331</v>
      </c>
      <c r="D125" s="219" t="s">
        <v>137</v>
      </c>
      <c r="E125" s="220" t="s">
        <v>948</v>
      </c>
      <c r="F125" s="221" t="s">
        <v>949</v>
      </c>
      <c r="G125" s="222" t="s">
        <v>350</v>
      </c>
      <c r="H125" s="223">
        <v>8</v>
      </c>
      <c r="I125" s="224"/>
      <c r="J125" s="225">
        <f>ROUND(I125*H125,2)</f>
        <v>0</v>
      </c>
      <c r="K125" s="221" t="s">
        <v>31</v>
      </c>
      <c r="L125" s="45"/>
      <c r="M125" s="226" t="s">
        <v>31</v>
      </c>
      <c r="N125" s="227" t="s">
        <v>50</v>
      </c>
      <c r="O125" s="85"/>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231</v>
      </c>
      <c r="AT125" s="230" t="s">
        <v>137</v>
      </c>
      <c r="AU125" s="230" t="s">
        <v>89</v>
      </c>
      <c r="AY125" s="18" t="s">
        <v>135</v>
      </c>
      <c r="BE125" s="231">
        <f>IF(N125="základní",J125,0)</f>
        <v>0</v>
      </c>
      <c r="BF125" s="231">
        <f>IF(N125="snížená",J125,0)</f>
        <v>0</v>
      </c>
      <c r="BG125" s="231">
        <f>IF(N125="zákl. přenesená",J125,0)</f>
        <v>0</v>
      </c>
      <c r="BH125" s="231">
        <f>IF(N125="sníž. přenesená",J125,0)</f>
        <v>0</v>
      </c>
      <c r="BI125" s="231">
        <f>IF(N125="nulová",J125,0)</f>
        <v>0</v>
      </c>
      <c r="BJ125" s="18" t="s">
        <v>87</v>
      </c>
      <c r="BK125" s="231">
        <f>ROUND(I125*H125,2)</f>
        <v>0</v>
      </c>
      <c r="BL125" s="18" t="s">
        <v>231</v>
      </c>
      <c r="BM125" s="230" t="s">
        <v>950</v>
      </c>
    </row>
    <row r="126" spans="1:65" s="2" customFormat="1" ht="16.5" customHeight="1">
      <c r="A126" s="39"/>
      <c r="B126" s="40"/>
      <c r="C126" s="219" t="s">
        <v>336</v>
      </c>
      <c r="D126" s="219" t="s">
        <v>137</v>
      </c>
      <c r="E126" s="220" t="s">
        <v>951</v>
      </c>
      <c r="F126" s="221" t="s">
        <v>952</v>
      </c>
      <c r="G126" s="222" t="s">
        <v>343</v>
      </c>
      <c r="H126" s="223">
        <v>17</v>
      </c>
      <c r="I126" s="224"/>
      <c r="J126" s="225">
        <f>ROUND(I126*H126,2)</f>
        <v>0</v>
      </c>
      <c r="K126" s="221" t="s">
        <v>31</v>
      </c>
      <c r="L126" s="45"/>
      <c r="M126" s="226" t="s">
        <v>31</v>
      </c>
      <c r="N126" s="227" t="s">
        <v>50</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231</v>
      </c>
      <c r="AT126" s="230" t="s">
        <v>137</v>
      </c>
      <c r="AU126" s="230" t="s">
        <v>89</v>
      </c>
      <c r="AY126" s="18" t="s">
        <v>135</v>
      </c>
      <c r="BE126" s="231">
        <f>IF(N126="základní",J126,0)</f>
        <v>0</v>
      </c>
      <c r="BF126" s="231">
        <f>IF(N126="snížená",J126,0)</f>
        <v>0</v>
      </c>
      <c r="BG126" s="231">
        <f>IF(N126="zákl. přenesená",J126,0)</f>
        <v>0</v>
      </c>
      <c r="BH126" s="231">
        <f>IF(N126="sníž. přenesená",J126,0)</f>
        <v>0</v>
      </c>
      <c r="BI126" s="231">
        <f>IF(N126="nulová",J126,0)</f>
        <v>0</v>
      </c>
      <c r="BJ126" s="18" t="s">
        <v>87</v>
      </c>
      <c r="BK126" s="231">
        <f>ROUND(I126*H126,2)</f>
        <v>0</v>
      </c>
      <c r="BL126" s="18" t="s">
        <v>231</v>
      </c>
      <c r="BM126" s="230" t="s">
        <v>953</v>
      </c>
    </row>
    <row r="127" spans="1:65" s="2" customFormat="1" ht="16.5" customHeight="1">
      <c r="A127" s="39"/>
      <c r="B127" s="40"/>
      <c r="C127" s="219" t="s">
        <v>340</v>
      </c>
      <c r="D127" s="219" t="s">
        <v>137</v>
      </c>
      <c r="E127" s="220" t="s">
        <v>954</v>
      </c>
      <c r="F127" s="221" t="s">
        <v>955</v>
      </c>
      <c r="G127" s="222" t="s">
        <v>343</v>
      </c>
      <c r="H127" s="223">
        <v>32</v>
      </c>
      <c r="I127" s="224"/>
      <c r="J127" s="225">
        <f>ROUND(I127*H127,2)</f>
        <v>0</v>
      </c>
      <c r="K127" s="221" t="s">
        <v>31</v>
      </c>
      <c r="L127" s="45"/>
      <c r="M127" s="226" t="s">
        <v>31</v>
      </c>
      <c r="N127" s="227" t="s">
        <v>50</v>
      </c>
      <c r="O127" s="85"/>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231</v>
      </c>
      <c r="AT127" s="230" t="s">
        <v>137</v>
      </c>
      <c r="AU127" s="230" t="s">
        <v>89</v>
      </c>
      <c r="AY127" s="18" t="s">
        <v>135</v>
      </c>
      <c r="BE127" s="231">
        <f>IF(N127="základní",J127,0)</f>
        <v>0</v>
      </c>
      <c r="BF127" s="231">
        <f>IF(N127="snížená",J127,0)</f>
        <v>0</v>
      </c>
      <c r="BG127" s="231">
        <f>IF(N127="zákl. přenesená",J127,0)</f>
        <v>0</v>
      </c>
      <c r="BH127" s="231">
        <f>IF(N127="sníž. přenesená",J127,0)</f>
        <v>0</v>
      </c>
      <c r="BI127" s="231">
        <f>IF(N127="nulová",J127,0)</f>
        <v>0</v>
      </c>
      <c r="BJ127" s="18" t="s">
        <v>87</v>
      </c>
      <c r="BK127" s="231">
        <f>ROUND(I127*H127,2)</f>
        <v>0</v>
      </c>
      <c r="BL127" s="18" t="s">
        <v>231</v>
      </c>
      <c r="BM127" s="230" t="s">
        <v>956</v>
      </c>
    </row>
    <row r="128" spans="1:65" s="2" customFormat="1" ht="16.5" customHeight="1">
      <c r="A128" s="39"/>
      <c r="B128" s="40"/>
      <c r="C128" s="219" t="s">
        <v>347</v>
      </c>
      <c r="D128" s="219" t="s">
        <v>137</v>
      </c>
      <c r="E128" s="220" t="s">
        <v>957</v>
      </c>
      <c r="F128" s="221" t="s">
        <v>958</v>
      </c>
      <c r="G128" s="222" t="s">
        <v>343</v>
      </c>
      <c r="H128" s="223">
        <v>17</v>
      </c>
      <c r="I128" s="224"/>
      <c r="J128" s="225">
        <f>ROUND(I128*H128,2)</f>
        <v>0</v>
      </c>
      <c r="K128" s="221" t="s">
        <v>31</v>
      </c>
      <c r="L128" s="45"/>
      <c r="M128" s="226" t="s">
        <v>31</v>
      </c>
      <c r="N128" s="227" t="s">
        <v>50</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231</v>
      </c>
      <c r="AT128" s="230" t="s">
        <v>137</v>
      </c>
      <c r="AU128" s="230" t="s">
        <v>89</v>
      </c>
      <c r="AY128" s="18" t="s">
        <v>135</v>
      </c>
      <c r="BE128" s="231">
        <f>IF(N128="základní",J128,0)</f>
        <v>0</v>
      </c>
      <c r="BF128" s="231">
        <f>IF(N128="snížená",J128,0)</f>
        <v>0</v>
      </c>
      <c r="BG128" s="231">
        <f>IF(N128="zákl. přenesená",J128,0)</f>
        <v>0</v>
      </c>
      <c r="BH128" s="231">
        <f>IF(N128="sníž. přenesená",J128,0)</f>
        <v>0</v>
      </c>
      <c r="BI128" s="231">
        <f>IF(N128="nulová",J128,0)</f>
        <v>0</v>
      </c>
      <c r="BJ128" s="18" t="s">
        <v>87</v>
      </c>
      <c r="BK128" s="231">
        <f>ROUND(I128*H128,2)</f>
        <v>0</v>
      </c>
      <c r="BL128" s="18" t="s">
        <v>231</v>
      </c>
      <c r="BM128" s="230" t="s">
        <v>959</v>
      </c>
    </row>
    <row r="129" spans="1:65" s="2" customFormat="1" ht="16.5" customHeight="1">
      <c r="A129" s="39"/>
      <c r="B129" s="40"/>
      <c r="C129" s="219" t="s">
        <v>353</v>
      </c>
      <c r="D129" s="219" t="s">
        <v>137</v>
      </c>
      <c r="E129" s="220" t="s">
        <v>960</v>
      </c>
      <c r="F129" s="221" t="s">
        <v>961</v>
      </c>
      <c r="G129" s="222" t="s">
        <v>152</v>
      </c>
      <c r="H129" s="223">
        <v>5.79</v>
      </c>
      <c r="I129" s="224"/>
      <c r="J129" s="225">
        <f>ROUND(I129*H129,2)</f>
        <v>0</v>
      </c>
      <c r="K129" s="221" t="s">
        <v>31</v>
      </c>
      <c r="L129" s="45"/>
      <c r="M129" s="226" t="s">
        <v>31</v>
      </c>
      <c r="N129" s="227" t="s">
        <v>50</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231</v>
      </c>
      <c r="AT129" s="230" t="s">
        <v>137</v>
      </c>
      <c r="AU129" s="230" t="s">
        <v>89</v>
      </c>
      <c r="AY129" s="18" t="s">
        <v>135</v>
      </c>
      <c r="BE129" s="231">
        <f>IF(N129="základní",J129,0)</f>
        <v>0</v>
      </c>
      <c r="BF129" s="231">
        <f>IF(N129="snížená",J129,0)</f>
        <v>0</v>
      </c>
      <c r="BG129" s="231">
        <f>IF(N129="zákl. přenesená",J129,0)</f>
        <v>0</v>
      </c>
      <c r="BH129" s="231">
        <f>IF(N129="sníž. přenesená",J129,0)</f>
        <v>0</v>
      </c>
      <c r="BI129" s="231">
        <f>IF(N129="nulová",J129,0)</f>
        <v>0</v>
      </c>
      <c r="BJ129" s="18" t="s">
        <v>87</v>
      </c>
      <c r="BK129" s="231">
        <f>ROUND(I129*H129,2)</f>
        <v>0</v>
      </c>
      <c r="BL129" s="18" t="s">
        <v>231</v>
      </c>
      <c r="BM129" s="230" t="s">
        <v>962</v>
      </c>
    </row>
    <row r="130" spans="1:65" s="2" customFormat="1" ht="16.5" customHeight="1">
      <c r="A130" s="39"/>
      <c r="B130" s="40"/>
      <c r="C130" s="219" t="s">
        <v>357</v>
      </c>
      <c r="D130" s="219" t="s">
        <v>137</v>
      </c>
      <c r="E130" s="220" t="s">
        <v>963</v>
      </c>
      <c r="F130" s="221" t="s">
        <v>964</v>
      </c>
      <c r="G130" s="222" t="s">
        <v>152</v>
      </c>
      <c r="H130" s="223">
        <v>52.11</v>
      </c>
      <c r="I130" s="224"/>
      <c r="J130" s="225">
        <f>ROUND(I130*H130,2)</f>
        <v>0</v>
      </c>
      <c r="K130" s="221" t="s">
        <v>31</v>
      </c>
      <c r="L130" s="45"/>
      <c r="M130" s="226" t="s">
        <v>31</v>
      </c>
      <c r="N130" s="227" t="s">
        <v>50</v>
      </c>
      <c r="O130" s="85"/>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231</v>
      </c>
      <c r="AT130" s="230" t="s">
        <v>137</v>
      </c>
      <c r="AU130" s="230" t="s">
        <v>89</v>
      </c>
      <c r="AY130" s="18" t="s">
        <v>135</v>
      </c>
      <c r="BE130" s="231">
        <f>IF(N130="základní",J130,0)</f>
        <v>0</v>
      </c>
      <c r="BF130" s="231">
        <f>IF(N130="snížená",J130,0)</f>
        <v>0</v>
      </c>
      <c r="BG130" s="231">
        <f>IF(N130="zákl. přenesená",J130,0)</f>
        <v>0</v>
      </c>
      <c r="BH130" s="231">
        <f>IF(N130="sníž. přenesená",J130,0)</f>
        <v>0</v>
      </c>
      <c r="BI130" s="231">
        <f>IF(N130="nulová",J130,0)</f>
        <v>0</v>
      </c>
      <c r="BJ130" s="18" t="s">
        <v>87</v>
      </c>
      <c r="BK130" s="231">
        <f>ROUND(I130*H130,2)</f>
        <v>0</v>
      </c>
      <c r="BL130" s="18" t="s">
        <v>231</v>
      </c>
      <c r="BM130" s="230" t="s">
        <v>965</v>
      </c>
    </row>
    <row r="131" spans="1:65" s="2" customFormat="1" ht="16.5" customHeight="1">
      <c r="A131" s="39"/>
      <c r="B131" s="40"/>
      <c r="C131" s="219" t="s">
        <v>361</v>
      </c>
      <c r="D131" s="219" t="s">
        <v>137</v>
      </c>
      <c r="E131" s="220" t="s">
        <v>966</v>
      </c>
      <c r="F131" s="221" t="s">
        <v>967</v>
      </c>
      <c r="G131" s="222" t="s">
        <v>140</v>
      </c>
      <c r="H131" s="223">
        <v>19.7</v>
      </c>
      <c r="I131" s="224"/>
      <c r="J131" s="225">
        <f>ROUND(I131*H131,2)</f>
        <v>0</v>
      </c>
      <c r="K131" s="221" t="s">
        <v>31</v>
      </c>
      <c r="L131" s="45"/>
      <c r="M131" s="226" t="s">
        <v>31</v>
      </c>
      <c r="N131" s="227" t="s">
        <v>50</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231</v>
      </c>
      <c r="AT131" s="230" t="s">
        <v>137</v>
      </c>
      <c r="AU131" s="230" t="s">
        <v>89</v>
      </c>
      <c r="AY131" s="18" t="s">
        <v>135</v>
      </c>
      <c r="BE131" s="231">
        <f>IF(N131="základní",J131,0)</f>
        <v>0</v>
      </c>
      <c r="BF131" s="231">
        <f>IF(N131="snížená",J131,0)</f>
        <v>0</v>
      </c>
      <c r="BG131" s="231">
        <f>IF(N131="zákl. přenesená",J131,0)</f>
        <v>0</v>
      </c>
      <c r="BH131" s="231">
        <f>IF(N131="sníž. přenesená",J131,0)</f>
        <v>0</v>
      </c>
      <c r="BI131" s="231">
        <f>IF(N131="nulová",J131,0)</f>
        <v>0</v>
      </c>
      <c r="BJ131" s="18" t="s">
        <v>87</v>
      </c>
      <c r="BK131" s="231">
        <f>ROUND(I131*H131,2)</f>
        <v>0</v>
      </c>
      <c r="BL131" s="18" t="s">
        <v>231</v>
      </c>
      <c r="BM131" s="230" t="s">
        <v>968</v>
      </c>
    </row>
    <row r="132" spans="1:65" s="2" customFormat="1" ht="16.5" customHeight="1">
      <c r="A132" s="39"/>
      <c r="B132" s="40"/>
      <c r="C132" s="219" t="s">
        <v>365</v>
      </c>
      <c r="D132" s="219" t="s">
        <v>137</v>
      </c>
      <c r="E132" s="220" t="s">
        <v>969</v>
      </c>
      <c r="F132" s="221" t="s">
        <v>970</v>
      </c>
      <c r="G132" s="222" t="s">
        <v>140</v>
      </c>
      <c r="H132" s="223">
        <v>20.6</v>
      </c>
      <c r="I132" s="224"/>
      <c r="J132" s="225">
        <f>ROUND(I132*H132,2)</f>
        <v>0</v>
      </c>
      <c r="K132" s="221" t="s">
        <v>31</v>
      </c>
      <c r="L132" s="45"/>
      <c r="M132" s="226" t="s">
        <v>31</v>
      </c>
      <c r="N132" s="227" t="s">
        <v>50</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231</v>
      </c>
      <c r="AT132" s="230" t="s">
        <v>137</v>
      </c>
      <c r="AU132" s="230" t="s">
        <v>89</v>
      </c>
      <c r="AY132" s="18" t="s">
        <v>135</v>
      </c>
      <c r="BE132" s="231">
        <f>IF(N132="základní",J132,0)</f>
        <v>0</v>
      </c>
      <c r="BF132" s="231">
        <f>IF(N132="snížená",J132,0)</f>
        <v>0</v>
      </c>
      <c r="BG132" s="231">
        <f>IF(N132="zákl. přenesená",J132,0)</f>
        <v>0</v>
      </c>
      <c r="BH132" s="231">
        <f>IF(N132="sníž. přenesená",J132,0)</f>
        <v>0</v>
      </c>
      <c r="BI132" s="231">
        <f>IF(N132="nulová",J132,0)</f>
        <v>0</v>
      </c>
      <c r="BJ132" s="18" t="s">
        <v>87</v>
      </c>
      <c r="BK132" s="231">
        <f>ROUND(I132*H132,2)</f>
        <v>0</v>
      </c>
      <c r="BL132" s="18" t="s">
        <v>231</v>
      </c>
      <c r="BM132" s="230" t="s">
        <v>971</v>
      </c>
    </row>
    <row r="133" spans="1:65" s="2" customFormat="1" ht="16.5" customHeight="1">
      <c r="A133" s="39"/>
      <c r="B133" s="40"/>
      <c r="C133" s="219" t="s">
        <v>369</v>
      </c>
      <c r="D133" s="219" t="s">
        <v>137</v>
      </c>
      <c r="E133" s="220" t="s">
        <v>972</v>
      </c>
      <c r="F133" s="221" t="s">
        <v>973</v>
      </c>
      <c r="G133" s="222" t="s">
        <v>916</v>
      </c>
      <c r="H133" s="223">
        <v>0.1</v>
      </c>
      <c r="I133" s="224"/>
      <c r="J133" s="225">
        <f>ROUND(I133*H133,2)</f>
        <v>0</v>
      </c>
      <c r="K133" s="221" t="s">
        <v>31</v>
      </c>
      <c r="L133" s="45"/>
      <c r="M133" s="226" t="s">
        <v>31</v>
      </c>
      <c r="N133" s="227" t="s">
        <v>50</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231</v>
      </c>
      <c r="AT133" s="230" t="s">
        <v>137</v>
      </c>
      <c r="AU133" s="230" t="s">
        <v>89</v>
      </c>
      <c r="AY133" s="18" t="s">
        <v>135</v>
      </c>
      <c r="BE133" s="231">
        <f>IF(N133="základní",J133,0)</f>
        <v>0</v>
      </c>
      <c r="BF133" s="231">
        <f>IF(N133="snížená",J133,0)</f>
        <v>0</v>
      </c>
      <c r="BG133" s="231">
        <f>IF(N133="zákl. přenesená",J133,0)</f>
        <v>0</v>
      </c>
      <c r="BH133" s="231">
        <f>IF(N133="sníž. přenesená",J133,0)</f>
        <v>0</v>
      </c>
      <c r="BI133" s="231">
        <f>IF(N133="nulová",J133,0)</f>
        <v>0</v>
      </c>
      <c r="BJ133" s="18" t="s">
        <v>87</v>
      </c>
      <c r="BK133" s="231">
        <f>ROUND(I133*H133,2)</f>
        <v>0</v>
      </c>
      <c r="BL133" s="18" t="s">
        <v>231</v>
      </c>
      <c r="BM133" s="230" t="s">
        <v>974</v>
      </c>
    </row>
    <row r="134" spans="1:65" s="2" customFormat="1" ht="16.5" customHeight="1">
      <c r="A134" s="39"/>
      <c r="B134" s="40"/>
      <c r="C134" s="219" t="s">
        <v>373</v>
      </c>
      <c r="D134" s="219" t="s">
        <v>137</v>
      </c>
      <c r="E134" s="220" t="s">
        <v>975</v>
      </c>
      <c r="F134" s="221" t="s">
        <v>976</v>
      </c>
      <c r="G134" s="222" t="s">
        <v>188</v>
      </c>
      <c r="H134" s="223">
        <v>10.43</v>
      </c>
      <c r="I134" s="224"/>
      <c r="J134" s="225">
        <f>ROUND(I134*H134,2)</f>
        <v>0</v>
      </c>
      <c r="K134" s="221" t="s">
        <v>31</v>
      </c>
      <c r="L134" s="45"/>
      <c r="M134" s="226" t="s">
        <v>31</v>
      </c>
      <c r="N134" s="227" t="s">
        <v>50</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231</v>
      </c>
      <c r="AT134" s="230" t="s">
        <v>137</v>
      </c>
      <c r="AU134" s="230" t="s">
        <v>89</v>
      </c>
      <c r="AY134" s="18" t="s">
        <v>135</v>
      </c>
      <c r="BE134" s="231">
        <f>IF(N134="základní",J134,0)</f>
        <v>0</v>
      </c>
      <c r="BF134" s="231">
        <f>IF(N134="snížená",J134,0)</f>
        <v>0</v>
      </c>
      <c r="BG134" s="231">
        <f>IF(N134="zákl. přenesená",J134,0)</f>
        <v>0</v>
      </c>
      <c r="BH134" s="231">
        <f>IF(N134="sníž. přenesená",J134,0)</f>
        <v>0</v>
      </c>
      <c r="BI134" s="231">
        <f>IF(N134="nulová",J134,0)</f>
        <v>0</v>
      </c>
      <c r="BJ134" s="18" t="s">
        <v>87</v>
      </c>
      <c r="BK134" s="231">
        <f>ROUND(I134*H134,2)</f>
        <v>0</v>
      </c>
      <c r="BL134" s="18" t="s">
        <v>231</v>
      </c>
      <c r="BM134" s="230" t="s">
        <v>977</v>
      </c>
    </row>
    <row r="135" spans="1:65" s="2" customFormat="1" ht="16.5" customHeight="1">
      <c r="A135" s="39"/>
      <c r="B135" s="40"/>
      <c r="C135" s="219" t="s">
        <v>378</v>
      </c>
      <c r="D135" s="219" t="s">
        <v>137</v>
      </c>
      <c r="E135" s="220" t="s">
        <v>978</v>
      </c>
      <c r="F135" s="221" t="s">
        <v>979</v>
      </c>
      <c r="G135" s="222" t="s">
        <v>350</v>
      </c>
      <c r="H135" s="223">
        <v>1</v>
      </c>
      <c r="I135" s="224"/>
      <c r="J135" s="225">
        <f>ROUND(I135*H135,2)</f>
        <v>0</v>
      </c>
      <c r="K135" s="221" t="s">
        <v>31</v>
      </c>
      <c r="L135" s="45"/>
      <c r="M135" s="226" t="s">
        <v>31</v>
      </c>
      <c r="N135" s="227" t="s">
        <v>50</v>
      </c>
      <c r="O135" s="85"/>
      <c r="P135" s="228">
        <f>O135*H135</f>
        <v>0</v>
      </c>
      <c r="Q135" s="228">
        <v>0</v>
      </c>
      <c r="R135" s="228">
        <f>Q135*H135</f>
        <v>0</v>
      </c>
      <c r="S135" s="228">
        <v>0</v>
      </c>
      <c r="T135" s="229">
        <f>S135*H135</f>
        <v>0</v>
      </c>
      <c r="U135" s="39"/>
      <c r="V135" s="39"/>
      <c r="W135" s="39"/>
      <c r="X135" s="39"/>
      <c r="Y135" s="39"/>
      <c r="Z135" s="39"/>
      <c r="AA135" s="39"/>
      <c r="AB135" s="39"/>
      <c r="AC135" s="39"/>
      <c r="AD135" s="39"/>
      <c r="AE135" s="39"/>
      <c r="AR135" s="230" t="s">
        <v>231</v>
      </c>
      <c r="AT135" s="230" t="s">
        <v>137</v>
      </c>
      <c r="AU135" s="230" t="s">
        <v>89</v>
      </c>
      <c r="AY135" s="18" t="s">
        <v>135</v>
      </c>
      <c r="BE135" s="231">
        <f>IF(N135="základní",J135,0)</f>
        <v>0</v>
      </c>
      <c r="BF135" s="231">
        <f>IF(N135="snížená",J135,0)</f>
        <v>0</v>
      </c>
      <c r="BG135" s="231">
        <f>IF(N135="zákl. přenesená",J135,0)</f>
        <v>0</v>
      </c>
      <c r="BH135" s="231">
        <f>IF(N135="sníž. přenesená",J135,0)</f>
        <v>0</v>
      </c>
      <c r="BI135" s="231">
        <f>IF(N135="nulová",J135,0)</f>
        <v>0</v>
      </c>
      <c r="BJ135" s="18" t="s">
        <v>87</v>
      </c>
      <c r="BK135" s="231">
        <f>ROUND(I135*H135,2)</f>
        <v>0</v>
      </c>
      <c r="BL135" s="18" t="s">
        <v>231</v>
      </c>
      <c r="BM135" s="230" t="s">
        <v>980</v>
      </c>
    </row>
    <row r="136" spans="1:65" s="2" customFormat="1" ht="16.5" customHeight="1">
      <c r="A136" s="39"/>
      <c r="B136" s="40"/>
      <c r="C136" s="219" t="s">
        <v>283</v>
      </c>
      <c r="D136" s="219" t="s">
        <v>137</v>
      </c>
      <c r="E136" s="220" t="s">
        <v>981</v>
      </c>
      <c r="F136" s="221" t="s">
        <v>982</v>
      </c>
      <c r="G136" s="222" t="s">
        <v>350</v>
      </c>
      <c r="H136" s="223">
        <v>1</v>
      </c>
      <c r="I136" s="224"/>
      <c r="J136" s="225">
        <f>ROUND(I136*H136,2)</f>
        <v>0</v>
      </c>
      <c r="K136" s="221" t="s">
        <v>31</v>
      </c>
      <c r="L136" s="45"/>
      <c r="M136" s="226" t="s">
        <v>31</v>
      </c>
      <c r="N136" s="227" t="s">
        <v>50</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231</v>
      </c>
      <c r="AT136" s="230" t="s">
        <v>137</v>
      </c>
      <c r="AU136" s="230" t="s">
        <v>89</v>
      </c>
      <c r="AY136" s="18" t="s">
        <v>135</v>
      </c>
      <c r="BE136" s="231">
        <f>IF(N136="základní",J136,0)</f>
        <v>0</v>
      </c>
      <c r="BF136" s="231">
        <f>IF(N136="snížená",J136,0)</f>
        <v>0</v>
      </c>
      <c r="BG136" s="231">
        <f>IF(N136="zákl. přenesená",J136,0)</f>
        <v>0</v>
      </c>
      <c r="BH136" s="231">
        <f>IF(N136="sníž. přenesená",J136,0)</f>
        <v>0</v>
      </c>
      <c r="BI136" s="231">
        <f>IF(N136="nulová",J136,0)</f>
        <v>0</v>
      </c>
      <c r="BJ136" s="18" t="s">
        <v>87</v>
      </c>
      <c r="BK136" s="231">
        <f>ROUND(I136*H136,2)</f>
        <v>0</v>
      </c>
      <c r="BL136" s="18" t="s">
        <v>231</v>
      </c>
      <c r="BM136" s="230" t="s">
        <v>983</v>
      </c>
    </row>
    <row r="137" spans="1:65" s="2" customFormat="1" ht="16.5" customHeight="1">
      <c r="A137" s="39"/>
      <c r="B137" s="40"/>
      <c r="C137" s="219" t="s">
        <v>386</v>
      </c>
      <c r="D137" s="219" t="s">
        <v>137</v>
      </c>
      <c r="E137" s="220" t="s">
        <v>984</v>
      </c>
      <c r="F137" s="221" t="s">
        <v>985</v>
      </c>
      <c r="G137" s="222" t="s">
        <v>350</v>
      </c>
      <c r="H137" s="223">
        <v>1</v>
      </c>
      <c r="I137" s="224"/>
      <c r="J137" s="225">
        <f>ROUND(I137*H137,2)</f>
        <v>0</v>
      </c>
      <c r="K137" s="221" t="s">
        <v>31</v>
      </c>
      <c r="L137" s="45"/>
      <c r="M137" s="226" t="s">
        <v>31</v>
      </c>
      <c r="N137" s="227" t="s">
        <v>50</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231</v>
      </c>
      <c r="AT137" s="230" t="s">
        <v>137</v>
      </c>
      <c r="AU137" s="230" t="s">
        <v>89</v>
      </c>
      <c r="AY137" s="18" t="s">
        <v>135</v>
      </c>
      <c r="BE137" s="231">
        <f>IF(N137="základní",J137,0)</f>
        <v>0</v>
      </c>
      <c r="BF137" s="231">
        <f>IF(N137="snížená",J137,0)</f>
        <v>0</v>
      </c>
      <c r="BG137" s="231">
        <f>IF(N137="zákl. přenesená",J137,0)</f>
        <v>0</v>
      </c>
      <c r="BH137" s="231">
        <f>IF(N137="sníž. přenesená",J137,0)</f>
        <v>0</v>
      </c>
      <c r="BI137" s="231">
        <f>IF(N137="nulová",J137,0)</f>
        <v>0</v>
      </c>
      <c r="BJ137" s="18" t="s">
        <v>87</v>
      </c>
      <c r="BK137" s="231">
        <f>ROUND(I137*H137,2)</f>
        <v>0</v>
      </c>
      <c r="BL137" s="18" t="s">
        <v>231</v>
      </c>
      <c r="BM137" s="230" t="s">
        <v>986</v>
      </c>
    </row>
    <row r="138" spans="1:63" s="12" customFormat="1" ht="22.8" customHeight="1">
      <c r="A138" s="12"/>
      <c r="B138" s="203"/>
      <c r="C138" s="204"/>
      <c r="D138" s="205" t="s">
        <v>78</v>
      </c>
      <c r="E138" s="217" t="s">
        <v>987</v>
      </c>
      <c r="F138" s="217" t="s">
        <v>988</v>
      </c>
      <c r="G138" s="204"/>
      <c r="H138" s="204"/>
      <c r="I138" s="207"/>
      <c r="J138" s="218">
        <f>BK138</f>
        <v>0</v>
      </c>
      <c r="K138" s="204"/>
      <c r="L138" s="209"/>
      <c r="M138" s="210"/>
      <c r="N138" s="211"/>
      <c r="O138" s="211"/>
      <c r="P138" s="212">
        <f>SUM(P139:P155)</f>
        <v>0</v>
      </c>
      <c r="Q138" s="211"/>
      <c r="R138" s="212">
        <f>SUM(R139:R155)</f>
        <v>86.10029999999999</v>
      </c>
      <c r="S138" s="211"/>
      <c r="T138" s="213">
        <f>SUM(T139:T155)</f>
        <v>0</v>
      </c>
      <c r="U138" s="12"/>
      <c r="V138" s="12"/>
      <c r="W138" s="12"/>
      <c r="X138" s="12"/>
      <c r="Y138" s="12"/>
      <c r="Z138" s="12"/>
      <c r="AA138" s="12"/>
      <c r="AB138" s="12"/>
      <c r="AC138" s="12"/>
      <c r="AD138" s="12"/>
      <c r="AE138" s="12"/>
      <c r="AR138" s="214" t="s">
        <v>89</v>
      </c>
      <c r="AT138" s="215" t="s">
        <v>78</v>
      </c>
      <c r="AU138" s="215" t="s">
        <v>87</v>
      </c>
      <c r="AY138" s="214" t="s">
        <v>135</v>
      </c>
      <c r="BK138" s="216">
        <f>SUM(BK139:BK155)</f>
        <v>0</v>
      </c>
    </row>
    <row r="139" spans="1:65" s="2" customFormat="1" ht="16.5" customHeight="1">
      <c r="A139" s="39"/>
      <c r="B139" s="40"/>
      <c r="C139" s="219" t="s">
        <v>412</v>
      </c>
      <c r="D139" s="219" t="s">
        <v>137</v>
      </c>
      <c r="E139" s="220" t="s">
        <v>989</v>
      </c>
      <c r="F139" s="221" t="s">
        <v>990</v>
      </c>
      <c r="G139" s="222" t="s">
        <v>350</v>
      </c>
      <c r="H139" s="223">
        <v>1</v>
      </c>
      <c r="I139" s="224"/>
      <c r="J139" s="225">
        <f>ROUND(I139*H139,2)</f>
        <v>0</v>
      </c>
      <c r="K139" s="221" t="s">
        <v>31</v>
      </c>
      <c r="L139" s="45"/>
      <c r="M139" s="226" t="s">
        <v>31</v>
      </c>
      <c r="N139" s="227" t="s">
        <v>50</v>
      </c>
      <c r="O139" s="85"/>
      <c r="P139" s="228">
        <f>O139*H139</f>
        <v>0</v>
      </c>
      <c r="Q139" s="228">
        <v>0.10035</v>
      </c>
      <c r="R139" s="228">
        <f>Q139*H139</f>
        <v>0.10035</v>
      </c>
      <c r="S139" s="228">
        <v>0</v>
      </c>
      <c r="T139" s="229">
        <f>S139*H139</f>
        <v>0</v>
      </c>
      <c r="U139" s="39"/>
      <c r="V139" s="39"/>
      <c r="W139" s="39"/>
      <c r="X139" s="39"/>
      <c r="Y139" s="39"/>
      <c r="Z139" s="39"/>
      <c r="AA139" s="39"/>
      <c r="AB139" s="39"/>
      <c r="AC139" s="39"/>
      <c r="AD139" s="39"/>
      <c r="AE139" s="39"/>
      <c r="AR139" s="230" t="s">
        <v>231</v>
      </c>
      <c r="AT139" s="230" t="s">
        <v>137</v>
      </c>
      <c r="AU139" s="230" t="s">
        <v>89</v>
      </c>
      <c r="AY139" s="18" t="s">
        <v>135</v>
      </c>
      <c r="BE139" s="231">
        <f>IF(N139="základní",J139,0)</f>
        <v>0</v>
      </c>
      <c r="BF139" s="231">
        <f>IF(N139="snížená",J139,0)</f>
        <v>0</v>
      </c>
      <c r="BG139" s="231">
        <f>IF(N139="zákl. přenesená",J139,0)</f>
        <v>0</v>
      </c>
      <c r="BH139" s="231">
        <f>IF(N139="sníž. přenesená",J139,0)</f>
        <v>0</v>
      </c>
      <c r="BI139" s="231">
        <f>IF(N139="nulová",J139,0)</f>
        <v>0</v>
      </c>
      <c r="BJ139" s="18" t="s">
        <v>87</v>
      </c>
      <c r="BK139" s="231">
        <f>ROUND(I139*H139,2)</f>
        <v>0</v>
      </c>
      <c r="BL139" s="18" t="s">
        <v>231</v>
      </c>
      <c r="BM139" s="230" t="s">
        <v>991</v>
      </c>
    </row>
    <row r="140" spans="1:65" s="2" customFormat="1" ht="16.5" customHeight="1">
      <c r="A140" s="39"/>
      <c r="B140" s="40"/>
      <c r="C140" s="219" t="s">
        <v>427</v>
      </c>
      <c r="D140" s="219" t="s">
        <v>137</v>
      </c>
      <c r="E140" s="220" t="s">
        <v>992</v>
      </c>
      <c r="F140" s="221" t="s">
        <v>993</v>
      </c>
      <c r="G140" s="222" t="s">
        <v>350</v>
      </c>
      <c r="H140" s="223">
        <v>2</v>
      </c>
      <c r="I140" s="224"/>
      <c r="J140" s="225">
        <f>ROUND(I140*H140,2)</f>
        <v>0</v>
      </c>
      <c r="K140" s="221" t="s">
        <v>31</v>
      </c>
      <c r="L140" s="45"/>
      <c r="M140" s="226" t="s">
        <v>31</v>
      </c>
      <c r="N140" s="227" t="s">
        <v>50</v>
      </c>
      <c r="O140" s="85"/>
      <c r="P140" s="228">
        <f>O140*H140</f>
        <v>0</v>
      </c>
      <c r="Q140" s="228">
        <v>0.10035</v>
      </c>
      <c r="R140" s="228">
        <f>Q140*H140</f>
        <v>0.2007</v>
      </c>
      <c r="S140" s="228">
        <v>0</v>
      </c>
      <c r="T140" s="229">
        <f>S140*H140</f>
        <v>0</v>
      </c>
      <c r="U140" s="39"/>
      <c r="V140" s="39"/>
      <c r="W140" s="39"/>
      <c r="X140" s="39"/>
      <c r="Y140" s="39"/>
      <c r="Z140" s="39"/>
      <c r="AA140" s="39"/>
      <c r="AB140" s="39"/>
      <c r="AC140" s="39"/>
      <c r="AD140" s="39"/>
      <c r="AE140" s="39"/>
      <c r="AR140" s="230" t="s">
        <v>231</v>
      </c>
      <c r="AT140" s="230" t="s">
        <v>137</v>
      </c>
      <c r="AU140" s="230" t="s">
        <v>89</v>
      </c>
      <c r="AY140" s="18" t="s">
        <v>135</v>
      </c>
      <c r="BE140" s="231">
        <f>IF(N140="základní",J140,0)</f>
        <v>0</v>
      </c>
      <c r="BF140" s="231">
        <f>IF(N140="snížená",J140,0)</f>
        <v>0</v>
      </c>
      <c r="BG140" s="231">
        <f>IF(N140="zákl. přenesená",J140,0)</f>
        <v>0</v>
      </c>
      <c r="BH140" s="231">
        <f>IF(N140="sníž. přenesená",J140,0)</f>
        <v>0</v>
      </c>
      <c r="BI140" s="231">
        <f>IF(N140="nulová",J140,0)</f>
        <v>0</v>
      </c>
      <c r="BJ140" s="18" t="s">
        <v>87</v>
      </c>
      <c r="BK140" s="231">
        <f>ROUND(I140*H140,2)</f>
        <v>0</v>
      </c>
      <c r="BL140" s="18" t="s">
        <v>231</v>
      </c>
      <c r="BM140" s="230" t="s">
        <v>994</v>
      </c>
    </row>
    <row r="141" spans="1:65" s="2" customFormat="1" ht="16.5" customHeight="1">
      <c r="A141" s="39"/>
      <c r="B141" s="40"/>
      <c r="C141" s="219" t="s">
        <v>431</v>
      </c>
      <c r="D141" s="219" t="s">
        <v>137</v>
      </c>
      <c r="E141" s="220" t="s">
        <v>995</v>
      </c>
      <c r="F141" s="221" t="s">
        <v>996</v>
      </c>
      <c r="G141" s="222" t="s">
        <v>350</v>
      </c>
      <c r="H141" s="223">
        <v>2</v>
      </c>
      <c r="I141" s="224"/>
      <c r="J141" s="225">
        <f>ROUND(I141*H141,2)</f>
        <v>0</v>
      </c>
      <c r="K141" s="221" t="s">
        <v>31</v>
      </c>
      <c r="L141" s="45"/>
      <c r="M141" s="226" t="s">
        <v>31</v>
      </c>
      <c r="N141" s="227" t="s">
        <v>50</v>
      </c>
      <c r="O141" s="85"/>
      <c r="P141" s="228">
        <f>O141*H141</f>
        <v>0</v>
      </c>
      <c r="Q141" s="228">
        <v>0.10035</v>
      </c>
      <c r="R141" s="228">
        <f>Q141*H141</f>
        <v>0.2007</v>
      </c>
      <c r="S141" s="228">
        <v>0</v>
      </c>
      <c r="T141" s="229">
        <f>S141*H141</f>
        <v>0</v>
      </c>
      <c r="U141" s="39"/>
      <c r="V141" s="39"/>
      <c r="W141" s="39"/>
      <c r="X141" s="39"/>
      <c r="Y141" s="39"/>
      <c r="Z141" s="39"/>
      <c r="AA141" s="39"/>
      <c r="AB141" s="39"/>
      <c r="AC141" s="39"/>
      <c r="AD141" s="39"/>
      <c r="AE141" s="39"/>
      <c r="AR141" s="230" t="s">
        <v>231</v>
      </c>
      <c r="AT141" s="230" t="s">
        <v>137</v>
      </c>
      <c r="AU141" s="230" t="s">
        <v>89</v>
      </c>
      <c r="AY141" s="18" t="s">
        <v>135</v>
      </c>
      <c r="BE141" s="231">
        <f>IF(N141="základní",J141,0)</f>
        <v>0</v>
      </c>
      <c r="BF141" s="231">
        <f>IF(N141="snížená",J141,0)</f>
        <v>0</v>
      </c>
      <c r="BG141" s="231">
        <f>IF(N141="zákl. přenesená",J141,0)</f>
        <v>0</v>
      </c>
      <c r="BH141" s="231">
        <f>IF(N141="sníž. přenesená",J141,0)</f>
        <v>0</v>
      </c>
      <c r="BI141" s="231">
        <f>IF(N141="nulová",J141,0)</f>
        <v>0</v>
      </c>
      <c r="BJ141" s="18" t="s">
        <v>87</v>
      </c>
      <c r="BK141" s="231">
        <f>ROUND(I141*H141,2)</f>
        <v>0</v>
      </c>
      <c r="BL141" s="18" t="s">
        <v>231</v>
      </c>
      <c r="BM141" s="230" t="s">
        <v>997</v>
      </c>
    </row>
    <row r="142" spans="1:65" s="2" customFormat="1" ht="16.5" customHeight="1">
      <c r="A142" s="39"/>
      <c r="B142" s="40"/>
      <c r="C142" s="219" t="s">
        <v>437</v>
      </c>
      <c r="D142" s="219" t="s">
        <v>137</v>
      </c>
      <c r="E142" s="220" t="s">
        <v>998</v>
      </c>
      <c r="F142" s="221" t="s">
        <v>999</v>
      </c>
      <c r="G142" s="222" t="s">
        <v>343</v>
      </c>
      <c r="H142" s="223">
        <v>49</v>
      </c>
      <c r="I142" s="224"/>
      <c r="J142" s="225">
        <f>ROUND(I142*H142,2)</f>
        <v>0</v>
      </c>
      <c r="K142" s="221" t="s">
        <v>31</v>
      </c>
      <c r="L142" s="45"/>
      <c r="M142" s="226" t="s">
        <v>31</v>
      </c>
      <c r="N142" s="227" t="s">
        <v>50</v>
      </c>
      <c r="O142" s="85"/>
      <c r="P142" s="228">
        <f>O142*H142</f>
        <v>0</v>
      </c>
      <c r="Q142" s="228">
        <v>0.10035</v>
      </c>
      <c r="R142" s="228">
        <f>Q142*H142</f>
        <v>4.9171499999999995</v>
      </c>
      <c r="S142" s="228">
        <v>0</v>
      </c>
      <c r="T142" s="229">
        <f>S142*H142</f>
        <v>0</v>
      </c>
      <c r="U142" s="39"/>
      <c r="V142" s="39"/>
      <c r="W142" s="39"/>
      <c r="X142" s="39"/>
      <c r="Y142" s="39"/>
      <c r="Z142" s="39"/>
      <c r="AA142" s="39"/>
      <c r="AB142" s="39"/>
      <c r="AC142" s="39"/>
      <c r="AD142" s="39"/>
      <c r="AE142" s="39"/>
      <c r="AR142" s="230" t="s">
        <v>231</v>
      </c>
      <c r="AT142" s="230" t="s">
        <v>137</v>
      </c>
      <c r="AU142" s="230" t="s">
        <v>89</v>
      </c>
      <c r="AY142" s="18" t="s">
        <v>135</v>
      </c>
      <c r="BE142" s="231">
        <f>IF(N142="základní",J142,0)</f>
        <v>0</v>
      </c>
      <c r="BF142" s="231">
        <f>IF(N142="snížená",J142,0)</f>
        <v>0</v>
      </c>
      <c r="BG142" s="231">
        <f>IF(N142="zákl. přenesená",J142,0)</f>
        <v>0</v>
      </c>
      <c r="BH142" s="231">
        <f>IF(N142="sníž. přenesená",J142,0)</f>
        <v>0</v>
      </c>
      <c r="BI142" s="231">
        <f>IF(N142="nulová",J142,0)</f>
        <v>0</v>
      </c>
      <c r="BJ142" s="18" t="s">
        <v>87</v>
      </c>
      <c r="BK142" s="231">
        <f>ROUND(I142*H142,2)</f>
        <v>0</v>
      </c>
      <c r="BL142" s="18" t="s">
        <v>231</v>
      </c>
      <c r="BM142" s="230" t="s">
        <v>1000</v>
      </c>
    </row>
    <row r="143" spans="1:65" s="2" customFormat="1" ht="16.5" customHeight="1">
      <c r="A143" s="39"/>
      <c r="B143" s="40"/>
      <c r="C143" s="219" t="s">
        <v>441</v>
      </c>
      <c r="D143" s="219" t="s">
        <v>137</v>
      </c>
      <c r="E143" s="220" t="s">
        <v>1001</v>
      </c>
      <c r="F143" s="221" t="s">
        <v>946</v>
      </c>
      <c r="G143" s="222" t="s">
        <v>343</v>
      </c>
      <c r="H143" s="223">
        <v>320</v>
      </c>
      <c r="I143" s="224"/>
      <c r="J143" s="225">
        <f>ROUND(I143*H143,2)</f>
        <v>0</v>
      </c>
      <c r="K143" s="221" t="s">
        <v>31</v>
      </c>
      <c r="L143" s="45"/>
      <c r="M143" s="226" t="s">
        <v>31</v>
      </c>
      <c r="N143" s="227" t="s">
        <v>50</v>
      </c>
      <c r="O143" s="85"/>
      <c r="P143" s="228">
        <f>O143*H143</f>
        <v>0</v>
      </c>
      <c r="Q143" s="228">
        <v>0.10035</v>
      </c>
      <c r="R143" s="228">
        <f>Q143*H143</f>
        <v>32.111999999999995</v>
      </c>
      <c r="S143" s="228">
        <v>0</v>
      </c>
      <c r="T143" s="229">
        <f>S143*H143</f>
        <v>0</v>
      </c>
      <c r="U143" s="39"/>
      <c r="V143" s="39"/>
      <c r="W143" s="39"/>
      <c r="X143" s="39"/>
      <c r="Y143" s="39"/>
      <c r="Z143" s="39"/>
      <c r="AA143" s="39"/>
      <c r="AB143" s="39"/>
      <c r="AC143" s="39"/>
      <c r="AD143" s="39"/>
      <c r="AE143" s="39"/>
      <c r="AR143" s="230" t="s">
        <v>231</v>
      </c>
      <c r="AT143" s="230" t="s">
        <v>137</v>
      </c>
      <c r="AU143" s="230" t="s">
        <v>89</v>
      </c>
      <c r="AY143" s="18" t="s">
        <v>135</v>
      </c>
      <c r="BE143" s="231">
        <f>IF(N143="základní",J143,0)</f>
        <v>0</v>
      </c>
      <c r="BF143" s="231">
        <f>IF(N143="snížená",J143,0)</f>
        <v>0</v>
      </c>
      <c r="BG143" s="231">
        <f>IF(N143="zákl. přenesená",J143,0)</f>
        <v>0</v>
      </c>
      <c r="BH143" s="231">
        <f>IF(N143="sníž. přenesená",J143,0)</f>
        <v>0</v>
      </c>
      <c r="BI143" s="231">
        <f>IF(N143="nulová",J143,0)</f>
        <v>0</v>
      </c>
      <c r="BJ143" s="18" t="s">
        <v>87</v>
      </c>
      <c r="BK143" s="231">
        <f>ROUND(I143*H143,2)</f>
        <v>0</v>
      </c>
      <c r="BL143" s="18" t="s">
        <v>231</v>
      </c>
      <c r="BM143" s="230" t="s">
        <v>1002</v>
      </c>
    </row>
    <row r="144" spans="1:65" s="2" customFormat="1" ht="16.5" customHeight="1">
      <c r="A144" s="39"/>
      <c r="B144" s="40"/>
      <c r="C144" s="219" t="s">
        <v>445</v>
      </c>
      <c r="D144" s="219" t="s">
        <v>137</v>
      </c>
      <c r="E144" s="220" t="s">
        <v>1003</v>
      </c>
      <c r="F144" s="221" t="s">
        <v>1004</v>
      </c>
      <c r="G144" s="222" t="s">
        <v>343</v>
      </c>
      <c r="H144" s="223">
        <v>17</v>
      </c>
      <c r="I144" s="224"/>
      <c r="J144" s="225">
        <f>ROUND(I144*H144,2)</f>
        <v>0</v>
      </c>
      <c r="K144" s="221" t="s">
        <v>31</v>
      </c>
      <c r="L144" s="45"/>
      <c r="M144" s="226" t="s">
        <v>31</v>
      </c>
      <c r="N144" s="227" t="s">
        <v>50</v>
      </c>
      <c r="O144" s="85"/>
      <c r="P144" s="228">
        <f>O144*H144</f>
        <v>0</v>
      </c>
      <c r="Q144" s="228">
        <v>0.10035</v>
      </c>
      <c r="R144" s="228">
        <f>Q144*H144</f>
        <v>1.7059499999999999</v>
      </c>
      <c r="S144" s="228">
        <v>0</v>
      </c>
      <c r="T144" s="229">
        <f>S144*H144</f>
        <v>0</v>
      </c>
      <c r="U144" s="39"/>
      <c r="V144" s="39"/>
      <c r="W144" s="39"/>
      <c r="X144" s="39"/>
      <c r="Y144" s="39"/>
      <c r="Z144" s="39"/>
      <c r="AA144" s="39"/>
      <c r="AB144" s="39"/>
      <c r="AC144" s="39"/>
      <c r="AD144" s="39"/>
      <c r="AE144" s="39"/>
      <c r="AR144" s="230" t="s">
        <v>231</v>
      </c>
      <c r="AT144" s="230" t="s">
        <v>137</v>
      </c>
      <c r="AU144" s="230" t="s">
        <v>89</v>
      </c>
      <c r="AY144" s="18" t="s">
        <v>135</v>
      </c>
      <c r="BE144" s="231">
        <f>IF(N144="základní",J144,0)</f>
        <v>0</v>
      </c>
      <c r="BF144" s="231">
        <f>IF(N144="snížená",J144,0)</f>
        <v>0</v>
      </c>
      <c r="BG144" s="231">
        <f>IF(N144="zákl. přenesená",J144,0)</f>
        <v>0</v>
      </c>
      <c r="BH144" s="231">
        <f>IF(N144="sníž. přenesená",J144,0)</f>
        <v>0</v>
      </c>
      <c r="BI144" s="231">
        <f>IF(N144="nulová",J144,0)</f>
        <v>0</v>
      </c>
      <c r="BJ144" s="18" t="s">
        <v>87</v>
      </c>
      <c r="BK144" s="231">
        <f>ROUND(I144*H144,2)</f>
        <v>0</v>
      </c>
      <c r="BL144" s="18" t="s">
        <v>231</v>
      </c>
      <c r="BM144" s="230" t="s">
        <v>1005</v>
      </c>
    </row>
    <row r="145" spans="1:65" s="2" customFormat="1" ht="16.5" customHeight="1">
      <c r="A145" s="39"/>
      <c r="B145" s="40"/>
      <c r="C145" s="219" t="s">
        <v>449</v>
      </c>
      <c r="D145" s="219" t="s">
        <v>137</v>
      </c>
      <c r="E145" s="220" t="s">
        <v>1006</v>
      </c>
      <c r="F145" s="221" t="s">
        <v>1007</v>
      </c>
      <c r="G145" s="222" t="s">
        <v>350</v>
      </c>
      <c r="H145" s="223">
        <v>8</v>
      </c>
      <c r="I145" s="224"/>
      <c r="J145" s="225">
        <f>ROUND(I145*H145,2)</f>
        <v>0</v>
      </c>
      <c r="K145" s="221" t="s">
        <v>31</v>
      </c>
      <c r="L145" s="45"/>
      <c r="M145" s="226" t="s">
        <v>31</v>
      </c>
      <c r="N145" s="227" t="s">
        <v>50</v>
      </c>
      <c r="O145" s="85"/>
      <c r="P145" s="228">
        <f>O145*H145</f>
        <v>0</v>
      </c>
      <c r="Q145" s="228">
        <v>0.10035</v>
      </c>
      <c r="R145" s="228">
        <f>Q145*H145</f>
        <v>0.8028</v>
      </c>
      <c r="S145" s="228">
        <v>0</v>
      </c>
      <c r="T145" s="229">
        <f>S145*H145</f>
        <v>0</v>
      </c>
      <c r="U145" s="39"/>
      <c r="V145" s="39"/>
      <c r="W145" s="39"/>
      <c r="X145" s="39"/>
      <c r="Y145" s="39"/>
      <c r="Z145" s="39"/>
      <c r="AA145" s="39"/>
      <c r="AB145" s="39"/>
      <c r="AC145" s="39"/>
      <c r="AD145" s="39"/>
      <c r="AE145" s="39"/>
      <c r="AR145" s="230" t="s">
        <v>231</v>
      </c>
      <c r="AT145" s="230" t="s">
        <v>137</v>
      </c>
      <c r="AU145" s="230" t="s">
        <v>89</v>
      </c>
      <c r="AY145" s="18" t="s">
        <v>135</v>
      </c>
      <c r="BE145" s="231">
        <f>IF(N145="základní",J145,0)</f>
        <v>0</v>
      </c>
      <c r="BF145" s="231">
        <f>IF(N145="snížená",J145,0)</f>
        <v>0</v>
      </c>
      <c r="BG145" s="231">
        <f>IF(N145="zákl. přenesená",J145,0)</f>
        <v>0</v>
      </c>
      <c r="BH145" s="231">
        <f>IF(N145="sníž. přenesená",J145,0)</f>
        <v>0</v>
      </c>
      <c r="BI145" s="231">
        <f>IF(N145="nulová",J145,0)</f>
        <v>0</v>
      </c>
      <c r="BJ145" s="18" t="s">
        <v>87</v>
      </c>
      <c r="BK145" s="231">
        <f>ROUND(I145*H145,2)</f>
        <v>0</v>
      </c>
      <c r="BL145" s="18" t="s">
        <v>231</v>
      </c>
      <c r="BM145" s="230" t="s">
        <v>1008</v>
      </c>
    </row>
    <row r="146" spans="1:65" s="2" customFormat="1" ht="16.5" customHeight="1">
      <c r="A146" s="39"/>
      <c r="B146" s="40"/>
      <c r="C146" s="219" t="s">
        <v>453</v>
      </c>
      <c r="D146" s="219" t="s">
        <v>137</v>
      </c>
      <c r="E146" s="220" t="s">
        <v>1009</v>
      </c>
      <c r="F146" s="221" t="s">
        <v>1010</v>
      </c>
      <c r="G146" s="222" t="s">
        <v>350</v>
      </c>
      <c r="H146" s="223">
        <v>8</v>
      </c>
      <c r="I146" s="224"/>
      <c r="J146" s="225">
        <f>ROUND(I146*H146,2)</f>
        <v>0</v>
      </c>
      <c r="K146" s="221" t="s">
        <v>31</v>
      </c>
      <c r="L146" s="45"/>
      <c r="M146" s="226" t="s">
        <v>31</v>
      </c>
      <c r="N146" s="227" t="s">
        <v>50</v>
      </c>
      <c r="O146" s="85"/>
      <c r="P146" s="228">
        <f>O146*H146</f>
        <v>0</v>
      </c>
      <c r="Q146" s="228">
        <v>0.10035</v>
      </c>
      <c r="R146" s="228">
        <f>Q146*H146</f>
        <v>0.8028</v>
      </c>
      <c r="S146" s="228">
        <v>0</v>
      </c>
      <c r="T146" s="229">
        <f>S146*H146</f>
        <v>0</v>
      </c>
      <c r="U146" s="39"/>
      <c r="V146" s="39"/>
      <c r="W146" s="39"/>
      <c r="X146" s="39"/>
      <c r="Y146" s="39"/>
      <c r="Z146" s="39"/>
      <c r="AA146" s="39"/>
      <c r="AB146" s="39"/>
      <c r="AC146" s="39"/>
      <c r="AD146" s="39"/>
      <c r="AE146" s="39"/>
      <c r="AR146" s="230" t="s">
        <v>231</v>
      </c>
      <c r="AT146" s="230" t="s">
        <v>137</v>
      </c>
      <c r="AU146" s="230" t="s">
        <v>89</v>
      </c>
      <c r="AY146" s="18" t="s">
        <v>135</v>
      </c>
      <c r="BE146" s="231">
        <f>IF(N146="základní",J146,0)</f>
        <v>0</v>
      </c>
      <c r="BF146" s="231">
        <f>IF(N146="snížená",J146,0)</f>
        <v>0</v>
      </c>
      <c r="BG146" s="231">
        <f>IF(N146="zákl. přenesená",J146,0)</f>
        <v>0</v>
      </c>
      <c r="BH146" s="231">
        <f>IF(N146="sníž. přenesená",J146,0)</f>
        <v>0</v>
      </c>
      <c r="BI146" s="231">
        <f>IF(N146="nulová",J146,0)</f>
        <v>0</v>
      </c>
      <c r="BJ146" s="18" t="s">
        <v>87</v>
      </c>
      <c r="BK146" s="231">
        <f>ROUND(I146*H146,2)</f>
        <v>0</v>
      </c>
      <c r="BL146" s="18" t="s">
        <v>231</v>
      </c>
      <c r="BM146" s="230" t="s">
        <v>1011</v>
      </c>
    </row>
    <row r="147" spans="1:65" s="2" customFormat="1" ht="16.5" customHeight="1">
      <c r="A147" s="39"/>
      <c r="B147" s="40"/>
      <c r="C147" s="219" t="s">
        <v>462</v>
      </c>
      <c r="D147" s="219" t="s">
        <v>137</v>
      </c>
      <c r="E147" s="220" t="s">
        <v>1012</v>
      </c>
      <c r="F147" s="221" t="s">
        <v>1013</v>
      </c>
      <c r="G147" s="222" t="s">
        <v>343</v>
      </c>
      <c r="H147" s="223">
        <v>41</v>
      </c>
      <c r="I147" s="224"/>
      <c r="J147" s="225">
        <f>ROUND(I147*H147,2)</f>
        <v>0</v>
      </c>
      <c r="K147" s="221" t="s">
        <v>31</v>
      </c>
      <c r="L147" s="45"/>
      <c r="M147" s="226" t="s">
        <v>31</v>
      </c>
      <c r="N147" s="227" t="s">
        <v>50</v>
      </c>
      <c r="O147" s="85"/>
      <c r="P147" s="228">
        <f>O147*H147</f>
        <v>0</v>
      </c>
      <c r="Q147" s="228">
        <v>0.10035</v>
      </c>
      <c r="R147" s="228">
        <f>Q147*H147</f>
        <v>4.11435</v>
      </c>
      <c r="S147" s="228">
        <v>0</v>
      </c>
      <c r="T147" s="229">
        <f>S147*H147</f>
        <v>0</v>
      </c>
      <c r="U147" s="39"/>
      <c r="V147" s="39"/>
      <c r="W147" s="39"/>
      <c r="X147" s="39"/>
      <c r="Y147" s="39"/>
      <c r="Z147" s="39"/>
      <c r="AA147" s="39"/>
      <c r="AB147" s="39"/>
      <c r="AC147" s="39"/>
      <c r="AD147" s="39"/>
      <c r="AE147" s="39"/>
      <c r="AR147" s="230" t="s">
        <v>231</v>
      </c>
      <c r="AT147" s="230" t="s">
        <v>137</v>
      </c>
      <c r="AU147" s="230" t="s">
        <v>89</v>
      </c>
      <c r="AY147" s="18" t="s">
        <v>135</v>
      </c>
      <c r="BE147" s="231">
        <f>IF(N147="základní",J147,0)</f>
        <v>0</v>
      </c>
      <c r="BF147" s="231">
        <f>IF(N147="snížená",J147,0)</f>
        <v>0</v>
      </c>
      <c r="BG147" s="231">
        <f>IF(N147="zákl. přenesená",J147,0)</f>
        <v>0</v>
      </c>
      <c r="BH147" s="231">
        <f>IF(N147="sníž. přenesená",J147,0)</f>
        <v>0</v>
      </c>
      <c r="BI147" s="231">
        <f>IF(N147="nulová",J147,0)</f>
        <v>0</v>
      </c>
      <c r="BJ147" s="18" t="s">
        <v>87</v>
      </c>
      <c r="BK147" s="231">
        <f>ROUND(I147*H147,2)</f>
        <v>0</v>
      </c>
      <c r="BL147" s="18" t="s">
        <v>231</v>
      </c>
      <c r="BM147" s="230" t="s">
        <v>1014</v>
      </c>
    </row>
    <row r="148" spans="1:65" s="2" customFormat="1" ht="16.5" customHeight="1">
      <c r="A148" s="39"/>
      <c r="B148" s="40"/>
      <c r="C148" s="219" t="s">
        <v>468</v>
      </c>
      <c r="D148" s="219" t="s">
        <v>137</v>
      </c>
      <c r="E148" s="220" t="s">
        <v>1015</v>
      </c>
      <c r="F148" s="221" t="s">
        <v>1016</v>
      </c>
      <c r="G148" s="222" t="s">
        <v>343</v>
      </c>
      <c r="H148" s="223">
        <v>140</v>
      </c>
      <c r="I148" s="224"/>
      <c r="J148" s="225">
        <f>ROUND(I148*H148,2)</f>
        <v>0</v>
      </c>
      <c r="K148" s="221" t="s">
        <v>31</v>
      </c>
      <c r="L148" s="45"/>
      <c r="M148" s="226" t="s">
        <v>31</v>
      </c>
      <c r="N148" s="227" t="s">
        <v>50</v>
      </c>
      <c r="O148" s="85"/>
      <c r="P148" s="228">
        <f>O148*H148</f>
        <v>0</v>
      </c>
      <c r="Q148" s="228">
        <v>0.10035</v>
      </c>
      <c r="R148" s="228">
        <f>Q148*H148</f>
        <v>14.049</v>
      </c>
      <c r="S148" s="228">
        <v>0</v>
      </c>
      <c r="T148" s="229">
        <f>S148*H148</f>
        <v>0</v>
      </c>
      <c r="U148" s="39"/>
      <c r="V148" s="39"/>
      <c r="W148" s="39"/>
      <c r="X148" s="39"/>
      <c r="Y148" s="39"/>
      <c r="Z148" s="39"/>
      <c r="AA148" s="39"/>
      <c r="AB148" s="39"/>
      <c r="AC148" s="39"/>
      <c r="AD148" s="39"/>
      <c r="AE148" s="39"/>
      <c r="AR148" s="230" t="s">
        <v>231</v>
      </c>
      <c r="AT148" s="230" t="s">
        <v>137</v>
      </c>
      <c r="AU148" s="230" t="s">
        <v>89</v>
      </c>
      <c r="AY148" s="18" t="s">
        <v>135</v>
      </c>
      <c r="BE148" s="231">
        <f>IF(N148="základní",J148,0)</f>
        <v>0</v>
      </c>
      <c r="BF148" s="231">
        <f>IF(N148="snížená",J148,0)</f>
        <v>0</v>
      </c>
      <c r="BG148" s="231">
        <f>IF(N148="zákl. přenesená",J148,0)</f>
        <v>0</v>
      </c>
      <c r="BH148" s="231">
        <f>IF(N148="sníž. přenesená",J148,0)</f>
        <v>0</v>
      </c>
      <c r="BI148" s="231">
        <f>IF(N148="nulová",J148,0)</f>
        <v>0</v>
      </c>
      <c r="BJ148" s="18" t="s">
        <v>87</v>
      </c>
      <c r="BK148" s="231">
        <f>ROUND(I148*H148,2)</f>
        <v>0</v>
      </c>
      <c r="BL148" s="18" t="s">
        <v>231</v>
      </c>
      <c r="BM148" s="230" t="s">
        <v>1017</v>
      </c>
    </row>
    <row r="149" spans="1:65" s="2" customFormat="1" ht="16.5" customHeight="1">
      <c r="A149" s="39"/>
      <c r="B149" s="40"/>
      <c r="C149" s="219" t="s">
        <v>474</v>
      </c>
      <c r="D149" s="219" t="s">
        <v>137</v>
      </c>
      <c r="E149" s="220" t="s">
        <v>1018</v>
      </c>
      <c r="F149" s="221" t="s">
        <v>1019</v>
      </c>
      <c r="G149" s="222" t="s">
        <v>343</v>
      </c>
      <c r="H149" s="223">
        <v>107</v>
      </c>
      <c r="I149" s="224"/>
      <c r="J149" s="225">
        <f>ROUND(I149*H149,2)</f>
        <v>0</v>
      </c>
      <c r="K149" s="221" t="s">
        <v>31</v>
      </c>
      <c r="L149" s="45"/>
      <c r="M149" s="226" t="s">
        <v>31</v>
      </c>
      <c r="N149" s="227" t="s">
        <v>50</v>
      </c>
      <c r="O149" s="85"/>
      <c r="P149" s="228">
        <f>O149*H149</f>
        <v>0</v>
      </c>
      <c r="Q149" s="228">
        <v>0.10035</v>
      </c>
      <c r="R149" s="228">
        <f>Q149*H149</f>
        <v>10.737449999999999</v>
      </c>
      <c r="S149" s="228">
        <v>0</v>
      </c>
      <c r="T149" s="229">
        <f>S149*H149</f>
        <v>0</v>
      </c>
      <c r="U149" s="39"/>
      <c r="V149" s="39"/>
      <c r="W149" s="39"/>
      <c r="X149" s="39"/>
      <c r="Y149" s="39"/>
      <c r="Z149" s="39"/>
      <c r="AA149" s="39"/>
      <c r="AB149" s="39"/>
      <c r="AC149" s="39"/>
      <c r="AD149" s="39"/>
      <c r="AE149" s="39"/>
      <c r="AR149" s="230" t="s">
        <v>231</v>
      </c>
      <c r="AT149" s="230" t="s">
        <v>137</v>
      </c>
      <c r="AU149" s="230" t="s">
        <v>89</v>
      </c>
      <c r="AY149" s="18" t="s">
        <v>135</v>
      </c>
      <c r="BE149" s="231">
        <f>IF(N149="základní",J149,0)</f>
        <v>0</v>
      </c>
      <c r="BF149" s="231">
        <f>IF(N149="snížená",J149,0)</f>
        <v>0</v>
      </c>
      <c r="BG149" s="231">
        <f>IF(N149="zákl. přenesená",J149,0)</f>
        <v>0</v>
      </c>
      <c r="BH149" s="231">
        <f>IF(N149="sníž. přenesená",J149,0)</f>
        <v>0</v>
      </c>
      <c r="BI149" s="231">
        <f>IF(N149="nulová",J149,0)</f>
        <v>0</v>
      </c>
      <c r="BJ149" s="18" t="s">
        <v>87</v>
      </c>
      <c r="BK149" s="231">
        <f>ROUND(I149*H149,2)</f>
        <v>0</v>
      </c>
      <c r="BL149" s="18" t="s">
        <v>231</v>
      </c>
      <c r="BM149" s="230" t="s">
        <v>1020</v>
      </c>
    </row>
    <row r="150" spans="1:65" s="2" customFormat="1" ht="16.5" customHeight="1">
      <c r="A150" s="39"/>
      <c r="B150" s="40"/>
      <c r="C150" s="219" t="s">
        <v>483</v>
      </c>
      <c r="D150" s="219" t="s">
        <v>137</v>
      </c>
      <c r="E150" s="220" t="s">
        <v>1021</v>
      </c>
      <c r="F150" s="221" t="s">
        <v>1022</v>
      </c>
      <c r="G150" s="222" t="s">
        <v>343</v>
      </c>
      <c r="H150" s="223">
        <v>75</v>
      </c>
      <c r="I150" s="224"/>
      <c r="J150" s="225">
        <f>ROUND(I150*H150,2)</f>
        <v>0</v>
      </c>
      <c r="K150" s="221" t="s">
        <v>31</v>
      </c>
      <c r="L150" s="45"/>
      <c r="M150" s="226" t="s">
        <v>31</v>
      </c>
      <c r="N150" s="227" t="s">
        <v>50</v>
      </c>
      <c r="O150" s="85"/>
      <c r="P150" s="228">
        <f>O150*H150</f>
        <v>0</v>
      </c>
      <c r="Q150" s="228">
        <v>0.10035</v>
      </c>
      <c r="R150" s="228">
        <f>Q150*H150</f>
        <v>7.526249999999999</v>
      </c>
      <c r="S150" s="228">
        <v>0</v>
      </c>
      <c r="T150" s="229">
        <f>S150*H150</f>
        <v>0</v>
      </c>
      <c r="U150" s="39"/>
      <c r="V150" s="39"/>
      <c r="W150" s="39"/>
      <c r="X150" s="39"/>
      <c r="Y150" s="39"/>
      <c r="Z150" s="39"/>
      <c r="AA150" s="39"/>
      <c r="AB150" s="39"/>
      <c r="AC150" s="39"/>
      <c r="AD150" s="39"/>
      <c r="AE150" s="39"/>
      <c r="AR150" s="230" t="s">
        <v>231</v>
      </c>
      <c r="AT150" s="230" t="s">
        <v>137</v>
      </c>
      <c r="AU150" s="230" t="s">
        <v>89</v>
      </c>
      <c r="AY150" s="18" t="s">
        <v>135</v>
      </c>
      <c r="BE150" s="231">
        <f>IF(N150="základní",J150,0)</f>
        <v>0</v>
      </c>
      <c r="BF150" s="231">
        <f>IF(N150="snížená",J150,0)</f>
        <v>0</v>
      </c>
      <c r="BG150" s="231">
        <f>IF(N150="zákl. přenesená",J150,0)</f>
        <v>0</v>
      </c>
      <c r="BH150" s="231">
        <f>IF(N150="sníž. přenesená",J150,0)</f>
        <v>0</v>
      </c>
      <c r="BI150" s="231">
        <f>IF(N150="nulová",J150,0)</f>
        <v>0</v>
      </c>
      <c r="BJ150" s="18" t="s">
        <v>87</v>
      </c>
      <c r="BK150" s="231">
        <f>ROUND(I150*H150,2)</f>
        <v>0</v>
      </c>
      <c r="BL150" s="18" t="s">
        <v>231</v>
      </c>
      <c r="BM150" s="230" t="s">
        <v>1023</v>
      </c>
    </row>
    <row r="151" spans="1:65" s="2" customFormat="1" ht="16.5" customHeight="1">
      <c r="A151" s="39"/>
      <c r="B151" s="40"/>
      <c r="C151" s="219" t="s">
        <v>489</v>
      </c>
      <c r="D151" s="219" t="s">
        <v>137</v>
      </c>
      <c r="E151" s="220" t="s">
        <v>1024</v>
      </c>
      <c r="F151" s="221" t="s">
        <v>1025</v>
      </c>
      <c r="G151" s="222" t="s">
        <v>350</v>
      </c>
      <c r="H151" s="223">
        <v>8</v>
      </c>
      <c r="I151" s="224"/>
      <c r="J151" s="225">
        <f>ROUND(I151*H151,2)</f>
        <v>0</v>
      </c>
      <c r="K151" s="221" t="s">
        <v>31</v>
      </c>
      <c r="L151" s="45"/>
      <c r="M151" s="226" t="s">
        <v>31</v>
      </c>
      <c r="N151" s="227" t="s">
        <v>50</v>
      </c>
      <c r="O151" s="85"/>
      <c r="P151" s="228">
        <f>O151*H151</f>
        <v>0</v>
      </c>
      <c r="Q151" s="228">
        <v>0.10035</v>
      </c>
      <c r="R151" s="228">
        <f>Q151*H151</f>
        <v>0.8028</v>
      </c>
      <c r="S151" s="228">
        <v>0</v>
      </c>
      <c r="T151" s="229">
        <f>S151*H151</f>
        <v>0</v>
      </c>
      <c r="U151" s="39"/>
      <c r="V151" s="39"/>
      <c r="W151" s="39"/>
      <c r="X151" s="39"/>
      <c r="Y151" s="39"/>
      <c r="Z151" s="39"/>
      <c r="AA151" s="39"/>
      <c r="AB151" s="39"/>
      <c r="AC151" s="39"/>
      <c r="AD151" s="39"/>
      <c r="AE151" s="39"/>
      <c r="AR151" s="230" t="s">
        <v>231</v>
      </c>
      <c r="AT151" s="230" t="s">
        <v>137</v>
      </c>
      <c r="AU151" s="230" t="s">
        <v>89</v>
      </c>
      <c r="AY151" s="18" t="s">
        <v>135</v>
      </c>
      <c r="BE151" s="231">
        <f>IF(N151="základní",J151,0)</f>
        <v>0</v>
      </c>
      <c r="BF151" s="231">
        <f>IF(N151="snížená",J151,0)</f>
        <v>0</v>
      </c>
      <c r="BG151" s="231">
        <f>IF(N151="zákl. přenesená",J151,0)</f>
        <v>0</v>
      </c>
      <c r="BH151" s="231">
        <f>IF(N151="sníž. přenesená",J151,0)</f>
        <v>0</v>
      </c>
      <c r="BI151" s="231">
        <f>IF(N151="nulová",J151,0)</f>
        <v>0</v>
      </c>
      <c r="BJ151" s="18" t="s">
        <v>87</v>
      </c>
      <c r="BK151" s="231">
        <f>ROUND(I151*H151,2)</f>
        <v>0</v>
      </c>
      <c r="BL151" s="18" t="s">
        <v>231</v>
      </c>
      <c r="BM151" s="230" t="s">
        <v>1026</v>
      </c>
    </row>
    <row r="152" spans="1:65" s="2" customFormat="1" ht="16.5" customHeight="1">
      <c r="A152" s="39"/>
      <c r="B152" s="40"/>
      <c r="C152" s="219" t="s">
        <v>494</v>
      </c>
      <c r="D152" s="219" t="s">
        <v>137</v>
      </c>
      <c r="E152" s="220" t="s">
        <v>1027</v>
      </c>
      <c r="F152" s="221" t="s">
        <v>1028</v>
      </c>
      <c r="G152" s="222" t="s">
        <v>343</v>
      </c>
      <c r="H152" s="223">
        <v>75</v>
      </c>
      <c r="I152" s="224"/>
      <c r="J152" s="225">
        <f>ROUND(I152*H152,2)</f>
        <v>0</v>
      </c>
      <c r="K152" s="221" t="s">
        <v>31</v>
      </c>
      <c r="L152" s="45"/>
      <c r="M152" s="226" t="s">
        <v>31</v>
      </c>
      <c r="N152" s="227" t="s">
        <v>50</v>
      </c>
      <c r="O152" s="85"/>
      <c r="P152" s="228">
        <f>O152*H152</f>
        <v>0</v>
      </c>
      <c r="Q152" s="228">
        <v>0.10035</v>
      </c>
      <c r="R152" s="228">
        <f>Q152*H152</f>
        <v>7.526249999999999</v>
      </c>
      <c r="S152" s="228">
        <v>0</v>
      </c>
      <c r="T152" s="229">
        <f>S152*H152</f>
        <v>0</v>
      </c>
      <c r="U152" s="39"/>
      <c r="V152" s="39"/>
      <c r="W152" s="39"/>
      <c r="X152" s="39"/>
      <c r="Y152" s="39"/>
      <c r="Z152" s="39"/>
      <c r="AA152" s="39"/>
      <c r="AB152" s="39"/>
      <c r="AC152" s="39"/>
      <c r="AD152" s="39"/>
      <c r="AE152" s="39"/>
      <c r="AR152" s="230" t="s">
        <v>231</v>
      </c>
      <c r="AT152" s="230" t="s">
        <v>137</v>
      </c>
      <c r="AU152" s="230" t="s">
        <v>89</v>
      </c>
      <c r="AY152" s="18" t="s">
        <v>135</v>
      </c>
      <c r="BE152" s="231">
        <f>IF(N152="základní",J152,0)</f>
        <v>0</v>
      </c>
      <c r="BF152" s="231">
        <f>IF(N152="snížená",J152,0)</f>
        <v>0</v>
      </c>
      <c r="BG152" s="231">
        <f>IF(N152="zákl. přenesená",J152,0)</f>
        <v>0</v>
      </c>
      <c r="BH152" s="231">
        <f>IF(N152="sníž. přenesená",J152,0)</f>
        <v>0</v>
      </c>
      <c r="BI152" s="231">
        <f>IF(N152="nulová",J152,0)</f>
        <v>0</v>
      </c>
      <c r="BJ152" s="18" t="s">
        <v>87</v>
      </c>
      <c r="BK152" s="231">
        <f>ROUND(I152*H152,2)</f>
        <v>0</v>
      </c>
      <c r="BL152" s="18" t="s">
        <v>231</v>
      </c>
      <c r="BM152" s="230" t="s">
        <v>1029</v>
      </c>
    </row>
    <row r="153" spans="1:65" s="2" customFormat="1" ht="16.5" customHeight="1">
      <c r="A153" s="39"/>
      <c r="B153" s="40"/>
      <c r="C153" s="219" t="s">
        <v>500</v>
      </c>
      <c r="D153" s="219" t="s">
        <v>137</v>
      </c>
      <c r="E153" s="220" t="s">
        <v>1030</v>
      </c>
      <c r="F153" s="221" t="s">
        <v>1031</v>
      </c>
      <c r="G153" s="222" t="s">
        <v>152</v>
      </c>
      <c r="H153" s="223">
        <v>3.15</v>
      </c>
      <c r="I153" s="224"/>
      <c r="J153" s="225">
        <f>ROUND(I153*H153,2)</f>
        <v>0</v>
      </c>
      <c r="K153" s="221" t="s">
        <v>31</v>
      </c>
      <c r="L153" s="45"/>
      <c r="M153" s="226" t="s">
        <v>31</v>
      </c>
      <c r="N153" s="227" t="s">
        <v>50</v>
      </c>
      <c r="O153" s="85"/>
      <c r="P153" s="228">
        <f>O153*H153</f>
        <v>0</v>
      </c>
      <c r="Q153" s="228">
        <v>0.10035</v>
      </c>
      <c r="R153" s="228">
        <f>Q153*H153</f>
        <v>0.31610249999999995</v>
      </c>
      <c r="S153" s="228">
        <v>0</v>
      </c>
      <c r="T153" s="229">
        <f>S153*H153</f>
        <v>0</v>
      </c>
      <c r="U153" s="39"/>
      <c r="V153" s="39"/>
      <c r="W153" s="39"/>
      <c r="X153" s="39"/>
      <c r="Y153" s="39"/>
      <c r="Z153" s="39"/>
      <c r="AA153" s="39"/>
      <c r="AB153" s="39"/>
      <c r="AC153" s="39"/>
      <c r="AD153" s="39"/>
      <c r="AE153" s="39"/>
      <c r="AR153" s="230" t="s">
        <v>231</v>
      </c>
      <c r="AT153" s="230" t="s">
        <v>137</v>
      </c>
      <c r="AU153" s="230" t="s">
        <v>89</v>
      </c>
      <c r="AY153" s="18" t="s">
        <v>135</v>
      </c>
      <c r="BE153" s="231">
        <f>IF(N153="základní",J153,0)</f>
        <v>0</v>
      </c>
      <c r="BF153" s="231">
        <f>IF(N153="snížená",J153,0)</f>
        <v>0</v>
      </c>
      <c r="BG153" s="231">
        <f>IF(N153="zákl. přenesená",J153,0)</f>
        <v>0</v>
      </c>
      <c r="BH153" s="231">
        <f>IF(N153="sníž. přenesená",J153,0)</f>
        <v>0</v>
      </c>
      <c r="BI153" s="231">
        <f>IF(N153="nulová",J153,0)</f>
        <v>0</v>
      </c>
      <c r="BJ153" s="18" t="s">
        <v>87</v>
      </c>
      <c r="BK153" s="231">
        <f>ROUND(I153*H153,2)</f>
        <v>0</v>
      </c>
      <c r="BL153" s="18" t="s">
        <v>231</v>
      </c>
      <c r="BM153" s="230" t="s">
        <v>1032</v>
      </c>
    </row>
    <row r="154" spans="1:65" s="2" customFormat="1" ht="16.5" customHeight="1">
      <c r="A154" s="39"/>
      <c r="B154" s="40"/>
      <c r="C154" s="219" t="s">
        <v>505</v>
      </c>
      <c r="D154" s="219" t="s">
        <v>137</v>
      </c>
      <c r="E154" s="220" t="s">
        <v>1033</v>
      </c>
      <c r="F154" s="221" t="s">
        <v>1034</v>
      </c>
      <c r="G154" s="222" t="s">
        <v>152</v>
      </c>
      <c r="H154" s="223">
        <v>0.25</v>
      </c>
      <c r="I154" s="224"/>
      <c r="J154" s="225">
        <f>ROUND(I154*H154,2)</f>
        <v>0</v>
      </c>
      <c r="K154" s="221" t="s">
        <v>31</v>
      </c>
      <c r="L154" s="45"/>
      <c r="M154" s="226" t="s">
        <v>31</v>
      </c>
      <c r="N154" s="227" t="s">
        <v>50</v>
      </c>
      <c r="O154" s="85"/>
      <c r="P154" s="228">
        <f>O154*H154</f>
        <v>0</v>
      </c>
      <c r="Q154" s="228">
        <v>0.10035</v>
      </c>
      <c r="R154" s="228">
        <f>Q154*H154</f>
        <v>0.0250875</v>
      </c>
      <c r="S154" s="228">
        <v>0</v>
      </c>
      <c r="T154" s="229">
        <f>S154*H154</f>
        <v>0</v>
      </c>
      <c r="U154" s="39"/>
      <c r="V154" s="39"/>
      <c r="W154" s="39"/>
      <c r="X154" s="39"/>
      <c r="Y154" s="39"/>
      <c r="Z154" s="39"/>
      <c r="AA154" s="39"/>
      <c r="AB154" s="39"/>
      <c r="AC154" s="39"/>
      <c r="AD154" s="39"/>
      <c r="AE154" s="39"/>
      <c r="AR154" s="230" t="s">
        <v>231</v>
      </c>
      <c r="AT154" s="230" t="s">
        <v>137</v>
      </c>
      <c r="AU154" s="230" t="s">
        <v>89</v>
      </c>
      <c r="AY154" s="18" t="s">
        <v>135</v>
      </c>
      <c r="BE154" s="231">
        <f>IF(N154="základní",J154,0)</f>
        <v>0</v>
      </c>
      <c r="BF154" s="231">
        <f>IF(N154="snížená",J154,0)</f>
        <v>0</v>
      </c>
      <c r="BG154" s="231">
        <f>IF(N154="zákl. přenesená",J154,0)</f>
        <v>0</v>
      </c>
      <c r="BH154" s="231">
        <f>IF(N154="sníž. přenesená",J154,0)</f>
        <v>0</v>
      </c>
      <c r="BI154" s="231">
        <f>IF(N154="nulová",J154,0)</f>
        <v>0</v>
      </c>
      <c r="BJ154" s="18" t="s">
        <v>87</v>
      </c>
      <c r="BK154" s="231">
        <f>ROUND(I154*H154,2)</f>
        <v>0</v>
      </c>
      <c r="BL154" s="18" t="s">
        <v>231</v>
      </c>
      <c r="BM154" s="230" t="s">
        <v>1035</v>
      </c>
    </row>
    <row r="155" spans="1:65" s="2" customFormat="1" ht="16.5" customHeight="1">
      <c r="A155" s="39"/>
      <c r="B155" s="40"/>
      <c r="C155" s="219" t="s">
        <v>511</v>
      </c>
      <c r="D155" s="219" t="s">
        <v>137</v>
      </c>
      <c r="E155" s="220" t="s">
        <v>1036</v>
      </c>
      <c r="F155" s="221" t="s">
        <v>1037</v>
      </c>
      <c r="G155" s="222" t="s">
        <v>152</v>
      </c>
      <c r="H155" s="223">
        <v>1.6</v>
      </c>
      <c r="I155" s="224"/>
      <c r="J155" s="225">
        <f>ROUND(I155*H155,2)</f>
        <v>0</v>
      </c>
      <c r="K155" s="221" t="s">
        <v>31</v>
      </c>
      <c r="L155" s="45"/>
      <c r="M155" s="226" t="s">
        <v>31</v>
      </c>
      <c r="N155" s="227" t="s">
        <v>50</v>
      </c>
      <c r="O155" s="85"/>
      <c r="P155" s="228">
        <f>O155*H155</f>
        <v>0</v>
      </c>
      <c r="Q155" s="228">
        <v>0.10035</v>
      </c>
      <c r="R155" s="228">
        <f>Q155*H155</f>
        <v>0.16056</v>
      </c>
      <c r="S155" s="228">
        <v>0</v>
      </c>
      <c r="T155" s="229">
        <f>S155*H155</f>
        <v>0</v>
      </c>
      <c r="U155" s="39"/>
      <c r="V155" s="39"/>
      <c r="W155" s="39"/>
      <c r="X155" s="39"/>
      <c r="Y155" s="39"/>
      <c r="Z155" s="39"/>
      <c r="AA155" s="39"/>
      <c r="AB155" s="39"/>
      <c r="AC155" s="39"/>
      <c r="AD155" s="39"/>
      <c r="AE155" s="39"/>
      <c r="AR155" s="230" t="s">
        <v>231</v>
      </c>
      <c r="AT155" s="230" t="s">
        <v>137</v>
      </c>
      <c r="AU155" s="230" t="s">
        <v>89</v>
      </c>
      <c r="AY155" s="18" t="s">
        <v>135</v>
      </c>
      <c r="BE155" s="231">
        <f>IF(N155="základní",J155,0)</f>
        <v>0</v>
      </c>
      <c r="BF155" s="231">
        <f>IF(N155="snížená",J155,0)</f>
        <v>0</v>
      </c>
      <c r="BG155" s="231">
        <f>IF(N155="zákl. přenesená",J155,0)</f>
        <v>0</v>
      </c>
      <c r="BH155" s="231">
        <f>IF(N155="sníž. přenesená",J155,0)</f>
        <v>0</v>
      </c>
      <c r="BI155" s="231">
        <f>IF(N155="nulová",J155,0)</f>
        <v>0</v>
      </c>
      <c r="BJ155" s="18" t="s">
        <v>87</v>
      </c>
      <c r="BK155" s="231">
        <f>ROUND(I155*H155,2)</f>
        <v>0</v>
      </c>
      <c r="BL155" s="18" t="s">
        <v>231</v>
      </c>
      <c r="BM155" s="230" t="s">
        <v>1038</v>
      </c>
    </row>
    <row r="156" spans="1:63" s="12" customFormat="1" ht="22.8" customHeight="1">
      <c r="A156" s="12"/>
      <c r="B156" s="203"/>
      <c r="C156" s="204"/>
      <c r="D156" s="205" t="s">
        <v>78</v>
      </c>
      <c r="E156" s="217" t="s">
        <v>1039</v>
      </c>
      <c r="F156" s="217" t="s">
        <v>1040</v>
      </c>
      <c r="G156" s="204"/>
      <c r="H156" s="204"/>
      <c r="I156" s="207"/>
      <c r="J156" s="218">
        <f>BK156</f>
        <v>0</v>
      </c>
      <c r="K156" s="204"/>
      <c r="L156" s="209"/>
      <c r="M156" s="210"/>
      <c r="N156" s="211"/>
      <c r="O156" s="211"/>
      <c r="P156" s="212">
        <f>SUM(P157:P161)</f>
        <v>0</v>
      </c>
      <c r="Q156" s="211"/>
      <c r="R156" s="212">
        <f>SUM(R157:R161)</f>
        <v>0</v>
      </c>
      <c r="S156" s="211"/>
      <c r="T156" s="213">
        <f>SUM(T157:T161)</f>
        <v>0</v>
      </c>
      <c r="U156" s="12"/>
      <c r="V156" s="12"/>
      <c r="W156" s="12"/>
      <c r="X156" s="12"/>
      <c r="Y156" s="12"/>
      <c r="Z156" s="12"/>
      <c r="AA156" s="12"/>
      <c r="AB156" s="12"/>
      <c r="AC156" s="12"/>
      <c r="AD156" s="12"/>
      <c r="AE156" s="12"/>
      <c r="AR156" s="214" t="s">
        <v>89</v>
      </c>
      <c r="AT156" s="215" t="s">
        <v>78</v>
      </c>
      <c r="AU156" s="215" t="s">
        <v>87</v>
      </c>
      <c r="AY156" s="214" t="s">
        <v>135</v>
      </c>
      <c r="BK156" s="216">
        <f>SUM(BK157:BK161)</f>
        <v>0</v>
      </c>
    </row>
    <row r="157" spans="1:65" s="2" customFormat="1" ht="16.5" customHeight="1">
      <c r="A157" s="39"/>
      <c r="B157" s="40"/>
      <c r="C157" s="219" t="s">
        <v>516</v>
      </c>
      <c r="D157" s="219" t="s">
        <v>137</v>
      </c>
      <c r="E157" s="220" t="s">
        <v>1041</v>
      </c>
      <c r="F157" s="221" t="s">
        <v>1042</v>
      </c>
      <c r="G157" s="222" t="s">
        <v>350</v>
      </c>
      <c r="H157" s="223">
        <v>6</v>
      </c>
      <c r="I157" s="224"/>
      <c r="J157" s="225">
        <f>ROUND(I157*H157,2)</f>
        <v>0</v>
      </c>
      <c r="K157" s="221" t="s">
        <v>31</v>
      </c>
      <c r="L157" s="45"/>
      <c r="M157" s="226" t="s">
        <v>31</v>
      </c>
      <c r="N157" s="227" t="s">
        <v>50</v>
      </c>
      <c r="O157" s="85"/>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231</v>
      </c>
      <c r="AT157" s="230" t="s">
        <v>137</v>
      </c>
      <c r="AU157" s="230" t="s">
        <v>89</v>
      </c>
      <c r="AY157" s="18" t="s">
        <v>135</v>
      </c>
      <c r="BE157" s="231">
        <f>IF(N157="základní",J157,0)</f>
        <v>0</v>
      </c>
      <c r="BF157" s="231">
        <f>IF(N157="snížená",J157,0)</f>
        <v>0</v>
      </c>
      <c r="BG157" s="231">
        <f>IF(N157="zákl. přenesená",J157,0)</f>
        <v>0</v>
      </c>
      <c r="BH157" s="231">
        <f>IF(N157="sníž. přenesená",J157,0)</f>
        <v>0</v>
      </c>
      <c r="BI157" s="231">
        <f>IF(N157="nulová",J157,0)</f>
        <v>0</v>
      </c>
      <c r="BJ157" s="18" t="s">
        <v>87</v>
      </c>
      <c r="BK157" s="231">
        <f>ROUND(I157*H157,2)</f>
        <v>0</v>
      </c>
      <c r="BL157" s="18" t="s">
        <v>231</v>
      </c>
      <c r="BM157" s="230" t="s">
        <v>1043</v>
      </c>
    </row>
    <row r="158" spans="1:65" s="2" customFormat="1" ht="16.5" customHeight="1">
      <c r="A158" s="39"/>
      <c r="B158" s="40"/>
      <c r="C158" s="219" t="s">
        <v>521</v>
      </c>
      <c r="D158" s="219" t="s">
        <v>137</v>
      </c>
      <c r="E158" s="220" t="s">
        <v>1044</v>
      </c>
      <c r="F158" s="221" t="s">
        <v>1045</v>
      </c>
      <c r="G158" s="222" t="s">
        <v>350</v>
      </c>
      <c r="H158" s="223">
        <v>6</v>
      </c>
      <c r="I158" s="224"/>
      <c r="J158" s="225">
        <f>ROUND(I158*H158,2)</f>
        <v>0</v>
      </c>
      <c r="K158" s="221" t="s">
        <v>31</v>
      </c>
      <c r="L158" s="45"/>
      <c r="M158" s="226" t="s">
        <v>31</v>
      </c>
      <c r="N158" s="227" t="s">
        <v>50</v>
      </c>
      <c r="O158" s="85"/>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231</v>
      </c>
      <c r="AT158" s="230" t="s">
        <v>137</v>
      </c>
      <c r="AU158" s="230" t="s">
        <v>89</v>
      </c>
      <c r="AY158" s="18" t="s">
        <v>135</v>
      </c>
      <c r="BE158" s="231">
        <f>IF(N158="základní",J158,0)</f>
        <v>0</v>
      </c>
      <c r="BF158" s="231">
        <f>IF(N158="snížená",J158,0)</f>
        <v>0</v>
      </c>
      <c r="BG158" s="231">
        <f>IF(N158="zákl. přenesená",J158,0)</f>
        <v>0</v>
      </c>
      <c r="BH158" s="231">
        <f>IF(N158="sníž. přenesená",J158,0)</f>
        <v>0</v>
      </c>
      <c r="BI158" s="231">
        <f>IF(N158="nulová",J158,0)</f>
        <v>0</v>
      </c>
      <c r="BJ158" s="18" t="s">
        <v>87</v>
      </c>
      <c r="BK158" s="231">
        <f>ROUND(I158*H158,2)</f>
        <v>0</v>
      </c>
      <c r="BL158" s="18" t="s">
        <v>231</v>
      </c>
      <c r="BM158" s="230" t="s">
        <v>1046</v>
      </c>
    </row>
    <row r="159" spans="1:65" s="2" customFormat="1" ht="16.5" customHeight="1">
      <c r="A159" s="39"/>
      <c r="B159" s="40"/>
      <c r="C159" s="219" t="s">
        <v>526</v>
      </c>
      <c r="D159" s="219" t="s">
        <v>137</v>
      </c>
      <c r="E159" s="220" t="s">
        <v>1047</v>
      </c>
      <c r="F159" s="221" t="s">
        <v>1048</v>
      </c>
      <c r="G159" s="222" t="s">
        <v>350</v>
      </c>
      <c r="H159" s="223">
        <v>1</v>
      </c>
      <c r="I159" s="224"/>
      <c r="J159" s="225">
        <f>ROUND(I159*H159,2)</f>
        <v>0</v>
      </c>
      <c r="K159" s="221" t="s">
        <v>31</v>
      </c>
      <c r="L159" s="45"/>
      <c r="M159" s="226" t="s">
        <v>31</v>
      </c>
      <c r="N159" s="227" t="s">
        <v>50</v>
      </c>
      <c r="O159" s="85"/>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231</v>
      </c>
      <c r="AT159" s="230" t="s">
        <v>137</v>
      </c>
      <c r="AU159" s="230" t="s">
        <v>89</v>
      </c>
      <c r="AY159" s="18" t="s">
        <v>135</v>
      </c>
      <c r="BE159" s="231">
        <f>IF(N159="základní",J159,0)</f>
        <v>0</v>
      </c>
      <c r="BF159" s="231">
        <f>IF(N159="snížená",J159,0)</f>
        <v>0</v>
      </c>
      <c r="BG159" s="231">
        <f>IF(N159="zákl. přenesená",J159,0)</f>
        <v>0</v>
      </c>
      <c r="BH159" s="231">
        <f>IF(N159="sníž. přenesená",J159,0)</f>
        <v>0</v>
      </c>
      <c r="BI159" s="231">
        <f>IF(N159="nulová",J159,0)</f>
        <v>0</v>
      </c>
      <c r="BJ159" s="18" t="s">
        <v>87</v>
      </c>
      <c r="BK159" s="231">
        <f>ROUND(I159*H159,2)</f>
        <v>0</v>
      </c>
      <c r="BL159" s="18" t="s">
        <v>231</v>
      </c>
      <c r="BM159" s="230" t="s">
        <v>1049</v>
      </c>
    </row>
    <row r="160" spans="1:65" s="2" customFormat="1" ht="16.5" customHeight="1">
      <c r="A160" s="39"/>
      <c r="B160" s="40"/>
      <c r="C160" s="219" t="s">
        <v>531</v>
      </c>
      <c r="D160" s="219" t="s">
        <v>137</v>
      </c>
      <c r="E160" s="220" t="s">
        <v>1050</v>
      </c>
      <c r="F160" s="221" t="s">
        <v>1051</v>
      </c>
      <c r="G160" s="222" t="s">
        <v>350</v>
      </c>
      <c r="H160" s="223">
        <v>1</v>
      </c>
      <c r="I160" s="224"/>
      <c r="J160" s="225">
        <f>ROUND(I160*H160,2)</f>
        <v>0</v>
      </c>
      <c r="K160" s="221" t="s">
        <v>31</v>
      </c>
      <c r="L160" s="45"/>
      <c r="M160" s="226" t="s">
        <v>31</v>
      </c>
      <c r="N160" s="227" t="s">
        <v>50</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231</v>
      </c>
      <c r="AT160" s="230" t="s">
        <v>137</v>
      </c>
      <c r="AU160" s="230" t="s">
        <v>89</v>
      </c>
      <c r="AY160" s="18" t="s">
        <v>135</v>
      </c>
      <c r="BE160" s="231">
        <f>IF(N160="základní",J160,0)</f>
        <v>0</v>
      </c>
      <c r="BF160" s="231">
        <f>IF(N160="snížená",J160,0)</f>
        <v>0</v>
      </c>
      <c r="BG160" s="231">
        <f>IF(N160="zákl. přenesená",J160,0)</f>
        <v>0</v>
      </c>
      <c r="BH160" s="231">
        <f>IF(N160="sníž. přenesená",J160,0)</f>
        <v>0</v>
      </c>
      <c r="BI160" s="231">
        <f>IF(N160="nulová",J160,0)</f>
        <v>0</v>
      </c>
      <c r="BJ160" s="18" t="s">
        <v>87</v>
      </c>
      <c r="BK160" s="231">
        <f>ROUND(I160*H160,2)</f>
        <v>0</v>
      </c>
      <c r="BL160" s="18" t="s">
        <v>231</v>
      </c>
      <c r="BM160" s="230" t="s">
        <v>1052</v>
      </c>
    </row>
    <row r="161" spans="1:65" s="2" customFormat="1" ht="16.5" customHeight="1">
      <c r="A161" s="39"/>
      <c r="B161" s="40"/>
      <c r="C161" s="219" t="s">
        <v>536</v>
      </c>
      <c r="D161" s="219" t="s">
        <v>137</v>
      </c>
      <c r="E161" s="220" t="s">
        <v>1053</v>
      </c>
      <c r="F161" s="221" t="s">
        <v>1054</v>
      </c>
      <c r="G161" s="222" t="s">
        <v>350</v>
      </c>
      <c r="H161" s="223">
        <v>1</v>
      </c>
      <c r="I161" s="224"/>
      <c r="J161" s="225">
        <f>ROUND(I161*H161,2)</f>
        <v>0</v>
      </c>
      <c r="K161" s="221" t="s">
        <v>31</v>
      </c>
      <c r="L161" s="45"/>
      <c r="M161" s="282" t="s">
        <v>31</v>
      </c>
      <c r="N161" s="283" t="s">
        <v>50</v>
      </c>
      <c r="O161" s="280"/>
      <c r="P161" s="284">
        <f>O161*H161</f>
        <v>0</v>
      </c>
      <c r="Q161" s="284">
        <v>0</v>
      </c>
      <c r="R161" s="284">
        <f>Q161*H161</f>
        <v>0</v>
      </c>
      <c r="S161" s="284">
        <v>0</v>
      </c>
      <c r="T161" s="285">
        <f>S161*H161</f>
        <v>0</v>
      </c>
      <c r="U161" s="39"/>
      <c r="V161" s="39"/>
      <c r="W161" s="39"/>
      <c r="X161" s="39"/>
      <c r="Y161" s="39"/>
      <c r="Z161" s="39"/>
      <c r="AA161" s="39"/>
      <c r="AB161" s="39"/>
      <c r="AC161" s="39"/>
      <c r="AD161" s="39"/>
      <c r="AE161" s="39"/>
      <c r="AR161" s="230" t="s">
        <v>231</v>
      </c>
      <c r="AT161" s="230" t="s">
        <v>137</v>
      </c>
      <c r="AU161" s="230" t="s">
        <v>89</v>
      </c>
      <c r="AY161" s="18" t="s">
        <v>135</v>
      </c>
      <c r="BE161" s="231">
        <f>IF(N161="základní",J161,0)</f>
        <v>0</v>
      </c>
      <c r="BF161" s="231">
        <f>IF(N161="snížená",J161,0)</f>
        <v>0</v>
      </c>
      <c r="BG161" s="231">
        <f>IF(N161="zákl. přenesená",J161,0)</f>
        <v>0</v>
      </c>
      <c r="BH161" s="231">
        <f>IF(N161="sníž. přenesená",J161,0)</f>
        <v>0</v>
      </c>
      <c r="BI161" s="231">
        <f>IF(N161="nulová",J161,0)</f>
        <v>0</v>
      </c>
      <c r="BJ161" s="18" t="s">
        <v>87</v>
      </c>
      <c r="BK161" s="231">
        <f>ROUND(I161*H161,2)</f>
        <v>0</v>
      </c>
      <c r="BL161" s="18" t="s">
        <v>231</v>
      </c>
      <c r="BM161" s="230" t="s">
        <v>1055</v>
      </c>
    </row>
    <row r="162" spans="1:31" s="2" customFormat="1" ht="6.95" customHeight="1">
      <c r="A162" s="39"/>
      <c r="B162" s="60"/>
      <c r="C162" s="61"/>
      <c r="D162" s="61"/>
      <c r="E162" s="61"/>
      <c r="F162" s="61"/>
      <c r="G162" s="61"/>
      <c r="H162" s="61"/>
      <c r="I162" s="167"/>
      <c r="J162" s="61"/>
      <c r="K162" s="61"/>
      <c r="L162" s="45"/>
      <c r="M162" s="39"/>
      <c r="O162" s="39"/>
      <c r="P162" s="39"/>
      <c r="Q162" s="39"/>
      <c r="R162" s="39"/>
      <c r="S162" s="39"/>
      <c r="T162" s="39"/>
      <c r="U162" s="39"/>
      <c r="V162" s="39"/>
      <c r="W162" s="39"/>
      <c r="X162" s="39"/>
      <c r="Y162" s="39"/>
      <c r="Z162" s="39"/>
      <c r="AA162" s="39"/>
      <c r="AB162" s="39"/>
      <c r="AC162" s="39"/>
      <c r="AD162" s="39"/>
      <c r="AE162" s="39"/>
    </row>
  </sheetData>
  <sheetProtection password="CC35" sheet="1" objects="1" scenarios="1" formatColumns="0" formatRows="0" autoFilter="0"/>
  <autoFilter ref="C84:K161"/>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4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98</v>
      </c>
    </row>
    <row r="3" spans="2:46" s="1" customFormat="1" ht="6.95" customHeight="1">
      <c r="B3" s="130"/>
      <c r="C3" s="131"/>
      <c r="D3" s="131"/>
      <c r="E3" s="131"/>
      <c r="F3" s="131"/>
      <c r="G3" s="131"/>
      <c r="H3" s="131"/>
      <c r="I3" s="132"/>
      <c r="J3" s="131"/>
      <c r="K3" s="131"/>
      <c r="L3" s="21"/>
      <c r="AT3" s="18" t="s">
        <v>89</v>
      </c>
    </row>
    <row r="4" spans="2:46" s="1" customFormat="1" ht="24.95" customHeight="1">
      <c r="B4" s="21"/>
      <c r="D4" s="133" t="s">
        <v>105</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 xml:space="preserve">Rekonstrukce autocvičiště na dopravní hřiště a autocviciště ,  Kralovice I.Etapa</v>
      </c>
      <c r="F7" s="135"/>
      <c r="G7" s="135"/>
      <c r="H7" s="135"/>
      <c r="I7" s="129"/>
      <c r="L7" s="21"/>
    </row>
    <row r="8" spans="1:31" s="2" customFormat="1" ht="12" customHeight="1">
      <c r="A8" s="39"/>
      <c r="B8" s="45"/>
      <c r="C8" s="39"/>
      <c r="D8" s="135" t="s">
        <v>106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1056</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25. 9. 2020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26</v>
      </c>
      <c r="E14" s="39"/>
      <c r="F14" s="39"/>
      <c r="G14" s="39"/>
      <c r="H14" s="39"/>
      <c r="I14" s="141" t="s">
        <v>27</v>
      </c>
      <c r="J14" s="140" t="s">
        <v>31</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29</v>
      </c>
      <c r="F15" s="39"/>
      <c r="G15" s="39"/>
      <c r="H15" s="39"/>
      <c r="I15" s="141" t="s">
        <v>30</v>
      </c>
      <c r="J15" s="140" t="s">
        <v>31</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32</v>
      </c>
      <c r="E17" s="39"/>
      <c r="F17" s="39"/>
      <c r="G17" s="39"/>
      <c r="H17" s="39"/>
      <c r="I17" s="141" t="s">
        <v>27</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30</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34</v>
      </c>
      <c r="E20" s="39"/>
      <c r="F20" s="39"/>
      <c r="G20" s="39"/>
      <c r="H20" s="39"/>
      <c r="I20" s="141" t="s">
        <v>27</v>
      </c>
      <c r="J20" s="140" t="s">
        <v>31</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36</v>
      </c>
      <c r="F21" s="39"/>
      <c r="G21" s="39"/>
      <c r="H21" s="39"/>
      <c r="I21" s="141" t="s">
        <v>30</v>
      </c>
      <c r="J21" s="140" t="s">
        <v>31</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39</v>
      </c>
      <c r="E23" s="39"/>
      <c r="F23" s="39"/>
      <c r="G23" s="39"/>
      <c r="H23" s="39"/>
      <c r="I23" s="141" t="s">
        <v>27</v>
      </c>
      <c r="J23" s="140" t="s">
        <v>40</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30</v>
      </c>
      <c r="J24" s="140" t="s">
        <v>42</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31</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45</v>
      </c>
      <c r="E30" s="39"/>
      <c r="F30" s="39"/>
      <c r="G30" s="39"/>
      <c r="H30" s="39"/>
      <c r="I30" s="137"/>
      <c r="J30" s="151">
        <f>ROUND(J83,2)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47</v>
      </c>
      <c r="G32" s="39"/>
      <c r="H32" s="39"/>
      <c r="I32" s="153" t="s">
        <v>46</v>
      </c>
      <c r="J32" s="152" t="s">
        <v>48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49</v>
      </c>
      <c r="E33" s="135" t="s">
        <v>50</v>
      </c>
      <c r="F33" s="155">
        <f>ROUND((SUM(BE83:BE148)),2)</f>
        <v>0</v>
      </c>
      <c r="G33" s="39"/>
      <c r="H33" s="39"/>
      <c r="I33" s="156">
        <v>0.21</v>
      </c>
      <c r="J33" s="155">
        <f>ROUND(((SUM(BE83:BE148))*I33),2)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51</v>
      </c>
      <c r="F34" s="155">
        <f>ROUND((SUM(BF83:BF148)),2)</f>
        <v>0</v>
      </c>
      <c r="G34" s="39"/>
      <c r="H34" s="39"/>
      <c r="I34" s="156">
        <v>0.15</v>
      </c>
      <c r="J34" s="155">
        <f>ROUND(((SUM(BF83:BF148))*I34),2)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52</v>
      </c>
      <c r="F35" s="155">
        <f>ROUND((SUM(BG83:BG148)),2)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53</v>
      </c>
      <c r="F36" s="155">
        <f>ROUND((SUM(BH83:BH148)),2)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54</v>
      </c>
      <c r="F37" s="155">
        <f>ROUND((SUM(BI83:BI148)),2)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55</v>
      </c>
      <c r="E39" s="159"/>
      <c r="F39" s="159"/>
      <c r="G39" s="160" t="s">
        <v>56</v>
      </c>
      <c r="H39" s="161" t="s">
        <v>57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 xml:space="preserve">Rekonstrukce autocvičiště na dopravní hřiště a autocviciště ,  Kralovice I.Etapa</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SK3207 - SO 401 Veřejné osvětlení,el.napojení rozvaděče R1</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 xml:space="preserve"> </v>
      </c>
      <c r="G52" s="41"/>
      <c r="H52" s="41"/>
      <c r="I52" s="141" t="s">
        <v>24</v>
      </c>
      <c r="J52" s="73" t="str">
        <f>IF(J12="","",J12)</f>
        <v>25. 9. 2020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26</v>
      </c>
      <c r="D54" s="41"/>
      <c r="E54" s="41"/>
      <c r="F54" s="28" t="str">
        <f>E15</f>
        <v>Město Kralovice</v>
      </c>
      <c r="G54" s="41"/>
      <c r="H54" s="41"/>
      <c r="I54" s="141" t="s">
        <v>34</v>
      </c>
      <c r="J54" s="37" t="str">
        <f>E21</f>
        <v>Projekční kancelář Ing.Škubalová</v>
      </c>
      <c r="K54" s="41"/>
      <c r="L54" s="138"/>
      <c r="S54" s="39"/>
      <c r="T54" s="39"/>
      <c r="U54" s="39"/>
      <c r="V54" s="39"/>
      <c r="W54" s="39"/>
      <c r="X54" s="39"/>
      <c r="Y54" s="39"/>
      <c r="Z54" s="39"/>
      <c r="AA54" s="39"/>
      <c r="AB54" s="39"/>
      <c r="AC54" s="39"/>
      <c r="AD54" s="39"/>
      <c r="AE54" s="39"/>
    </row>
    <row r="55" spans="1:31" s="2" customFormat="1" ht="15.15" customHeight="1">
      <c r="A55" s="39"/>
      <c r="B55" s="40"/>
      <c r="C55" s="33" t="s">
        <v>32</v>
      </c>
      <c r="D55" s="41"/>
      <c r="E55" s="41"/>
      <c r="F55" s="28" t="str">
        <f>IF(E18="","",E18)</f>
        <v>Vyplň údaj</v>
      </c>
      <c r="G55" s="41"/>
      <c r="H55" s="41"/>
      <c r="I55" s="141" t="s">
        <v>39</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109</v>
      </c>
      <c r="D57" s="173"/>
      <c r="E57" s="173"/>
      <c r="F57" s="173"/>
      <c r="G57" s="173"/>
      <c r="H57" s="173"/>
      <c r="I57" s="174"/>
      <c r="J57" s="175" t="s">
        <v>110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77</v>
      </c>
      <c r="D59" s="41"/>
      <c r="E59" s="41"/>
      <c r="F59" s="41"/>
      <c r="G59" s="41"/>
      <c r="H59" s="41"/>
      <c r="I59" s="137"/>
      <c r="J59" s="103">
        <f>J83</f>
        <v>0</v>
      </c>
      <c r="K59" s="41"/>
      <c r="L59" s="138"/>
      <c r="S59" s="39"/>
      <c r="T59" s="39"/>
      <c r="U59" s="39"/>
      <c r="V59" s="39"/>
      <c r="W59" s="39"/>
      <c r="X59" s="39"/>
      <c r="Y59" s="39"/>
      <c r="Z59" s="39"/>
      <c r="AA59" s="39"/>
      <c r="AB59" s="39"/>
      <c r="AC59" s="39"/>
      <c r="AD59" s="39"/>
      <c r="AE59" s="39"/>
      <c r="AU59" s="18" t="s">
        <v>111</v>
      </c>
    </row>
    <row r="60" spans="1:31" s="9" customFormat="1" ht="24.95" customHeight="1">
      <c r="A60" s="9"/>
      <c r="B60" s="177"/>
      <c r="C60" s="178"/>
      <c r="D60" s="179" t="s">
        <v>828</v>
      </c>
      <c r="E60" s="180"/>
      <c r="F60" s="180"/>
      <c r="G60" s="180"/>
      <c r="H60" s="180"/>
      <c r="I60" s="181"/>
      <c r="J60" s="182">
        <f>J84</f>
        <v>0</v>
      </c>
      <c r="K60" s="178"/>
      <c r="L60" s="183"/>
      <c r="S60" s="9"/>
      <c r="T60" s="9"/>
      <c r="U60" s="9"/>
      <c r="V60" s="9"/>
      <c r="W60" s="9"/>
      <c r="X60" s="9"/>
      <c r="Y60" s="9"/>
      <c r="Z60" s="9"/>
      <c r="AA60" s="9"/>
      <c r="AB60" s="9"/>
      <c r="AC60" s="9"/>
      <c r="AD60" s="9"/>
      <c r="AE60" s="9"/>
    </row>
    <row r="61" spans="1:31" s="10" customFormat="1" ht="19.9" customHeight="1">
      <c r="A61" s="10"/>
      <c r="B61" s="184"/>
      <c r="C61" s="185"/>
      <c r="D61" s="186" t="s">
        <v>1057</v>
      </c>
      <c r="E61" s="187"/>
      <c r="F61" s="187"/>
      <c r="G61" s="187"/>
      <c r="H61" s="187"/>
      <c r="I61" s="188"/>
      <c r="J61" s="189">
        <f>J85</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1058</v>
      </c>
      <c r="E62" s="187"/>
      <c r="F62" s="187"/>
      <c r="G62" s="187"/>
      <c r="H62" s="187"/>
      <c r="I62" s="188"/>
      <c r="J62" s="189">
        <f>J99</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1059</v>
      </c>
      <c r="E63" s="187"/>
      <c r="F63" s="187"/>
      <c r="G63" s="187"/>
      <c r="H63" s="187"/>
      <c r="I63" s="188"/>
      <c r="J63" s="189">
        <f>J132</f>
        <v>0</v>
      </c>
      <c r="K63" s="185"/>
      <c r="L63" s="190"/>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137"/>
      <c r="J64" s="41"/>
      <c r="K64" s="41"/>
      <c r="L64" s="138"/>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167"/>
      <c r="J65" s="61"/>
      <c r="K65" s="61"/>
      <c r="L65" s="138"/>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170"/>
      <c r="J69" s="63"/>
      <c r="K69" s="63"/>
      <c r="L69" s="138"/>
      <c r="S69" s="39"/>
      <c r="T69" s="39"/>
      <c r="U69" s="39"/>
      <c r="V69" s="39"/>
      <c r="W69" s="39"/>
      <c r="X69" s="39"/>
      <c r="Y69" s="39"/>
      <c r="Z69" s="39"/>
      <c r="AA69" s="39"/>
      <c r="AB69" s="39"/>
      <c r="AC69" s="39"/>
      <c r="AD69" s="39"/>
      <c r="AE69" s="39"/>
    </row>
    <row r="70" spans="1:31" s="2" customFormat="1" ht="24.95" customHeight="1">
      <c r="A70" s="39"/>
      <c r="B70" s="40"/>
      <c r="C70" s="24" t="s">
        <v>120</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171" t="str">
        <f>E7</f>
        <v xml:space="preserve">Rekonstrukce autocvičiště na dopravní hřiště a autocviciště ,  Kralovice I.Etapa</v>
      </c>
      <c r="F73" s="33"/>
      <c r="G73" s="33"/>
      <c r="H73" s="33"/>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106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70" t="str">
        <f>E9</f>
        <v>SK3207 - SO 401 Veřejné osvětlení,el.napojení rozvaděče R1</v>
      </c>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3" t="s">
        <v>22</v>
      </c>
      <c r="D77" s="41"/>
      <c r="E77" s="41"/>
      <c r="F77" s="28" t="str">
        <f>F12</f>
        <v xml:space="preserve"> </v>
      </c>
      <c r="G77" s="41"/>
      <c r="H77" s="41"/>
      <c r="I77" s="141" t="s">
        <v>24</v>
      </c>
      <c r="J77" s="73" t="str">
        <f>IF(J12="","",J12)</f>
        <v>25. 9. 2020</v>
      </c>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25.65" customHeight="1">
      <c r="A79" s="39"/>
      <c r="B79" s="40"/>
      <c r="C79" s="33" t="s">
        <v>26</v>
      </c>
      <c r="D79" s="41"/>
      <c r="E79" s="41"/>
      <c r="F79" s="28" t="str">
        <f>E15</f>
        <v>Město Kralovice</v>
      </c>
      <c r="G79" s="41"/>
      <c r="H79" s="41"/>
      <c r="I79" s="141" t="s">
        <v>34</v>
      </c>
      <c r="J79" s="37" t="str">
        <f>E21</f>
        <v>Projekční kancelář Ing.Škubalová</v>
      </c>
      <c r="K79" s="41"/>
      <c r="L79" s="138"/>
      <c r="S79" s="39"/>
      <c r="T79" s="39"/>
      <c r="U79" s="39"/>
      <c r="V79" s="39"/>
      <c r="W79" s="39"/>
      <c r="X79" s="39"/>
      <c r="Y79" s="39"/>
      <c r="Z79" s="39"/>
      <c r="AA79" s="39"/>
      <c r="AB79" s="39"/>
      <c r="AC79" s="39"/>
      <c r="AD79" s="39"/>
      <c r="AE79" s="39"/>
    </row>
    <row r="80" spans="1:31" s="2" customFormat="1" ht="15.15" customHeight="1">
      <c r="A80" s="39"/>
      <c r="B80" s="40"/>
      <c r="C80" s="33" t="s">
        <v>32</v>
      </c>
      <c r="D80" s="41"/>
      <c r="E80" s="41"/>
      <c r="F80" s="28" t="str">
        <f>IF(E18="","",E18)</f>
        <v>Vyplň údaj</v>
      </c>
      <c r="G80" s="41"/>
      <c r="H80" s="41"/>
      <c r="I80" s="141" t="s">
        <v>39</v>
      </c>
      <c r="J80" s="37" t="str">
        <f>E24</f>
        <v>Straka</v>
      </c>
      <c r="K80" s="41"/>
      <c r="L80" s="138"/>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11" customFormat="1" ht="29.25" customHeight="1">
      <c r="A82" s="191"/>
      <c r="B82" s="192"/>
      <c r="C82" s="193" t="s">
        <v>121</v>
      </c>
      <c r="D82" s="194" t="s">
        <v>64</v>
      </c>
      <c r="E82" s="194" t="s">
        <v>60</v>
      </c>
      <c r="F82" s="194" t="s">
        <v>61</v>
      </c>
      <c r="G82" s="194" t="s">
        <v>122</v>
      </c>
      <c r="H82" s="194" t="s">
        <v>123</v>
      </c>
      <c r="I82" s="195" t="s">
        <v>124</v>
      </c>
      <c r="J82" s="194" t="s">
        <v>110</v>
      </c>
      <c r="K82" s="196" t="s">
        <v>125</v>
      </c>
      <c r="L82" s="197"/>
      <c r="M82" s="93" t="s">
        <v>31</v>
      </c>
      <c r="N82" s="94" t="s">
        <v>49</v>
      </c>
      <c r="O82" s="94" t="s">
        <v>126</v>
      </c>
      <c r="P82" s="94" t="s">
        <v>127</v>
      </c>
      <c r="Q82" s="94" t="s">
        <v>128</v>
      </c>
      <c r="R82" s="94" t="s">
        <v>129</v>
      </c>
      <c r="S82" s="94" t="s">
        <v>130</v>
      </c>
      <c r="T82" s="95" t="s">
        <v>131</v>
      </c>
      <c r="U82" s="191"/>
      <c r="V82" s="191"/>
      <c r="W82" s="191"/>
      <c r="X82" s="191"/>
      <c r="Y82" s="191"/>
      <c r="Z82" s="191"/>
      <c r="AA82" s="191"/>
      <c r="AB82" s="191"/>
      <c r="AC82" s="191"/>
      <c r="AD82" s="191"/>
      <c r="AE82" s="191"/>
    </row>
    <row r="83" spans="1:63" s="2" customFormat="1" ht="22.8" customHeight="1">
      <c r="A83" s="39"/>
      <c r="B83" s="40"/>
      <c r="C83" s="100" t="s">
        <v>132</v>
      </c>
      <c r="D83" s="41"/>
      <c r="E83" s="41"/>
      <c r="F83" s="41"/>
      <c r="G83" s="41"/>
      <c r="H83" s="41"/>
      <c r="I83" s="137"/>
      <c r="J83" s="198">
        <f>BK83</f>
        <v>0</v>
      </c>
      <c r="K83" s="41"/>
      <c r="L83" s="45"/>
      <c r="M83" s="96"/>
      <c r="N83" s="199"/>
      <c r="O83" s="97"/>
      <c r="P83" s="200">
        <f>P84</f>
        <v>0</v>
      </c>
      <c r="Q83" s="97"/>
      <c r="R83" s="200">
        <f>R84</f>
        <v>0.53555</v>
      </c>
      <c r="S83" s="97"/>
      <c r="T83" s="201">
        <f>T84</f>
        <v>0</v>
      </c>
      <c r="U83" s="39"/>
      <c r="V83" s="39"/>
      <c r="W83" s="39"/>
      <c r="X83" s="39"/>
      <c r="Y83" s="39"/>
      <c r="Z83" s="39"/>
      <c r="AA83" s="39"/>
      <c r="AB83" s="39"/>
      <c r="AC83" s="39"/>
      <c r="AD83" s="39"/>
      <c r="AE83" s="39"/>
      <c r="AT83" s="18" t="s">
        <v>78</v>
      </c>
      <c r="AU83" s="18" t="s">
        <v>111</v>
      </c>
      <c r="BK83" s="202">
        <f>BK84</f>
        <v>0</v>
      </c>
    </row>
    <row r="84" spans="1:63" s="12" customFormat="1" ht="25.9" customHeight="1">
      <c r="A84" s="12"/>
      <c r="B84" s="203"/>
      <c r="C84" s="204"/>
      <c r="D84" s="205" t="s">
        <v>78</v>
      </c>
      <c r="E84" s="206" t="s">
        <v>834</v>
      </c>
      <c r="F84" s="206" t="s">
        <v>835</v>
      </c>
      <c r="G84" s="204"/>
      <c r="H84" s="204"/>
      <c r="I84" s="207"/>
      <c r="J84" s="208">
        <f>BK84</f>
        <v>0</v>
      </c>
      <c r="K84" s="204"/>
      <c r="L84" s="209"/>
      <c r="M84" s="210"/>
      <c r="N84" s="211"/>
      <c r="O84" s="211"/>
      <c r="P84" s="212">
        <f>P85+P99+P132</f>
        <v>0</v>
      </c>
      <c r="Q84" s="211"/>
      <c r="R84" s="212">
        <f>R85+R99+R132</f>
        <v>0.53555</v>
      </c>
      <c r="S84" s="211"/>
      <c r="T84" s="213">
        <f>T85+T99+T132</f>
        <v>0</v>
      </c>
      <c r="U84" s="12"/>
      <c r="V84" s="12"/>
      <c r="W84" s="12"/>
      <c r="X84" s="12"/>
      <c r="Y84" s="12"/>
      <c r="Z84" s="12"/>
      <c r="AA84" s="12"/>
      <c r="AB84" s="12"/>
      <c r="AC84" s="12"/>
      <c r="AD84" s="12"/>
      <c r="AE84" s="12"/>
      <c r="AR84" s="214" t="s">
        <v>89</v>
      </c>
      <c r="AT84" s="215" t="s">
        <v>78</v>
      </c>
      <c r="AU84" s="215" t="s">
        <v>79</v>
      </c>
      <c r="AY84" s="214" t="s">
        <v>135</v>
      </c>
      <c r="BK84" s="216">
        <f>BK85+BK99+BK132</f>
        <v>0</v>
      </c>
    </row>
    <row r="85" spans="1:63" s="12" customFormat="1" ht="22.8" customHeight="1">
      <c r="A85" s="12"/>
      <c r="B85" s="203"/>
      <c r="C85" s="204"/>
      <c r="D85" s="205" t="s">
        <v>78</v>
      </c>
      <c r="E85" s="217" t="s">
        <v>836</v>
      </c>
      <c r="F85" s="217" t="s">
        <v>1060</v>
      </c>
      <c r="G85" s="204"/>
      <c r="H85" s="204"/>
      <c r="I85" s="207"/>
      <c r="J85" s="218">
        <f>BK85</f>
        <v>0</v>
      </c>
      <c r="K85" s="204"/>
      <c r="L85" s="209"/>
      <c r="M85" s="210"/>
      <c r="N85" s="211"/>
      <c r="O85" s="211"/>
      <c r="P85" s="212">
        <f>SUM(P86:P98)</f>
        <v>0</v>
      </c>
      <c r="Q85" s="211"/>
      <c r="R85" s="212">
        <f>SUM(R86:R98)</f>
        <v>0</v>
      </c>
      <c r="S85" s="211"/>
      <c r="T85" s="213">
        <f>SUM(T86:T98)</f>
        <v>0</v>
      </c>
      <c r="U85" s="12"/>
      <c r="V85" s="12"/>
      <c r="W85" s="12"/>
      <c r="X85" s="12"/>
      <c r="Y85" s="12"/>
      <c r="Z85" s="12"/>
      <c r="AA85" s="12"/>
      <c r="AB85" s="12"/>
      <c r="AC85" s="12"/>
      <c r="AD85" s="12"/>
      <c r="AE85" s="12"/>
      <c r="AR85" s="214" t="s">
        <v>89</v>
      </c>
      <c r="AT85" s="215" t="s">
        <v>78</v>
      </c>
      <c r="AU85" s="215" t="s">
        <v>87</v>
      </c>
      <c r="AY85" s="214" t="s">
        <v>135</v>
      </c>
      <c r="BK85" s="216">
        <f>SUM(BK86:BK98)</f>
        <v>0</v>
      </c>
    </row>
    <row r="86" spans="1:65" s="2" customFormat="1" ht="16.5" customHeight="1">
      <c r="A86" s="39"/>
      <c r="B86" s="40"/>
      <c r="C86" s="219" t="s">
        <v>87</v>
      </c>
      <c r="D86" s="219" t="s">
        <v>137</v>
      </c>
      <c r="E86" s="220" t="s">
        <v>838</v>
      </c>
      <c r="F86" s="221" t="s">
        <v>1061</v>
      </c>
      <c r="G86" s="222" t="s">
        <v>350</v>
      </c>
      <c r="H86" s="223">
        <v>3</v>
      </c>
      <c r="I86" s="224"/>
      <c r="J86" s="225">
        <f>ROUND(I86*H86,2)</f>
        <v>0</v>
      </c>
      <c r="K86" s="221" t="s">
        <v>31</v>
      </c>
      <c r="L86" s="45"/>
      <c r="M86" s="226" t="s">
        <v>31</v>
      </c>
      <c r="N86" s="227" t="s">
        <v>50</v>
      </c>
      <c r="O86" s="85"/>
      <c r="P86" s="228">
        <f>O86*H86</f>
        <v>0</v>
      </c>
      <c r="Q86" s="228">
        <v>0</v>
      </c>
      <c r="R86" s="228">
        <f>Q86*H86</f>
        <v>0</v>
      </c>
      <c r="S86" s="228">
        <v>0</v>
      </c>
      <c r="T86" s="229">
        <f>S86*H86</f>
        <v>0</v>
      </c>
      <c r="U86" s="39"/>
      <c r="V86" s="39"/>
      <c r="W86" s="39"/>
      <c r="X86" s="39"/>
      <c r="Y86" s="39"/>
      <c r="Z86" s="39"/>
      <c r="AA86" s="39"/>
      <c r="AB86" s="39"/>
      <c r="AC86" s="39"/>
      <c r="AD86" s="39"/>
      <c r="AE86" s="39"/>
      <c r="AR86" s="230" t="s">
        <v>231</v>
      </c>
      <c r="AT86" s="230" t="s">
        <v>137</v>
      </c>
      <c r="AU86" s="230" t="s">
        <v>89</v>
      </c>
      <c r="AY86" s="18" t="s">
        <v>135</v>
      </c>
      <c r="BE86" s="231">
        <f>IF(N86="základní",J86,0)</f>
        <v>0</v>
      </c>
      <c r="BF86" s="231">
        <f>IF(N86="snížená",J86,0)</f>
        <v>0</v>
      </c>
      <c r="BG86" s="231">
        <f>IF(N86="zákl. přenesená",J86,0)</f>
        <v>0</v>
      </c>
      <c r="BH86" s="231">
        <f>IF(N86="sníž. přenesená",J86,0)</f>
        <v>0</v>
      </c>
      <c r="BI86" s="231">
        <f>IF(N86="nulová",J86,0)</f>
        <v>0</v>
      </c>
      <c r="BJ86" s="18" t="s">
        <v>87</v>
      </c>
      <c r="BK86" s="231">
        <f>ROUND(I86*H86,2)</f>
        <v>0</v>
      </c>
      <c r="BL86" s="18" t="s">
        <v>231</v>
      </c>
      <c r="BM86" s="230" t="s">
        <v>1062</v>
      </c>
    </row>
    <row r="87" spans="1:65" s="2" customFormat="1" ht="16.5" customHeight="1">
      <c r="A87" s="39"/>
      <c r="B87" s="40"/>
      <c r="C87" s="219" t="s">
        <v>89</v>
      </c>
      <c r="D87" s="219" t="s">
        <v>137</v>
      </c>
      <c r="E87" s="220" t="s">
        <v>841</v>
      </c>
      <c r="F87" s="221" t="s">
        <v>1063</v>
      </c>
      <c r="G87" s="222" t="s">
        <v>350</v>
      </c>
      <c r="H87" s="223">
        <v>4</v>
      </c>
      <c r="I87" s="224"/>
      <c r="J87" s="225">
        <f>ROUND(I87*H87,2)</f>
        <v>0</v>
      </c>
      <c r="K87" s="221" t="s">
        <v>31</v>
      </c>
      <c r="L87" s="45"/>
      <c r="M87" s="226" t="s">
        <v>31</v>
      </c>
      <c r="N87" s="227" t="s">
        <v>50</v>
      </c>
      <c r="O87" s="85"/>
      <c r="P87" s="228">
        <f>O87*H87</f>
        <v>0</v>
      </c>
      <c r="Q87" s="228">
        <v>0</v>
      </c>
      <c r="R87" s="228">
        <f>Q87*H87</f>
        <v>0</v>
      </c>
      <c r="S87" s="228">
        <v>0</v>
      </c>
      <c r="T87" s="229">
        <f>S87*H87</f>
        <v>0</v>
      </c>
      <c r="U87" s="39"/>
      <c r="V87" s="39"/>
      <c r="W87" s="39"/>
      <c r="X87" s="39"/>
      <c r="Y87" s="39"/>
      <c r="Z87" s="39"/>
      <c r="AA87" s="39"/>
      <c r="AB87" s="39"/>
      <c r="AC87" s="39"/>
      <c r="AD87" s="39"/>
      <c r="AE87" s="39"/>
      <c r="AR87" s="230" t="s">
        <v>231</v>
      </c>
      <c r="AT87" s="230" t="s">
        <v>137</v>
      </c>
      <c r="AU87" s="230" t="s">
        <v>89</v>
      </c>
      <c r="AY87" s="18" t="s">
        <v>135</v>
      </c>
      <c r="BE87" s="231">
        <f>IF(N87="základní",J87,0)</f>
        <v>0</v>
      </c>
      <c r="BF87" s="231">
        <f>IF(N87="snížená",J87,0)</f>
        <v>0</v>
      </c>
      <c r="BG87" s="231">
        <f>IF(N87="zákl. přenesená",J87,0)</f>
        <v>0</v>
      </c>
      <c r="BH87" s="231">
        <f>IF(N87="sníž. přenesená",J87,0)</f>
        <v>0</v>
      </c>
      <c r="BI87" s="231">
        <f>IF(N87="nulová",J87,0)</f>
        <v>0</v>
      </c>
      <c r="BJ87" s="18" t="s">
        <v>87</v>
      </c>
      <c r="BK87" s="231">
        <f>ROUND(I87*H87,2)</f>
        <v>0</v>
      </c>
      <c r="BL87" s="18" t="s">
        <v>231</v>
      </c>
      <c r="BM87" s="230" t="s">
        <v>1064</v>
      </c>
    </row>
    <row r="88" spans="1:65" s="2" customFormat="1" ht="16.5" customHeight="1">
      <c r="A88" s="39"/>
      <c r="B88" s="40"/>
      <c r="C88" s="219" t="s">
        <v>157</v>
      </c>
      <c r="D88" s="219" t="s">
        <v>137</v>
      </c>
      <c r="E88" s="220" t="s">
        <v>850</v>
      </c>
      <c r="F88" s="221" t="s">
        <v>1065</v>
      </c>
      <c r="G88" s="222" t="s">
        <v>350</v>
      </c>
      <c r="H88" s="223">
        <v>5</v>
      </c>
      <c r="I88" s="224"/>
      <c r="J88" s="225">
        <f>ROUND(I88*H88,2)</f>
        <v>0</v>
      </c>
      <c r="K88" s="221" t="s">
        <v>31</v>
      </c>
      <c r="L88" s="45"/>
      <c r="M88" s="226" t="s">
        <v>31</v>
      </c>
      <c r="N88" s="227" t="s">
        <v>50</v>
      </c>
      <c r="O88" s="85"/>
      <c r="P88" s="228">
        <f>O88*H88</f>
        <v>0</v>
      </c>
      <c r="Q88" s="228">
        <v>0</v>
      </c>
      <c r="R88" s="228">
        <f>Q88*H88</f>
        <v>0</v>
      </c>
      <c r="S88" s="228">
        <v>0</v>
      </c>
      <c r="T88" s="229">
        <f>S88*H88</f>
        <v>0</v>
      </c>
      <c r="U88" s="39"/>
      <c r="V88" s="39"/>
      <c r="W88" s="39"/>
      <c r="X88" s="39"/>
      <c r="Y88" s="39"/>
      <c r="Z88" s="39"/>
      <c r="AA88" s="39"/>
      <c r="AB88" s="39"/>
      <c r="AC88" s="39"/>
      <c r="AD88" s="39"/>
      <c r="AE88" s="39"/>
      <c r="AR88" s="230" t="s">
        <v>231</v>
      </c>
      <c r="AT88" s="230" t="s">
        <v>137</v>
      </c>
      <c r="AU88" s="230" t="s">
        <v>89</v>
      </c>
      <c r="AY88" s="18" t="s">
        <v>135</v>
      </c>
      <c r="BE88" s="231">
        <f>IF(N88="základní",J88,0)</f>
        <v>0</v>
      </c>
      <c r="BF88" s="231">
        <f>IF(N88="snížená",J88,0)</f>
        <v>0</v>
      </c>
      <c r="BG88" s="231">
        <f>IF(N88="zákl. přenesená",J88,0)</f>
        <v>0</v>
      </c>
      <c r="BH88" s="231">
        <f>IF(N88="sníž. přenesená",J88,0)</f>
        <v>0</v>
      </c>
      <c r="BI88" s="231">
        <f>IF(N88="nulová",J88,0)</f>
        <v>0</v>
      </c>
      <c r="BJ88" s="18" t="s">
        <v>87</v>
      </c>
      <c r="BK88" s="231">
        <f>ROUND(I88*H88,2)</f>
        <v>0</v>
      </c>
      <c r="BL88" s="18" t="s">
        <v>231</v>
      </c>
      <c r="BM88" s="230" t="s">
        <v>1066</v>
      </c>
    </row>
    <row r="89" spans="1:65" s="2" customFormat="1" ht="16.5" customHeight="1">
      <c r="A89" s="39"/>
      <c r="B89" s="40"/>
      <c r="C89" s="219" t="s">
        <v>142</v>
      </c>
      <c r="D89" s="219" t="s">
        <v>137</v>
      </c>
      <c r="E89" s="220" t="s">
        <v>859</v>
      </c>
      <c r="F89" s="221" t="s">
        <v>1067</v>
      </c>
      <c r="G89" s="222" t="s">
        <v>350</v>
      </c>
      <c r="H89" s="223">
        <v>1</v>
      </c>
      <c r="I89" s="224"/>
      <c r="J89" s="225">
        <f>ROUND(I89*H89,2)</f>
        <v>0</v>
      </c>
      <c r="K89" s="221" t="s">
        <v>31</v>
      </c>
      <c r="L89" s="45"/>
      <c r="M89" s="226" t="s">
        <v>31</v>
      </c>
      <c r="N89" s="227" t="s">
        <v>50</v>
      </c>
      <c r="O89" s="85"/>
      <c r="P89" s="228">
        <f>O89*H89</f>
        <v>0</v>
      </c>
      <c r="Q89" s="228">
        <v>0</v>
      </c>
      <c r="R89" s="228">
        <f>Q89*H89</f>
        <v>0</v>
      </c>
      <c r="S89" s="228">
        <v>0</v>
      </c>
      <c r="T89" s="229">
        <f>S89*H89</f>
        <v>0</v>
      </c>
      <c r="U89" s="39"/>
      <c r="V89" s="39"/>
      <c r="W89" s="39"/>
      <c r="X89" s="39"/>
      <c r="Y89" s="39"/>
      <c r="Z89" s="39"/>
      <c r="AA89" s="39"/>
      <c r="AB89" s="39"/>
      <c r="AC89" s="39"/>
      <c r="AD89" s="39"/>
      <c r="AE89" s="39"/>
      <c r="AR89" s="230" t="s">
        <v>231</v>
      </c>
      <c r="AT89" s="230" t="s">
        <v>137</v>
      </c>
      <c r="AU89" s="230" t="s">
        <v>89</v>
      </c>
      <c r="AY89" s="18" t="s">
        <v>135</v>
      </c>
      <c r="BE89" s="231">
        <f>IF(N89="základní",J89,0)</f>
        <v>0</v>
      </c>
      <c r="BF89" s="231">
        <f>IF(N89="snížená",J89,0)</f>
        <v>0</v>
      </c>
      <c r="BG89" s="231">
        <f>IF(N89="zákl. přenesená",J89,0)</f>
        <v>0</v>
      </c>
      <c r="BH89" s="231">
        <f>IF(N89="sníž. přenesená",J89,0)</f>
        <v>0</v>
      </c>
      <c r="BI89" s="231">
        <f>IF(N89="nulová",J89,0)</f>
        <v>0</v>
      </c>
      <c r="BJ89" s="18" t="s">
        <v>87</v>
      </c>
      <c r="BK89" s="231">
        <f>ROUND(I89*H89,2)</f>
        <v>0</v>
      </c>
      <c r="BL89" s="18" t="s">
        <v>231</v>
      </c>
      <c r="BM89" s="230" t="s">
        <v>1068</v>
      </c>
    </row>
    <row r="90" spans="1:65" s="2" customFormat="1" ht="16.5" customHeight="1">
      <c r="A90" s="39"/>
      <c r="B90" s="40"/>
      <c r="C90" s="219" t="s">
        <v>167</v>
      </c>
      <c r="D90" s="219" t="s">
        <v>137</v>
      </c>
      <c r="E90" s="220" t="s">
        <v>862</v>
      </c>
      <c r="F90" s="221" t="s">
        <v>1069</v>
      </c>
      <c r="G90" s="222" t="s">
        <v>350</v>
      </c>
      <c r="H90" s="223">
        <v>2</v>
      </c>
      <c r="I90" s="224"/>
      <c r="J90" s="225">
        <f>ROUND(I90*H90,2)</f>
        <v>0</v>
      </c>
      <c r="K90" s="221" t="s">
        <v>31</v>
      </c>
      <c r="L90" s="45"/>
      <c r="M90" s="226" t="s">
        <v>31</v>
      </c>
      <c r="N90" s="227" t="s">
        <v>50</v>
      </c>
      <c r="O90" s="85"/>
      <c r="P90" s="228">
        <f>O90*H90</f>
        <v>0</v>
      </c>
      <c r="Q90" s="228">
        <v>0</v>
      </c>
      <c r="R90" s="228">
        <f>Q90*H90</f>
        <v>0</v>
      </c>
      <c r="S90" s="228">
        <v>0</v>
      </c>
      <c r="T90" s="229">
        <f>S90*H90</f>
        <v>0</v>
      </c>
      <c r="U90" s="39"/>
      <c r="V90" s="39"/>
      <c r="W90" s="39"/>
      <c r="X90" s="39"/>
      <c r="Y90" s="39"/>
      <c r="Z90" s="39"/>
      <c r="AA90" s="39"/>
      <c r="AB90" s="39"/>
      <c r="AC90" s="39"/>
      <c r="AD90" s="39"/>
      <c r="AE90" s="39"/>
      <c r="AR90" s="230" t="s">
        <v>231</v>
      </c>
      <c r="AT90" s="230" t="s">
        <v>137</v>
      </c>
      <c r="AU90" s="230" t="s">
        <v>89</v>
      </c>
      <c r="AY90" s="18" t="s">
        <v>135</v>
      </c>
      <c r="BE90" s="231">
        <f>IF(N90="základní",J90,0)</f>
        <v>0</v>
      </c>
      <c r="BF90" s="231">
        <f>IF(N90="snížená",J90,0)</f>
        <v>0</v>
      </c>
      <c r="BG90" s="231">
        <f>IF(N90="zákl. přenesená",J90,0)</f>
        <v>0</v>
      </c>
      <c r="BH90" s="231">
        <f>IF(N90="sníž. přenesená",J90,0)</f>
        <v>0</v>
      </c>
      <c r="BI90" s="231">
        <f>IF(N90="nulová",J90,0)</f>
        <v>0</v>
      </c>
      <c r="BJ90" s="18" t="s">
        <v>87</v>
      </c>
      <c r="BK90" s="231">
        <f>ROUND(I90*H90,2)</f>
        <v>0</v>
      </c>
      <c r="BL90" s="18" t="s">
        <v>231</v>
      </c>
      <c r="BM90" s="230" t="s">
        <v>1070</v>
      </c>
    </row>
    <row r="91" spans="1:65" s="2" customFormat="1" ht="16.5" customHeight="1">
      <c r="A91" s="39"/>
      <c r="B91" s="40"/>
      <c r="C91" s="219" t="s">
        <v>172</v>
      </c>
      <c r="D91" s="219" t="s">
        <v>137</v>
      </c>
      <c r="E91" s="220" t="s">
        <v>1071</v>
      </c>
      <c r="F91" s="221" t="s">
        <v>1072</v>
      </c>
      <c r="G91" s="222" t="s">
        <v>350</v>
      </c>
      <c r="H91" s="223">
        <v>2</v>
      </c>
      <c r="I91" s="224"/>
      <c r="J91" s="225">
        <f>ROUND(I91*H91,2)</f>
        <v>0</v>
      </c>
      <c r="K91" s="221" t="s">
        <v>31</v>
      </c>
      <c r="L91" s="45"/>
      <c r="M91" s="226" t="s">
        <v>31</v>
      </c>
      <c r="N91" s="227" t="s">
        <v>50</v>
      </c>
      <c r="O91" s="85"/>
      <c r="P91" s="228">
        <f>O91*H91</f>
        <v>0</v>
      </c>
      <c r="Q91" s="228">
        <v>0</v>
      </c>
      <c r="R91" s="228">
        <f>Q91*H91</f>
        <v>0</v>
      </c>
      <c r="S91" s="228">
        <v>0</v>
      </c>
      <c r="T91" s="229">
        <f>S91*H91</f>
        <v>0</v>
      </c>
      <c r="U91" s="39"/>
      <c r="V91" s="39"/>
      <c r="W91" s="39"/>
      <c r="X91" s="39"/>
      <c r="Y91" s="39"/>
      <c r="Z91" s="39"/>
      <c r="AA91" s="39"/>
      <c r="AB91" s="39"/>
      <c r="AC91" s="39"/>
      <c r="AD91" s="39"/>
      <c r="AE91" s="39"/>
      <c r="AR91" s="230" t="s">
        <v>231</v>
      </c>
      <c r="AT91" s="230" t="s">
        <v>137</v>
      </c>
      <c r="AU91" s="230" t="s">
        <v>89</v>
      </c>
      <c r="AY91" s="18" t="s">
        <v>135</v>
      </c>
      <c r="BE91" s="231">
        <f>IF(N91="základní",J91,0)</f>
        <v>0</v>
      </c>
      <c r="BF91" s="231">
        <f>IF(N91="snížená",J91,0)</f>
        <v>0</v>
      </c>
      <c r="BG91" s="231">
        <f>IF(N91="zákl. přenesená",J91,0)</f>
        <v>0</v>
      </c>
      <c r="BH91" s="231">
        <f>IF(N91="sníž. přenesená",J91,0)</f>
        <v>0</v>
      </c>
      <c r="BI91" s="231">
        <f>IF(N91="nulová",J91,0)</f>
        <v>0</v>
      </c>
      <c r="BJ91" s="18" t="s">
        <v>87</v>
      </c>
      <c r="BK91" s="231">
        <f>ROUND(I91*H91,2)</f>
        <v>0</v>
      </c>
      <c r="BL91" s="18" t="s">
        <v>231</v>
      </c>
      <c r="BM91" s="230" t="s">
        <v>1073</v>
      </c>
    </row>
    <row r="92" spans="1:65" s="2" customFormat="1" ht="16.5" customHeight="1">
      <c r="A92" s="39"/>
      <c r="B92" s="40"/>
      <c r="C92" s="219" t="s">
        <v>178</v>
      </c>
      <c r="D92" s="219" t="s">
        <v>137</v>
      </c>
      <c r="E92" s="220" t="s">
        <v>1074</v>
      </c>
      <c r="F92" s="221" t="s">
        <v>1075</v>
      </c>
      <c r="G92" s="222" t="s">
        <v>350</v>
      </c>
      <c r="H92" s="223">
        <v>2</v>
      </c>
      <c r="I92" s="224"/>
      <c r="J92" s="225">
        <f>ROUND(I92*H92,2)</f>
        <v>0</v>
      </c>
      <c r="K92" s="221" t="s">
        <v>31</v>
      </c>
      <c r="L92" s="45"/>
      <c r="M92" s="226" t="s">
        <v>31</v>
      </c>
      <c r="N92" s="227" t="s">
        <v>50</v>
      </c>
      <c r="O92" s="85"/>
      <c r="P92" s="228">
        <f>O92*H92</f>
        <v>0</v>
      </c>
      <c r="Q92" s="228">
        <v>0</v>
      </c>
      <c r="R92" s="228">
        <f>Q92*H92</f>
        <v>0</v>
      </c>
      <c r="S92" s="228">
        <v>0</v>
      </c>
      <c r="T92" s="229">
        <f>S92*H92</f>
        <v>0</v>
      </c>
      <c r="U92" s="39"/>
      <c r="V92" s="39"/>
      <c r="W92" s="39"/>
      <c r="X92" s="39"/>
      <c r="Y92" s="39"/>
      <c r="Z92" s="39"/>
      <c r="AA92" s="39"/>
      <c r="AB92" s="39"/>
      <c r="AC92" s="39"/>
      <c r="AD92" s="39"/>
      <c r="AE92" s="39"/>
      <c r="AR92" s="230" t="s">
        <v>231</v>
      </c>
      <c r="AT92" s="230" t="s">
        <v>137</v>
      </c>
      <c r="AU92" s="230" t="s">
        <v>89</v>
      </c>
      <c r="AY92" s="18" t="s">
        <v>135</v>
      </c>
      <c r="BE92" s="231">
        <f>IF(N92="základní",J92,0)</f>
        <v>0</v>
      </c>
      <c r="BF92" s="231">
        <f>IF(N92="snížená",J92,0)</f>
        <v>0</v>
      </c>
      <c r="BG92" s="231">
        <f>IF(N92="zákl. přenesená",J92,0)</f>
        <v>0</v>
      </c>
      <c r="BH92" s="231">
        <f>IF(N92="sníž. přenesená",J92,0)</f>
        <v>0</v>
      </c>
      <c r="BI92" s="231">
        <f>IF(N92="nulová",J92,0)</f>
        <v>0</v>
      </c>
      <c r="BJ92" s="18" t="s">
        <v>87</v>
      </c>
      <c r="BK92" s="231">
        <f>ROUND(I92*H92,2)</f>
        <v>0</v>
      </c>
      <c r="BL92" s="18" t="s">
        <v>231</v>
      </c>
      <c r="BM92" s="230" t="s">
        <v>1076</v>
      </c>
    </row>
    <row r="93" spans="1:65" s="2" customFormat="1" ht="16.5" customHeight="1">
      <c r="A93" s="39"/>
      <c r="B93" s="40"/>
      <c r="C93" s="219" t="s">
        <v>184</v>
      </c>
      <c r="D93" s="219" t="s">
        <v>137</v>
      </c>
      <c r="E93" s="220" t="s">
        <v>1077</v>
      </c>
      <c r="F93" s="221" t="s">
        <v>1078</v>
      </c>
      <c r="G93" s="222" t="s">
        <v>343</v>
      </c>
      <c r="H93" s="223">
        <v>130</v>
      </c>
      <c r="I93" s="224"/>
      <c r="J93" s="225">
        <f>ROUND(I93*H93,2)</f>
        <v>0</v>
      </c>
      <c r="K93" s="221" t="s">
        <v>31</v>
      </c>
      <c r="L93" s="45"/>
      <c r="M93" s="226" t="s">
        <v>31</v>
      </c>
      <c r="N93" s="227" t="s">
        <v>50</v>
      </c>
      <c r="O93" s="85"/>
      <c r="P93" s="228">
        <f>O93*H93</f>
        <v>0</v>
      </c>
      <c r="Q93" s="228">
        <v>0</v>
      </c>
      <c r="R93" s="228">
        <f>Q93*H93</f>
        <v>0</v>
      </c>
      <c r="S93" s="228">
        <v>0</v>
      </c>
      <c r="T93" s="229">
        <f>S93*H93</f>
        <v>0</v>
      </c>
      <c r="U93" s="39"/>
      <c r="V93" s="39"/>
      <c r="W93" s="39"/>
      <c r="X93" s="39"/>
      <c r="Y93" s="39"/>
      <c r="Z93" s="39"/>
      <c r="AA93" s="39"/>
      <c r="AB93" s="39"/>
      <c r="AC93" s="39"/>
      <c r="AD93" s="39"/>
      <c r="AE93" s="39"/>
      <c r="AR93" s="230" t="s">
        <v>231</v>
      </c>
      <c r="AT93" s="230" t="s">
        <v>137</v>
      </c>
      <c r="AU93" s="230" t="s">
        <v>89</v>
      </c>
      <c r="AY93" s="18" t="s">
        <v>135</v>
      </c>
      <c r="BE93" s="231">
        <f>IF(N93="základní",J93,0)</f>
        <v>0</v>
      </c>
      <c r="BF93" s="231">
        <f>IF(N93="snížená",J93,0)</f>
        <v>0</v>
      </c>
      <c r="BG93" s="231">
        <f>IF(N93="zákl. přenesená",J93,0)</f>
        <v>0</v>
      </c>
      <c r="BH93" s="231">
        <f>IF(N93="sníž. přenesená",J93,0)</f>
        <v>0</v>
      </c>
      <c r="BI93" s="231">
        <f>IF(N93="nulová",J93,0)</f>
        <v>0</v>
      </c>
      <c r="BJ93" s="18" t="s">
        <v>87</v>
      </c>
      <c r="BK93" s="231">
        <f>ROUND(I93*H93,2)</f>
        <v>0</v>
      </c>
      <c r="BL93" s="18" t="s">
        <v>231</v>
      </c>
      <c r="BM93" s="230" t="s">
        <v>1079</v>
      </c>
    </row>
    <row r="94" spans="1:65" s="2" customFormat="1" ht="16.5" customHeight="1">
      <c r="A94" s="39"/>
      <c r="B94" s="40"/>
      <c r="C94" s="219" t="s">
        <v>190</v>
      </c>
      <c r="D94" s="219" t="s">
        <v>137</v>
      </c>
      <c r="E94" s="220" t="s">
        <v>1080</v>
      </c>
      <c r="F94" s="221" t="s">
        <v>1081</v>
      </c>
      <c r="G94" s="222" t="s">
        <v>343</v>
      </c>
      <c r="H94" s="223">
        <v>30</v>
      </c>
      <c r="I94" s="224"/>
      <c r="J94" s="225">
        <f>ROUND(I94*H94,2)</f>
        <v>0</v>
      </c>
      <c r="K94" s="221" t="s">
        <v>31</v>
      </c>
      <c r="L94" s="45"/>
      <c r="M94" s="226" t="s">
        <v>31</v>
      </c>
      <c r="N94" s="227" t="s">
        <v>50</v>
      </c>
      <c r="O94" s="85"/>
      <c r="P94" s="228">
        <f>O94*H94</f>
        <v>0</v>
      </c>
      <c r="Q94" s="228">
        <v>0</v>
      </c>
      <c r="R94" s="228">
        <f>Q94*H94</f>
        <v>0</v>
      </c>
      <c r="S94" s="228">
        <v>0</v>
      </c>
      <c r="T94" s="229">
        <f>S94*H94</f>
        <v>0</v>
      </c>
      <c r="U94" s="39"/>
      <c r="V94" s="39"/>
      <c r="W94" s="39"/>
      <c r="X94" s="39"/>
      <c r="Y94" s="39"/>
      <c r="Z94" s="39"/>
      <c r="AA94" s="39"/>
      <c r="AB94" s="39"/>
      <c r="AC94" s="39"/>
      <c r="AD94" s="39"/>
      <c r="AE94" s="39"/>
      <c r="AR94" s="230" t="s">
        <v>231</v>
      </c>
      <c r="AT94" s="230" t="s">
        <v>137</v>
      </c>
      <c r="AU94" s="230" t="s">
        <v>89</v>
      </c>
      <c r="AY94" s="18" t="s">
        <v>135</v>
      </c>
      <c r="BE94" s="231">
        <f>IF(N94="základní",J94,0)</f>
        <v>0</v>
      </c>
      <c r="BF94" s="231">
        <f>IF(N94="snížená",J94,0)</f>
        <v>0</v>
      </c>
      <c r="BG94" s="231">
        <f>IF(N94="zákl. přenesená",J94,0)</f>
        <v>0</v>
      </c>
      <c r="BH94" s="231">
        <f>IF(N94="sníž. přenesená",J94,0)</f>
        <v>0</v>
      </c>
      <c r="BI94" s="231">
        <f>IF(N94="nulová",J94,0)</f>
        <v>0</v>
      </c>
      <c r="BJ94" s="18" t="s">
        <v>87</v>
      </c>
      <c r="BK94" s="231">
        <f>ROUND(I94*H94,2)</f>
        <v>0</v>
      </c>
      <c r="BL94" s="18" t="s">
        <v>231</v>
      </c>
      <c r="BM94" s="230" t="s">
        <v>1082</v>
      </c>
    </row>
    <row r="95" spans="1:65" s="2" customFormat="1" ht="16.5" customHeight="1">
      <c r="A95" s="39"/>
      <c r="B95" s="40"/>
      <c r="C95" s="219" t="s">
        <v>195</v>
      </c>
      <c r="D95" s="219" t="s">
        <v>137</v>
      </c>
      <c r="E95" s="220" t="s">
        <v>1083</v>
      </c>
      <c r="F95" s="221" t="s">
        <v>1084</v>
      </c>
      <c r="G95" s="222" t="s">
        <v>343</v>
      </c>
      <c r="H95" s="223">
        <v>160</v>
      </c>
      <c r="I95" s="224"/>
      <c r="J95" s="225">
        <f>ROUND(I95*H95,2)</f>
        <v>0</v>
      </c>
      <c r="K95" s="221" t="s">
        <v>31</v>
      </c>
      <c r="L95" s="45"/>
      <c r="M95" s="226" t="s">
        <v>31</v>
      </c>
      <c r="N95" s="227" t="s">
        <v>50</v>
      </c>
      <c r="O95" s="85"/>
      <c r="P95" s="228">
        <f>O95*H95</f>
        <v>0</v>
      </c>
      <c r="Q95" s="228">
        <v>0</v>
      </c>
      <c r="R95" s="228">
        <f>Q95*H95</f>
        <v>0</v>
      </c>
      <c r="S95" s="228">
        <v>0</v>
      </c>
      <c r="T95" s="229">
        <f>S95*H95</f>
        <v>0</v>
      </c>
      <c r="U95" s="39"/>
      <c r="V95" s="39"/>
      <c r="W95" s="39"/>
      <c r="X95" s="39"/>
      <c r="Y95" s="39"/>
      <c r="Z95" s="39"/>
      <c r="AA95" s="39"/>
      <c r="AB95" s="39"/>
      <c r="AC95" s="39"/>
      <c r="AD95" s="39"/>
      <c r="AE95" s="39"/>
      <c r="AR95" s="230" t="s">
        <v>231</v>
      </c>
      <c r="AT95" s="230" t="s">
        <v>137</v>
      </c>
      <c r="AU95" s="230" t="s">
        <v>89</v>
      </c>
      <c r="AY95" s="18" t="s">
        <v>135</v>
      </c>
      <c r="BE95" s="231">
        <f>IF(N95="základní",J95,0)</f>
        <v>0</v>
      </c>
      <c r="BF95" s="231">
        <f>IF(N95="snížená",J95,0)</f>
        <v>0</v>
      </c>
      <c r="BG95" s="231">
        <f>IF(N95="zákl. přenesená",J95,0)</f>
        <v>0</v>
      </c>
      <c r="BH95" s="231">
        <f>IF(N95="sníž. přenesená",J95,0)</f>
        <v>0</v>
      </c>
      <c r="BI95" s="231">
        <f>IF(N95="nulová",J95,0)</f>
        <v>0</v>
      </c>
      <c r="BJ95" s="18" t="s">
        <v>87</v>
      </c>
      <c r="BK95" s="231">
        <f>ROUND(I95*H95,2)</f>
        <v>0</v>
      </c>
      <c r="BL95" s="18" t="s">
        <v>231</v>
      </c>
      <c r="BM95" s="230" t="s">
        <v>1085</v>
      </c>
    </row>
    <row r="96" spans="1:65" s="2" customFormat="1" ht="16.5" customHeight="1">
      <c r="A96" s="39"/>
      <c r="B96" s="40"/>
      <c r="C96" s="219" t="s">
        <v>201</v>
      </c>
      <c r="D96" s="219" t="s">
        <v>137</v>
      </c>
      <c r="E96" s="220" t="s">
        <v>1086</v>
      </c>
      <c r="F96" s="221" t="s">
        <v>1087</v>
      </c>
      <c r="G96" s="222" t="s">
        <v>350</v>
      </c>
      <c r="H96" s="223">
        <v>2</v>
      </c>
      <c r="I96" s="224"/>
      <c r="J96" s="225">
        <f>ROUND(I96*H96,2)</f>
        <v>0</v>
      </c>
      <c r="K96" s="221" t="s">
        <v>31</v>
      </c>
      <c r="L96" s="45"/>
      <c r="M96" s="226" t="s">
        <v>31</v>
      </c>
      <c r="N96" s="227" t="s">
        <v>50</v>
      </c>
      <c r="O96" s="85"/>
      <c r="P96" s="228">
        <f>O96*H96</f>
        <v>0</v>
      </c>
      <c r="Q96" s="228">
        <v>0</v>
      </c>
      <c r="R96" s="228">
        <f>Q96*H96</f>
        <v>0</v>
      </c>
      <c r="S96" s="228">
        <v>0</v>
      </c>
      <c r="T96" s="229">
        <f>S96*H96</f>
        <v>0</v>
      </c>
      <c r="U96" s="39"/>
      <c r="V96" s="39"/>
      <c r="W96" s="39"/>
      <c r="X96" s="39"/>
      <c r="Y96" s="39"/>
      <c r="Z96" s="39"/>
      <c r="AA96" s="39"/>
      <c r="AB96" s="39"/>
      <c r="AC96" s="39"/>
      <c r="AD96" s="39"/>
      <c r="AE96" s="39"/>
      <c r="AR96" s="230" t="s">
        <v>231</v>
      </c>
      <c r="AT96" s="230" t="s">
        <v>137</v>
      </c>
      <c r="AU96" s="230" t="s">
        <v>89</v>
      </c>
      <c r="AY96" s="18" t="s">
        <v>135</v>
      </c>
      <c r="BE96" s="231">
        <f>IF(N96="základní",J96,0)</f>
        <v>0</v>
      </c>
      <c r="BF96" s="231">
        <f>IF(N96="snížená",J96,0)</f>
        <v>0</v>
      </c>
      <c r="BG96" s="231">
        <f>IF(N96="zákl. přenesená",J96,0)</f>
        <v>0</v>
      </c>
      <c r="BH96" s="231">
        <f>IF(N96="sníž. přenesená",J96,0)</f>
        <v>0</v>
      </c>
      <c r="BI96" s="231">
        <f>IF(N96="nulová",J96,0)</f>
        <v>0</v>
      </c>
      <c r="BJ96" s="18" t="s">
        <v>87</v>
      </c>
      <c r="BK96" s="231">
        <f>ROUND(I96*H96,2)</f>
        <v>0</v>
      </c>
      <c r="BL96" s="18" t="s">
        <v>231</v>
      </c>
      <c r="BM96" s="230" t="s">
        <v>1088</v>
      </c>
    </row>
    <row r="97" spans="1:65" s="2" customFormat="1" ht="16.5" customHeight="1">
      <c r="A97" s="39"/>
      <c r="B97" s="40"/>
      <c r="C97" s="219" t="s">
        <v>206</v>
      </c>
      <c r="D97" s="219" t="s">
        <v>137</v>
      </c>
      <c r="E97" s="220" t="s">
        <v>865</v>
      </c>
      <c r="F97" s="221" t="s">
        <v>901</v>
      </c>
      <c r="G97" s="222" t="s">
        <v>350</v>
      </c>
      <c r="H97" s="223">
        <v>1</v>
      </c>
      <c r="I97" s="224"/>
      <c r="J97" s="225">
        <f>ROUND(I97*H97,2)</f>
        <v>0</v>
      </c>
      <c r="K97" s="221" t="s">
        <v>31</v>
      </c>
      <c r="L97" s="45"/>
      <c r="M97" s="226" t="s">
        <v>31</v>
      </c>
      <c r="N97" s="227" t="s">
        <v>50</v>
      </c>
      <c r="O97" s="85"/>
      <c r="P97" s="228">
        <f>O97*H97</f>
        <v>0</v>
      </c>
      <c r="Q97" s="228">
        <v>0</v>
      </c>
      <c r="R97" s="228">
        <f>Q97*H97</f>
        <v>0</v>
      </c>
      <c r="S97" s="228">
        <v>0</v>
      </c>
      <c r="T97" s="229">
        <f>S97*H97</f>
        <v>0</v>
      </c>
      <c r="U97" s="39"/>
      <c r="V97" s="39"/>
      <c r="W97" s="39"/>
      <c r="X97" s="39"/>
      <c r="Y97" s="39"/>
      <c r="Z97" s="39"/>
      <c r="AA97" s="39"/>
      <c r="AB97" s="39"/>
      <c r="AC97" s="39"/>
      <c r="AD97" s="39"/>
      <c r="AE97" s="39"/>
      <c r="AR97" s="230" t="s">
        <v>231</v>
      </c>
      <c r="AT97" s="230" t="s">
        <v>137</v>
      </c>
      <c r="AU97" s="230" t="s">
        <v>89</v>
      </c>
      <c r="AY97" s="18" t="s">
        <v>135</v>
      </c>
      <c r="BE97" s="231">
        <f>IF(N97="základní",J97,0)</f>
        <v>0</v>
      </c>
      <c r="BF97" s="231">
        <f>IF(N97="snížená",J97,0)</f>
        <v>0</v>
      </c>
      <c r="BG97" s="231">
        <f>IF(N97="zákl. přenesená",J97,0)</f>
        <v>0</v>
      </c>
      <c r="BH97" s="231">
        <f>IF(N97="sníž. přenesená",J97,0)</f>
        <v>0</v>
      </c>
      <c r="BI97" s="231">
        <f>IF(N97="nulová",J97,0)</f>
        <v>0</v>
      </c>
      <c r="BJ97" s="18" t="s">
        <v>87</v>
      </c>
      <c r="BK97" s="231">
        <f>ROUND(I97*H97,2)</f>
        <v>0</v>
      </c>
      <c r="BL97" s="18" t="s">
        <v>231</v>
      </c>
      <c r="BM97" s="230" t="s">
        <v>1089</v>
      </c>
    </row>
    <row r="98" spans="1:65" s="2" customFormat="1" ht="16.5" customHeight="1">
      <c r="A98" s="39"/>
      <c r="B98" s="40"/>
      <c r="C98" s="219" t="s">
        <v>211</v>
      </c>
      <c r="D98" s="219" t="s">
        <v>137</v>
      </c>
      <c r="E98" s="220" t="s">
        <v>868</v>
      </c>
      <c r="F98" s="221" t="s">
        <v>1090</v>
      </c>
      <c r="G98" s="222" t="s">
        <v>350</v>
      </c>
      <c r="H98" s="223">
        <v>1</v>
      </c>
      <c r="I98" s="224"/>
      <c r="J98" s="225">
        <f>ROUND(I98*H98,2)</f>
        <v>0</v>
      </c>
      <c r="K98" s="221" t="s">
        <v>31</v>
      </c>
      <c r="L98" s="45"/>
      <c r="M98" s="226" t="s">
        <v>31</v>
      </c>
      <c r="N98" s="227" t="s">
        <v>50</v>
      </c>
      <c r="O98" s="85"/>
      <c r="P98" s="228">
        <f>O98*H98</f>
        <v>0</v>
      </c>
      <c r="Q98" s="228">
        <v>0</v>
      </c>
      <c r="R98" s="228">
        <f>Q98*H98</f>
        <v>0</v>
      </c>
      <c r="S98" s="228">
        <v>0</v>
      </c>
      <c r="T98" s="229">
        <f>S98*H98</f>
        <v>0</v>
      </c>
      <c r="U98" s="39"/>
      <c r="V98" s="39"/>
      <c r="W98" s="39"/>
      <c r="X98" s="39"/>
      <c r="Y98" s="39"/>
      <c r="Z98" s="39"/>
      <c r="AA98" s="39"/>
      <c r="AB98" s="39"/>
      <c r="AC98" s="39"/>
      <c r="AD98" s="39"/>
      <c r="AE98" s="39"/>
      <c r="AR98" s="230" t="s">
        <v>231</v>
      </c>
      <c r="AT98" s="230" t="s">
        <v>137</v>
      </c>
      <c r="AU98" s="230" t="s">
        <v>89</v>
      </c>
      <c r="AY98" s="18" t="s">
        <v>135</v>
      </c>
      <c r="BE98" s="231">
        <f>IF(N98="základní",J98,0)</f>
        <v>0</v>
      </c>
      <c r="BF98" s="231">
        <f>IF(N98="snížená",J98,0)</f>
        <v>0</v>
      </c>
      <c r="BG98" s="231">
        <f>IF(N98="zákl. přenesená",J98,0)</f>
        <v>0</v>
      </c>
      <c r="BH98" s="231">
        <f>IF(N98="sníž. přenesená",J98,0)</f>
        <v>0</v>
      </c>
      <c r="BI98" s="231">
        <f>IF(N98="nulová",J98,0)</f>
        <v>0</v>
      </c>
      <c r="BJ98" s="18" t="s">
        <v>87</v>
      </c>
      <c r="BK98" s="231">
        <f>ROUND(I98*H98,2)</f>
        <v>0</v>
      </c>
      <c r="BL98" s="18" t="s">
        <v>231</v>
      </c>
      <c r="BM98" s="230" t="s">
        <v>1091</v>
      </c>
    </row>
    <row r="99" spans="1:63" s="12" customFormat="1" ht="22.8" customHeight="1">
      <c r="A99" s="12"/>
      <c r="B99" s="203"/>
      <c r="C99" s="204"/>
      <c r="D99" s="205" t="s">
        <v>78</v>
      </c>
      <c r="E99" s="217" t="s">
        <v>871</v>
      </c>
      <c r="F99" s="217" t="s">
        <v>1092</v>
      </c>
      <c r="G99" s="204"/>
      <c r="H99" s="204"/>
      <c r="I99" s="207"/>
      <c r="J99" s="218">
        <f>BK99</f>
        <v>0</v>
      </c>
      <c r="K99" s="204"/>
      <c r="L99" s="209"/>
      <c r="M99" s="210"/>
      <c r="N99" s="211"/>
      <c r="O99" s="211"/>
      <c r="P99" s="212">
        <f>SUM(P100:P131)</f>
        <v>0</v>
      </c>
      <c r="Q99" s="211"/>
      <c r="R99" s="212">
        <f>SUM(R100:R131)</f>
        <v>0</v>
      </c>
      <c r="S99" s="211"/>
      <c r="T99" s="213">
        <f>SUM(T100:T131)</f>
        <v>0</v>
      </c>
      <c r="U99" s="12"/>
      <c r="V99" s="12"/>
      <c r="W99" s="12"/>
      <c r="X99" s="12"/>
      <c r="Y99" s="12"/>
      <c r="Z99" s="12"/>
      <c r="AA99" s="12"/>
      <c r="AB99" s="12"/>
      <c r="AC99" s="12"/>
      <c r="AD99" s="12"/>
      <c r="AE99" s="12"/>
      <c r="AR99" s="214" t="s">
        <v>89</v>
      </c>
      <c r="AT99" s="215" t="s">
        <v>78</v>
      </c>
      <c r="AU99" s="215" t="s">
        <v>87</v>
      </c>
      <c r="AY99" s="214" t="s">
        <v>135</v>
      </c>
      <c r="BK99" s="216">
        <f>SUM(BK100:BK131)</f>
        <v>0</v>
      </c>
    </row>
    <row r="100" spans="1:65" s="2" customFormat="1" ht="16.5" customHeight="1">
      <c r="A100" s="39"/>
      <c r="B100" s="40"/>
      <c r="C100" s="219" t="s">
        <v>217</v>
      </c>
      <c r="D100" s="219" t="s">
        <v>137</v>
      </c>
      <c r="E100" s="220" t="s">
        <v>873</v>
      </c>
      <c r="F100" s="221" t="s">
        <v>1093</v>
      </c>
      <c r="G100" s="222" t="s">
        <v>916</v>
      </c>
      <c r="H100" s="223">
        <v>0.15</v>
      </c>
      <c r="I100" s="224"/>
      <c r="J100" s="225">
        <f>ROUND(I100*H100,2)</f>
        <v>0</v>
      </c>
      <c r="K100" s="221" t="s">
        <v>31</v>
      </c>
      <c r="L100" s="45"/>
      <c r="M100" s="226" t="s">
        <v>31</v>
      </c>
      <c r="N100" s="227" t="s">
        <v>50</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231</v>
      </c>
      <c r="AT100" s="230" t="s">
        <v>137</v>
      </c>
      <c r="AU100" s="230" t="s">
        <v>89</v>
      </c>
      <c r="AY100" s="18" t="s">
        <v>135</v>
      </c>
      <c r="BE100" s="231">
        <f>IF(N100="základní",J100,0)</f>
        <v>0</v>
      </c>
      <c r="BF100" s="231">
        <f>IF(N100="snížená",J100,0)</f>
        <v>0</v>
      </c>
      <c r="BG100" s="231">
        <f>IF(N100="zákl. přenesená",J100,0)</f>
        <v>0</v>
      </c>
      <c r="BH100" s="231">
        <f>IF(N100="sníž. přenesená",J100,0)</f>
        <v>0</v>
      </c>
      <c r="BI100" s="231">
        <f>IF(N100="nulová",J100,0)</f>
        <v>0</v>
      </c>
      <c r="BJ100" s="18" t="s">
        <v>87</v>
      </c>
      <c r="BK100" s="231">
        <f>ROUND(I100*H100,2)</f>
        <v>0</v>
      </c>
      <c r="BL100" s="18" t="s">
        <v>231</v>
      </c>
      <c r="BM100" s="230" t="s">
        <v>1094</v>
      </c>
    </row>
    <row r="101" spans="1:65" s="2" customFormat="1" ht="16.5" customHeight="1">
      <c r="A101" s="39"/>
      <c r="B101" s="40"/>
      <c r="C101" s="219" t="s">
        <v>8</v>
      </c>
      <c r="D101" s="219" t="s">
        <v>137</v>
      </c>
      <c r="E101" s="220" t="s">
        <v>876</v>
      </c>
      <c r="F101" s="221" t="s">
        <v>1095</v>
      </c>
      <c r="G101" s="222" t="s">
        <v>140</v>
      </c>
      <c r="H101" s="223">
        <v>10.5</v>
      </c>
      <c r="I101" s="224"/>
      <c r="J101" s="225">
        <f>ROUND(I101*H101,2)</f>
        <v>0</v>
      </c>
      <c r="K101" s="221" t="s">
        <v>31</v>
      </c>
      <c r="L101" s="45"/>
      <c r="M101" s="226" t="s">
        <v>31</v>
      </c>
      <c r="N101" s="227" t="s">
        <v>50</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231</v>
      </c>
      <c r="AT101" s="230" t="s">
        <v>137</v>
      </c>
      <c r="AU101" s="230" t="s">
        <v>89</v>
      </c>
      <c r="AY101" s="18" t="s">
        <v>135</v>
      </c>
      <c r="BE101" s="231">
        <f>IF(N101="základní",J101,0)</f>
        <v>0</v>
      </c>
      <c r="BF101" s="231">
        <f>IF(N101="snížená",J101,0)</f>
        <v>0</v>
      </c>
      <c r="BG101" s="231">
        <f>IF(N101="zákl. přenesená",J101,0)</f>
        <v>0</v>
      </c>
      <c r="BH101" s="231">
        <f>IF(N101="sníž. přenesená",J101,0)</f>
        <v>0</v>
      </c>
      <c r="BI101" s="231">
        <f>IF(N101="nulová",J101,0)</f>
        <v>0</v>
      </c>
      <c r="BJ101" s="18" t="s">
        <v>87</v>
      </c>
      <c r="BK101" s="231">
        <f>ROUND(I101*H101,2)</f>
        <v>0</v>
      </c>
      <c r="BL101" s="18" t="s">
        <v>231</v>
      </c>
      <c r="BM101" s="230" t="s">
        <v>1096</v>
      </c>
    </row>
    <row r="102" spans="1:65" s="2" customFormat="1" ht="16.5" customHeight="1">
      <c r="A102" s="39"/>
      <c r="B102" s="40"/>
      <c r="C102" s="219" t="s">
        <v>231</v>
      </c>
      <c r="D102" s="219" t="s">
        <v>137</v>
      </c>
      <c r="E102" s="220" t="s">
        <v>891</v>
      </c>
      <c r="F102" s="221" t="s">
        <v>1097</v>
      </c>
      <c r="G102" s="222" t="s">
        <v>350</v>
      </c>
      <c r="H102" s="223">
        <v>2</v>
      </c>
      <c r="I102" s="224"/>
      <c r="J102" s="225">
        <f>ROUND(I102*H102,2)</f>
        <v>0</v>
      </c>
      <c r="K102" s="221" t="s">
        <v>31</v>
      </c>
      <c r="L102" s="45"/>
      <c r="M102" s="226" t="s">
        <v>31</v>
      </c>
      <c r="N102" s="227" t="s">
        <v>50</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231</v>
      </c>
      <c r="AT102" s="230" t="s">
        <v>137</v>
      </c>
      <c r="AU102" s="230" t="s">
        <v>89</v>
      </c>
      <c r="AY102" s="18" t="s">
        <v>135</v>
      </c>
      <c r="BE102" s="231">
        <f>IF(N102="základní",J102,0)</f>
        <v>0</v>
      </c>
      <c r="BF102" s="231">
        <f>IF(N102="snížená",J102,0)</f>
        <v>0</v>
      </c>
      <c r="BG102" s="231">
        <f>IF(N102="zákl. přenesená",J102,0)</f>
        <v>0</v>
      </c>
      <c r="BH102" s="231">
        <f>IF(N102="sníž. přenesená",J102,0)</f>
        <v>0</v>
      </c>
      <c r="BI102" s="231">
        <f>IF(N102="nulová",J102,0)</f>
        <v>0</v>
      </c>
      <c r="BJ102" s="18" t="s">
        <v>87</v>
      </c>
      <c r="BK102" s="231">
        <f>ROUND(I102*H102,2)</f>
        <v>0</v>
      </c>
      <c r="BL102" s="18" t="s">
        <v>231</v>
      </c>
      <c r="BM102" s="230" t="s">
        <v>1098</v>
      </c>
    </row>
    <row r="103" spans="1:65" s="2" customFormat="1" ht="16.5" customHeight="1">
      <c r="A103" s="39"/>
      <c r="B103" s="40"/>
      <c r="C103" s="219" t="s">
        <v>238</v>
      </c>
      <c r="D103" s="219" t="s">
        <v>137</v>
      </c>
      <c r="E103" s="220" t="s">
        <v>894</v>
      </c>
      <c r="F103" s="221" t="s">
        <v>1099</v>
      </c>
      <c r="G103" s="222" t="s">
        <v>152</v>
      </c>
      <c r="H103" s="223">
        <v>0.225</v>
      </c>
      <c r="I103" s="224"/>
      <c r="J103" s="225">
        <f>ROUND(I103*H103,2)</f>
        <v>0</v>
      </c>
      <c r="K103" s="221" t="s">
        <v>31</v>
      </c>
      <c r="L103" s="45"/>
      <c r="M103" s="226" t="s">
        <v>31</v>
      </c>
      <c r="N103" s="227" t="s">
        <v>50</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231</v>
      </c>
      <c r="AT103" s="230" t="s">
        <v>137</v>
      </c>
      <c r="AU103" s="230" t="s">
        <v>89</v>
      </c>
      <c r="AY103" s="18" t="s">
        <v>135</v>
      </c>
      <c r="BE103" s="231">
        <f>IF(N103="základní",J103,0)</f>
        <v>0</v>
      </c>
      <c r="BF103" s="231">
        <f>IF(N103="snížená",J103,0)</f>
        <v>0</v>
      </c>
      <c r="BG103" s="231">
        <f>IF(N103="zákl. přenesená",J103,0)</f>
        <v>0</v>
      </c>
      <c r="BH103" s="231">
        <f>IF(N103="sníž. přenesená",J103,0)</f>
        <v>0</v>
      </c>
      <c r="BI103" s="231">
        <f>IF(N103="nulová",J103,0)</f>
        <v>0</v>
      </c>
      <c r="BJ103" s="18" t="s">
        <v>87</v>
      </c>
      <c r="BK103" s="231">
        <f>ROUND(I103*H103,2)</f>
        <v>0</v>
      </c>
      <c r="BL103" s="18" t="s">
        <v>231</v>
      </c>
      <c r="BM103" s="230" t="s">
        <v>1100</v>
      </c>
    </row>
    <row r="104" spans="1:65" s="2" customFormat="1" ht="16.5" customHeight="1">
      <c r="A104" s="39"/>
      <c r="B104" s="40"/>
      <c r="C104" s="219" t="s">
        <v>252</v>
      </c>
      <c r="D104" s="219" t="s">
        <v>137</v>
      </c>
      <c r="E104" s="220" t="s">
        <v>897</v>
      </c>
      <c r="F104" s="221" t="s">
        <v>1101</v>
      </c>
      <c r="G104" s="222" t="s">
        <v>152</v>
      </c>
      <c r="H104" s="223">
        <v>1.26</v>
      </c>
      <c r="I104" s="224"/>
      <c r="J104" s="225">
        <f>ROUND(I104*H104,2)</f>
        <v>0</v>
      </c>
      <c r="K104" s="221" t="s">
        <v>31</v>
      </c>
      <c r="L104" s="45"/>
      <c r="M104" s="226" t="s">
        <v>31</v>
      </c>
      <c r="N104" s="227" t="s">
        <v>50</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231</v>
      </c>
      <c r="AT104" s="230" t="s">
        <v>137</v>
      </c>
      <c r="AU104" s="230" t="s">
        <v>89</v>
      </c>
      <c r="AY104" s="18" t="s">
        <v>135</v>
      </c>
      <c r="BE104" s="231">
        <f>IF(N104="základní",J104,0)</f>
        <v>0</v>
      </c>
      <c r="BF104" s="231">
        <f>IF(N104="snížená",J104,0)</f>
        <v>0</v>
      </c>
      <c r="BG104" s="231">
        <f>IF(N104="zákl. přenesená",J104,0)</f>
        <v>0</v>
      </c>
      <c r="BH104" s="231">
        <f>IF(N104="sníž. přenesená",J104,0)</f>
        <v>0</v>
      </c>
      <c r="BI104" s="231">
        <f>IF(N104="nulová",J104,0)</f>
        <v>0</v>
      </c>
      <c r="BJ104" s="18" t="s">
        <v>87</v>
      </c>
      <c r="BK104" s="231">
        <f>ROUND(I104*H104,2)</f>
        <v>0</v>
      </c>
      <c r="BL104" s="18" t="s">
        <v>231</v>
      </c>
      <c r="BM104" s="230" t="s">
        <v>1102</v>
      </c>
    </row>
    <row r="105" spans="1:65" s="2" customFormat="1" ht="16.5" customHeight="1">
      <c r="A105" s="39"/>
      <c r="B105" s="40"/>
      <c r="C105" s="219" t="s">
        <v>259</v>
      </c>
      <c r="D105" s="219" t="s">
        <v>137</v>
      </c>
      <c r="E105" s="220" t="s">
        <v>1103</v>
      </c>
      <c r="F105" s="221" t="s">
        <v>1104</v>
      </c>
      <c r="G105" s="222" t="s">
        <v>152</v>
      </c>
      <c r="H105" s="223">
        <v>2.05</v>
      </c>
      <c r="I105" s="224"/>
      <c r="J105" s="225">
        <f>ROUND(I105*H105,2)</f>
        <v>0</v>
      </c>
      <c r="K105" s="221" t="s">
        <v>31</v>
      </c>
      <c r="L105" s="45"/>
      <c r="M105" s="226" t="s">
        <v>31</v>
      </c>
      <c r="N105" s="227" t="s">
        <v>50</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231</v>
      </c>
      <c r="AT105" s="230" t="s">
        <v>137</v>
      </c>
      <c r="AU105" s="230" t="s">
        <v>89</v>
      </c>
      <c r="AY105" s="18" t="s">
        <v>135</v>
      </c>
      <c r="BE105" s="231">
        <f>IF(N105="základní",J105,0)</f>
        <v>0</v>
      </c>
      <c r="BF105" s="231">
        <f>IF(N105="snížená",J105,0)</f>
        <v>0</v>
      </c>
      <c r="BG105" s="231">
        <f>IF(N105="zákl. přenesená",J105,0)</f>
        <v>0</v>
      </c>
      <c r="BH105" s="231">
        <f>IF(N105="sníž. přenesená",J105,0)</f>
        <v>0</v>
      </c>
      <c r="BI105" s="231">
        <f>IF(N105="nulová",J105,0)</f>
        <v>0</v>
      </c>
      <c r="BJ105" s="18" t="s">
        <v>87</v>
      </c>
      <c r="BK105" s="231">
        <f>ROUND(I105*H105,2)</f>
        <v>0</v>
      </c>
      <c r="BL105" s="18" t="s">
        <v>231</v>
      </c>
      <c r="BM105" s="230" t="s">
        <v>1105</v>
      </c>
    </row>
    <row r="106" spans="1:65" s="2" customFormat="1" ht="16.5" customHeight="1">
      <c r="A106" s="39"/>
      <c r="B106" s="40"/>
      <c r="C106" s="219" t="s">
        <v>263</v>
      </c>
      <c r="D106" s="219" t="s">
        <v>137</v>
      </c>
      <c r="E106" s="220" t="s">
        <v>1106</v>
      </c>
      <c r="F106" s="221" t="s">
        <v>1107</v>
      </c>
      <c r="G106" s="222" t="s">
        <v>152</v>
      </c>
      <c r="H106" s="223">
        <v>0.94</v>
      </c>
      <c r="I106" s="224"/>
      <c r="J106" s="225">
        <f>ROUND(I106*H106,2)</f>
        <v>0</v>
      </c>
      <c r="K106" s="221" t="s">
        <v>31</v>
      </c>
      <c r="L106" s="45"/>
      <c r="M106" s="226" t="s">
        <v>31</v>
      </c>
      <c r="N106" s="227" t="s">
        <v>50</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231</v>
      </c>
      <c r="AT106" s="230" t="s">
        <v>137</v>
      </c>
      <c r="AU106" s="230" t="s">
        <v>89</v>
      </c>
      <c r="AY106" s="18" t="s">
        <v>135</v>
      </c>
      <c r="BE106" s="231">
        <f>IF(N106="základní",J106,0)</f>
        <v>0</v>
      </c>
      <c r="BF106" s="231">
        <f>IF(N106="snížená",J106,0)</f>
        <v>0</v>
      </c>
      <c r="BG106" s="231">
        <f>IF(N106="zákl. přenesená",J106,0)</f>
        <v>0</v>
      </c>
      <c r="BH106" s="231">
        <f>IF(N106="sníž. přenesená",J106,0)</f>
        <v>0</v>
      </c>
      <c r="BI106" s="231">
        <f>IF(N106="nulová",J106,0)</f>
        <v>0</v>
      </c>
      <c r="BJ106" s="18" t="s">
        <v>87</v>
      </c>
      <c r="BK106" s="231">
        <f>ROUND(I106*H106,2)</f>
        <v>0</v>
      </c>
      <c r="BL106" s="18" t="s">
        <v>231</v>
      </c>
      <c r="BM106" s="230" t="s">
        <v>1108</v>
      </c>
    </row>
    <row r="107" spans="1:65" s="2" customFormat="1" ht="16.5" customHeight="1">
      <c r="A107" s="39"/>
      <c r="B107" s="40"/>
      <c r="C107" s="219" t="s">
        <v>7</v>
      </c>
      <c r="D107" s="219" t="s">
        <v>137</v>
      </c>
      <c r="E107" s="220" t="s">
        <v>1109</v>
      </c>
      <c r="F107" s="221" t="s">
        <v>1110</v>
      </c>
      <c r="G107" s="222" t="s">
        <v>152</v>
      </c>
      <c r="H107" s="223">
        <v>0.04</v>
      </c>
      <c r="I107" s="224"/>
      <c r="J107" s="225">
        <f>ROUND(I107*H107,2)</f>
        <v>0</v>
      </c>
      <c r="K107" s="221" t="s">
        <v>31</v>
      </c>
      <c r="L107" s="45"/>
      <c r="M107" s="226" t="s">
        <v>31</v>
      </c>
      <c r="N107" s="227" t="s">
        <v>50</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231</v>
      </c>
      <c r="AT107" s="230" t="s">
        <v>137</v>
      </c>
      <c r="AU107" s="230" t="s">
        <v>89</v>
      </c>
      <c r="AY107" s="18" t="s">
        <v>135</v>
      </c>
      <c r="BE107" s="231">
        <f>IF(N107="základní",J107,0)</f>
        <v>0</v>
      </c>
      <c r="BF107" s="231">
        <f>IF(N107="snížená",J107,0)</f>
        <v>0</v>
      </c>
      <c r="BG107" s="231">
        <f>IF(N107="zákl. přenesená",J107,0)</f>
        <v>0</v>
      </c>
      <c r="BH107" s="231">
        <f>IF(N107="sníž. přenesená",J107,0)</f>
        <v>0</v>
      </c>
      <c r="BI107" s="231">
        <f>IF(N107="nulová",J107,0)</f>
        <v>0</v>
      </c>
      <c r="BJ107" s="18" t="s">
        <v>87</v>
      </c>
      <c r="BK107" s="231">
        <f>ROUND(I107*H107,2)</f>
        <v>0</v>
      </c>
      <c r="BL107" s="18" t="s">
        <v>231</v>
      </c>
      <c r="BM107" s="230" t="s">
        <v>1111</v>
      </c>
    </row>
    <row r="108" spans="1:65" s="2" customFormat="1" ht="16.5" customHeight="1">
      <c r="A108" s="39"/>
      <c r="B108" s="40"/>
      <c r="C108" s="219" t="s">
        <v>273</v>
      </c>
      <c r="D108" s="219" t="s">
        <v>137</v>
      </c>
      <c r="E108" s="220" t="s">
        <v>1112</v>
      </c>
      <c r="F108" s="221" t="s">
        <v>1113</v>
      </c>
      <c r="G108" s="222" t="s">
        <v>350</v>
      </c>
      <c r="H108" s="223">
        <v>2</v>
      </c>
      <c r="I108" s="224"/>
      <c r="J108" s="225">
        <f>ROUND(I108*H108,2)</f>
        <v>0</v>
      </c>
      <c r="K108" s="221" t="s">
        <v>31</v>
      </c>
      <c r="L108" s="45"/>
      <c r="M108" s="226" t="s">
        <v>31</v>
      </c>
      <c r="N108" s="227" t="s">
        <v>50</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231</v>
      </c>
      <c r="AT108" s="230" t="s">
        <v>137</v>
      </c>
      <c r="AU108" s="230" t="s">
        <v>89</v>
      </c>
      <c r="AY108" s="18" t="s">
        <v>135</v>
      </c>
      <c r="BE108" s="231">
        <f>IF(N108="základní",J108,0)</f>
        <v>0</v>
      </c>
      <c r="BF108" s="231">
        <f>IF(N108="snížená",J108,0)</f>
        <v>0</v>
      </c>
      <c r="BG108" s="231">
        <f>IF(N108="zákl. přenesená",J108,0)</f>
        <v>0</v>
      </c>
      <c r="BH108" s="231">
        <f>IF(N108="sníž. přenesená",J108,0)</f>
        <v>0</v>
      </c>
      <c r="BI108" s="231">
        <f>IF(N108="nulová",J108,0)</f>
        <v>0</v>
      </c>
      <c r="BJ108" s="18" t="s">
        <v>87</v>
      </c>
      <c r="BK108" s="231">
        <f>ROUND(I108*H108,2)</f>
        <v>0</v>
      </c>
      <c r="BL108" s="18" t="s">
        <v>231</v>
      </c>
      <c r="BM108" s="230" t="s">
        <v>1114</v>
      </c>
    </row>
    <row r="109" spans="1:65" s="2" customFormat="1" ht="16.5" customHeight="1">
      <c r="A109" s="39"/>
      <c r="B109" s="40"/>
      <c r="C109" s="219" t="s">
        <v>278</v>
      </c>
      <c r="D109" s="219" t="s">
        <v>137</v>
      </c>
      <c r="E109" s="220" t="s">
        <v>1115</v>
      </c>
      <c r="F109" s="221" t="s">
        <v>1116</v>
      </c>
      <c r="G109" s="222" t="s">
        <v>152</v>
      </c>
      <c r="H109" s="223">
        <v>21.11</v>
      </c>
      <c r="I109" s="224"/>
      <c r="J109" s="225">
        <f>ROUND(I109*H109,2)</f>
        <v>0</v>
      </c>
      <c r="K109" s="221" t="s">
        <v>31</v>
      </c>
      <c r="L109" s="45"/>
      <c r="M109" s="226" t="s">
        <v>31</v>
      </c>
      <c r="N109" s="227" t="s">
        <v>50</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231</v>
      </c>
      <c r="AT109" s="230" t="s">
        <v>137</v>
      </c>
      <c r="AU109" s="230" t="s">
        <v>89</v>
      </c>
      <c r="AY109" s="18" t="s">
        <v>135</v>
      </c>
      <c r="BE109" s="231">
        <f>IF(N109="základní",J109,0)</f>
        <v>0</v>
      </c>
      <c r="BF109" s="231">
        <f>IF(N109="snížená",J109,0)</f>
        <v>0</v>
      </c>
      <c r="BG109" s="231">
        <f>IF(N109="zákl. přenesená",J109,0)</f>
        <v>0</v>
      </c>
      <c r="BH109" s="231">
        <f>IF(N109="sníž. přenesená",J109,0)</f>
        <v>0</v>
      </c>
      <c r="BI109" s="231">
        <f>IF(N109="nulová",J109,0)</f>
        <v>0</v>
      </c>
      <c r="BJ109" s="18" t="s">
        <v>87</v>
      </c>
      <c r="BK109" s="231">
        <f>ROUND(I109*H109,2)</f>
        <v>0</v>
      </c>
      <c r="BL109" s="18" t="s">
        <v>231</v>
      </c>
      <c r="BM109" s="230" t="s">
        <v>1117</v>
      </c>
    </row>
    <row r="110" spans="1:65" s="2" customFormat="1" ht="16.5" customHeight="1">
      <c r="A110" s="39"/>
      <c r="B110" s="40"/>
      <c r="C110" s="219" t="s">
        <v>284</v>
      </c>
      <c r="D110" s="219" t="s">
        <v>137</v>
      </c>
      <c r="E110" s="220" t="s">
        <v>1118</v>
      </c>
      <c r="F110" s="221" t="s">
        <v>1119</v>
      </c>
      <c r="G110" s="222" t="s">
        <v>343</v>
      </c>
      <c r="H110" s="223">
        <v>126</v>
      </c>
      <c r="I110" s="224"/>
      <c r="J110" s="225">
        <f>ROUND(I110*H110,2)</f>
        <v>0</v>
      </c>
      <c r="K110" s="221" t="s">
        <v>31</v>
      </c>
      <c r="L110" s="45"/>
      <c r="M110" s="226" t="s">
        <v>31</v>
      </c>
      <c r="N110" s="227" t="s">
        <v>50</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231</v>
      </c>
      <c r="AT110" s="230" t="s">
        <v>137</v>
      </c>
      <c r="AU110" s="230" t="s">
        <v>89</v>
      </c>
      <c r="AY110" s="18" t="s">
        <v>135</v>
      </c>
      <c r="BE110" s="231">
        <f>IF(N110="základní",J110,0)</f>
        <v>0</v>
      </c>
      <c r="BF110" s="231">
        <f>IF(N110="snížená",J110,0)</f>
        <v>0</v>
      </c>
      <c r="BG110" s="231">
        <f>IF(N110="zákl. přenesená",J110,0)</f>
        <v>0</v>
      </c>
      <c r="BH110" s="231">
        <f>IF(N110="sníž. přenesená",J110,0)</f>
        <v>0</v>
      </c>
      <c r="BI110" s="231">
        <f>IF(N110="nulová",J110,0)</f>
        <v>0</v>
      </c>
      <c r="BJ110" s="18" t="s">
        <v>87</v>
      </c>
      <c r="BK110" s="231">
        <f>ROUND(I110*H110,2)</f>
        <v>0</v>
      </c>
      <c r="BL110" s="18" t="s">
        <v>231</v>
      </c>
      <c r="BM110" s="230" t="s">
        <v>1120</v>
      </c>
    </row>
    <row r="111" spans="1:65" s="2" customFormat="1" ht="16.5" customHeight="1">
      <c r="A111" s="39"/>
      <c r="B111" s="40"/>
      <c r="C111" s="219" t="s">
        <v>289</v>
      </c>
      <c r="D111" s="219" t="s">
        <v>137</v>
      </c>
      <c r="E111" s="220" t="s">
        <v>1121</v>
      </c>
      <c r="F111" s="221" t="s">
        <v>1122</v>
      </c>
      <c r="G111" s="222" t="s">
        <v>343</v>
      </c>
      <c r="H111" s="223">
        <v>15</v>
      </c>
      <c r="I111" s="224"/>
      <c r="J111" s="225">
        <f>ROUND(I111*H111,2)</f>
        <v>0</v>
      </c>
      <c r="K111" s="221" t="s">
        <v>31</v>
      </c>
      <c r="L111" s="45"/>
      <c r="M111" s="226" t="s">
        <v>31</v>
      </c>
      <c r="N111" s="227" t="s">
        <v>50</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231</v>
      </c>
      <c r="AT111" s="230" t="s">
        <v>137</v>
      </c>
      <c r="AU111" s="230" t="s">
        <v>89</v>
      </c>
      <c r="AY111" s="18" t="s">
        <v>135</v>
      </c>
      <c r="BE111" s="231">
        <f>IF(N111="základní",J111,0)</f>
        <v>0</v>
      </c>
      <c r="BF111" s="231">
        <f>IF(N111="snížená",J111,0)</f>
        <v>0</v>
      </c>
      <c r="BG111" s="231">
        <f>IF(N111="zákl. přenesená",J111,0)</f>
        <v>0</v>
      </c>
      <c r="BH111" s="231">
        <f>IF(N111="sníž. přenesená",J111,0)</f>
        <v>0</v>
      </c>
      <c r="BI111" s="231">
        <f>IF(N111="nulová",J111,0)</f>
        <v>0</v>
      </c>
      <c r="BJ111" s="18" t="s">
        <v>87</v>
      </c>
      <c r="BK111" s="231">
        <f>ROUND(I111*H111,2)</f>
        <v>0</v>
      </c>
      <c r="BL111" s="18" t="s">
        <v>231</v>
      </c>
      <c r="BM111" s="230" t="s">
        <v>1123</v>
      </c>
    </row>
    <row r="112" spans="1:65" s="2" customFormat="1" ht="16.5" customHeight="1">
      <c r="A112" s="39"/>
      <c r="B112" s="40"/>
      <c r="C112" s="219" t="s">
        <v>291</v>
      </c>
      <c r="D112" s="219" t="s">
        <v>137</v>
      </c>
      <c r="E112" s="220" t="s">
        <v>1124</v>
      </c>
      <c r="F112" s="221" t="s">
        <v>1125</v>
      </c>
      <c r="G112" s="222" t="s">
        <v>343</v>
      </c>
      <c r="H112" s="223">
        <v>5</v>
      </c>
      <c r="I112" s="224"/>
      <c r="J112" s="225">
        <f>ROUND(I112*H112,2)</f>
        <v>0</v>
      </c>
      <c r="K112" s="221" t="s">
        <v>31</v>
      </c>
      <c r="L112" s="45"/>
      <c r="M112" s="226" t="s">
        <v>31</v>
      </c>
      <c r="N112" s="227" t="s">
        <v>50</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231</v>
      </c>
      <c r="AT112" s="230" t="s">
        <v>137</v>
      </c>
      <c r="AU112" s="230" t="s">
        <v>89</v>
      </c>
      <c r="AY112" s="18" t="s">
        <v>135</v>
      </c>
      <c r="BE112" s="231">
        <f>IF(N112="základní",J112,0)</f>
        <v>0</v>
      </c>
      <c r="BF112" s="231">
        <f>IF(N112="snížená",J112,0)</f>
        <v>0</v>
      </c>
      <c r="BG112" s="231">
        <f>IF(N112="zákl. přenesená",J112,0)</f>
        <v>0</v>
      </c>
      <c r="BH112" s="231">
        <f>IF(N112="sníž. přenesená",J112,0)</f>
        <v>0</v>
      </c>
      <c r="BI112" s="231">
        <f>IF(N112="nulová",J112,0)</f>
        <v>0</v>
      </c>
      <c r="BJ112" s="18" t="s">
        <v>87</v>
      </c>
      <c r="BK112" s="231">
        <f>ROUND(I112*H112,2)</f>
        <v>0</v>
      </c>
      <c r="BL112" s="18" t="s">
        <v>231</v>
      </c>
      <c r="BM112" s="230" t="s">
        <v>1126</v>
      </c>
    </row>
    <row r="113" spans="1:65" s="2" customFormat="1" ht="16.5" customHeight="1">
      <c r="A113" s="39"/>
      <c r="B113" s="40"/>
      <c r="C113" s="219" t="s">
        <v>295</v>
      </c>
      <c r="D113" s="219" t="s">
        <v>137</v>
      </c>
      <c r="E113" s="220" t="s">
        <v>1127</v>
      </c>
      <c r="F113" s="221" t="s">
        <v>1128</v>
      </c>
      <c r="G113" s="222" t="s">
        <v>343</v>
      </c>
      <c r="H113" s="223">
        <v>126</v>
      </c>
      <c r="I113" s="224"/>
      <c r="J113" s="225">
        <f>ROUND(I113*H113,2)</f>
        <v>0</v>
      </c>
      <c r="K113" s="221" t="s">
        <v>31</v>
      </c>
      <c r="L113" s="45"/>
      <c r="M113" s="226" t="s">
        <v>31</v>
      </c>
      <c r="N113" s="227" t="s">
        <v>50</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231</v>
      </c>
      <c r="AT113" s="230" t="s">
        <v>137</v>
      </c>
      <c r="AU113" s="230" t="s">
        <v>89</v>
      </c>
      <c r="AY113" s="18" t="s">
        <v>135</v>
      </c>
      <c r="BE113" s="231">
        <f>IF(N113="základní",J113,0)</f>
        <v>0</v>
      </c>
      <c r="BF113" s="231">
        <f>IF(N113="snížená",J113,0)</f>
        <v>0</v>
      </c>
      <c r="BG113" s="231">
        <f>IF(N113="zákl. přenesená",J113,0)</f>
        <v>0</v>
      </c>
      <c r="BH113" s="231">
        <f>IF(N113="sníž. přenesená",J113,0)</f>
        <v>0</v>
      </c>
      <c r="BI113" s="231">
        <f>IF(N113="nulová",J113,0)</f>
        <v>0</v>
      </c>
      <c r="BJ113" s="18" t="s">
        <v>87</v>
      </c>
      <c r="BK113" s="231">
        <f>ROUND(I113*H113,2)</f>
        <v>0</v>
      </c>
      <c r="BL113" s="18" t="s">
        <v>231</v>
      </c>
      <c r="BM113" s="230" t="s">
        <v>1129</v>
      </c>
    </row>
    <row r="114" spans="1:65" s="2" customFormat="1" ht="16.5" customHeight="1">
      <c r="A114" s="39"/>
      <c r="B114" s="40"/>
      <c r="C114" s="219" t="s">
        <v>300</v>
      </c>
      <c r="D114" s="219" t="s">
        <v>137</v>
      </c>
      <c r="E114" s="220" t="s">
        <v>1130</v>
      </c>
      <c r="F114" s="221" t="s">
        <v>1131</v>
      </c>
      <c r="G114" s="222" t="s">
        <v>343</v>
      </c>
      <c r="H114" s="223">
        <v>146</v>
      </c>
      <c r="I114" s="224"/>
      <c r="J114" s="225">
        <f>ROUND(I114*H114,2)</f>
        <v>0</v>
      </c>
      <c r="K114" s="221" t="s">
        <v>31</v>
      </c>
      <c r="L114" s="45"/>
      <c r="M114" s="226" t="s">
        <v>31</v>
      </c>
      <c r="N114" s="227" t="s">
        <v>50</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231</v>
      </c>
      <c r="AT114" s="230" t="s">
        <v>137</v>
      </c>
      <c r="AU114" s="230" t="s">
        <v>89</v>
      </c>
      <c r="AY114" s="18" t="s">
        <v>135</v>
      </c>
      <c r="BE114" s="231">
        <f>IF(N114="základní",J114,0)</f>
        <v>0</v>
      </c>
      <c r="BF114" s="231">
        <f>IF(N114="snížená",J114,0)</f>
        <v>0</v>
      </c>
      <c r="BG114" s="231">
        <f>IF(N114="zákl. přenesená",J114,0)</f>
        <v>0</v>
      </c>
      <c r="BH114" s="231">
        <f>IF(N114="sníž. přenesená",J114,0)</f>
        <v>0</v>
      </c>
      <c r="BI114" s="231">
        <f>IF(N114="nulová",J114,0)</f>
        <v>0</v>
      </c>
      <c r="BJ114" s="18" t="s">
        <v>87</v>
      </c>
      <c r="BK114" s="231">
        <f>ROUND(I114*H114,2)</f>
        <v>0</v>
      </c>
      <c r="BL114" s="18" t="s">
        <v>231</v>
      </c>
      <c r="BM114" s="230" t="s">
        <v>1132</v>
      </c>
    </row>
    <row r="115" spans="1:65" s="2" customFormat="1" ht="16.5" customHeight="1">
      <c r="A115" s="39"/>
      <c r="B115" s="40"/>
      <c r="C115" s="219" t="s">
        <v>316</v>
      </c>
      <c r="D115" s="219" t="s">
        <v>137</v>
      </c>
      <c r="E115" s="220" t="s">
        <v>900</v>
      </c>
      <c r="F115" s="221" t="s">
        <v>1133</v>
      </c>
      <c r="G115" s="222" t="s">
        <v>350</v>
      </c>
      <c r="H115" s="223">
        <v>10</v>
      </c>
      <c r="I115" s="224"/>
      <c r="J115" s="225">
        <f>ROUND(I115*H115,2)</f>
        <v>0</v>
      </c>
      <c r="K115" s="221" t="s">
        <v>31</v>
      </c>
      <c r="L115" s="45"/>
      <c r="M115" s="226" t="s">
        <v>31</v>
      </c>
      <c r="N115" s="227" t="s">
        <v>50</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231</v>
      </c>
      <c r="AT115" s="230" t="s">
        <v>137</v>
      </c>
      <c r="AU115" s="230" t="s">
        <v>89</v>
      </c>
      <c r="AY115" s="18" t="s">
        <v>135</v>
      </c>
      <c r="BE115" s="231">
        <f>IF(N115="základní",J115,0)</f>
        <v>0</v>
      </c>
      <c r="BF115" s="231">
        <f>IF(N115="snížená",J115,0)</f>
        <v>0</v>
      </c>
      <c r="BG115" s="231">
        <f>IF(N115="zákl. přenesená",J115,0)</f>
        <v>0</v>
      </c>
      <c r="BH115" s="231">
        <f>IF(N115="sníž. přenesená",J115,0)</f>
        <v>0</v>
      </c>
      <c r="BI115" s="231">
        <f>IF(N115="nulová",J115,0)</f>
        <v>0</v>
      </c>
      <c r="BJ115" s="18" t="s">
        <v>87</v>
      </c>
      <c r="BK115" s="231">
        <f>ROUND(I115*H115,2)</f>
        <v>0</v>
      </c>
      <c r="BL115" s="18" t="s">
        <v>231</v>
      </c>
      <c r="BM115" s="230" t="s">
        <v>1134</v>
      </c>
    </row>
    <row r="116" spans="1:65" s="2" customFormat="1" ht="16.5" customHeight="1">
      <c r="A116" s="39"/>
      <c r="B116" s="40"/>
      <c r="C116" s="219" t="s">
        <v>321</v>
      </c>
      <c r="D116" s="219" t="s">
        <v>137</v>
      </c>
      <c r="E116" s="220" t="s">
        <v>903</v>
      </c>
      <c r="F116" s="221" t="s">
        <v>946</v>
      </c>
      <c r="G116" s="222" t="s">
        <v>343</v>
      </c>
      <c r="H116" s="223">
        <v>165</v>
      </c>
      <c r="I116" s="224"/>
      <c r="J116" s="225">
        <f>ROUND(I116*H116,2)</f>
        <v>0</v>
      </c>
      <c r="K116" s="221" t="s">
        <v>31</v>
      </c>
      <c r="L116" s="45"/>
      <c r="M116" s="226" t="s">
        <v>31</v>
      </c>
      <c r="N116" s="227" t="s">
        <v>50</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231</v>
      </c>
      <c r="AT116" s="230" t="s">
        <v>137</v>
      </c>
      <c r="AU116" s="230" t="s">
        <v>89</v>
      </c>
      <c r="AY116" s="18" t="s">
        <v>135</v>
      </c>
      <c r="BE116" s="231">
        <f>IF(N116="základní",J116,0)</f>
        <v>0</v>
      </c>
      <c r="BF116" s="231">
        <f>IF(N116="snížená",J116,0)</f>
        <v>0</v>
      </c>
      <c r="BG116" s="231">
        <f>IF(N116="zákl. přenesená",J116,0)</f>
        <v>0</v>
      </c>
      <c r="BH116" s="231">
        <f>IF(N116="sníž. přenesená",J116,0)</f>
        <v>0</v>
      </c>
      <c r="BI116" s="231">
        <f>IF(N116="nulová",J116,0)</f>
        <v>0</v>
      </c>
      <c r="BJ116" s="18" t="s">
        <v>87</v>
      </c>
      <c r="BK116" s="231">
        <f>ROUND(I116*H116,2)</f>
        <v>0</v>
      </c>
      <c r="BL116" s="18" t="s">
        <v>231</v>
      </c>
      <c r="BM116" s="230" t="s">
        <v>1135</v>
      </c>
    </row>
    <row r="117" spans="1:65" s="2" customFormat="1" ht="16.5" customHeight="1">
      <c r="A117" s="39"/>
      <c r="B117" s="40"/>
      <c r="C117" s="219" t="s">
        <v>326</v>
      </c>
      <c r="D117" s="219" t="s">
        <v>137</v>
      </c>
      <c r="E117" s="220" t="s">
        <v>1136</v>
      </c>
      <c r="F117" s="221" t="s">
        <v>1137</v>
      </c>
      <c r="G117" s="222" t="s">
        <v>343</v>
      </c>
      <c r="H117" s="223">
        <v>20</v>
      </c>
      <c r="I117" s="224"/>
      <c r="J117" s="225">
        <f>ROUND(I117*H117,2)</f>
        <v>0</v>
      </c>
      <c r="K117" s="221" t="s">
        <v>31</v>
      </c>
      <c r="L117" s="45"/>
      <c r="M117" s="226" t="s">
        <v>31</v>
      </c>
      <c r="N117" s="227" t="s">
        <v>50</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231</v>
      </c>
      <c r="AT117" s="230" t="s">
        <v>137</v>
      </c>
      <c r="AU117" s="230" t="s">
        <v>89</v>
      </c>
      <c r="AY117" s="18" t="s">
        <v>135</v>
      </c>
      <c r="BE117" s="231">
        <f>IF(N117="základní",J117,0)</f>
        <v>0</v>
      </c>
      <c r="BF117" s="231">
        <f>IF(N117="snížená",J117,0)</f>
        <v>0</v>
      </c>
      <c r="BG117" s="231">
        <f>IF(N117="zákl. přenesená",J117,0)</f>
        <v>0</v>
      </c>
      <c r="BH117" s="231">
        <f>IF(N117="sníž. přenesená",J117,0)</f>
        <v>0</v>
      </c>
      <c r="BI117" s="231">
        <f>IF(N117="nulová",J117,0)</f>
        <v>0</v>
      </c>
      <c r="BJ117" s="18" t="s">
        <v>87</v>
      </c>
      <c r="BK117" s="231">
        <f>ROUND(I117*H117,2)</f>
        <v>0</v>
      </c>
      <c r="BL117" s="18" t="s">
        <v>231</v>
      </c>
      <c r="BM117" s="230" t="s">
        <v>1138</v>
      </c>
    </row>
    <row r="118" spans="1:65" s="2" customFormat="1" ht="16.5" customHeight="1">
      <c r="A118" s="39"/>
      <c r="B118" s="40"/>
      <c r="C118" s="219" t="s">
        <v>331</v>
      </c>
      <c r="D118" s="219" t="s">
        <v>137</v>
      </c>
      <c r="E118" s="220" t="s">
        <v>1139</v>
      </c>
      <c r="F118" s="221" t="s">
        <v>1140</v>
      </c>
      <c r="G118" s="222" t="s">
        <v>343</v>
      </c>
      <c r="H118" s="223">
        <v>126</v>
      </c>
      <c r="I118" s="224"/>
      <c r="J118" s="225">
        <f>ROUND(I118*H118,2)</f>
        <v>0</v>
      </c>
      <c r="K118" s="221" t="s">
        <v>31</v>
      </c>
      <c r="L118" s="45"/>
      <c r="M118" s="226" t="s">
        <v>31</v>
      </c>
      <c r="N118" s="227" t="s">
        <v>50</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231</v>
      </c>
      <c r="AT118" s="230" t="s">
        <v>137</v>
      </c>
      <c r="AU118" s="230" t="s">
        <v>89</v>
      </c>
      <c r="AY118" s="18" t="s">
        <v>135</v>
      </c>
      <c r="BE118" s="231">
        <f>IF(N118="základní",J118,0)</f>
        <v>0</v>
      </c>
      <c r="BF118" s="231">
        <f>IF(N118="snížená",J118,0)</f>
        <v>0</v>
      </c>
      <c r="BG118" s="231">
        <f>IF(N118="zákl. přenesená",J118,0)</f>
        <v>0</v>
      </c>
      <c r="BH118" s="231">
        <f>IF(N118="sníž. přenesená",J118,0)</f>
        <v>0</v>
      </c>
      <c r="BI118" s="231">
        <f>IF(N118="nulová",J118,0)</f>
        <v>0</v>
      </c>
      <c r="BJ118" s="18" t="s">
        <v>87</v>
      </c>
      <c r="BK118" s="231">
        <f>ROUND(I118*H118,2)</f>
        <v>0</v>
      </c>
      <c r="BL118" s="18" t="s">
        <v>231</v>
      </c>
      <c r="BM118" s="230" t="s">
        <v>1141</v>
      </c>
    </row>
    <row r="119" spans="1:65" s="2" customFormat="1" ht="16.5" customHeight="1">
      <c r="A119" s="39"/>
      <c r="B119" s="40"/>
      <c r="C119" s="219" t="s">
        <v>336</v>
      </c>
      <c r="D119" s="219" t="s">
        <v>137</v>
      </c>
      <c r="E119" s="220" t="s">
        <v>1142</v>
      </c>
      <c r="F119" s="221" t="s">
        <v>1143</v>
      </c>
      <c r="G119" s="222" t="s">
        <v>343</v>
      </c>
      <c r="H119" s="223">
        <v>15</v>
      </c>
      <c r="I119" s="224"/>
      <c r="J119" s="225">
        <f>ROUND(I119*H119,2)</f>
        <v>0</v>
      </c>
      <c r="K119" s="221" t="s">
        <v>31</v>
      </c>
      <c r="L119" s="45"/>
      <c r="M119" s="226" t="s">
        <v>31</v>
      </c>
      <c r="N119" s="227" t="s">
        <v>50</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231</v>
      </c>
      <c r="AT119" s="230" t="s">
        <v>137</v>
      </c>
      <c r="AU119" s="230" t="s">
        <v>89</v>
      </c>
      <c r="AY119" s="18" t="s">
        <v>135</v>
      </c>
      <c r="BE119" s="231">
        <f>IF(N119="základní",J119,0)</f>
        <v>0</v>
      </c>
      <c r="BF119" s="231">
        <f>IF(N119="snížená",J119,0)</f>
        <v>0</v>
      </c>
      <c r="BG119" s="231">
        <f>IF(N119="zákl. přenesená",J119,0)</f>
        <v>0</v>
      </c>
      <c r="BH119" s="231">
        <f>IF(N119="sníž. přenesená",J119,0)</f>
        <v>0</v>
      </c>
      <c r="BI119" s="231">
        <f>IF(N119="nulová",J119,0)</f>
        <v>0</v>
      </c>
      <c r="BJ119" s="18" t="s">
        <v>87</v>
      </c>
      <c r="BK119" s="231">
        <f>ROUND(I119*H119,2)</f>
        <v>0</v>
      </c>
      <c r="BL119" s="18" t="s">
        <v>231</v>
      </c>
      <c r="BM119" s="230" t="s">
        <v>1144</v>
      </c>
    </row>
    <row r="120" spans="1:65" s="2" customFormat="1" ht="16.5" customHeight="1">
      <c r="A120" s="39"/>
      <c r="B120" s="40"/>
      <c r="C120" s="219" t="s">
        <v>340</v>
      </c>
      <c r="D120" s="219" t="s">
        <v>137</v>
      </c>
      <c r="E120" s="220" t="s">
        <v>1145</v>
      </c>
      <c r="F120" s="221" t="s">
        <v>1146</v>
      </c>
      <c r="G120" s="222" t="s">
        <v>343</v>
      </c>
      <c r="H120" s="223">
        <v>5</v>
      </c>
      <c r="I120" s="224"/>
      <c r="J120" s="225">
        <f>ROUND(I120*H120,2)</f>
        <v>0</v>
      </c>
      <c r="K120" s="221" t="s">
        <v>31</v>
      </c>
      <c r="L120" s="45"/>
      <c r="M120" s="226" t="s">
        <v>31</v>
      </c>
      <c r="N120" s="227" t="s">
        <v>50</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231</v>
      </c>
      <c r="AT120" s="230" t="s">
        <v>137</v>
      </c>
      <c r="AU120" s="230" t="s">
        <v>89</v>
      </c>
      <c r="AY120" s="18" t="s">
        <v>135</v>
      </c>
      <c r="BE120" s="231">
        <f>IF(N120="základní",J120,0)</f>
        <v>0</v>
      </c>
      <c r="BF120" s="231">
        <f>IF(N120="snížená",J120,0)</f>
        <v>0</v>
      </c>
      <c r="BG120" s="231">
        <f>IF(N120="zákl. přenesená",J120,0)</f>
        <v>0</v>
      </c>
      <c r="BH120" s="231">
        <f>IF(N120="sníž. přenesená",J120,0)</f>
        <v>0</v>
      </c>
      <c r="BI120" s="231">
        <f>IF(N120="nulová",J120,0)</f>
        <v>0</v>
      </c>
      <c r="BJ120" s="18" t="s">
        <v>87</v>
      </c>
      <c r="BK120" s="231">
        <f>ROUND(I120*H120,2)</f>
        <v>0</v>
      </c>
      <c r="BL120" s="18" t="s">
        <v>231</v>
      </c>
      <c r="BM120" s="230" t="s">
        <v>1147</v>
      </c>
    </row>
    <row r="121" spans="1:65" s="2" customFormat="1" ht="16.5" customHeight="1">
      <c r="A121" s="39"/>
      <c r="B121" s="40"/>
      <c r="C121" s="219" t="s">
        <v>347</v>
      </c>
      <c r="D121" s="219" t="s">
        <v>137</v>
      </c>
      <c r="E121" s="220" t="s">
        <v>1148</v>
      </c>
      <c r="F121" s="221" t="s">
        <v>1149</v>
      </c>
      <c r="G121" s="222" t="s">
        <v>343</v>
      </c>
      <c r="H121" s="223">
        <v>1.26</v>
      </c>
      <c r="I121" s="224"/>
      <c r="J121" s="225">
        <f>ROUND(I121*H121,2)</f>
        <v>0</v>
      </c>
      <c r="K121" s="221" t="s">
        <v>31</v>
      </c>
      <c r="L121" s="45"/>
      <c r="M121" s="226" t="s">
        <v>31</v>
      </c>
      <c r="N121" s="227" t="s">
        <v>50</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231</v>
      </c>
      <c r="AT121" s="230" t="s">
        <v>137</v>
      </c>
      <c r="AU121" s="230" t="s">
        <v>89</v>
      </c>
      <c r="AY121" s="18" t="s">
        <v>135</v>
      </c>
      <c r="BE121" s="231">
        <f>IF(N121="základní",J121,0)</f>
        <v>0</v>
      </c>
      <c r="BF121" s="231">
        <f>IF(N121="snížená",J121,0)</f>
        <v>0</v>
      </c>
      <c r="BG121" s="231">
        <f>IF(N121="zákl. přenesená",J121,0)</f>
        <v>0</v>
      </c>
      <c r="BH121" s="231">
        <f>IF(N121="sníž. přenesená",J121,0)</f>
        <v>0</v>
      </c>
      <c r="BI121" s="231">
        <f>IF(N121="nulová",J121,0)</f>
        <v>0</v>
      </c>
      <c r="BJ121" s="18" t="s">
        <v>87</v>
      </c>
      <c r="BK121" s="231">
        <f>ROUND(I121*H121,2)</f>
        <v>0</v>
      </c>
      <c r="BL121" s="18" t="s">
        <v>231</v>
      </c>
      <c r="BM121" s="230" t="s">
        <v>1150</v>
      </c>
    </row>
    <row r="122" spans="1:65" s="2" customFormat="1" ht="16.5" customHeight="1">
      <c r="A122" s="39"/>
      <c r="B122" s="40"/>
      <c r="C122" s="219" t="s">
        <v>353</v>
      </c>
      <c r="D122" s="219" t="s">
        <v>137</v>
      </c>
      <c r="E122" s="220" t="s">
        <v>1151</v>
      </c>
      <c r="F122" s="221" t="s">
        <v>1152</v>
      </c>
      <c r="G122" s="222" t="s">
        <v>343</v>
      </c>
      <c r="H122" s="223">
        <v>0.45</v>
      </c>
      <c r="I122" s="224"/>
      <c r="J122" s="225">
        <f>ROUND(I122*H122,2)</f>
        <v>0</v>
      </c>
      <c r="K122" s="221" t="s">
        <v>31</v>
      </c>
      <c r="L122" s="45"/>
      <c r="M122" s="226" t="s">
        <v>31</v>
      </c>
      <c r="N122" s="227" t="s">
        <v>50</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231</v>
      </c>
      <c r="AT122" s="230" t="s">
        <v>137</v>
      </c>
      <c r="AU122" s="230" t="s">
        <v>89</v>
      </c>
      <c r="AY122" s="18" t="s">
        <v>135</v>
      </c>
      <c r="BE122" s="231">
        <f>IF(N122="základní",J122,0)</f>
        <v>0</v>
      </c>
      <c r="BF122" s="231">
        <f>IF(N122="snížená",J122,0)</f>
        <v>0</v>
      </c>
      <c r="BG122" s="231">
        <f>IF(N122="zákl. přenesená",J122,0)</f>
        <v>0</v>
      </c>
      <c r="BH122" s="231">
        <f>IF(N122="sníž. přenesená",J122,0)</f>
        <v>0</v>
      </c>
      <c r="BI122" s="231">
        <f>IF(N122="nulová",J122,0)</f>
        <v>0</v>
      </c>
      <c r="BJ122" s="18" t="s">
        <v>87</v>
      </c>
      <c r="BK122" s="231">
        <f>ROUND(I122*H122,2)</f>
        <v>0</v>
      </c>
      <c r="BL122" s="18" t="s">
        <v>231</v>
      </c>
      <c r="BM122" s="230" t="s">
        <v>1153</v>
      </c>
    </row>
    <row r="123" spans="1:65" s="2" customFormat="1" ht="16.5" customHeight="1">
      <c r="A123" s="39"/>
      <c r="B123" s="40"/>
      <c r="C123" s="219" t="s">
        <v>357</v>
      </c>
      <c r="D123" s="219" t="s">
        <v>137</v>
      </c>
      <c r="E123" s="220" t="s">
        <v>1154</v>
      </c>
      <c r="F123" s="221" t="s">
        <v>1155</v>
      </c>
      <c r="G123" s="222" t="s">
        <v>152</v>
      </c>
      <c r="H123" s="223">
        <v>21.11</v>
      </c>
      <c r="I123" s="224"/>
      <c r="J123" s="225">
        <f>ROUND(I123*H123,2)</f>
        <v>0</v>
      </c>
      <c r="K123" s="221" t="s">
        <v>31</v>
      </c>
      <c r="L123" s="45"/>
      <c r="M123" s="226" t="s">
        <v>31</v>
      </c>
      <c r="N123" s="227" t="s">
        <v>50</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231</v>
      </c>
      <c r="AT123" s="230" t="s">
        <v>137</v>
      </c>
      <c r="AU123" s="230" t="s">
        <v>89</v>
      </c>
      <c r="AY123" s="18" t="s">
        <v>135</v>
      </c>
      <c r="BE123" s="231">
        <f>IF(N123="základní",J123,0)</f>
        <v>0</v>
      </c>
      <c r="BF123" s="231">
        <f>IF(N123="snížená",J123,0)</f>
        <v>0</v>
      </c>
      <c r="BG123" s="231">
        <f>IF(N123="zákl. přenesená",J123,0)</f>
        <v>0</v>
      </c>
      <c r="BH123" s="231">
        <f>IF(N123="sníž. přenesená",J123,0)</f>
        <v>0</v>
      </c>
      <c r="BI123" s="231">
        <f>IF(N123="nulová",J123,0)</f>
        <v>0</v>
      </c>
      <c r="BJ123" s="18" t="s">
        <v>87</v>
      </c>
      <c r="BK123" s="231">
        <f>ROUND(I123*H123,2)</f>
        <v>0</v>
      </c>
      <c r="BL123" s="18" t="s">
        <v>231</v>
      </c>
      <c r="BM123" s="230" t="s">
        <v>1156</v>
      </c>
    </row>
    <row r="124" spans="1:65" s="2" customFormat="1" ht="16.5" customHeight="1">
      <c r="A124" s="39"/>
      <c r="B124" s="40"/>
      <c r="C124" s="219" t="s">
        <v>361</v>
      </c>
      <c r="D124" s="219" t="s">
        <v>137</v>
      </c>
      <c r="E124" s="220" t="s">
        <v>1157</v>
      </c>
      <c r="F124" s="221" t="s">
        <v>1158</v>
      </c>
      <c r="G124" s="222" t="s">
        <v>1159</v>
      </c>
      <c r="H124" s="223">
        <v>189.99</v>
      </c>
      <c r="I124" s="224"/>
      <c r="J124" s="225">
        <f>ROUND(I124*H124,2)</f>
        <v>0</v>
      </c>
      <c r="K124" s="221" t="s">
        <v>31</v>
      </c>
      <c r="L124" s="45"/>
      <c r="M124" s="226" t="s">
        <v>31</v>
      </c>
      <c r="N124" s="227" t="s">
        <v>50</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231</v>
      </c>
      <c r="AT124" s="230" t="s">
        <v>137</v>
      </c>
      <c r="AU124" s="230" t="s">
        <v>89</v>
      </c>
      <c r="AY124" s="18" t="s">
        <v>135</v>
      </c>
      <c r="BE124" s="231">
        <f>IF(N124="základní",J124,0)</f>
        <v>0</v>
      </c>
      <c r="BF124" s="231">
        <f>IF(N124="snížená",J124,0)</f>
        <v>0</v>
      </c>
      <c r="BG124" s="231">
        <f>IF(N124="zákl. přenesená",J124,0)</f>
        <v>0</v>
      </c>
      <c r="BH124" s="231">
        <f>IF(N124="sníž. přenesená",J124,0)</f>
        <v>0</v>
      </c>
      <c r="BI124" s="231">
        <f>IF(N124="nulová",J124,0)</f>
        <v>0</v>
      </c>
      <c r="BJ124" s="18" t="s">
        <v>87</v>
      </c>
      <c r="BK124" s="231">
        <f>ROUND(I124*H124,2)</f>
        <v>0</v>
      </c>
      <c r="BL124" s="18" t="s">
        <v>231</v>
      </c>
      <c r="BM124" s="230" t="s">
        <v>1160</v>
      </c>
    </row>
    <row r="125" spans="1:65" s="2" customFormat="1" ht="16.5" customHeight="1">
      <c r="A125" s="39"/>
      <c r="B125" s="40"/>
      <c r="C125" s="219" t="s">
        <v>365</v>
      </c>
      <c r="D125" s="219" t="s">
        <v>137</v>
      </c>
      <c r="E125" s="220" t="s">
        <v>1161</v>
      </c>
      <c r="F125" s="221" t="s">
        <v>1162</v>
      </c>
      <c r="G125" s="222" t="s">
        <v>140</v>
      </c>
      <c r="H125" s="223">
        <v>10.5</v>
      </c>
      <c r="I125" s="224"/>
      <c r="J125" s="225">
        <f>ROUND(I125*H125,2)</f>
        <v>0</v>
      </c>
      <c r="K125" s="221" t="s">
        <v>31</v>
      </c>
      <c r="L125" s="45"/>
      <c r="M125" s="226" t="s">
        <v>31</v>
      </c>
      <c r="N125" s="227" t="s">
        <v>50</v>
      </c>
      <c r="O125" s="85"/>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231</v>
      </c>
      <c r="AT125" s="230" t="s">
        <v>137</v>
      </c>
      <c r="AU125" s="230" t="s">
        <v>89</v>
      </c>
      <c r="AY125" s="18" t="s">
        <v>135</v>
      </c>
      <c r="BE125" s="231">
        <f>IF(N125="základní",J125,0)</f>
        <v>0</v>
      </c>
      <c r="BF125" s="231">
        <f>IF(N125="snížená",J125,0)</f>
        <v>0</v>
      </c>
      <c r="BG125" s="231">
        <f>IF(N125="zákl. přenesená",J125,0)</f>
        <v>0</v>
      </c>
      <c r="BH125" s="231">
        <f>IF(N125="sníž. přenesená",J125,0)</f>
        <v>0</v>
      </c>
      <c r="BI125" s="231">
        <f>IF(N125="nulová",J125,0)</f>
        <v>0</v>
      </c>
      <c r="BJ125" s="18" t="s">
        <v>87</v>
      </c>
      <c r="BK125" s="231">
        <f>ROUND(I125*H125,2)</f>
        <v>0</v>
      </c>
      <c r="BL125" s="18" t="s">
        <v>231</v>
      </c>
      <c r="BM125" s="230" t="s">
        <v>1163</v>
      </c>
    </row>
    <row r="126" spans="1:65" s="2" customFormat="1" ht="16.5" customHeight="1">
      <c r="A126" s="39"/>
      <c r="B126" s="40"/>
      <c r="C126" s="219" t="s">
        <v>369</v>
      </c>
      <c r="D126" s="219" t="s">
        <v>137</v>
      </c>
      <c r="E126" s="220" t="s">
        <v>1164</v>
      </c>
      <c r="F126" s="221" t="s">
        <v>1165</v>
      </c>
      <c r="G126" s="222" t="s">
        <v>140</v>
      </c>
      <c r="H126" s="223">
        <v>4.4</v>
      </c>
      <c r="I126" s="224"/>
      <c r="J126" s="225">
        <f>ROUND(I126*H126,2)</f>
        <v>0</v>
      </c>
      <c r="K126" s="221" t="s">
        <v>31</v>
      </c>
      <c r="L126" s="45"/>
      <c r="M126" s="226" t="s">
        <v>31</v>
      </c>
      <c r="N126" s="227" t="s">
        <v>50</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231</v>
      </c>
      <c r="AT126" s="230" t="s">
        <v>137</v>
      </c>
      <c r="AU126" s="230" t="s">
        <v>89</v>
      </c>
      <c r="AY126" s="18" t="s">
        <v>135</v>
      </c>
      <c r="BE126" s="231">
        <f>IF(N126="základní",J126,0)</f>
        <v>0</v>
      </c>
      <c r="BF126" s="231">
        <f>IF(N126="snížená",J126,0)</f>
        <v>0</v>
      </c>
      <c r="BG126" s="231">
        <f>IF(N126="zákl. přenesená",J126,0)</f>
        <v>0</v>
      </c>
      <c r="BH126" s="231">
        <f>IF(N126="sníž. přenesená",J126,0)</f>
        <v>0</v>
      </c>
      <c r="BI126" s="231">
        <f>IF(N126="nulová",J126,0)</f>
        <v>0</v>
      </c>
      <c r="BJ126" s="18" t="s">
        <v>87</v>
      </c>
      <c r="BK126" s="231">
        <f>ROUND(I126*H126,2)</f>
        <v>0</v>
      </c>
      <c r="BL126" s="18" t="s">
        <v>231</v>
      </c>
      <c r="BM126" s="230" t="s">
        <v>1166</v>
      </c>
    </row>
    <row r="127" spans="1:65" s="2" customFormat="1" ht="16.5" customHeight="1">
      <c r="A127" s="39"/>
      <c r="B127" s="40"/>
      <c r="C127" s="219" t="s">
        <v>373</v>
      </c>
      <c r="D127" s="219" t="s">
        <v>137</v>
      </c>
      <c r="E127" s="220" t="s">
        <v>1167</v>
      </c>
      <c r="F127" s="221" t="s">
        <v>1168</v>
      </c>
      <c r="G127" s="222" t="s">
        <v>140</v>
      </c>
      <c r="H127" s="223">
        <v>56.35</v>
      </c>
      <c r="I127" s="224"/>
      <c r="J127" s="225">
        <f>ROUND(I127*H127,2)</f>
        <v>0</v>
      </c>
      <c r="K127" s="221" t="s">
        <v>31</v>
      </c>
      <c r="L127" s="45"/>
      <c r="M127" s="226" t="s">
        <v>31</v>
      </c>
      <c r="N127" s="227" t="s">
        <v>50</v>
      </c>
      <c r="O127" s="85"/>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231</v>
      </c>
      <c r="AT127" s="230" t="s">
        <v>137</v>
      </c>
      <c r="AU127" s="230" t="s">
        <v>89</v>
      </c>
      <c r="AY127" s="18" t="s">
        <v>135</v>
      </c>
      <c r="BE127" s="231">
        <f>IF(N127="základní",J127,0)</f>
        <v>0</v>
      </c>
      <c r="BF127" s="231">
        <f>IF(N127="snížená",J127,0)</f>
        <v>0</v>
      </c>
      <c r="BG127" s="231">
        <f>IF(N127="zákl. přenesená",J127,0)</f>
        <v>0</v>
      </c>
      <c r="BH127" s="231">
        <f>IF(N127="sníž. přenesená",J127,0)</f>
        <v>0</v>
      </c>
      <c r="BI127" s="231">
        <f>IF(N127="nulová",J127,0)</f>
        <v>0</v>
      </c>
      <c r="BJ127" s="18" t="s">
        <v>87</v>
      </c>
      <c r="BK127" s="231">
        <f>ROUND(I127*H127,2)</f>
        <v>0</v>
      </c>
      <c r="BL127" s="18" t="s">
        <v>231</v>
      </c>
      <c r="BM127" s="230" t="s">
        <v>1169</v>
      </c>
    </row>
    <row r="128" spans="1:65" s="2" customFormat="1" ht="16.5" customHeight="1">
      <c r="A128" s="39"/>
      <c r="B128" s="40"/>
      <c r="C128" s="219" t="s">
        <v>378</v>
      </c>
      <c r="D128" s="219" t="s">
        <v>137</v>
      </c>
      <c r="E128" s="220" t="s">
        <v>1170</v>
      </c>
      <c r="F128" s="221" t="s">
        <v>1171</v>
      </c>
      <c r="G128" s="222" t="s">
        <v>140</v>
      </c>
      <c r="H128" s="223">
        <v>6</v>
      </c>
      <c r="I128" s="224"/>
      <c r="J128" s="225">
        <f>ROUND(I128*H128,2)</f>
        <v>0</v>
      </c>
      <c r="K128" s="221" t="s">
        <v>31</v>
      </c>
      <c r="L128" s="45"/>
      <c r="M128" s="226" t="s">
        <v>31</v>
      </c>
      <c r="N128" s="227" t="s">
        <v>50</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231</v>
      </c>
      <c r="AT128" s="230" t="s">
        <v>137</v>
      </c>
      <c r="AU128" s="230" t="s">
        <v>89</v>
      </c>
      <c r="AY128" s="18" t="s">
        <v>135</v>
      </c>
      <c r="BE128" s="231">
        <f>IF(N128="základní",J128,0)</f>
        <v>0</v>
      </c>
      <c r="BF128" s="231">
        <f>IF(N128="snížená",J128,0)</f>
        <v>0</v>
      </c>
      <c r="BG128" s="231">
        <f>IF(N128="zákl. přenesená",J128,0)</f>
        <v>0</v>
      </c>
      <c r="BH128" s="231">
        <f>IF(N128="sníž. přenesená",J128,0)</f>
        <v>0</v>
      </c>
      <c r="BI128" s="231">
        <f>IF(N128="nulová",J128,0)</f>
        <v>0</v>
      </c>
      <c r="BJ128" s="18" t="s">
        <v>87</v>
      </c>
      <c r="BK128" s="231">
        <f>ROUND(I128*H128,2)</f>
        <v>0</v>
      </c>
      <c r="BL128" s="18" t="s">
        <v>231</v>
      </c>
      <c r="BM128" s="230" t="s">
        <v>1172</v>
      </c>
    </row>
    <row r="129" spans="1:65" s="2" customFormat="1" ht="16.5" customHeight="1">
      <c r="A129" s="39"/>
      <c r="B129" s="40"/>
      <c r="C129" s="219" t="s">
        <v>283</v>
      </c>
      <c r="D129" s="219" t="s">
        <v>137</v>
      </c>
      <c r="E129" s="220" t="s">
        <v>1173</v>
      </c>
      <c r="F129" s="221" t="s">
        <v>1174</v>
      </c>
      <c r="G129" s="222" t="s">
        <v>916</v>
      </c>
      <c r="H129" s="223">
        <v>0.15</v>
      </c>
      <c r="I129" s="224"/>
      <c r="J129" s="225">
        <f>ROUND(I129*H129,2)</f>
        <v>0</v>
      </c>
      <c r="K129" s="221" t="s">
        <v>31</v>
      </c>
      <c r="L129" s="45"/>
      <c r="M129" s="226" t="s">
        <v>31</v>
      </c>
      <c r="N129" s="227" t="s">
        <v>50</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231</v>
      </c>
      <c r="AT129" s="230" t="s">
        <v>137</v>
      </c>
      <c r="AU129" s="230" t="s">
        <v>89</v>
      </c>
      <c r="AY129" s="18" t="s">
        <v>135</v>
      </c>
      <c r="BE129" s="231">
        <f>IF(N129="základní",J129,0)</f>
        <v>0</v>
      </c>
      <c r="BF129" s="231">
        <f>IF(N129="snížená",J129,0)</f>
        <v>0</v>
      </c>
      <c r="BG129" s="231">
        <f>IF(N129="zákl. přenesená",J129,0)</f>
        <v>0</v>
      </c>
      <c r="BH129" s="231">
        <f>IF(N129="sníž. přenesená",J129,0)</f>
        <v>0</v>
      </c>
      <c r="BI129" s="231">
        <f>IF(N129="nulová",J129,0)</f>
        <v>0</v>
      </c>
      <c r="BJ129" s="18" t="s">
        <v>87</v>
      </c>
      <c r="BK129" s="231">
        <f>ROUND(I129*H129,2)</f>
        <v>0</v>
      </c>
      <c r="BL129" s="18" t="s">
        <v>231</v>
      </c>
      <c r="BM129" s="230" t="s">
        <v>1175</v>
      </c>
    </row>
    <row r="130" spans="1:65" s="2" customFormat="1" ht="16.5" customHeight="1">
      <c r="A130" s="39"/>
      <c r="B130" s="40"/>
      <c r="C130" s="219" t="s">
        <v>386</v>
      </c>
      <c r="D130" s="219" t="s">
        <v>137</v>
      </c>
      <c r="E130" s="220" t="s">
        <v>1176</v>
      </c>
      <c r="F130" s="221" t="s">
        <v>1177</v>
      </c>
      <c r="G130" s="222" t="s">
        <v>188</v>
      </c>
      <c r="H130" s="223">
        <v>38</v>
      </c>
      <c r="I130" s="224"/>
      <c r="J130" s="225">
        <f>ROUND(I130*H130,2)</f>
        <v>0</v>
      </c>
      <c r="K130" s="221" t="s">
        <v>31</v>
      </c>
      <c r="L130" s="45"/>
      <c r="M130" s="226" t="s">
        <v>31</v>
      </c>
      <c r="N130" s="227" t="s">
        <v>50</v>
      </c>
      <c r="O130" s="85"/>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231</v>
      </c>
      <c r="AT130" s="230" t="s">
        <v>137</v>
      </c>
      <c r="AU130" s="230" t="s">
        <v>89</v>
      </c>
      <c r="AY130" s="18" t="s">
        <v>135</v>
      </c>
      <c r="BE130" s="231">
        <f>IF(N130="základní",J130,0)</f>
        <v>0</v>
      </c>
      <c r="BF130" s="231">
        <f>IF(N130="snížená",J130,0)</f>
        <v>0</v>
      </c>
      <c r="BG130" s="231">
        <f>IF(N130="zákl. přenesená",J130,0)</f>
        <v>0</v>
      </c>
      <c r="BH130" s="231">
        <f>IF(N130="sníž. přenesená",J130,0)</f>
        <v>0</v>
      </c>
      <c r="BI130" s="231">
        <f>IF(N130="nulová",J130,0)</f>
        <v>0</v>
      </c>
      <c r="BJ130" s="18" t="s">
        <v>87</v>
      </c>
      <c r="BK130" s="231">
        <f>ROUND(I130*H130,2)</f>
        <v>0</v>
      </c>
      <c r="BL130" s="18" t="s">
        <v>231</v>
      </c>
      <c r="BM130" s="230" t="s">
        <v>1178</v>
      </c>
    </row>
    <row r="131" spans="1:65" s="2" customFormat="1" ht="16.5" customHeight="1">
      <c r="A131" s="39"/>
      <c r="B131" s="40"/>
      <c r="C131" s="219" t="s">
        <v>392</v>
      </c>
      <c r="D131" s="219" t="s">
        <v>137</v>
      </c>
      <c r="E131" s="220" t="s">
        <v>1179</v>
      </c>
      <c r="F131" s="221" t="s">
        <v>1180</v>
      </c>
      <c r="G131" s="222" t="s">
        <v>350</v>
      </c>
      <c r="H131" s="223">
        <v>1</v>
      </c>
      <c r="I131" s="224"/>
      <c r="J131" s="225">
        <f>ROUND(I131*H131,2)</f>
        <v>0</v>
      </c>
      <c r="K131" s="221" t="s">
        <v>31</v>
      </c>
      <c r="L131" s="45"/>
      <c r="M131" s="226" t="s">
        <v>31</v>
      </c>
      <c r="N131" s="227" t="s">
        <v>50</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231</v>
      </c>
      <c r="AT131" s="230" t="s">
        <v>137</v>
      </c>
      <c r="AU131" s="230" t="s">
        <v>89</v>
      </c>
      <c r="AY131" s="18" t="s">
        <v>135</v>
      </c>
      <c r="BE131" s="231">
        <f>IF(N131="základní",J131,0)</f>
        <v>0</v>
      </c>
      <c r="BF131" s="231">
        <f>IF(N131="snížená",J131,0)</f>
        <v>0</v>
      </c>
      <c r="BG131" s="231">
        <f>IF(N131="zákl. přenesená",J131,0)</f>
        <v>0</v>
      </c>
      <c r="BH131" s="231">
        <f>IF(N131="sníž. přenesená",J131,0)</f>
        <v>0</v>
      </c>
      <c r="BI131" s="231">
        <f>IF(N131="nulová",J131,0)</f>
        <v>0</v>
      </c>
      <c r="BJ131" s="18" t="s">
        <v>87</v>
      </c>
      <c r="BK131" s="231">
        <f>ROUND(I131*H131,2)</f>
        <v>0</v>
      </c>
      <c r="BL131" s="18" t="s">
        <v>231</v>
      </c>
      <c r="BM131" s="230" t="s">
        <v>1181</v>
      </c>
    </row>
    <row r="132" spans="1:63" s="12" customFormat="1" ht="22.8" customHeight="1">
      <c r="A132" s="12"/>
      <c r="B132" s="203"/>
      <c r="C132" s="204"/>
      <c r="D132" s="205" t="s">
        <v>78</v>
      </c>
      <c r="E132" s="217" t="s">
        <v>906</v>
      </c>
      <c r="F132" s="217" t="s">
        <v>1182</v>
      </c>
      <c r="G132" s="204"/>
      <c r="H132" s="204"/>
      <c r="I132" s="207"/>
      <c r="J132" s="218">
        <f>BK132</f>
        <v>0</v>
      </c>
      <c r="K132" s="204"/>
      <c r="L132" s="209"/>
      <c r="M132" s="210"/>
      <c r="N132" s="211"/>
      <c r="O132" s="211"/>
      <c r="P132" s="212">
        <f>SUM(P133:P148)</f>
        <v>0</v>
      </c>
      <c r="Q132" s="211"/>
      <c r="R132" s="212">
        <f>SUM(R133:R148)</f>
        <v>0.53555</v>
      </c>
      <c r="S132" s="211"/>
      <c r="T132" s="213">
        <f>SUM(T133:T148)</f>
        <v>0</v>
      </c>
      <c r="U132" s="12"/>
      <c r="V132" s="12"/>
      <c r="W132" s="12"/>
      <c r="X132" s="12"/>
      <c r="Y132" s="12"/>
      <c r="Z132" s="12"/>
      <c r="AA132" s="12"/>
      <c r="AB132" s="12"/>
      <c r="AC132" s="12"/>
      <c r="AD132" s="12"/>
      <c r="AE132" s="12"/>
      <c r="AR132" s="214" t="s">
        <v>89</v>
      </c>
      <c r="AT132" s="215" t="s">
        <v>78</v>
      </c>
      <c r="AU132" s="215" t="s">
        <v>87</v>
      </c>
      <c r="AY132" s="214" t="s">
        <v>135</v>
      </c>
      <c r="BK132" s="216">
        <f>SUM(BK133:BK148)</f>
        <v>0</v>
      </c>
    </row>
    <row r="133" spans="1:65" s="2" customFormat="1" ht="16.5" customHeight="1">
      <c r="A133" s="39"/>
      <c r="B133" s="40"/>
      <c r="C133" s="219" t="s">
        <v>401</v>
      </c>
      <c r="D133" s="219" t="s">
        <v>137</v>
      </c>
      <c r="E133" s="220" t="s">
        <v>1183</v>
      </c>
      <c r="F133" s="221" t="s">
        <v>1184</v>
      </c>
      <c r="G133" s="222" t="s">
        <v>343</v>
      </c>
      <c r="H133" s="223">
        <v>146</v>
      </c>
      <c r="I133" s="224"/>
      <c r="J133" s="225">
        <f>ROUND(I133*H133,2)</f>
        <v>0</v>
      </c>
      <c r="K133" s="221" t="s">
        <v>31</v>
      </c>
      <c r="L133" s="45"/>
      <c r="M133" s="226" t="s">
        <v>31</v>
      </c>
      <c r="N133" s="227" t="s">
        <v>50</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231</v>
      </c>
      <c r="AT133" s="230" t="s">
        <v>137</v>
      </c>
      <c r="AU133" s="230" t="s">
        <v>89</v>
      </c>
      <c r="AY133" s="18" t="s">
        <v>135</v>
      </c>
      <c r="BE133" s="231">
        <f>IF(N133="základní",J133,0)</f>
        <v>0</v>
      </c>
      <c r="BF133" s="231">
        <f>IF(N133="snížená",J133,0)</f>
        <v>0</v>
      </c>
      <c r="BG133" s="231">
        <f>IF(N133="zákl. přenesená",J133,0)</f>
        <v>0</v>
      </c>
      <c r="BH133" s="231">
        <f>IF(N133="sníž. přenesená",J133,0)</f>
        <v>0</v>
      </c>
      <c r="BI133" s="231">
        <f>IF(N133="nulová",J133,0)</f>
        <v>0</v>
      </c>
      <c r="BJ133" s="18" t="s">
        <v>87</v>
      </c>
      <c r="BK133" s="231">
        <f>ROUND(I133*H133,2)</f>
        <v>0</v>
      </c>
      <c r="BL133" s="18" t="s">
        <v>231</v>
      </c>
      <c r="BM133" s="230" t="s">
        <v>1185</v>
      </c>
    </row>
    <row r="134" spans="1:65" s="2" customFormat="1" ht="16.5" customHeight="1">
      <c r="A134" s="39"/>
      <c r="B134" s="40"/>
      <c r="C134" s="268" t="s">
        <v>405</v>
      </c>
      <c r="D134" s="268" t="s">
        <v>185</v>
      </c>
      <c r="E134" s="269" t="s">
        <v>1186</v>
      </c>
      <c r="F134" s="270" t="s">
        <v>1187</v>
      </c>
      <c r="G134" s="271" t="s">
        <v>343</v>
      </c>
      <c r="H134" s="272">
        <v>165</v>
      </c>
      <c r="I134" s="273"/>
      <c r="J134" s="274">
        <f>ROUND(I134*H134,2)</f>
        <v>0</v>
      </c>
      <c r="K134" s="270" t="s">
        <v>31</v>
      </c>
      <c r="L134" s="275"/>
      <c r="M134" s="276" t="s">
        <v>31</v>
      </c>
      <c r="N134" s="277" t="s">
        <v>50</v>
      </c>
      <c r="O134" s="85"/>
      <c r="P134" s="228">
        <f>O134*H134</f>
        <v>0</v>
      </c>
      <c r="Q134" s="228">
        <v>0.00275</v>
      </c>
      <c r="R134" s="228">
        <f>Q134*H134</f>
        <v>0.45375</v>
      </c>
      <c r="S134" s="228">
        <v>0</v>
      </c>
      <c r="T134" s="229">
        <f>S134*H134</f>
        <v>0</v>
      </c>
      <c r="U134" s="39"/>
      <c r="V134" s="39"/>
      <c r="W134" s="39"/>
      <c r="X134" s="39"/>
      <c r="Y134" s="39"/>
      <c r="Z134" s="39"/>
      <c r="AA134" s="39"/>
      <c r="AB134" s="39"/>
      <c r="AC134" s="39"/>
      <c r="AD134" s="39"/>
      <c r="AE134" s="39"/>
      <c r="AR134" s="230" t="s">
        <v>331</v>
      </c>
      <c r="AT134" s="230" t="s">
        <v>185</v>
      </c>
      <c r="AU134" s="230" t="s">
        <v>89</v>
      </c>
      <c r="AY134" s="18" t="s">
        <v>135</v>
      </c>
      <c r="BE134" s="231">
        <f>IF(N134="základní",J134,0)</f>
        <v>0</v>
      </c>
      <c r="BF134" s="231">
        <f>IF(N134="snížená",J134,0)</f>
        <v>0</v>
      </c>
      <c r="BG134" s="231">
        <f>IF(N134="zákl. přenesená",J134,0)</f>
        <v>0</v>
      </c>
      <c r="BH134" s="231">
        <f>IF(N134="sníž. přenesená",J134,0)</f>
        <v>0</v>
      </c>
      <c r="BI134" s="231">
        <f>IF(N134="nulová",J134,0)</f>
        <v>0</v>
      </c>
      <c r="BJ134" s="18" t="s">
        <v>87</v>
      </c>
      <c r="BK134" s="231">
        <f>ROUND(I134*H134,2)</f>
        <v>0</v>
      </c>
      <c r="BL134" s="18" t="s">
        <v>231</v>
      </c>
      <c r="BM134" s="230" t="s">
        <v>1188</v>
      </c>
    </row>
    <row r="135" spans="1:65" s="2" customFormat="1" ht="16.5" customHeight="1">
      <c r="A135" s="39"/>
      <c r="B135" s="40"/>
      <c r="C135" s="268" t="s">
        <v>408</v>
      </c>
      <c r="D135" s="268" t="s">
        <v>185</v>
      </c>
      <c r="E135" s="269" t="s">
        <v>1189</v>
      </c>
      <c r="F135" s="270" t="s">
        <v>1190</v>
      </c>
      <c r="G135" s="271" t="s">
        <v>343</v>
      </c>
      <c r="H135" s="272">
        <v>20</v>
      </c>
      <c r="I135" s="273"/>
      <c r="J135" s="274">
        <f>ROUND(I135*H135,2)</f>
        <v>0</v>
      </c>
      <c r="K135" s="270" t="s">
        <v>141</v>
      </c>
      <c r="L135" s="275"/>
      <c r="M135" s="276" t="s">
        <v>31</v>
      </c>
      <c r="N135" s="277" t="s">
        <v>50</v>
      </c>
      <c r="O135" s="85"/>
      <c r="P135" s="228">
        <f>O135*H135</f>
        <v>0</v>
      </c>
      <c r="Q135" s="228">
        <v>0.00207</v>
      </c>
      <c r="R135" s="228">
        <f>Q135*H135</f>
        <v>0.04139999999999999</v>
      </c>
      <c r="S135" s="228">
        <v>0</v>
      </c>
      <c r="T135" s="229">
        <f>S135*H135</f>
        <v>0</v>
      </c>
      <c r="U135" s="39"/>
      <c r="V135" s="39"/>
      <c r="W135" s="39"/>
      <c r="X135" s="39"/>
      <c r="Y135" s="39"/>
      <c r="Z135" s="39"/>
      <c r="AA135" s="39"/>
      <c r="AB135" s="39"/>
      <c r="AC135" s="39"/>
      <c r="AD135" s="39"/>
      <c r="AE135" s="39"/>
      <c r="AR135" s="230" t="s">
        <v>331</v>
      </c>
      <c r="AT135" s="230" t="s">
        <v>185</v>
      </c>
      <c r="AU135" s="230" t="s">
        <v>89</v>
      </c>
      <c r="AY135" s="18" t="s">
        <v>135</v>
      </c>
      <c r="BE135" s="231">
        <f>IF(N135="základní",J135,0)</f>
        <v>0</v>
      </c>
      <c r="BF135" s="231">
        <f>IF(N135="snížená",J135,0)</f>
        <v>0</v>
      </c>
      <c r="BG135" s="231">
        <f>IF(N135="zákl. přenesená",J135,0)</f>
        <v>0</v>
      </c>
      <c r="BH135" s="231">
        <f>IF(N135="sníž. přenesená",J135,0)</f>
        <v>0</v>
      </c>
      <c r="BI135" s="231">
        <f>IF(N135="nulová",J135,0)</f>
        <v>0</v>
      </c>
      <c r="BJ135" s="18" t="s">
        <v>87</v>
      </c>
      <c r="BK135" s="231">
        <f>ROUND(I135*H135,2)</f>
        <v>0</v>
      </c>
      <c r="BL135" s="18" t="s">
        <v>231</v>
      </c>
      <c r="BM135" s="230" t="s">
        <v>1191</v>
      </c>
    </row>
    <row r="136" spans="1:65" s="2" customFormat="1" ht="16.5" customHeight="1">
      <c r="A136" s="39"/>
      <c r="B136" s="40"/>
      <c r="C136" s="219" t="s">
        <v>412</v>
      </c>
      <c r="D136" s="219" t="s">
        <v>137</v>
      </c>
      <c r="E136" s="220" t="s">
        <v>1192</v>
      </c>
      <c r="F136" s="221" t="s">
        <v>1193</v>
      </c>
      <c r="G136" s="222" t="s">
        <v>350</v>
      </c>
      <c r="H136" s="223">
        <v>2</v>
      </c>
      <c r="I136" s="224"/>
      <c r="J136" s="225">
        <f>ROUND(I136*H136,2)</f>
        <v>0</v>
      </c>
      <c r="K136" s="221" t="s">
        <v>31</v>
      </c>
      <c r="L136" s="45"/>
      <c r="M136" s="226" t="s">
        <v>31</v>
      </c>
      <c r="N136" s="227" t="s">
        <v>50</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231</v>
      </c>
      <c r="AT136" s="230" t="s">
        <v>137</v>
      </c>
      <c r="AU136" s="230" t="s">
        <v>89</v>
      </c>
      <c r="AY136" s="18" t="s">
        <v>135</v>
      </c>
      <c r="BE136" s="231">
        <f>IF(N136="základní",J136,0)</f>
        <v>0</v>
      </c>
      <c r="BF136" s="231">
        <f>IF(N136="snížená",J136,0)</f>
        <v>0</v>
      </c>
      <c r="BG136" s="231">
        <f>IF(N136="zákl. přenesená",J136,0)</f>
        <v>0</v>
      </c>
      <c r="BH136" s="231">
        <f>IF(N136="sníž. přenesená",J136,0)</f>
        <v>0</v>
      </c>
      <c r="BI136" s="231">
        <f>IF(N136="nulová",J136,0)</f>
        <v>0</v>
      </c>
      <c r="BJ136" s="18" t="s">
        <v>87</v>
      </c>
      <c r="BK136" s="231">
        <f>ROUND(I136*H136,2)</f>
        <v>0</v>
      </c>
      <c r="BL136" s="18" t="s">
        <v>231</v>
      </c>
      <c r="BM136" s="230" t="s">
        <v>1194</v>
      </c>
    </row>
    <row r="137" spans="1:65" s="2" customFormat="1" ht="16.5" customHeight="1">
      <c r="A137" s="39"/>
      <c r="B137" s="40"/>
      <c r="C137" s="219" t="s">
        <v>427</v>
      </c>
      <c r="D137" s="219" t="s">
        <v>137</v>
      </c>
      <c r="E137" s="220" t="s">
        <v>1195</v>
      </c>
      <c r="F137" s="221" t="s">
        <v>1196</v>
      </c>
      <c r="G137" s="222" t="s">
        <v>350</v>
      </c>
      <c r="H137" s="223">
        <v>2</v>
      </c>
      <c r="I137" s="224"/>
      <c r="J137" s="225">
        <f>ROUND(I137*H137,2)</f>
        <v>0</v>
      </c>
      <c r="K137" s="221" t="s">
        <v>31</v>
      </c>
      <c r="L137" s="45"/>
      <c r="M137" s="226" t="s">
        <v>31</v>
      </c>
      <c r="N137" s="227" t="s">
        <v>50</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231</v>
      </c>
      <c r="AT137" s="230" t="s">
        <v>137</v>
      </c>
      <c r="AU137" s="230" t="s">
        <v>89</v>
      </c>
      <c r="AY137" s="18" t="s">
        <v>135</v>
      </c>
      <c r="BE137" s="231">
        <f>IF(N137="základní",J137,0)</f>
        <v>0</v>
      </c>
      <c r="BF137" s="231">
        <f>IF(N137="snížená",J137,0)</f>
        <v>0</v>
      </c>
      <c r="BG137" s="231">
        <f>IF(N137="zákl. přenesená",J137,0)</f>
        <v>0</v>
      </c>
      <c r="BH137" s="231">
        <f>IF(N137="sníž. přenesená",J137,0)</f>
        <v>0</v>
      </c>
      <c r="BI137" s="231">
        <f>IF(N137="nulová",J137,0)</f>
        <v>0</v>
      </c>
      <c r="BJ137" s="18" t="s">
        <v>87</v>
      </c>
      <c r="BK137" s="231">
        <f>ROUND(I137*H137,2)</f>
        <v>0</v>
      </c>
      <c r="BL137" s="18" t="s">
        <v>231</v>
      </c>
      <c r="BM137" s="230" t="s">
        <v>1197</v>
      </c>
    </row>
    <row r="138" spans="1:65" s="2" customFormat="1" ht="16.5" customHeight="1">
      <c r="A138" s="39"/>
      <c r="B138" s="40"/>
      <c r="C138" s="219" t="s">
        <v>431</v>
      </c>
      <c r="D138" s="219" t="s">
        <v>137</v>
      </c>
      <c r="E138" s="220" t="s">
        <v>1198</v>
      </c>
      <c r="F138" s="221" t="s">
        <v>1199</v>
      </c>
      <c r="G138" s="222" t="s">
        <v>350</v>
      </c>
      <c r="H138" s="223">
        <v>2</v>
      </c>
      <c r="I138" s="224"/>
      <c r="J138" s="225">
        <f>ROUND(I138*H138,2)</f>
        <v>0</v>
      </c>
      <c r="K138" s="221" t="s">
        <v>31</v>
      </c>
      <c r="L138" s="45"/>
      <c r="M138" s="226" t="s">
        <v>31</v>
      </c>
      <c r="N138" s="227" t="s">
        <v>50</v>
      </c>
      <c r="O138" s="85"/>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231</v>
      </c>
      <c r="AT138" s="230" t="s">
        <v>137</v>
      </c>
      <c r="AU138" s="230" t="s">
        <v>89</v>
      </c>
      <c r="AY138" s="18" t="s">
        <v>135</v>
      </c>
      <c r="BE138" s="231">
        <f>IF(N138="základní",J138,0)</f>
        <v>0</v>
      </c>
      <c r="BF138" s="231">
        <f>IF(N138="snížená",J138,0)</f>
        <v>0</v>
      </c>
      <c r="BG138" s="231">
        <f>IF(N138="zákl. přenesená",J138,0)</f>
        <v>0</v>
      </c>
      <c r="BH138" s="231">
        <f>IF(N138="sníž. přenesená",J138,0)</f>
        <v>0</v>
      </c>
      <c r="BI138" s="231">
        <f>IF(N138="nulová",J138,0)</f>
        <v>0</v>
      </c>
      <c r="BJ138" s="18" t="s">
        <v>87</v>
      </c>
      <c r="BK138" s="231">
        <f>ROUND(I138*H138,2)</f>
        <v>0</v>
      </c>
      <c r="BL138" s="18" t="s">
        <v>231</v>
      </c>
      <c r="BM138" s="230" t="s">
        <v>1200</v>
      </c>
    </row>
    <row r="139" spans="1:65" s="2" customFormat="1" ht="16.5" customHeight="1">
      <c r="A139" s="39"/>
      <c r="B139" s="40"/>
      <c r="C139" s="268" t="s">
        <v>437</v>
      </c>
      <c r="D139" s="268" t="s">
        <v>185</v>
      </c>
      <c r="E139" s="269" t="s">
        <v>1201</v>
      </c>
      <c r="F139" s="270" t="s">
        <v>1202</v>
      </c>
      <c r="G139" s="271" t="s">
        <v>343</v>
      </c>
      <c r="H139" s="272">
        <v>30</v>
      </c>
      <c r="I139" s="273"/>
      <c r="J139" s="274">
        <f>ROUND(I139*H139,2)</f>
        <v>0</v>
      </c>
      <c r="K139" s="270" t="s">
        <v>31</v>
      </c>
      <c r="L139" s="275"/>
      <c r="M139" s="276" t="s">
        <v>31</v>
      </c>
      <c r="N139" s="277" t="s">
        <v>50</v>
      </c>
      <c r="O139" s="85"/>
      <c r="P139" s="228">
        <f>O139*H139</f>
        <v>0</v>
      </c>
      <c r="Q139" s="228">
        <v>0.00012</v>
      </c>
      <c r="R139" s="228">
        <f>Q139*H139</f>
        <v>0.0036</v>
      </c>
      <c r="S139" s="228">
        <v>0</v>
      </c>
      <c r="T139" s="229">
        <f>S139*H139</f>
        <v>0</v>
      </c>
      <c r="U139" s="39"/>
      <c r="V139" s="39"/>
      <c r="W139" s="39"/>
      <c r="X139" s="39"/>
      <c r="Y139" s="39"/>
      <c r="Z139" s="39"/>
      <c r="AA139" s="39"/>
      <c r="AB139" s="39"/>
      <c r="AC139" s="39"/>
      <c r="AD139" s="39"/>
      <c r="AE139" s="39"/>
      <c r="AR139" s="230" t="s">
        <v>331</v>
      </c>
      <c r="AT139" s="230" t="s">
        <v>185</v>
      </c>
      <c r="AU139" s="230" t="s">
        <v>89</v>
      </c>
      <c r="AY139" s="18" t="s">
        <v>135</v>
      </c>
      <c r="BE139" s="231">
        <f>IF(N139="základní",J139,0)</f>
        <v>0</v>
      </c>
      <c r="BF139" s="231">
        <f>IF(N139="snížená",J139,0)</f>
        <v>0</v>
      </c>
      <c r="BG139" s="231">
        <f>IF(N139="zákl. přenesená",J139,0)</f>
        <v>0</v>
      </c>
      <c r="BH139" s="231">
        <f>IF(N139="sníž. přenesená",J139,0)</f>
        <v>0</v>
      </c>
      <c r="BI139" s="231">
        <f>IF(N139="nulová",J139,0)</f>
        <v>0</v>
      </c>
      <c r="BJ139" s="18" t="s">
        <v>87</v>
      </c>
      <c r="BK139" s="231">
        <f>ROUND(I139*H139,2)</f>
        <v>0</v>
      </c>
      <c r="BL139" s="18" t="s">
        <v>231</v>
      </c>
      <c r="BM139" s="230" t="s">
        <v>1203</v>
      </c>
    </row>
    <row r="140" spans="1:65" s="2" customFormat="1" ht="16.5" customHeight="1">
      <c r="A140" s="39"/>
      <c r="B140" s="40"/>
      <c r="C140" s="268" t="s">
        <v>441</v>
      </c>
      <c r="D140" s="268" t="s">
        <v>185</v>
      </c>
      <c r="E140" s="269" t="s">
        <v>1204</v>
      </c>
      <c r="F140" s="270" t="s">
        <v>1205</v>
      </c>
      <c r="G140" s="271" t="s">
        <v>343</v>
      </c>
      <c r="H140" s="272">
        <v>160</v>
      </c>
      <c r="I140" s="273"/>
      <c r="J140" s="274">
        <f>ROUND(I140*H140,2)</f>
        <v>0</v>
      </c>
      <c r="K140" s="270" t="s">
        <v>31</v>
      </c>
      <c r="L140" s="275"/>
      <c r="M140" s="276" t="s">
        <v>31</v>
      </c>
      <c r="N140" s="277" t="s">
        <v>50</v>
      </c>
      <c r="O140" s="85"/>
      <c r="P140" s="228">
        <f>O140*H140</f>
        <v>0</v>
      </c>
      <c r="Q140" s="228">
        <v>0.00023</v>
      </c>
      <c r="R140" s="228">
        <f>Q140*H140</f>
        <v>0.0368</v>
      </c>
      <c r="S140" s="228">
        <v>0</v>
      </c>
      <c r="T140" s="229">
        <f>S140*H140</f>
        <v>0</v>
      </c>
      <c r="U140" s="39"/>
      <c r="V140" s="39"/>
      <c r="W140" s="39"/>
      <c r="X140" s="39"/>
      <c r="Y140" s="39"/>
      <c r="Z140" s="39"/>
      <c r="AA140" s="39"/>
      <c r="AB140" s="39"/>
      <c r="AC140" s="39"/>
      <c r="AD140" s="39"/>
      <c r="AE140" s="39"/>
      <c r="AR140" s="230" t="s">
        <v>331</v>
      </c>
      <c r="AT140" s="230" t="s">
        <v>185</v>
      </c>
      <c r="AU140" s="230" t="s">
        <v>89</v>
      </c>
      <c r="AY140" s="18" t="s">
        <v>135</v>
      </c>
      <c r="BE140" s="231">
        <f>IF(N140="základní",J140,0)</f>
        <v>0</v>
      </c>
      <c r="BF140" s="231">
        <f>IF(N140="snížená",J140,0)</f>
        <v>0</v>
      </c>
      <c r="BG140" s="231">
        <f>IF(N140="zákl. přenesená",J140,0)</f>
        <v>0</v>
      </c>
      <c r="BH140" s="231">
        <f>IF(N140="sníž. přenesená",J140,0)</f>
        <v>0</v>
      </c>
      <c r="BI140" s="231">
        <f>IF(N140="nulová",J140,0)</f>
        <v>0</v>
      </c>
      <c r="BJ140" s="18" t="s">
        <v>87</v>
      </c>
      <c r="BK140" s="231">
        <f>ROUND(I140*H140,2)</f>
        <v>0</v>
      </c>
      <c r="BL140" s="18" t="s">
        <v>231</v>
      </c>
      <c r="BM140" s="230" t="s">
        <v>1206</v>
      </c>
    </row>
    <row r="141" spans="1:65" s="2" customFormat="1" ht="16.5" customHeight="1">
      <c r="A141" s="39"/>
      <c r="B141" s="40"/>
      <c r="C141" s="219" t="s">
        <v>445</v>
      </c>
      <c r="D141" s="219" t="s">
        <v>137</v>
      </c>
      <c r="E141" s="220" t="s">
        <v>1207</v>
      </c>
      <c r="F141" s="221" t="s">
        <v>1208</v>
      </c>
      <c r="G141" s="222" t="s">
        <v>350</v>
      </c>
      <c r="H141" s="223">
        <v>2</v>
      </c>
      <c r="I141" s="224"/>
      <c r="J141" s="225">
        <f>ROUND(I141*H141,2)</f>
        <v>0</v>
      </c>
      <c r="K141" s="221" t="s">
        <v>31</v>
      </c>
      <c r="L141" s="45"/>
      <c r="M141" s="226" t="s">
        <v>31</v>
      </c>
      <c r="N141" s="227" t="s">
        <v>50</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231</v>
      </c>
      <c r="AT141" s="230" t="s">
        <v>137</v>
      </c>
      <c r="AU141" s="230" t="s">
        <v>89</v>
      </c>
      <c r="AY141" s="18" t="s">
        <v>135</v>
      </c>
      <c r="BE141" s="231">
        <f>IF(N141="základní",J141,0)</f>
        <v>0</v>
      </c>
      <c r="BF141" s="231">
        <f>IF(N141="snížená",J141,0)</f>
        <v>0</v>
      </c>
      <c r="BG141" s="231">
        <f>IF(N141="zákl. přenesená",J141,0)</f>
        <v>0</v>
      </c>
      <c r="BH141" s="231">
        <f>IF(N141="sníž. přenesená",J141,0)</f>
        <v>0</v>
      </c>
      <c r="BI141" s="231">
        <f>IF(N141="nulová",J141,0)</f>
        <v>0</v>
      </c>
      <c r="BJ141" s="18" t="s">
        <v>87</v>
      </c>
      <c r="BK141" s="231">
        <f>ROUND(I141*H141,2)</f>
        <v>0</v>
      </c>
      <c r="BL141" s="18" t="s">
        <v>231</v>
      </c>
      <c r="BM141" s="230" t="s">
        <v>1209</v>
      </c>
    </row>
    <row r="142" spans="1:65" s="2" customFormat="1" ht="16.5" customHeight="1">
      <c r="A142" s="39"/>
      <c r="B142" s="40"/>
      <c r="C142" s="219" t="s">
        <v>449</v>
      </c>
      <c r="D142" s="219" t="s">
        <v>137</v>
      </c>
      <c r="E142" s="220" t="s">
        <v>1210</v>
      </c>
      <c r="F142" s="221" t="s">
        <v>1028</v>
      </c>
      <c r="G142" s="222" t="s">
        <v>343</v>
      </c>
      <c r="H142" s="223">
        <v>130</v>
      </c>
      <c r="I142" s="224"/>
      <c r="J142" s="225">
        <f>ROUND(I142*H142,2)</f>
        <v>0</v>
      </c>
      <c r="K142" s="221" t="s">
        <v>31</v>
      </c>
      <c r="L142" s="45"/>
      <c r="M142" s="226" t="s">
        <v>31</v>
      </c>
      <c r="N142" s="227" t="s">
        <v>50</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231</v>
      </c>
      <c r="AT142" s="230" t="s">
        <v>137</v>
      </c>
      <c r="AU142" s="230" t="s">
        <v>89</v>
      </c>
      <c r="AY142" s="18" t="s">
        <v>135</v>
      </c>
      <c r="BE142" s="231">
        <f>IF(N142="základní",J142,0)</f>
        <v>0</v>
      </c>
      <c r="BF142" s="231">
        <f>IF(N142="snížená",J142,0)</f>
        <v>0</v>
      </c>
      <c r="BG142" s="231">
        <f>IF(N142="zákl. přenesená",J142,0)</f>
        <v>0</v>
      </c>
      <c r="BH142" s="231">
        <f>IF(N142="sníž. přenesená",J142,0)</f>
        <v>0</v>
      </c>
      <c r="BI142" s="231">
        <f>IF(N142="nulová",J142,0)</f>
        <v>0</v>
      </c>
      <c r="BJ142" s="18" t="s">
        <v>87</v>
      </c>
      <c r="BK142" s="231">
        <f>ROUND(I142*H142,2)</f>
        <v>0</v>
      </c>
      <c r="BL142" s="18" t="s">
        <v>231</v>
      </c>
      <c r="BM142" s="230" t="s">
        <v>1211</v>
      </c>
    </row>
    <row r="143" spans="1:65" s="2" customFormat="1" ht="16.5" customHeight="1">
      <c r="A143" s="39"/>
      <c r="B143" s="40"/>
      <c r="C143" s="219" t="s">
        <v>453</v>
      </c>
      <c r="D143" s="219" t="s">
        <v>137</v>
      </c>
      <c r="E143" s="220" t="s">
        <v>1212</v>
      </c>
      <c r="F143" s="221" t="s">
        <v>1213</v>
      </c>
      <c r="G143" s="222" t="s">
        <v>152</v>
      </c>
      <c r="H143" s="223">
        <v>8.82</v>
      </c>
      <c r="I143" s="224"/>
      <c r="J143" s="225">
        <f>ROUND(I143*H143,2)</f>
        <v>0</v>
      </c>
      <c r="K143" s="221" t="s">
        <v>31</v>
      </c>
      <c r="L143" s="45"/>
      <c r="M143" s="226" t="s">
        <v>31</v>
      </c>
      <c r="N143" s="227" t="s">
        <v>50</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231</v>
      </c>
      <c r="AT143" s="230" t="s">
        <v>137</v>
      </c>
      <c r="AU143" s="230" t="s">
        <v>89</v>
      </c>
      <c r="AY143" s="18" t="s">
        <v>135</v>
      </c>
      <c r="BE143" s="231">
        <f>IF(N143="základní",J143,0)</f>
        <v>0</v>
      </c>
      <c r="BF143" s="231">
        <f>IF(N143="snížená",J143,0)</f>
        <v>0</v>
      </c>
      <c r="BG143" s="231">
        <f>IF(N143="zákl. přenesená",J143,0)</f>
        <v>0</v>
      </c>
      <c r="BH143" s="231">
        <f>IF(N143="sníž. přenesená",J143,0)</f>
        <v>0</v>
      </c>
      <c r="BI143" s="231">
        <f>IF(N143="nulová",J143,0)</f>
        <v>0</v>
      </c>
      <c r="BJ143" s="18" t="s">
        <v>87</v>
      </c>
      <c r="BK143" s="231">
        <f>ROUND(I143*H143,2)</f>
        <v>0</v>
      </c>
      <c r="BL143" s="18" t="s">
        <v>231</v>
      </c>
      <c r="BM143" s="230" t="s">
        <v>1214</v>
      </c>
    </row>
    <row r="144" spans="1:65" s="2" customFormat="1" ht="16.5" customHeight="1">
      <c r="A144" s="39"/>
      <c r="B144" s="40"/>
      <c r="C144" s="219" t="s">
        <v>462</v>
      </c>
      <c r="D144" s="219" t="s">
        <v>137</v>
      </c>
      <c r="E144" s="220" t="s">
        <v>1215</v>
      </c>
      <c r="F144" s="221" t="s">
        <v>1216</v>
      </c>
      <c r="G144" s="222" t="s">
        <v>350</v>
      </c>
      <c r="H144" s="223">
        <v>1</v>
      </c>
      <c r="I144" s="224"/>
      <c r="J144" s="225">
        <f>ROUND(I144*H144,2)</f>
        <v>0</v>
      </c>
      <c r="K144" s="221" t="s">
        <v>31</v>
      </c>
      <c r="L144" s="45"/>
      <c r="M144" s="226" t="s">
        <v>31</v>
      </c>
      <c r="N144" s="227" t="s">
        <v>50</v>
      </c>
      <c r="O144" s="85"/>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231</v>
      </c>
      <c r="AT144" s="230" t="s">
        <v>137</v>
      </c>
      <c r="AU144" s="230" t="s">
        <v>89</v>
      </c>
      <c r="AY144" s="18" t="s">
        <v>135</v>
      </c>
      <c r="BE144" s="231">
        <f>IF(N144="základní",J144,0)</f>
        <v>0</v>
      </c>
      <c r="BF144" s="231">
        <f>IF(N144="snížená",J144,0)</f>
        <v>0</v>
      </c>
      <c r="BG144" s="231">
        <f>IF(N144="zákl. přenesená",J144,0)</f>
        <v>0</v>
      </c>
      <c r="BH144" s="231">
        <f>IF(N144="sníž. přenesená",J144,0)</f>
        <v>0</v>
      </c>
      <c r="BI144" s="231">
        <f>IF(N144="nulová",J144,0)</f>
        <v>0</v>
      </c>
      <c r="BJ144" s="18" t="s">
        <v>87</v>
      </c>
      <c r="BK144" s="231">
        <f>ROUND(I144*H144,2)</f>
        <v>0</v>
      </c>
      <c r="BL144" s="18" t="s">
        <v>231</v>
      </c>
      <c r="BM144" s="230" t="s">
        <v>1217</v>
      </c>
    </row>
    <row r="145" spans="1:65" s="2" customFormat="1" ht="16.5" customHeight="1">
      <c r="A145" s="39"/>
      <c r="B145" s="40"/>
      <c r="C145" s="219" t="s">
        <v>468</v>
      </c>
      <c r="D145" s="219" t="s">
        <v>137</v>
      </c>
      <c r="E145" s="220" t="s">
        <v>1218</v>
      </c>
      <c r="F145" s="221" t="s">
        <v>1219</v>
      </c>
      <c r="G145" s="222" t="s">
        <v>350</v>
      </c>
      <c r="H145" s="223">
        <v>1</v>
      </c>
      <c r="I145" s="224"/>
      <c r="J145" s="225">
        <f>ROUND(I145*H145,2)</f>
        <v>0</v>
      </c>
      <c r="K145" s="221" t="s">
        <v>31</v>
      </c>
      <c r="L145" s="45"/>
      <c r="M145" s="226" t="s">
        <v>31</v>
      </c>
      <c r="N145" s="227" t="s">
        <v>50</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231</v>
      </c>
      <c r="AT145" s="230" t="s">
        <v>137</v>
      </c>
      <c r="AU145" s="230" t="s">
        <v>89</v>
      </c>
      <c r="AY145" s="18" t="s">
        <v>135</v>
      </c>
      <c r="BE145" s="231">
        <f>IF(N145="základní",J145,0)</f>
        <v>0</v>
      </c>
      <c r="BF145" s="231">
        <f>IF(N145="snížená",J145,0)</f>
        <v>0</v>
      </c>
      <c r="BG145" s="231">
        <f>IF(N145="zákl. přenesená",J145,0)</f>
        <v>0</v>
      </c>
      <c r="BH145" s="231">
        <f>IF(N145="sníž. přenesená",J145,0)</f>
        <v>0</v>
      </c>
      <c r="BI145" s="231">
        <f>IF(N145="nulová",J145,0)</f>
        <v>0</v>
      </c>
      <c r="BJ145" s="18" t="s">
        <v>87</v>
      </c>
      <c r="BK145" s="231">
        <f>ROUND(I145*H145,2)</f>
        <v>0</v>
      </c>
      <c r="BL145" s="18" t="s">
        <v>231</v>
      </c>
      <c r="BM145" s="230" t="s">
        <v>1220</v>
      </c>
    </row>
    <row r="146" spans="1:65" s="2" customFormat="1" ht="16.5" customHeight="1">
      <c r="A146" s="39"/>
      <c r="B146" s="40"/>
      <c r="C146" s="219" t="s">
        <v>474</v>
      </c>
      <c r="D146" s="219" t="s">
        <v>137</v>
      </c>
      <c r="E146" s="220" t="s">
        <v>1221</v>
      </c>
      <c r="F146" s="221" t="s">
        <v>869</v>
      </c>
      <c r="G146" s="222" t="s">
        <v>350</v>
      </c>
      <c r="H146" s="223">
        <v>1</v>
      </c>
      <c r="I146" s="224"/>
      <c r="J146" s="225">
        <f>ROUND(I146*H146,2)</f>
        <v>0</v>
      </c>
      <c r="K146" s="221" t="s">
        <v>31</v>
      </c>
      <c r="L146" s="45"/>
      <c r="M146" s="226" t="s">
        <v>31</v>
      </c>
      <c r="N146" s="227" t="s">
        <v>50</v>
      </c>
      <c r="O146" s="85"/>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231</v>
      </c>
      <c r="AT146" s="230" t="s">
        <v>137</v>
      </c>
      <c r="AU146" s="230" t="s">
        <v>89</v>
      </c>
      <c r="AY146" s="18" t="s">
        <v>135</v>
      </c>
      <c r="BE146" s="231">
        <f>IF(N146="základní",J146,0)</f>
        <v>0</v>
      </c>
      <c r="BF146" s="231">
        <f>IF(N146="snížená",J146,0)</f>
        <v>0</v>
      </c>
      <c r="BG146" s="231">
        <f>IF(N146="zákl. přenesená",J146,0)</f>
        <v>0</v>
      </c>
      <c r="BH146" s="231">
        <f>IF(N146="sníž. přenesená",J146,0)</f>
        <v>0</v>
      </c>
      <c r="BI146" s="231">
        <f>IF(N146="nulová",J146,0)</f>
        <v>0</v>
      </c>
      <c r="BJ146" s="18" t="s">
        <v>87</v>
      </c>
      <c r="BK146" s="231">
        <f>ROUND(I146*H146,2)</f>
        <v>0</v>
      </c>
      <c r="BL146" s="18" t="s">
        <v>231</v>
      </c>
      <c r="BM146" s="230" t="s">
        <v>1222</v>
      </c>
    </row>
    <row r="147" spans="1:65" s="2" customFormat="1" ht="16.5" customHeight="1">
      <c r="A147" s="39"/>
      <c r="B147" s="40"/>
      <c r="C147" s="219" t="s">
        <v>483</v>
      </c>
      <c r="D147" s="219" t="s">
        <v>137</v>
      </c>
      <c r="E147" s="220" t="s">
        <v>1223</v>
      </c>
      <c r="F147" s="221" t="s">
        <v>1224</v>
      </c>
      <c r="G147" s="222" t="s">
        <v>350</v>
      </c>
      <c r="H147" s="223">
        <v>1</v>
      </c>
      <c r="I147" s="224"/>
      <c r="J147" s="225">
        <f>ROUND(I147*H147,2)</f>
        <v>0</v>
      </c>
      <c r="K147" s="221" t="s">
        <v>31</v>
      </c>
      <c r="L147" s="45"/>
      <c r="M147" s="226" t="s">
        <v>31</v>
      </c>
      <c r="N147" s="227" t="s">
        <v>50</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231</v>
      </c>
      <c r="AT147" s="230" t="s">
        <v>137</v>
      </c>
      <c r="AU147" s="230" t="s">
        <v>89</v>
      </c>
      <c r="AY147" s="18" t="s">
        <v>135</v>
      </c>
      <c r="BE147" s="231">
        <f>IF(N147="základní",J147,0)</f>
        <v>0</v>
      </c>
      <c r="BF147" s="231">
        <f>IF(N147="snížená",J147,0)</f>
        <v>0</v>
      </c>
      <c r="BG147" s="231">
        <f>IF(N147="zákl. přenesená",J147,0)</f>
        <v>0</v>
      </c>
      <c r="BH147" s="231">
        <f>IF(N147="sníž. přenesená",J147,0)</f>
        <v>0</v>
      </c>
      <c r="BI147" s="231">
        <f>IF(N147="nulová",J147,0)</f>
        <v>0</v>
      </c>
      <c r="BJ147" s="18" t="s">
        <v>87</v>
      </c>
      <c r="BK147" s="231">
        <f>ROUND(I147*H147,2)</f>
        <v>0</v>
      </c>
      <c r="BL147" s="18" t="s">
        <v>231</v>
      </c>
      <c r="BM147" s="230" t="s">
        <v>1225</v>
      </c>
    </row>
    <row r="148" spans="1:65" s="2" customFormat="1" ht="16.5" customHeight="1">
      <c r="A148" s="39"/>
      <c r="B148" s="40"/>
      <c r="C148" s="219" t="s">
        <v>489</v>
      </c>
      <c r="D148" s="219" t="s">
        <v>137</v>
      </c>
      <c r="E148" s="220" t="s">
        <v>1226</v>
      </c>
      <c r="F148" s="221" t="s">
        <v>1227</v>
      </c>
      <c r="G148" s="222" t="s">
        <v>350</v>
      </c>
      <c r="H148" s="223">
        <v>1</v>
      </c>
      <c r="I148" s="224"/>
      <c r="J148" s="225">
        <f>ROUND(I148*H148,2)</f>
        <v>0</v>
      </c>
      <c r="K148" s="221" t="s">
        <v>31</v>
      </c>
      <c r="L148" s="45"/>
      <c r="M148" s="282" t="s">
        <v>31</v>
      </c>
      <c r="N148" s="283" t="s">
        <v>50</v>
      </c>
      <c r="O148" s="280"/>
      <c r="P148" s="284">
        <f>O148*H148</f>
        <v>0</v>
      </c>
      <c r="Q148" s="284">
        <v>0</v>
      </c>
      <c r="R148" s="284">
        <f>Q148*H148</f>
        <v>0</v>
      </c>
      <c r="S148" s="284">
        <v>0</v>
      </c>
      <c r="T148" s="285">
        <f>S148*H148</f>
        <v>0</v>
      </c>
      <c r="U148" s="39"/>
      <c r="V148" s="39"/>
      <c r="W148" s="39"/>
      <c r="X148" s="39"/>
      <c r="Y148" s="39"/>
      <c r="Z148" s="39"/>
      <c r="AA148" s="39"/>
      <c r="AB148" s="39"/>
      <c r="AC148" s="39"/>
      <c r="AD148" s="39"/>
      <c r="AE148" s="39"/>
      <c r="AR148" s="230" t="s">
        <v>231</v>
      </c>
      <c r="AT148" s="230" t="s">
        <v>137</v>
      </c>
      <c r="AU148" s="230" t="s">
        <v>89</v>
      </c>
      <c r="AY148" s="18" t="s">
        <v>135</v>
      </c>
      <c r="BE148" s="231">
        <f>IF(N148="základní",J148,0)</f>
        <v>0</v>
      </c>
      <c r="BF148" s="231">
        <f>IF(N148="snížená",J148,0)</f>
        <v>0</v>
      </c>
      <c r="BG148" s="231">
        <f>IF(N148="zákl. přenesená",J148,0)</f>
        <v>0</v>
      </c>
      <c r="BH148" s="231">
        <f>IF(N148="sníž. přenesená",J148,0)</f>
        <v>0</v>
      </c>
      <c r="BI148" s="231">
        <f>IF(N148="nulová",J148,0)</f>
        <v>0</v>
      </c>
      <c r="BJ148" s="18" t="s">
        <v>87</v>
      </c>
      <c r="BK148" s="231">
        <f>ROUND(I148*H148,2)</f>
        <v>0</v>
      </c>
      <c r="BL148" s="18" t="s">
        <v>231</v>
      </c>
      <c r="BM148" s="230" t="s">
        <v>1228</v>
      </c>
    </row>
    <row r="149" spans="1:31" s="2" customFormat="1" ht="6.95" customHeight="1">
      <c r="A149" s="39"/>
      <c r="B149" s="60"/>
      <c r="C149" s="61"/>
      <c r="D149" s="61"/>
      <c r="E149" s="61"/>
      <c r="F149" s="61"/>
      <c r="G149" s="61"/>
      <c r="H149" s="61"/>
      <c r="I149" s="167"/>
      <c r="J149" s="61"/>
      <c r="K149" s="61"/>
      <c r="L149" s="45"/>
      <c r="M149" s="39"/>
      <c r="O149" s="39"/>
      <c r="P149" s="39"/>
      <c r="Q149" s="39"/>
      <c r="R149" s="39"/>
      <c r="S149" s="39"/>
      <c r="T149" s="39"/>
      <c r="U149" s="39"/>
      <c r="V149" s="39"/>
      <c r="W149" s="39"/>
      <c r="X149" s="39"/>
      <c r="Y149" s="39"/>
      <c r="Z149" s="39"/>
      <c r="AA149" s="39"/>
      <c r="AB149" s="39"/>
      <c r="AC149" s="39"/>
      <c r="AD149" s="39"/>
      <c r="AE149" s="39"/>
    </row>
  </sheetData>
  <sheetProtection password="CC35" sheet="1" objects="1" scenarios="1" formatColumns="0" formatRows="0" autoFilter="0"/>
  <autoFilter ref="C82:K148"/>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6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101</v>
      </c>
    </row>
    <row r="3" spans="2:46" s="1" customFormat="1" ht="6.95" customHeight="1">
      <c r="B3" s="130"/>
      <c r="C3" s="131"/>
      <c r="D3" s="131"/>
      <c r="E3" s="131"/>
      <c r="F3" s="131"/>
      <c r="G3" s="131"/>
      <c r="H3" s="131"/>
      <c r="I3" s="132"/>
      <c r="J3" s="131"/>
      <c r="K3" s="131"/>
      <c r="L3" s="21"/>
      <c r="AT3" s="18" t="s">
        <v>89</v>
      </c>
    </row>
    <row r="4" spans="2:46" s="1" customFormat="1" ht="24.95" customHeight="1">
      <c r="B4" s="21"/>
      <c r="D4" s="133" t="s">
        <v>105</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 xml:space="preserve">Rekonstrukce autocvičiště na dopravní hřiště a autocviciště ,  Kralovice I.Etapa</v>
      </c>
      <c r="F7" s="135"/>
      <c r="G7" s="135"/>
      <c r="H7" s="135"/>
      <c r="I7" s="129"/>
      <c r="L7" s="21"/>
    </row>
    <row r="8" spans="1:31" s="2" customFormat="1" ht="12" customHeight="1">
      <c r="A8" s="39"/>
      <c r="B8" s="45"/>
      <c r="C8" s="39"/>
      <c r="D8" s="135" t="s">
        <v>106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1229</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25. 9. 2020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26</v>
      </c>
      <c r="E14" s="39"/>
      <c r="F14" s="39"/>
      <c r="G14" s="39"/>
      <c r="H14" s="39"/>
      <c r="I14" s="141" t="s">
        <v>27</v>
      </c>
      <c r="J14" s="140" t="s">
        <v>31</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29</v>
      </c>
      <c r="F15" s="39"/>
      <c r="G15" s="39"/>
      <c r="H15" s="39"/>
      <c r="I15" s="141" t="s">
        <v>30</v>
      </c>
      <c r="J15" s="140" t="s">
        <v>31</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32</v>
      </c>
      <c r="E17" s="39"/>
      <c r="F17" s="39"/>
      <c r="G17" s="39"/>
      <c r="H17" s="39"/>
      <c r="I17" s="141" t="s">
        <v>27</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30</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34</v>
      </c>
      <c r="E20" s="39"/>
      <c r="F20" s="39"/>
      <c r="G20" s="39"/>
      <c r="H20" s="39"/>
      <c r="I20" s="141" t="s">
        <v>27</v>
      </c>
      <c r="J20" s="140" t="s">
        <v>31</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36</v>
      </c>
      <c r="F21" s="39"/>
      <c r="G21" s="39"/>
      <c r="H21" s="39"/>
      <c r="I21" s="141" t="s">
        <v>30</v>
      </c>
      <c r="J21" s="140" t="s">
        <v>31</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39</v>
      </c>
      <c r="E23" s="39"/>
      <c r="F23" s="39"/>
      <c r="G23" s="39"/>
      <c r="H23" s="39"/>
      <c r="I23" s="141" t="s">
        <v>27</v>
      </c>
      <c r="J23" s="140" t="s">
        <v>40</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30</v>
      </c>
      <c r="J24" s="140" t="s">
        <v>42</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31</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45</v>
      </c>
      <c r="E30" s="39"/>
      <c r="F30" s="39"/>
      <c r="G30" s="39"/>
      <c r="H30" s="39"/>
      <c r="I30" s="137"/>
      <c r="J30" s="151">
        <f>ROUND(J83,2)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47</v>
      </c>
      <c r="G32" s="39"/>
      <c r="H32" s="39"/>
      <c r="I32" s="153" t="s">
        <v>46</v>
      </c>
      <c r="J32" s="152" t="s">
        <v>48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49</v>
      </c>
      <c r="E33" s="135" t="s">
        <v>50</v>
      </c>
      <c r="F33" s="155">
        <f>ROUND((SUM(BE83:BE161)),2)</f>
        <v>0</v>
      </c>
      <c r="G33" s="39"/>
      <c r="H33" s="39"/>
      <c r="I33" s="156">
        <v>0.21</v>
      </c>
      <c r="J33" s="155">
        <f>ROUND(((SUM(BE83:BE161))*I33),2)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51</v>
      </c>
      <c r="F34" s="155">
        <f>ROUND((SUM(BF83:BF161)),2)</f>
        <v>0</v>
      </c>
      <c r="G34" s="39"/>
      <c r="H34" s="39"/>
      <c r="I34" s="156">
        <v>0.15</v>
      </c>
      <c r="J34" s="155">
        <f>ROUND(((SUM(BF83:BF161))*I34),2)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52</v>
      </c>
      <c r="F35" s="155">
        <f>ROUND((SUM(BG83:BG161)),2)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53</v>
      </c>
      <c r="F36" s="155">
        <f>ROUND((SUM(BH83:BH161)),2)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54</v>
      </c>
      <c r="F37" s="155">
        <f>ROUND((SUM(BI83:BI161)),2)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55</v>
      </c>
      <c r="E39" s="159"/>
      <c r="F39" s="159"/>
      <c r="G39" s="160" t="s">
        <v>56</v>
      </c>
      <c r="H39" s="161" t="s">
        <v>57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 xml:space="preserve">Rekonstrukce autocvičiště na dopravní hřiště a autocviciště ,  Kralovice I.Etapa</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 xml:space="preserve">SK3209 - SO 403  Přípojka NN</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 xml:space="preserve"> </v>
      </c>
      <c r="G52" s="41"/>
      <c r="H52" s="41"/>
      <c r="I52" s="141" t="s">
        <v>24</v>
      </c>
      <c r="J52" s="73" t="str">
        <f>IF(J12="","",J12)</f>
        <v>25. 9. 2020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26</v>
      </c>
      <c r="D54" s="41"/>
      <c r="E54" s="41"/>
      <c r="F54" s="28" t="str">
        <f>E15</f>
        <v>Město Kralovice</v>
      </c>
      <c r="G54" s="41"/>
      <c r="H54" s="41"/>
      <c r="I54" s="141" t="s">
        <v>34</v>
      </c>
      <c r="J54" s="37" t="str">
        <f>E21</f>
        <v>Projekční kancelář Ing.Škubalová</v>
      </c>
      <c r="K54" s="41"/>
      <c r="L54" s="138"/>
      <c r="S54" s="39"/>
      <c r="T54" s="39"/>
      <c r="U54" s="39"/>
      <c r="V54" s="39"/>
      <c r="W54" s="39"/>
      <c r="X54" s="39"/>
      <c r="Y54" s="39"/>
      <c r="Z54" s="39"/>
      <c r="AA54" s="39"/>
      <c r="AB54" s="39"/>
      <c r="AC54" s="39"/>
      <c r="AD54" s="39"/>
      <c r="AE54" s="39"/>
    </row>
    <row r="55" spans="1:31" s="2" customFormat="1" ht="15.15" customHeight="1">
      <c r="A55" s="39"/>
      <c r="B55" s="40"/>
      <c r="C55" s="33" t="s">
        <v>32</v>
      </c>
      <c r="D55" s="41"/>
      <c r="E55" s="41"/>
      <c r="F55" s="28" t="str">
        <f>IF(E18="","",E18)</f>
        <v>Vyplň údaj</v>
      </c>
      <c r="G55" s="41"/>
      <c r="H55" s="41"/>
      <c r="I55" s="141" t="s">
        <v>39</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109</v>
      </c>
      <c r="D57" s="173"/>
      <c r="E57" s="173"/>
      <c r="F57" s="173"/>
      <c r="G57" s="173"/>
      <c r="H57" s="173"/>
      <c r="I57" s="174"/>
      <c r="J57" s="175" t="s">
        <v>110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77</v>
      </c>
      <c r="D59" s="41"/>
      <c r="E59" s="41"/>
      <c r="F59" s="41"/>
      <c r="G59" s="41"/>
      <c r="H59" s="41"/>
      <c r="I59" s="137"/>
      <c r="J59" s="103">
        <f>J83</f>
        <v>0</v>
      </c>
      <c r="K59" s="41"/>
      <c r="L59" s="138"/>
      <c r="S59" s="39"/>
      <c r="T59" s="39"/>
      <c r="U59" s="39"/>
      <c r="V59" s="39"/>
      <c r="W59" s="39"/>
      <c r="X59" s="39"/>
      <c r="Y59" s="39"/>
      <c r="Z59" s="39"/>
      <c r="AA59" s="39"/>
      <c r="AB59" s="39"/>
      <c r="AC59" s="39"/>
      <c r="AD59" s="39"/>
      <c r="AE59" s="39"/>
      <c r="AU59" s="18" t="s">
        <v>111</v>
      </c>
    </row>
    <row r="60" spans="1:31" s="9" customFormat="1" ht="24.95" customHeight="1">
      <c r="A60" s="9"/>
      <c r="B60" s="177"/>
      <c r="C60" s="178"/>
      <c r="D60" s="179" t="s">
        <v>828</v>
      </c>
      <c r="E60" s="180"/>
      <c r="F60" s="180"/>
      <c r="G60" s="180"/>
      <c r="H60" s="180"/>
      <c r="I60" s="181"/>
      <c r="J60" s="182">
        <f>J84</f>
        <v>0</v>
      </c>
      <c r="K60" s="178"/>
      <c r="L60" s="183"/>
      <c r="S60" s="9"/>
      <c r="T60" s="9"/>
      <c r="U60" s="9"/>
      <c r="V60" s="9"/>
      <c r="W60" s="9"/>
      <c r="X60" s="9"/>
      <c r="Y60" s="9"/>
      <c r="Z60" s="9"/>
      <c r="AA60" s="9"/>
      <c r="AB60" s="9"/>
      <c r="AC60" s="9"/>
      <c r="AD60" s="9"/>
      <c r="AE60" s="9"/>
    </row>
    <row r="61" spans="1:31" s="10" customFormat="1" ht="19.9" customHeight="1">
      <c r="A61" s="10"/>
      <c r="B61" s="184"/>
      <c r="C61" s="185"/>
      <c r="D61" s="186" t="s">
        <v>1230</v>
      </c>
      <c r="E61" s="187"/>
      <c r="F61" s="187"/>
      <c r="G61" s="187"/>
      <c r="H61" s="187"/>
      <c r="I61" s="188"/>
      <c r="J61" s="189">
        <f>J85</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1058</v>
      </c>
      <c r="E62" s="187"/>
      <c r="F62" s="187"/>
      <c r="G62" s="187"/>
      <c r="H62" s="187"/>
      <c r="I62" s="188"/>
      <c r="J62" s="189">
        <f>J100</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1231</v>
      </c>
      <c r="E63" s="187"/>
      <c r="F63" s="187"/>
      <c r="G63" s="187"/>
      <c r="H63" s="187"/>
      <c r="I63" s="188"/>
      <c r="J63" s="189">
        <f>J144</f>
        <v>0</v>
      </c>
      <c r="K63" s="185"/>
      <c r="L63" s="190"/>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137"/>
      <c r="J64" s="41"/>
      <c r="K64" s="41"/>
      <c r="L64" s="138"/>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167"/>
      <c r="J65" s="61"/>
      <c r="K65" s="61"/>
      <c r="L65" s="138"/>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170"/>
      <c r="J69" s="63"/>
      <c r="K69" s="63"/>
      <c r="L69" s="138"/>
      <c r="S69" s="39"/>
      <c r="T69" s="39"/>
      <c r="U69" s="39"/>
      <c r="V69" s="39"/>
      <c r="W69" s="39"/>
      <c r="X69" s="39"/>
      <c r="Y69" s="39"/>
      <c r="Z69" s="39"/>
      <c r="AA69" s="39"/>
      <c r="AB69" s="39"/>
      <c r="AC69" s="39"/>
      <c r="AD69" s="39"/>
      <c r="AE69" s="39"/>
    </row>
    <row r="70" spans="1:31" s="2" customFormat="1" ht="24.95" customHeight="1">
      <c r="A70" s="39"/>
      <c r="B70" s="40"/>
      <c r="C70" s="24" t="s">
        <v>120</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171" t="str">
        <f>E7</f>
        <v xml:space="preserve">Rekonstrukce autocvičiště na dopravní hřiště a autocviciště ,  Kralovice I.Etapa</v>
      </c>
      <c r="F73" s="33"/>
      <c r="G73" s="33"/>
      <c r="H73" s="33"/>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106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70" t="str">
        <f>E9</f>
        <v xml:space="preserve">SK3209 - SO 403  Přípojka NN</v>
      </c>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3" t="s">
        <v>22</v>
      </c>
      <c r="D77" s="41"/>
      <c r="E77" s="41"/>
      <c r="F77" s="28" t="str">
        <f>F12</f>
        <v xml:space="preserve"> </v>
      </c>
      <c r="G77" s="41"/>
      <c r="H77" s="41"/>
      <c r="I77" s="141" t="s">
        <v>24</v>
      </c>
      <c r="J77" s="73" t="str">
        <f>IF(J12="","",J12)</f>
        <v>25. 9. 2020</v>
      </c>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25.65" customHeight="1">
      <c r="A79" s="39"/>
      <c r="B79" s="40"/>
      <c r="C79" s="33" t="s">
        <v>26</v>
      </c>
      <c r="D79" s="41"/>
      <c r="E79" s="41"/>
      <c r="F79" s="28" t="str">
        <f>E15</f>
        <v>Město Kralovice</v>
      </c>
      <c r="G79" s="41"/>
      <c r="H79" s="41"/>
      <c r="I79" s="141" t="s">
        <v>34</v>
      </c>
      <c r="J79" s="37" t="str">
        <f>E21</f>
        <v>Projekční kancelář Ing.Škubalová</v>
      </c>
      <c r="K79" s="41"/>
      <c r="L79" s="138"/>
      <c r="S79" s="39"/>
      <c r="T79" s="39"/>
      <c r="U79" s="39"/>
      <c r="V79" s="39"/>
      <c r="W79" s="39"/>
      <c r="X79" s="39"/>
      <c r="Y79" s="39"/>
      <c r="Z79" s="39"/>
      <c r="AA79" s="39"/>
      <c r="AB79" s="39"/>
      <c r="AC79" s="39"/>
      <c r="AD79" s="39"/>
      <c r="AE79" s="39"/>
    </row>
    <row r="80" spans="1:31" s="2" customFormat="1" ht="15.15" customHeight="1">
      <c r="A80" s="39"/>
      <c r="B80" s="40"/>
      <c r="C80" s="33" t="s">
        <v>32</v>
      </c>
      <c r="D80" s="41"/>
      <c r="E80" s="41"/>
      <c r="F80" s="28" t="str">
        <f>IF(E18="","",E18)</f>
        <v>Vyplň údaj</v>
      </c>
      <c r="G80" s="41"/>
      <c r="H80" s="41"/>
      <c r="I80" s="141" t="s">
        <v>39</v>
      </c>
      <c r="J80" s="37" t="str">
        <f>E24</f>
        <v>Straka</v>
      </c>
      <c r="K80" s="41"/>
      <c r="L80" s="138"/>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11" customFormat="1" ht="29.25" customHeight="1">
      <c r="A82" s="191"/>
      <c r="B82" s="192"/>
      <c r="C82" s="193" t="s">
        <v>121</v>
      </c>
      <c r="D82" s="194" t="s">
        <v>64</v>
      </c>
      <c r="E82" s="194" t="s">
        <v>60</v>
      </c>
      <c r="F82" s="194" t="s">
        <v>61</v>
      </c>
      <c r="G82" s="194" t="s">
        <v>122</v>
      </c>
      <c r="H82" s="194" t="s">
        <v>123</v>
      </c>
      <c r="I82" s="195" t="s">
        <v>124</v>
      </c>
      <c r="J82" s="194" t="s">
        <v>110</v>
      </c>
      <c r="K82" s="196" t="s">
        <v>125</v>
      </c>
      <c r="L82" s="197"/>
      <c r="M82" s="93" t="s">
        <v>31</v>
      </c>
      <c r="N82" s="94" t="s">
        <v>49</v>
      </c>
      <c r="O82" s="94" t="s">
        <v>126</v>
      </c>
      <c r="P82" s="94" t="s">
        <v>127</v>
      </c>
      <c r="Q82" s="94" t="s">
        <v>128</v>
      </c>
      <c r="R82" s="94" t="s">
        <v>129</v>
      </c>
      <c r="S82" s="94" t="s">
        <v>130</v>
      </c>
      <c r="T82" s="95" t="s">
        <v>131</v>
      </c>
      <c r="U82" s="191"/>
      <c r="V82" s="191"/>
      <c r="W82" s="191"/>
      <c r="X82" s="191"/>
      <c r="Y82" s="191"/>
      <c r="Z82" s="191"/>
      <c r="AA82" s="191"/>
      <c r="AB82" s="191"/>
      <c r="AC82" s="191"/>
      <c r="AD82" s="191"/>
      <c r="AE82" s="191"/>
    </row>
    <row r="83" spans="1:63" s="2" customFormat="1" ht="22.8" customHeight="1">
      <c r="A83" s="39"/>
      <c r="B83" s="40"/>
      <c r="C83" s="100" t="s">
        <v>132</v>
      </c>
      <c r="D83" s="41"/>
      <c r="E83" s="41"/>
      <c r="F83" s="41"/>
      <c r="G83" s="41"/>
      <c r="H83" s="41"/>
      <c r="I83" s="137"/>
      <c r="J83" s="198">
        <f>BK83</f>
        <v>0</v>
      </c>
      <c r="K83" s="41"/>
      <c r="L83" s="45"/>
      <c r="M83" s="96"/>
      <c r="N83" s="199"/>
      <c r="O83" s="97"/>
      <c r="P83" s="200">
        <f>P84</f>
        <v>0</v>
      </c>
      <c r="Q83" s="97"/>
      <c r="R83" s="200">
        <f>R84</f>
        <v>0</v>
      </c>
      <c r="S83" s="97"/>
      <c r="T83" s="201">
        <f>T84</f>
        <v>0</v>
      </c>
      <c r="U83" s="39"/>
      <c r="V83" s="39"/>
      <c r="W83" s="39"/>
      <c r="X83" s="39"/>
      <c r="Y83" s="39"/>
      <c r="Z83" s="39"/>
      <c r="AA83" s="39"/>
      <c r="AB83" s="39"/>
      <c r="AC83" s="39"/>
      <c r="AD83" s="39"/>
      <c r="AE83" s="39"/>
      <c r="AT83" s="18" t="s">
        <v>78</v>
      </c>
      <c r="AU83" s="18" t="s">
        <v>111</v>
      </c>
      <c r="BK83" s="202">
        <f>BK84</f>
        <v>0</v>
      </c>
    </row>
    <row r="84" spans="1:63" s="12" customFormat="1" ht="25.9" customHeight="1">
      <c r="A84" s="12"/>
      <c r="B84" s="203"/>
      <c r="C84" s="204"/>
      <c r="D84" s="205" t="s">
        <v>78</v>
      </c>
      <c r="E84" s="206" t="s">
        <v>834</v>
      </c>
      <c r="F84" s="206" t="s">
        <v>835</v>
      </c>
      <c r="G84" s="204"/>
      <c r="H84" s="204"/>
      <c r="I84" s="207"/>
      <c r="J84" s="208">
        <f>BK84</f>
        <v>0</v>
      </c>
      <c r="K84" s="204"/>
      <c r="L84" s="209"/>
      <c r="M84" s="210"/>
      <c r="N84" s="211"/>
      <c r="O84" s="211"/>
      <c r="P84" s="212">
        <f>P85+P100+P144</f>
        <v>0</v>
      </c>
      <c r="Q84" s="211"/>
      <c r="R84" s="212">
        <f>R85+R100+R144</f>
        <v>0</v>
      </c>
      <c r="S84" s="211"/>
      <c r="T84" s="213">
        <f>T85+T100+T144</f>
        <v>0</v>
      </c>
      <c r="U84" s="12"/>
      <c r="V84" s="12"/>
      <c r="W84" s="12"/>
      <c r="X84" s="12"/>
      <c r="Y84" s="12"/>
      <c r="Z84" s="12"/>
      <c r="AA84" s="12"/>
      <c r="AB84" s="12"/>
      <c r="AC84" s="12"/>
      <c r="AD84" s="12"/>
      <c r="AE84" s="12"/>
      <c r="AR84" s="214" t="s">
        <v>89</v>
      </c>
      <c r="AT84" s="215" t="s">
        <v>78</v>
      </c>
      <c r="AU84" s="215" t="s">
        <v>79</v>
      </c>
      <c r="AY84" s="214" t="s">
        <v>135</v>
      </c>
      <c r="BK84" s="216">
        <f>BK85+BK100+BK144</f>
        <v>0</v>
      </c>
    </row>
    <row r="85" spans="1:63" s="12" customFormat="1" ht="22.8" customHeight="1">
      <c r="A85" s="12"/>
      <c r="B85" s="203"/>
      <c r="C85" s="204"/>
      <c r="D85" s="205" t="s">
        <v>78</v>
      </c>
      <c r="E85" s="217" t="s">
        <v>836</v>
      </c>
      <c r="F85" s="217" t="s">
        <v>1232</v>
      </c>
      <c r="G85" s="204"/>
      <c r="H85" s="204"/>
      <c r="I85" s="207"/>
      <c r="J85" s="218">
        <f>BK85</f>
        <v>0</v>
      </c>
      <c r="K85" s="204"/>
      <c r="L85" s="209"/>
      <c r="M85" s="210"/>
      <c r="N85" s="211"/>
      <c r="O85" s="211"/>
      <c r="P85" s="212">
        <f>SUM(P86:P99)</f>
        <v>0</v>
      </c>
      <c r="Q85" s="211"/>
      <c r="R85" s="212">
        <f>SUM(R86:R99)</f>
        <v>0</v>
      </c>
      <c r="S85" s="211"/>
      <c r="T85" s="213">
        <f>SUM(T86:T99)</f>
        <v>0</v>
      </c>
      <c r="U85" s="12"/>
      <c r="V85" s="12"/>
      <c r="W85" s="12"/>
      <c r="X85" s="12"/>
      <c r="Y85" s="12"/>
      <c r="Z85" s="12"/>
      <c r="AA85" s="12"/>
      <c r="AB85" s="12"/>
      <c r="AC85" s="12"/>
      <c r="AD85" s="12"/>
      <c r="AE85" s="12"/>
      <c r="AR85" s="214" t="s">
        <v>89</v>
      </c>
      <c r="AT85" s="215" t="s">
        <v>78</v>
      </c>
      <c r="AU85" s="215" t="s">
        <v>87</v>
      </c>
      <c r="AY85" s="214" t="s">
        <v>135</v>
      </c>
      <c r="BK85" s="216">
        <f>SUM(BK86:BK99)</f>
        <v>0</v>
      </c>
    </row>
    <row r="86" spans="1:65" s="2" customFormat="1" ht="16.5" customHeight="1">
      <c r="A86" s="39"/>
      <c r="B86" s="40"/>
      <c r="C86" s="219" t="s">
        <v>87</v>
      </c>
      <c r="D86" s="219" t="s">
        <v>137</v>
      </c>
      <c r="E86" s="220" t="s">
        <v>838</v>
      </c>
      <c r="F86" s="221" t="s">
        <v>1233</v>
      </c>
      <c r="G86" s="222" t="s">
        <v>350</v>
      </c>
      <c r="H86" s="223">
        <v>2</v>
      </c>
      <c r="I86" s="224"/>
      <c r="J86" s="225">
        <f>ROUND(I86*H86,2)</f>
        <v>0</v>
      </c>
      <c r="K86" s="221" t="s">
        <v>31</v>
      </c>
      <c r="L86" s="45"/>
      <c r="M86" s="226" t="s">
        <v>31</v>
      </c>
      <c r="N86" s="227" t="s">
        <v>50</v>
      </c>
      <c r="O86" s="85"/>
      <c r="P86" s="228">
        <f>O86*H86</f>
        <v>0</v>
      </c>
      <c r="Q86" s="228">
        <v>0</v>
      </c>
      <c r="R86" s="228">
        <f>Q86*H86</f>
        <v>0</v>
      </c>
      <c r="S86" s="228">
        <v>0</v>
      </c>
      <c r="T86" s="229">
        <f>S86*H86</f>
        <v>0</v>
      </c>
      <c r="U86" s="39"/>
      <c r="V86" s="39"/>
      <c r="W86" s="39"/>
      <c r="X86" s="39"/>
      <c r="Y86" s="39"/>
      <c r="Z86" s="39"/>
      <c r="AA86" s="39"/>
      <c r="AB86" s="39"/>
      <c r="AC86" s="39"/>
      <c r="AD86" s="39"/>
      <c r="AE86" s="39"/>
      <c r="AR86" s="230" t="s">
        <v>231</v>
      </c>
      <c r="AT86" s="230" t="s">
        <v>137</v>
      </c>
      <c r="AU86" s="230" t="s">
        <v>89</v>
      </c>
      <c r="AY86" s="18" t="s">
        <v>135</v>
      </c>
      <c r="BE86" s="231">
        <f>IF(N86="základní",J86,0)</f>
        <v>0</v>
      </c>
      <c r="BF86" s="231">
        <f>IF(N86="snížená",J86,0)</f>
        <v>0</v>
      </c>
      <c r="BG86" s="231">
        <f>IF(N86="zákl. přenesená",J86,0)</f>
        <v>0</v>
      </c>
      <c r="BH86" s="231">
        <f>IF(N86="sníž. přenesená",J86,0)</f>
        <v>0</v>
      </c>
      <c r="BI86" s="231">
        <f>IF(N86="nulová",J86,0)</f>
        <v>0</v>
      </c>
      <c r="BJ86" s="18" t="s">
        <v>87</v>
      </c>
      <c r="BK86" s="231">
        <f>ROUND(I86*H86,2)</f>
        <v>0</v>
      </c>
      <c r="BL86" s="18" t="s">
        <v>231</v>
      </c>
      <c r="BM86" s="230" t="s">
        <v>1234</v>
      </c>
    </row>
    <row r="87" spans="1:65" s="2" customFormat="1" ht="16.5" customHeight="1">
      <c r="A87" s="39"/>
      <c r="B87" s="40"/>
      <c r="C87" s="219" t="s">
        <v>89</v>
      </c>
      <c r="D87" s="219" t="s">
        <v>137</v>
      </c>
      <c r="E87" s="220" t="s">
        <v>841</v>
      </c>
      <c r="F87" s="221" t="s">
        <v>1235</v>
      </c>
      <c r="G87" s="222" t="s">
        <v>350</v>
      </c>
      <c r="H87" s="223">
        <v>2</v>
      </c>
      <c r="I87" s="224"/>
      <c r="J87" s="225">
        <f>ROUND(I87*H87,2)</f>
        <v>0</v>
      </c>
      <c r="K87" s="221" t="s">
        <v>31</v>
      </c>
      <c r="L87" s="45"/>
      <c r="M87" s="226" t="s">
        <v>31</v>
      </c>
      <c r="N87" s="227" t="s">
        <v>50</v>
      </c>
      <c r="O87" s="85"/>
      <c r="P87" s="228">
        <f>O87*H87</f>
        <v>0</v>
      </c>
      <c r="Q87" s="228">
        <v>0</v>
      </c>
      <c r="R87" s="228">
        <f>Q87*H87</f>
        <v>0</v>
      </c>
      <c r="S87" s="228">
        <v>0</v>
      </c>
      <c r="T87" s="229">
        <f>S87*H87</f>
        <v>0</v>
      </c>
      <c r="U87" s="39"/>
      <c r="V87" s="39"/>
      <c r="W87" s="39"/>
      <c r="X87" s="39"/>
      <c r="Y87" s="39"/>
      <c r="Z87" s="39"/>
      <c r="AA87" s="39"/>
      <c r="AB87" s="39"/>
      <c r="AC87" s="39"/>
      <c r="AD87" s="39"/>
      <c r="AE87" s="39"/>
      <c r="AR87" s="230" t="s">
        <v>231</v>
      </c>
      <c r="AT87" s="230" t="s">
        <v>137</v>
      </c>
      <c r="AU87" s="230" t="s">
        <v>89</v>
      </c>
      <c r="AY87" s="18" t="s">
        <v>135</v>
      </c>
      <c r="BE87" s="231">
        <f>IF(N87="základní",J87,0)</f>
        <v>0</v>
      </c>
      <c r="BF87" s="231">
        <f>IF(N87="snížená",J87,0)</f>
        <v>0</v>
      </c>
      <c r="BG87" s="231">
        <f>IF(N87="zákl. přenesená",J87,0)</f>
        <v>0</v>
      </c>
      <c r="BH87" s="231">
        <f>IF(N87="sníž. přenesená",J87,0)</f>
        <v>0</v>
      </c>
      <c r="BI87" s="231">
        <f>IF(N87="nulová",J87,0)</f>
        <v>0</v>
      </c>
      <c r="BJ87" s="18" t="s">
        <v>87</v>
      </c>
      <c r="BK87" s="231">
        <f>ROUND(I87*H87,2)</f>
        <v>0</v>
      </c>
      <c r="BL87" s="18" t="s">
        <v>231</v>
      </c>
      <c r="BM87" s="230" t="s">
        <v>1236</v>
      </c>
    </row>
    <row r="88" spans="1:65" s="2" customFormat="1" ht="16.5" customHeight="1">
      <c r="A88" s="39"/>
      <c r="B88" s="40"/>
      <c r="C88" s="219" t="s">
        <v>157</v>
      </c>
      <c r="D88" s="219" t="s">
        <v>137</v>
      </c>
      <c r="E88" s="220" t="s">
        <v>844</v>
      </c>
      <c r="F88" s="221" t="s">
        <v>1237</v>
      </c>
      <c r="G88" s="222" t="s">
        <v>350</v>
      </c>
      <c r="H88" s="223">
        <v>1</v>
      </c>
      <c r="I88" s="224"/>
      <c r="J88" s="225">
        <f>ROUND(I88*H88,2)</f>
        <v>0</v>
      </c>
      <c r="K88" s="221" t="s">
        <v>31</v>
      </c>
      <c r="L88" s="45"/>
      <c r="M88" s="226" t="s">
        <v>31</v>
      </c>
      <c r="N88" s="227" t="s">
        <v>50</v>
      </c>
      <c r="O88" s="85"/>
      <c r="P88" s="228">
        <f>O88*H88</f>
        <v>0</v>
      </c>
      <c r="Q88" s="228">
        <v>0</v>
      </c>
      <c r="R88" s="228">
        <f>Q88*H88</f>
        <v>0</v>
      </c>
      <c r="S88" s="228">
        <v>0</v>
      </c>
      <c r="T88" s="229">
        <f>S88*H88</f>
        <v>0</v>
      </c>
      <c r="U88" s="39"/>
      <c r="V88" s="39"/>
      <c r="W88" s="39"/>
      <c r="X88" s="39"/>
      <c r="Y88" s="39"/>
      <c r="Z88" s="39"/>
      <c r="AA88" s="39"/>
      <c r="AB88" s="39"/>
      <c r="AC88" s="39"/>
      <c r="AD88" s="39"/>
      <c r="AE88" s="39"/>
      <c r="AR88" s="230" t="s">
        <v>231</v>
      </c>
      <c r="AT88" s="230" t="s">
        <v>137</v>
      </c>
      <c r="AU88" s="230" t="s">
        <v>89</v>
      </c>
      <c r="AY88" s="18" t="s">
        <v>135</v>
      </c>
      <c r="BE88" s="231">
        <f>IF(N88="základní",J88,0)</f>
        <v>0</v>
      </c>
      <c r="BF88" s="231">
        <f>IF(N88="snížená",J88,0)</f>
        <v>0</v>
      </c>
      <c r="BG88" s="231">
        <f>IF(N88="zákl. přenesená",J88,0)</f>
        <v>0</v>
      </c>
      <c r="BH88" s="231">
        <f>IF(N88="sníž. přenesená",J88,0)</f>
        <v>0</v>
      </c>
      <c r="BI88" s="231">
        <f>IF(N88="nulová",J88,0)</f>
        <v>0</v>
      </c>
      <c r="BJ88" s="18" t="s">
        <v>87</v>
      </c>
      <c r="BK88" s="231">
        <f>ROUND(I88*H88,2)</f>
        <v>0</v>
      </c>
      <c r="BL88" s="18" t="s">
        <v>231</v>
      </c>
      <c r="BM88" s="230" t="s">
        <v>1238</v>
      </c>
    </row>
    <row r="89" spans="1:65" s="2" customFormat="1" ht="16.5" customHeight="1">
      <c r="A89" s="39"/>
      <c r="B89" s="40"/>
      <c r="C89" s="219" t="s">
        <v>142</v>
      </c>
      <c r="D89" s="219" t="s">
        <v>137</v>
      </c>
      <c r="E89" s="220" t="s">
        <v>847</v>
      </c>
      <c r="F89" s="221" t="s">
        <v>1239</v>
      </c>
      <c r="G89" s="222" t="s">
        <v>350</v>
      </c>
      <c r="H89" s="223">
        <v>3</v>
      </c>
      <c r="I89" s="224"/>
      <c r="J89" s="225">
        <f>ROUND(I89*H89,2)</f>
        <v>0</v>
      </c>
      <c r="K89" s="221" t="s">
        <v>31</v>
      </c>
      <c r="L89" s="45"/>
      <c r="M89" s="226" t="s">
        <v>31</v>
      </c>
      <c r="N89" s="227" t="s">
        <v>50</v>
      </c>
      <c r="O89" s="85"/>
      <c r="P89" s="228">
        <f>O89*H89</f>
        <v>0</v>
      </c>
      <c r="Q89" s="228">
        <v>0</v>
      </c>
      <c r="R89" s="228">
        <f>Q89*H89</f>
        <v>0</v>
      </c>
      <c r="S89" s="228">
        <v>0</v>
      </c>
      <c r="T89" s="229">
        <f>S89*H89</f>
        <v>0</v>
      </c>
      <c r="U89" s="39"/>
      <c r="V89" s="39"/>
      <c r="W89" s="39"/>
      <c r="X89" s="39"/>
      <c r="Y89" s="39"/>
      <c r="Z89" s="39"/>
      <c r="AA89" s="39"/>
      <c r="AB89" s="39"/>
      <c r="AC89" s="39"/>
      <c r="AD89" s="39"/>
      <c r="AE89" s="39"/>
      <c r="AR89" s="230" t="s">
        <v>231</v>
      </c>
      <c r="AT89" s="230" t="s">
        <v>137</v>
      </c>
      <c r="AU89" s="230" t="s">
        <v>89</v>
      </c>
      <c r="AY89" s="18" t="s">
        <v>135</v>
      </c>
      <c r="BE89" s="231">
        <f>IF(N89="základní",J89,0)</f>
        <v>0</v>
      </c>
      <c r="BF89" s="231">
        <f>IF(N89="snížená",J89,0)</f>
        <v>0</v>
      </c>
      <c r="BG89" s="231">
        <f>IF(N89="zákl. přenesená",J89,0)</f>
        <v>0</v>
      </c>
      <c r="BH89" s="231">
        <f>IF(N89="sníž. přenesená",J89,0)</f>
        <v>0</v>
      </c>
      <c r="BI89" s="231">
        <f>IF(N89="nulová",J89,0)</f>
        <v>0</v>
      </c>
      <c r="BJ89" s="18" t="s">
        <v>87</v>
      </c>
      <c r="BK89" s="231">
        <f>ROUND(I89*H89,2)</f>
        <v>0</v>
      </c>
      <c r="BL89" s="18" t="s">
        <v>231</v>
      </c>
      <c r="BM89" s="230" t="s">
        <v>1240</v>
      </c>
    </row>
    <row r="90" spans="1:65" s="2" customFormat="1" ht="16.5" customHeight="1">
      <c r="A90" s="39"/>
      <c r="B90" s="40"/>
      <c r="C90" s="219" t="s">
        <v>167</v>
      </c>
      <c r="D90" s="219" t="s">
        <v>137</v>
      </c>
      <c r="E90" s="220" t="s">
        <v>850</v>
      </c>
      <c r="F90" s="221" t="s">
        <v>1241</v>
      </c>
      <c r="G90" s="222" t="s">
        <v>350</v>
      </c>
      <c r="H90" s="223">
        <v>1</v>
      </c>
      <c r="I90" s="224"/>
      <c r="J90" s="225">
        <f>ROUND(I90*H90,2)</f>
        <v>0</v>
      </c>
      <c r="K90" s="221" t="s">
        <v>31</v>
      </c>
      <c r="L90" s="45"/>
      <c r="M90" s="226" t="s">
        <v>31</v>
      </c>
      <c r="N90" s="227" t="s">
        <v>50</v>
      </c>
      <c r="O90" s="85"/>
      <c r="P90" s="228">
        <f>O90*H90</f>
        <v>0</v>
      </c>
      <c r="Q90" s="228">
        <v>0</v>
      </c>
      <c r="R90" s="228">
        <f>Q90*H90</f>
        <v>0</v>
      </c>
      <c r="S90" s="228">
        <v>0</v>
      </c>
      <c r="T90" s="229">
        <f>S90*H90</f>
        <v>0</v>
      </c>
      <c r="U90" s="39"/>
      <c r="V90" s="39"/>
      <c r="W90" s="39"/>
      <c r="X90" s="39"/>
      <c r="Y90" s="39"/>
      <c r="Z90" s="39"/>
      <c r="AA90" s="39"/>
      <c r="AB90" s="39"/>
      <c r="AC90" s="39"/>
      <c r="AD90" s="39"/>
      <c r="AE90" s="39"/>
      <c r="AR90" s="230" t="s">
        <v>231</v>
      </c>
      <c r="AT90" s="230" t="s">
        <v>137</v>
      </c>
      <c r="AU90" s="230" t="s">
        <v>89</v>
      </c>
      <c r="AY90" s="18" t="s">
        <v>135</v>
      </c>
      <c r="BE90" s="231">
        <f>IF(N90="základní",J90,0)</f>
        <v>0</v>
      </c>
      <c r="BF90" s="231">
        <f>IF(N90="snížená",J90,0)</f>
        <v>0</v>
      </c>
      <c r="BG90" s="231">
        <f>IF(N90="zákl. přenesená",J90,0)</f>
        <v>0</v>
      </c>
      <c r="BH90" s="231">
        <f>IF(N90="sníž. přenesená",J90,0)</f>
        <v>0</v>
      </c>
      <c r="BI90" s="231">
        <f>IF(N90="nulová",J90,0)</f>
        <v>0</v>
      </c>
      <c r="BJ90" s="18" t="s">
        <v>87</v>
      </c>
      <c r="BK90" s="231">
        <f>ROUND(I90*H90,2)</f>
        <v>0</v>
      </c>
      <c r="BL90" s="18" t="s">
        <v>231</v>
      </c>
      <c r="BM90" s="230" t="s">
        <v>1242</v>
      </c>
    </row>
    <row r="91" spans="1:65" s="2" customFormat="1" ht="16.5" customHeight="1">
      <c r="A91" s="39"/>
      <c r="B91" s="40"/>
      <c r="C91" s="219" t="s">
        <v>172</v>
      </c>
      <c r="D91" s="219" t="s">
        <v>137</v>
      </c>
      <c r="E91" s="220" t="s">
        <v>853</v>
      </c>
      <c r="F91" s="221" t="s">
        <v>1243</v>
      </c>
      <c r="G91" s="222" t="s">
        <v>350</v>
      </c>
      <c r="H91" s="223">
        <v>1</v>
      </c>
      <c r="I91" s="224"/>
      <c r="J91" s="225">
        <f>ROUND(I91*H91,2)</f>
        <v>0</v>
      </c>
      <c r="K91" s="221" t="s">
        <v>31</v>
      </c>
      <c r="L91" s="45"/>
      <c r="M91" s="226" t="s">
        <v>31</v>
      </c>
      <c r="N91" s="227" t="s">
        <v>50</v>
      </c>
      <c r="O91" s="85"/>
      <c r="P91" s="228">
        <f>O91*H91</f>
        <v>0</v>
      </c>
      <c r="Q91" s="228">
        <v>0</v>
      </c>
      <c r="R91" s="228">
        <f>Q91*H91</f>
        <v>0</v>
      </c>
      <c r="S91" s="228">
        <v>0</v>
      </c>
      <c r="T91" s="229">
        <f>S91*H91</f>
        <v>0</v>
      </c>
      <c r="U91" s="39"/>
      <c r="V91" s="39"/>
      <c r="W91" s="39"/>
      <c r="X91" s="39"/>
      <c r="Y91" s="39"/>
      <c r="Z91" s="39"/>
      <c r="AA91" s="39"/>
      <c r="AB91" s="39"/>
      <c r="AC91" s="39"/>
      <c r="AD91" s="39"/>
      <c r="AE91" s="39"/>
      <c r="AR91" s="230" t="s">
        <v>231</v>
      </c>
      <c r="AT91" s="230" t="s">
        <v>137</v>
      </c>
      <c r="AU91" s="230" t="s">
        <v>89</v>
      </c>
      <c r="AY91" s="18" t="s">
        <v>135</v>
      </c>
      <c r="BE91" s="231">
        <f>IF(N91="základní",J91,0)</f>
        <v>0</v>
      </c>
      <c r="BF91" s="231">
        <f>IF(N91="snížená",J91,0)</f>
        <v>0</v>
      </c>
      <c r="BG91" s="231">
        <f>IF(N91="zákl. přenesená",J91,0)</f>
        <v>0</v>
      </c>
      <c r="BH91" s="231">
        <f>IF(N91="sníž. přenesená",J91,0)</f>
        <v>0</v>
      </c>
      <c r="BI91" s="231">
        <f>IF(N91="nulová",J91,0)</f>
        <v>0</v>
      </c>
      <c r="BJ91" s="18" t="s">
        <v>87</v>
      </c>
      <c r="BK91" s="231">
        <f>ROUND(I91*H91,2)</f>
        <v>0</v>
      </c>
      <c r="BL91" s="18" t="s">
        <v>231</v>
      </c>
      <c r="BM91" s="230" t="s">
        <v>1244</v>
      </c>
    </row>
    <row r="92" spans="1:65" s="2" customFormat="1" ht="16.5" customHeight="1">
      <c r="A92" s="39"/>
      <c r="B92" s="40"/>
      <c r="C92" s="219" t="s">
        <v>178</v>
      </c>
      <c r="D92" s="219" t="s">
        <v>137</v>
      </c>
      <c r="E92" s="220" t="s">
        <v>856</v>
      </c>
      <c r="F92" s="221" t="s">
        <v>1245</v>
      </c>
      <c r="G92" s="222" t="s">
        <v>343</v>
      </c>
      <c r="H92" s="223">
        <v>15</v>
      </c>
      <c r="I92" s="224"/>
      <c r="J92" s="225">
        <f>ROUND(I92*H92,2)</f>
        <v>0</v>
      </c>
      <c r="K92" s="221" t="s">
        <v>31</v>
      </c>
      <c r="L92" s="45"/>
      <c r="M92" s="226" t="s">
        <v>31</v>
      </c>
      <c r="N92" s="227" t="s">
        <v>50</v>
      </c>
      <c r="O92" s="85"/>
      <c r="P92" s="228">
        <f>O92*H92</f>
        <v>0</v>
      </c>
      <c r="Q92" s="228">
        <v>0</v>
      </c>
      <c r="R92" s="228">
        <f>Q92*H92</f>
        <v>0</v>
      </c>
      <c r="S92" s="228">
        <v>0</v>
      </c>
      <c r="T92" s="229">
        <f>S92*H92</f>
        <v>0</v>
      </c>
      <c r="U92" s="39"/>
      <c r="V92" s="39"/>
      <c r="W92" s="39"/>
      <c r="X92" s="39"/>
      <c r="Y92" s="39"/>
      <c r="Z92" s="39"/>
      <c r="AA92" s="39"/>
      <c r="AB92" s="39"/>
      <c r="AC92" s="39"/>
      <c r="AD92" s="39"/>
      <c r="AE92" s="39"/>
      <c r="AR92" s="230" t="s">
        <v>231</v>
      </c>
      <c r="AT92" s="230" t="s">
        <v>137</v>
      </c>
      <c r="AU92" s="230" t="s">
        <v>89</v>
      </c>
      <c r="AY92" s="18" t="s">
        <v>135</v>
      </c>
      <c r="BE92" s="231">
        <f>IF(N92="základní",J92,0)</f>
        <v>0</v>
      </c>
      <c r="BF92" s="231">
        <f>IF(N92="snížená",J92,0)</f>
        <v>0</v>
      </c>
      <c r="BG92" s="231">
        <f>IF(N92="zákl. přenesená",J92,0)</f>
        <v>0</v>
      </c>
      <c r="BH92" s="231">
        <f>IF(N92="sníž. přenesená",J92,0)</f>
        <v>0</v>
      </c>
      <c r="BI92" s="231">
        <f>IF(N92="nulová",J92,0)</f>
        <v>0</v>
      </c>
      <c r="BJ92" s="18" t="s">
        <v>87</v>
      </c>
      <c r="BK92" s="231">
        <f>ROUND(I92*H92,2)</f>
        <v>0</v>
      </c>
      <c r="BL92" s="18" t="s">
        <v>231</v>
      </c>
      <c r="BM92" s="230" t="s">
        <v>1246</v>
      </c>
    </row>
    <row r="93" spans="1:65" s="2" customFormat="1" ht="16.5" customHeight="1">
      <c r="A93" s="39"/>
      <c r="B93" s="40"/>
      <c r="C93" s="219" t="s">
        <v>184</v>
      </c>
      <c r="D93" s="219" t="s">
        <v>137</v>
      </c>
      <c r="E93" s="220" t="s">
        <v>859</v>
      </c>
      <c r="F93" s="221" t="s">
        <v>1247</v>
      </c>
      <c r="G93" s="222" t="s">
        <v>343</v>
      </c>
      <c r="H93" s="223">
        <v>15</v>
      </c>
      <c r="I93" s="224"/>
      <c r="J93" s="225">
        <f>ROUND(I93*H93,2)</f>
        <v>0</v>
      </c>
      <c r="K93" s="221" t="s">
        <v>31</v>
      </c>
      <c r="L93" s="45"/>
      <c r="M93" s="226" t="s">
        <v>31</v>
      </c>
      <c r="N93" s="227" t="s">
        <v>50</v>
      </c>
      <c r="O93" s="85"/>
      <c r="P93" s="228">
        <f>O93*H93</f>
        <v>0</v>
      </c>
      <c r="Q93" s="228">
        <v>0</v>
      </c>
      <c r="R93" s="228">
        <f>Q93*H93</f>
        <v>0</v>
      </c>
      <c r="S93" s="228">
        <v>0</v>
      </c>
      <c r="T93" s="229">
        <f>S93*H93</f>
        <v>0</v>
      </c>
      <c r="U93" s="39"/>
      <c r="V93" s="39"/>
      <c r="W93" s="39"/>
      <c r="X93" s="39"/>
      <c r="Y93" s="39"/>
      <c r="Z93" s="39"/>
      <c r="AA93" s="39"/>
      <c r="AB93" s="39"/>
      <c r="AC93" s="39"/>
      <c r="AD93" s="39"/>
      <c r="AE93" s="39"/>
      <c r="AR93" s="230" t="s">
        <v>231</v>
      </c>
      <c r="AT93" s="230" t="s">
        <v>137</v>
      </c>
      <c r="AU93" s="230" t="s">
        <v>89</v>
      </c>
      <c r="AY93" s="18" t="s">
        <v>135</v>
      </c>
      <c r="BE93" s="231">
        <f>IF(N93="základní",J93,0)</f>
        <v>0</v>
      </c>
      <c r="BF93" s="231">
        <f>IF(N93="snížená",J93,0)</f>
        <v>0</v>
      </c>
      <c r="BG93" s="231">
        <f>IF(N93="zákl. přenesená",J93,0)</f>
        <v>0</v>
      </c>
      <c r="BH93" s="231">
        <f>IF(N93="sníž. přenesená",J93,0)</f>
        <v>0</v>
      </c>
      <c r="BI93" s="231">
        <f>IF(N93="nulová",J93,0)</f>
        <v>0</v>
      </c>
      <c r="BJ93" s="18" t="s">
        <v>87</v>
      </c>
      <c r="BK93" s="231">
        <f>ROUND(I93*H93,2)</f>
        <v>0</v>
      </c>
      <c r="BL93" s="18" t="s">
        <v>231</v>
      </c>
      <c r="BM93" s="230" t="s">
        <v>1248</v>
      </c>
    </row>
    <row r="94" spans="1:65" s="2" customFormat="1" ht="16.5" customHeight="1">
      <c r="A94" s="39"/>
      <c r="B94" s="40"/>
      <c r="C94" s="219" t="s">
        <v>190</v>
      </c>
      <c r="D94" s="219" t="s">
        <v>137</v>
      </c>
      <c r="E94" s="220" t="s">
        <v>862</v>
      </c>
      <c r="F94" s="221" t="s">
        <v>1249</v>
      </c>
      <c r="G94" s="222" t="s">
        <v>343</v>
      </c>
      <c r="H94" s="223">
        <v>46</v>
      </c>
      <c r="I94" s="224"/>
      <c r="J94" s="225">
        <f>ROUND(I94*H94,2)</f>
        <v>0</v>
      </c>
      <c r="K94" s="221" t="s">
        <v>31</v>
      </c>
      <c r="L94" s="45"/>
      <c r="M94" s="226" t="s">
        <v>31</v>
      </c>
      <c r="N94" s="227" t="s">
        <v>50</v>
      </c>
      <c r="O94" s="85"/>
      <c r="P94" s="228">
        <f>O94*H94</f>
        <v>0</v>
      </c>
      <c r="Q94" s="228">
        <v>0</v>
      </c>
      <c r="R94" s="228">
        <f>Q94*H94</f>
        <v>0</v>
      </c>
      <c r="S94" s="228">
        <v>0</v>
      </c>
      <c r="T94" s="229">
        <f>S94*H94</f>
        <v>0</v>
      </c>
      <c r="U94" s="39"/>
      <c r="V94" s="39"/>
      <c r="W94" s="39"/>
      <c r="X94" s="39"/>
      <c r="Y94" s="39"/>
      <c r="Z94" s="39"/>
      <c r="AA94" s="39"/>
      <c r="AB94" s="39"/>
      <c r="AC94" s="39"/>
      <c r="AD94" s="39"/>
      <c r="AE94" s="39"/>
      <c r="AR94" s="230" t="s">
        <v>231</v>
      </c>
      <c r="AT94" s="230" t="s">
        <v>137</v>
      </c>
      <c r="AU94" s="230" t="s">
        <v>89</v>
      </c>
      <c r="AY94" s="18" t="s">
        <v>135</v>
      </c>
      <c r="BE94" s="231">
        <f>IF(N94="základní",J94,0)</f>
        <v>0</v>
      </c>
      <c r="BF94" s="231">
        <f>IF(N94="snížená",J94,0)</f>
        <v>0</v>
      </c>
      <c r="BG94" s="231">
        <f>IF(N94="zákl. přenesená",J94,0)</f>
        <v>0</v>
      </c>
      <c r="BH94" s="231">
        <f>IF(N94="sníž. přenesená",J94,0)</f>
        <v>0</v>
      </c>
      <c r="BI94" s="231">
        <f>IF(N94="nulová",J94,0)</f>
        <v>0</v>
      </c>
      <c r="BJ94" s="18" t="s">
        <v>87</v>
      </c>
      <c r="BK94" s="231">
        <f>ROUND(I94*H94,2)</f>
        <v>0</v>
      </c>
      <c r="BL94" s="18" t="s">
        <v>231</v>
      </c>
      <c r="BM94" s="230" t="s">
        <v>1250</v>
      </c>
    </row>
    <row r="95" spans="1:65" s="2" customFormat="1" ht="16.5" customHeight="1">
      <c r="A95" s="39"/>
      <c r="B95" s="40"/>
      <c r="C95" s="219" t="s">
        <v>195</v>
      </c>
      <c r="D95" s="219" t="s">
        <v>137</v>
      </c>
      <c r="E95" s="220" t="s">
        <v>1071</v>
      </c>
      <c r="F95" s="221" t="s">
        <v>1249</v>
      </c>
      <c r="G95" s="222" t="s">
        <v>343</v>
      </c>
      <c r="H95" s="223">
        <v>20</v>
      </c>
      <c r="I95" s="224"/>
      <c r="J95" s="225">
        <f>ROUND(I95*H95,2)</f>
        <v>0</v>
      </c>
      <c r="K95" s="221" t="s">
        <v>31</v>
      </c>
      <c r="L95" s="45"/>
      <c r="M95" s="226" t="s">
        <v>31</v>
      </c>
      <c r="N95" s="227" t="s">
        <v>50</v>
      </c>
      <c r="O95" s="85"/>
      <c r="P95" s="228">
        <f>O95*H95</f>
        <v>0</v>
      </c>
      <c r="Q95" s="228">
        <v>0</v>
      </c>
      <c r="R95" s="228">
        <f>Q95*H95</f>
        <v>0</v>
      </c>
      <c r="S95" s="228">
        <v>0</v>
      </c>
      <c r="T95" s="229">
        <f>S95*H95</f>
        <v>0</v>
      </c>
      <c r="U95" s="39"/>
      <c r="V95" s="39"/>
      <c r="W95" s="39"/>
      <c r="X95" s="39"/>
      <c r="Y95" s="39"/>
      <c r="Z95" s="39"/>
      <c r="AA95" s="39"/>
      <c r="AB95" s="39"/>
      <c r="AC95" s="39"/>
      <c r="AD95" s="39"/>
      <c r="AE95" s="39"/>
      <c r="AR95" s="230" t="s">
        <v>231</v>
      </c>
      <c r="AT95" s="230" t="s">
        <v>137</v>
      </c>
      <c r="AU95" s="230" t="s">
        <v>89</v>
      </c>
      <c r="AY95" s="18" t="s">
        <v>135</v>
      </c>
      <c r="BE95" s="231">
        <f>IF(N95="základní",J95,0)</f>
        <v>0</v>
      </c>
      <c r="BF95" s="231">
        <f>IF(N95="snížená",J95,0)</f>
        <v>0</v>
      </c>
      <c r="BG95" s="231">
        <f>IF(N95="zákl. přenesená",J95,0)</f>
        <v>0</v>
      </c>
      <c r="BH95" s="231">
        <f>IF(N95="sníž. přenesená",J95,0)</f>
        <v>0</v>
      </c>
      <c r="BI95" s="231">
        <f>IF(N95="nulová",J95,0)</f>
        <v>0</v>
      </c>
      <c r="BJ95" s="18" t="s">
        <v>87</v>
      </c>
      <c r="BK95" s="231">
        <f>ROUND(I95*H95,2)</f>
        <v>0</v>
      </c>
      <c r="BL95" s="18" t="s">
        <v>231</v>
      </c>
      <c r="BM95" s="230" t="s">
        <v>1251</v>
      </c>
    </row>
    <row r="96" spans="1:65" s="2" customFormat="1" ht="16.5" customHeight="1">
      <c r="A96" s="39"/>
      <c r="B96" s="40"/>
      <c r="C96" s="219" t="s">
        <v>201</v>
      </c>
      <c r="D96" s="219" t="s">
        <v>137</v>
      </c>
      <c r="E96" s="220" t="s">
        <v>1074</v>
      </c>
      <c r="F96" s="221" t="s">
        <v>1252</v>
      </c>
      <c r="G96" s="222" t="s">
        <v>343</v>
      </c>
      <c r="H96" s="223">
        <v>20</v>
      </c>
      <c r="I96" s="224"/>
      <c r="J96" s="225">
        <f>ROUND(I96*H96,2)</f>
        <v>0</v>
      </c>
      <c r="K96" s="221" t="s">
        <v>31</v>
      </c>
      <c r="L96" s="45"/>
      <c r="M96" s="226" t="s">
        <v>31</v>
      </c>
      <c r="N96" s="227" t="s">
        <v>50</v>
      </c>
      <c r="O96" s="85"/>
      <c r="P96" s="228">
        <f>O96*H96</f>
        <v>0</v>
      </c>
      <c r="Q96" s="228">
        <v>0</v>
      </c>
      <c r="R96" s="228">
        <f>Q96*H96</f>
        <v>0</v>
      </c>
      <c r="S96" s="228">
        <v>0</v>
      </c>
      <c r="T96" s="229">
        <f>S96*H96</f>
        <v>0</v>
      </c>
      <c r="U96" s="39"/>
      <c r="V96" s="39"/>
      <c r="W96" s="39"/>
      <c r="X96" s="39"/>
      <c r="Y96" s="39"/>
      <c r="Z96" s="39"/>
      <c r="AA96" s="39"/>
      <c r="AB96" s="39"/>
      <c r="AC96" s="39"/>
      <c r="AD96" s="39"/>
      <c r="AE96" s="39"/>
      <c r="AR96" s="230" t="s">
        <v>231</v>
      </c>
      <c r="AT96" s="230" t="s">
        <v>137</v>
      </c>
      <c r="AU96" s="230" t="s">
        <v>89</v>
      </c>
      <c r="AY96" s="18" t="s">
        <v>135</v>
      </c>
      <c r="BE96" s="231">
        <f>IF(N96="základní",J96,0)</f>
        <v>0</v>
      </c>
      <c r="BF96" s="231">
        <f>IF(N96="snížená",J96,0)</f>
        <v>0</v>
      </c>
      <c r="BG96" s="231">
        <f>IF(N96="zákl. přenesená",J96,0)</f>
        <v>0</v>
      </c>
      <c r="BH96" s="231">
        <f>IF(N96="sníž. přenesená",J96,0)</f>
        <v>0</v>
      </c>
      <c r="BI96" s="231">
        <f>IF(N96="nulová",J96,0)</f>
        <v>0</v>
      </c>
      <c r="BJ96" s="18" t="s">
        <v>87</v>
      </c>
      <c r="BK96" s="231">
        <f>ROUND(I96*H96,2)</f>
        <v>0</v>
      </c>
      <c r="BL96" s="18" t="s">
        <v>231</v>
      </c>
      <c r="BM96" s="230" t="s">
        <v>1253</v>
      </c>
    </row>
    <row r="97" spans="1:65" s="2" customFormat="1" ht="16.5" customHeight="1">
      <c r="A97" s="39"/>
      <c r="B97" s="40"/>
      <c r="C97" s="219" t="s">
        <v>206</v>
      </c>
      <c r="D97" s="219" t="s">
        <v>137</v>
      </c>
      <c r="E97" s="220" t="s">
        <v>1077</v>
      </c>
      <c r="F97" s="221" t="s">
        <v>1254</v>
      </c>
      <c r="G97" s="222" t="s">
        <v>343</v>
      </c>
      <c r="H97" s="223">
        <v>15</v>
      </c>
      <c r="I97" s="224"/>
      <c r="J97" s="225">
        <f>ROUND(I97*H97,2)</f>
        <v>0</v>
      </c>
      <c r="K97" s="221" t="s">
        <v>31</v>
      </c>
      <c r="L97" s="45"/>
      <c r="M97" s="226" t="s">
        <v>31</v>
      </c>
      <c r="N97" s="227" t="s">
        <v>50</v>
      </c>
      <c r="O97" s="85"/>
      <c r="P97" s="228">
        <f>O97*H97</f>
        <v>0</v>
      </c>
      <c r="Q97" s="228">
        <v>0</v>
      </c>
      <c r="R97" s="228">
        <f>Q97*H97</f>
        <v>0</v>
      </c>
      <c r="S97" s="228">
        <v>0</v>
      </c>
      <c r="T97" s="229">
        <f>S97*H97</f>
        <v>0</v>
      </c>
      <c r="U97" s="39"/>
      <c r="V97" s="39"/>
      <c r="W97" s="39"/>
      <c r="X97" s="39"/>
      <c r="Y97" s="39"/>
      <c r="Z97" s="39"/>
      <c r="AA97" s="39"/>
      <c r="AB97" s="39"/>
      <c r="AC97" s="39"/>
      <c r="AD97" s="39"/>
      <c r="AE97" s="39"/>
      <c r="AR97" s="230" t="s">
        <v>231</v>
      </c>
      <c r="AT97" s="230" t="s">
        <v>137</v>
      </c>
      <c r="AU97" s="230" t="s">
        <v>89</v>
      </c>
      <c r="AY97" s="18" t="s">
        <v>135</v>
      </c>
      <c r="BE97" s="231">
        <f>IF(N97="základní",J97,0)</f>
        <v>0</v>
      </c>
      <c r="BF97" s="231">
        <f>IF(N97="snížená",J97,0)</f>
        <v>0</v>
      </c>
      <c r="BG97" s="231">
        <f>IF(N97="zákl. přenesená",J97,0)</f>
        <v>0</v>
      </c>
      <c r="BH97" s="231">
        <f>IF(N97="sníž. přenesená",J97,0)</f>
        <v>0</v>
      </c>
      <c r="BI97" s="231">
        <f>IF(N97="nulová",J97,0)</f>
        <v>0</v>
      </c>
      <c r="BJ97" s="18" t="s">
        <v>87</v>
      </c>
      <c r="BK97" s="231">
        <f>ROUND(I97*H97,2)</f>
        <v>0</v>
      </c>
      <c r="BL97" s="18" t="s">
        <v>231</v>
      </c>
      <c r="BM97" s="230" t="s">
        <v>1255</v>
      </c>
    </row>
    <row r="98" spans="1:65" s="2" customFormat="1" ht="16.5" customHeight="1">
      <c r="A98" s="39"/>
      <c r="B98" s="40"/>
      <c r="C98" s="219" t="s">
        <v>211</v>
      </c>
      <c r="D98" s="219" t="s">
        <v>137</v>
      </c>
      <c r="E98" s="220" t="s">
        <v>1080</v>
      </c>
      <c r="F98" s="221" t="s">
        <v>1090</v>
      </c>
      <c r="G98" s="222" t="s">
        <v>350</v>
      </c>
      <c r="H98" s="223">
        <v>1</v>
      </c>
      <c r="I98" s="224"/>
      <c r="J98" s="225">
        <f>ROUND(I98*H98,2)</f>
        <v>0</v>
      </c>
      <c r="K98" s="221" t="s">
        <v>31</v>
      </c>
      <c r="L98" s="45"/>
      <c r="M98" s="226" t="s">
        <v>31</v>
      </c>
      <c r="N98" s="227" t="s">
        <v>50</v>
      </c>
      <c r="O98" s="85"/>
      <c r="P98" s="228">
        <f>O98*H98</f>
        <v>0</v>
      </c>
      <c r="Q98" s="228">
        <v>0</v>
      </c>
      <c r="R98" s="228">
        <f>Q98*H98</f>
        <v>0</v>
      </c>
      <c r="S98" s="228">
        <v>0</v>
      </c>
      <c r="T98" s="229">
        <f>S98*H98</f>
        <v>0</v>
      </c>
      <c r="U98" s="39"/>
      <c r="V98" s="39"/>
      <c r="W98" s="39"/>
      <c r="X98" s="39"/>
      <c r="Y98" s="39"/>
      <c r="Z98" s="39"/>
      <c r="AA98" s="39"/>
      <c r="AB98" s="39"/>
      <c r="AC98" s="39"/>
      <c r="AD98" s="39"/>
      <c r="AE98" s="39"/>
      <c r="AR98" s="230" t="s">
        <v>231</v>
      </c>
      <c r="AT98" s="230" t="s">
        <v>137</v>
      </c>
      <c r="AU98" s="230" t="s">
        <v>89</v>
      </c>
      <c r="AY98" s="18" t="s">
        <v>135</v>
      </c>
      <c r="BE98" s="231">
        <f>IF(N98="základní",J98,0)</f>
        <v>0</v>
      </c>
      <c r="BF98" s="231">
        <f>IF(N98="snížená",J98,0)</f>
        <v>0</v>
      </c>
      <c r="BG98" s="231">
        <f>IF(N98="zákl. přenesená",J98,0)</f>
        <v>0</v>
      </c>
      <c r="BH98" s="231">
        <f>IF(N98="sníž. přenesená",J98,0)</f>
        <v>0</v>
      </c>
      <c r="BI98" s="231">
        <f>IF(N98="nulová",J98,0)</f>
        <v>0</v>
      </c>
      <c r="BJ98" s="18" t="s">
        <v>87</v>
      </c>
      <c r="BK98" s="231">
        <f>ROUND(I98*H98,2)</f>
        <v>0</v>
      </c>
      <c r="BL98" s="18" t="s">
        <v>231</v>
      </c>
      <c r="BM98" s="230" t="s">
        <v>1256</v>
      </c>
    </row>
    <row r="99" spans="1:65" s="2" customFormat="1" ht="16.5" customHeight="1">
      <c r="A99" s="39"/>
      <c r="B99" s="40"/>
      <c r="C99" s="219" t="s">
        <v>217</v>
      </c>
      <c r="D99" s="219" t="s">
        <v>137</v>
      </c>
      <c r="E99" s="220" t="s">
        <v>1083</v>
      </c>
      <c r="F99" s="221" t="s">
        <v>985</v>
      </c>
      <c r="G99" s="222" t="s">
        <v>350</v>
      </c>
      <c r="H99" s="223">
        <v>1</v>
      </c>
      <c r="I99" s="224"/>
      <c r="J99" s="225">
        <f>ROUND(I99*H99,2)</f>
        <v>0</v>
      </c>
      <c r="K99" s="221" t="s">
        <v>31</v>
      </c>
      <c r="L99" s="45"/>
      <c r="M99" s="226" t="s">
        <v>31</v>
      </c>
      <c r="N99" s="227" t="s">
        <v>50</v>
      </c>
      <c r="O99" s="85"/>
      <c r="P99" s="228">
        <f>O99*H99</f>
        <v>0</v>
      </c>
      <c r="Q99" s="228">
        <v>0</v>
      </c>
      <c r="R99" s="228">
        <f>Q99*H99</f>
        <v>0</v>
      </c>
      <c r="S99" s="228">
        <v>0</v>
      </c>
      <c r="T99" s="229">
        <f>S99*H99</f>
        <v>0</v>
      </c>
      <c r="U99" s="39"/>
      <c r="V99" s="39"/>
      <c r="W99" s="39"/>
      <c r="X99" s="39"/>
      <c r="Y99" s="39"/>
      <c r="Z99" s="39"/>
      <c r="AA99" s="39"/>
      <c r="AB99" s="39"/>
      <c r="AC99" s="39"/>
      <c r="AD99" s="39"/>
      <c r="AE99" s="39"/>
      <c r="AR99" s="230" t="s">
        <v>231</v>
      </c>
      <c r="AT99" s="230" t="s">
        <v>137</v>
      </c>
      <c r="AU99" s="230" t="s">
        <v>89</v>
      </c>
      <c r="AY99" s="18" t="s">
        <v>135</v>
      </c>
      <c r="BE99" s="231">
        <f>IF(N99="základní",J99,0)</f>
        <v>0</v>
      </c>
      <c r="BF99" s="231">
        <f>IF(N99="snížená",J99,0)</f>
        <v>0</v>
      </c>
      <c r="BG99" s="231">
        <f>IF(N99="zákl. přenesená",J99,0)</f>
        <v>0</v>
      </c>
      <c r="BH99" s="231">
        <f>IF(N99="sníž. přenesená",J99,0)</f>
        <v>0</v>
      </c>
      <c r="BI99" s="231">
        <f>IF(N99="nulová",J99,0)</f>
        <v>0</v>
      </c>
      <c r="BJ99" s="18" t="s">
        <v>87</v>
      </c>
      <c r="BK99" s="231">
        <f>ROUND(I99*H99,2)</f>
        <v>0</v>
      </c>
      <c r="BL99" s="18" t="s">
        <v>231</v>
      </c>
      <c r="BM99" s="230" t="s">
        <v>1257</v>
      </c>
    </row>
    <row r="100" spans="1:63" s="12" customFormat="1" ht="22.8" customHeight="1">
      <c r="A100" s="12"/>
      <c r="B100" s="203"/>
      <c r="C100" s="204"/>
      <c r="D100" s="205" t="s">
        <v>78</v>
      </c>
      <c r="E100" s="217" t="s">
        <v>871</v>
      </c>
      <c r="F100" s="217" t="s">
        <v>1092</v>
      </c>
      <c r="G100" s="204"/>
      <c r="H100" s="204"/>
      <c r="I100" s="207"/>
      <c r="J100" s="218">
        <f>BK100</f>
        <v>0</v>
      </c>
      <c r="K100" s="204"/>
      <c r="L100" s="209"/>
      <c r="M100" s="210"/>
      <c r="N100" s="211"/>
      <c r="O100" s="211"/>
      <c r="P100" s="212">
        <f>SUM(P101:P143)</f>
        <v>0</v>
      </c>
      <c r="Q100" s="211"/>
      <c r="R100" s="212">
        <f>SUM(R101:R143)</f>
        <v>0</v>
      </c>
      <c r="S100" s="211"/>
      <c r="T100" s="213">
        <f>SUM(T101:T143)</f>
        <v>0</v>
      </c>
      <c r="U100" s="12"/>
      <c r="V100" s="12"/>
      <c r="W100" s="12"/>
      <c r="X100" s="12"/>
      <c r="Y100" s="12"/>
      <c r="Z100" s="12"/>
      <c r="AA100" s="12"/>
      <c r="AB100" s="12"/>
      <c r="AC100" s="12"/>
      <c r="AD100" s="12"/>
      <c r="AE100" s="12"/>
      <c r="AR100" s="214" t="s">
        <v>89</v>
      </c>
      <c r="AT100" s="215" t="s">
        <v>78</v>
      </c>
      <c r="AU100" s="215" t="s">
        <v>87</v>
      </c>
      <c r="AY100" s="214" t="s">
        <v>135</v>
      </c>
      <c r="BK100" s="216">
        <f>SUM(BK101:BK143)</f>
        <v>0</v>
      </c>
    </row>
    <row r="101" spans="1:65" s="2" customFormat="1" ht="16.5" customHeight="1">
      <c r="A101" s="39"/>
      <c r="B101" s="40"/>
      <c r="C101" s="219" t="s">
        <v>8</v>
      </c>
      <c r="D101" s="219" t="s">
        <v>137</v>
      </c>
      <c r="E101" s="220" t="s">
        <v>873</v>
      </c>
      <c r="F101" s="221" t="s">
        <v>1258</v>
      </c>
      <c r="G101" s="222" t="s">
        <v>916</v>
      </c>
      <c r="H101" s="223">
        <v>0.01</v>
      </c>
      <c r="I101" s="224"/>
      <c r="J101" s="225">
        <f>ROUND(I101*H101,2)</f>
        <v>0</v>
      </c>
      <c r="K101" s="221" t="s">
        <v>31</v>
      </c>
      <c r="L101" s="45"/>
      <c r="M101" s="226" t="s">
        <v>31</v>
      </c>
      <c r="N101" s="227" t="s">
        <v>50</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231</v>
      </c>
      <c r="AT101" s="230" t="s">
        <v>137</v>
      </c>
      <c r="AU101" s="230" t="s">
        <v>89</v>
      </c>
      <c r="AY101" s="18" t="s">
        <v>135</v>
      </c>
      <c r="BE101" s="231">
        <f>IF(N101="základní",J101,0)</f>
        <v>0</v>
      </c>
      <c r="BF101" s="231">
        <f>IF(N101="snížená",J101,0)</f>
        <v>0</v>
      </c>
      <c r="BG101" s="231">
        <f>IF(N101="zákl. přenesená",J101,0)</f>
        <v>0</v>
      </c>
      <c r="BH101" s="231">
        <f>IF(N101="sníž. přenesená",J101,0)</f>
        <v>0</v>
      </c>
      <c r="BI101" s="231">
        <f>IF(N101="nulová",J101,0)</f>
        <v>0</v>
      </c>
      <c r="BJ101" s="18" t="s">
        <v>87</v>
      </c>
      <c r="BK101" s="231">
        <f>ROUND(I101*H101,2)</f>
        <v>0</v>
      </c>
      <c r="BL101" s="18" t="s">
        <v>231</v>
      </c>
      <c r="BM101" s="230" t="s">
        <v>1259</v>
      </c>
    </row>
    <row r="102" spans="1:65" s="2" customFormat="1" ht="16.5" customHeight="1">
      <c r="A102" s="39"/>
      <c r="B102" s="40"/>
      <c r="C102" s="219" t="s">
        <v>231</v>
      </c>
      <c r="D102" s="219" t="s">
        <v>137</v>
      </c>
      <c r="E102" s="220" t="s">
        <v>876</v>
      </c>
      <c r="F102" s="221" t="s">
        <v>1260</v>
      </c>
      <c r="G102" s="222" t="s">
        <v>140</v>
      </c>
      <c r="H102" s="223">
        <v>12.95</v>
      </c>
      <c r="I102" s="224"/>
      <c r="J102" s="225">
        <f>ROUND(I102*H102,2)</f>
        <v>0</v>
      </c>
      <c r="K102" s="221" t="s">
        <v>31</v>
      </c>
      <c r="L102" s="45"/>
      <c r="M102" s="226" t="s">
        <v>31</v>
      </c>
      <c r="N102" s="227" t="s">
        <v>50</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231</v>
      </c>
      <c r="AT102" s="230" t="s">
        <v>137</v>
      </c>
      <c r="AU102" s="230" t="s">
        <v>89</v>
      </c>
      <c r="AY102" s="18" t="s">
        <v>135</v>
      </c>
      <c r="BE102" s="231">
        <f>IF(N102="základní",J102,0)</f>
        <v>0</v>
      </c>
      <c r="BF102" s="231">
        <f>IF(N102="snížená",J102,0)</f>
        <v>0</v>
      </c>
      <c r="BG102" s="231">
        <f>IF(N102="zákl. přenesená",J102,0)</f>
        <v>0</v>
      </c>
      <c r="BH102" s="231">
        <f>IF(N102="sníž. přenesená",J102,0)</f>
        <v>0</v>
      </c>
      <c r="BI102" s="231">
        <f>IF(N102="nulová",J102,0)</f>
        <v>0</v>
      </c>
      <c r="BJ102" s="18" t="s">
        <v>87</v>
      </c>
      <c r="BK102" s="231">
        <f>ROUND(I102*H102,2)</f>
        <v>0</v>
      </c>
      <c r="BL102" s="18" t="s">
        <v>231</v>
      </c>
      <c r="BM102" s="230" t="s">
        <v>1261</v>
      </c>
    </row>
    <row r="103" spans="1:65" s="2" customFormat="1" ht="16.5" customHeight="1">
      <c r="A103" s="39"/>
      <c r="B103" s="40"/>
      <c r="C103" s="219" t="s">
        <v>238</v>
      </c>
      <c r="D103" s="219" t="s">
        <v>137</v>
      </c>
      <c r="E103" s="220" t="s">
        <v>879</v>
      </c>
      <c r="F103" s="221" t="s">
        <v>1262</v>
      </c>
      <c r="G103" s="222" t="s">
        <v>140</v>
      </c>
      <c r="H103" s="223">
        <v>2</v>
      </c>
      <c r="I103" s="224"/>
      <c r="J103" s="225">
        <f>ROUND(I103*H103,2)</f>
        <v>0</v>
      </c>
      <c r="K103" s="221" t="s">
        <v>31</v>
      </c>
      <c r="L103" s="45"/>
      <c r="M103" s="226" t="s">
        <v>31</v>
      </c>
      <c r="N103" s="227" t="s">
        <v>50</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231</v>
      </c>
      <c r="AT103" s="230" t="s">
        <v>137</v>
      </c>
      <c r="AU103" s="230" t="s">
        <v>89</v>
      </c>
      <c r="AY103" s="18" t="s">
        <v>135</v>
      </c>
      <c r="BE103" s="231">
        <f>IF(N103="základní",J103,0)</f>
        <v>0</v>
      </c>
      <c r="BF103" s="231">
        <f>IF(N103="snížená",J103,0)</f>
        <v>0</v>
      </c>
      <c r="BG103" s="231">
        <f>IF(N103="zákl. přenesená",J103,0)</f>
        <v>0</v>
      </c>
      <c r="BH103" s="231">
        <f>IF(N103="sníž. přenesená",J103,0)</f>
        <v>0</v>
      </c>
      <c r="BI103" s="231">
        <f>IF(N103="nulová",J103,0)</f>
        <v>0</v>
      </c>
      <c r="BJ103" s="18" t="s">
        <v>87</v>
      </c>
      <c r="BK103" s="231">
        <f>ROUND(I103*H103,2)</f>
        <v>0</v>
      </c>
      <c r="BL103" s="18" t="s">
        <v>231</v>
      </c>
      <c r="BM103" s="230" t="s">
        <v>1263</v>
      </c>
    </row>
    <row r="104" spans="1:65" s="2" customFormat="1" ht="16.5" customHeight="1">
      <c r="A104" s="39"/>
      <c r="B104" s="40"/>
      <c r="C104" s="219" t="s">
        <v>252</v>
      </c>
      <c r="D104" s="219" t="s">
        <v>137</v>
      </c>
      <c r="E104" s="220" t="s">
        <v>882</v>
      </c>
      <c r="F104" s="221" t="s">
        <v>1264</v>
      </c>
      <c r="G104" s="222" t="s">
        <v>140</v>
      </c>
      <c r="H104" s="223">
        <v>2</v>
      </c>
      <c r="I104" s="224"/>
      <c r="J104" s="225">
        <f>ROUND(I104*H104,2)</f>
        <v>0</v>
      </c>
      <c r="K104" s="221" t="s">
        <v>31</v>
      </c>
      <c r="L104" s="45"/>
      <c r="M104" s="226" t="s">
        <v>31</v>
      </c>
      <c r="N104" s="227" t="s">
        <v>50</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231</v>
      </c>
      <c r="AT104" s="230" t="s">
        <v>137</v>
      </c>
      <c r="AU104" s="230" t="s">
        <v>89</v>
      </c>
      <c r="AY104" s="18" t="s">
        <v>135</v>
      </c>
      <c r="BE104" s="231">
        <f>IF(N104="základní",J104,0)</f>
        <v>0</v>
      </c>
      <c r="BF104" s="231">
        <f>IF(N104="snížená",J104,0)</f>
        <v>0</v>
      </c>
      <c r="BG104" s="231">
        <f>IF(N104="zákl. přenesená",J104,0)</f>
        <v>0</v>
      </c>
      <c r="BH104" s="231">
        <f>IF(N104="sníž. přenesená",J104,0)</f>
        <v>0</v>
      </c>
      <c r="BI104" s="231">
        <f>IF(N104="nulová",J104,0)</f>
        <v>0</v>
      </c>
      <c r="BJ104" s="18" t="s">
        <v>87</v>
      </c>
      <c r="BK104" s="231">
        <f>ROUND(I104*H104,2)</f>
        <v>0</v>
      </c>
      <c r="BL104" s="18" t="s">
        <v>231</v>
      </c>
      <c r="BM104" s="230" t="s">
        <v>1265</v>
      </c>
    </row>
    <row r="105" spans="1:65" s="2" customFormat="1" ht="16.5" customHeight="1">
      <c r="A105" s="39"/>
      <c r="B105" s="40"/>
      <c r="C105" s="219" t="s">
        <v>259</v>
      </c>
      <c r="D105" s="219" t="s">
        <v>137</v>
      </c>
      <c r="E105" s="220" t="s">
        <v>885</v>
      </c>
      <c r="F105" s="221" t="s">
        <v>1266</v>
      </c>
      <c r="G105" s="222" t="s">
        <v>140</v>
      </c>
      <c r="H105" s="223">
        <v>4.4</v>
      </c>
      <c r="I105" s="224"/>
      <c r="J105" s="225">
        <f>ROUND(I105*H105,2)</f>
        <v>0</v>
      </c>
      <c r="K105" s="221" t="s">
        <v>31</v>
      </c>
      <c r="L105" s="45"/>
      <c r="M105" s="226" t="s">
        <v>31</v>
      </c>
      <c r="N105" s="227" t="s">
        <v>50</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231</v>
      </c>
      <c r="AT105" s="230" t="s">
        <v>137</v>
      </c>
      <c r="AU105" s="230" t="s">
        <v>89</v>
      </c>
      <c r="AY105" s="18" t="s">
        <v>135</v>
      </c>
      <c r="BE105" s="231">
        <f>IF(N105="základní",J105,0)</f>
        <v>0</v>
      </c>
      <c r="BF105" s="231">
        <f>IF(N105="snížená",J105,0)</f>
        <v>0</v>
      </c>
      <c r="BG105" s="231">
        <f>IF(N105="zákl. přenesená",J105,0)</f>
        <v>0</v>
      </c>
      <c r="BH105" s="231">
        <f>IF(N105="sníž. přenesená",J105,0)</f>
        <v>0</v>
      </c>
      <c r="BI105" s="231">
        <f>IF(N105="nulová",J105,0)</f>
        <v>0</v>
      </c>
      <c r="BJ105" s="18" t="s">
        <v>87</v>
      </c>
      <c r="BK105" s="231">
        <f>ROUND(I105*H105,2)</f>
        <v>0</v>
      </c>
      <c r="BL105" s="18" t="s">
        <v>231</v>
      </c>
      <c r="BM105" s="230" t="s">
        <v>1267</v>
      </c>
    </row>
    <row r="106" spans="1:65" s="2" customFormat="1" ht="16.5" customHeight="1">
      <c r="A106" s="39"/>
      <c r="B106" s="40"/>
      <c r="C106" s="219" t="s">
        <v>263</v>
      </c>
      <c r="D106" s="219" t="s">
        <v>137</v>
      </c>
      <c r="E106" s="220" t="s">
        <v>888</v>
      </c>
      <c r="F106" s="221" t="s">
        <v>1268</v>
      </c>
      <c r="G106" s="222" t="s">
        <v>343</v>
      </c>
      <c r="H106" s="223">
        <v>16</v>
      </c>
      <c r="I106" s="224"/>
      <c r="J106" s="225">
        <f>ROUND(I106*H106,2)</f>
        <v>0</v>
      </c>
      <c r="K106" s="221" t="s">
        <v>31</v>
      </c>
      <c r="L106" s="45"/>
      <c r="M106" s="226" t="s">
        <v>31</v>
      </c>
      <c r="N106" s="227" t="s">
        <v>50</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231</v>
      </c>
      <c r="AT106" s="230" t="s">
        <v>137</v>
      </c>
      <c r="AU106" s="230" t="s">
        <v>89</v>
      </c>
      <c r="AY106" s="18" t="s">
        <v>135</v>
      </c>
      <c r="BE106" s="231">
        <f>IF(N106="základní",J106,0)</f>
        <v>0</v>
      </c>
      <c r="BF106" s="231">
        <f>IF(N106="snížená",J106,0)</f>
        <v>0</v>
      </c>
      <c r="BG106" s="231">
        <f>IF(N106="zákl. přenesená",J106,0)</f>
        <v>0</v>
      </c>
      <c r="BH106" s="231">
        <f>IF(N106="sníž. přenesená",J106,0)</f>
        <v>0</v>
      </c>
      <c r="BI106" s="231">
        <f>IF(N106="nulová",J106,0)</f>
        <v>0</v>
      </c>
      <c r="BJ106" s="18" t="s">
        <v>87</v>
      </c>
      <c r="BK106" s="231">
        <f>ROUND(I106*H106,2)</f>
        <v>0</v>
      </c>
      <c r="BL106" s="18" t="s">
        <v>231</v>
      </c>
      <c r="BM106" s="230" t="s">
        <v>1269</v>
      </c>
    </row>
    <row r="107" spans="1:65" s="2" customFormat="1" ht="16.5" customHeight="1">
      <c r="A107" s="39"/>
      <c r="B107" s="40"/>
      <c r="C107" s="219" t="s">
        <v>7</v>
      </c>
      <c r="D107" s="219" t="s">
        <v>137</v>
      </c>
      <c r="E107" s="220" t="s">
        <v>891</v>
      </c>
      <c r="F107" s="221" t="s">
        <v>1270</v>
      </c>
      <c r="G107" s="222" t="s">
        <v>152</v>
      </c>
      <c r="H107" s="223">
        <v>0.45</v>
      </c>
      <c r="I107" s="224"/>
      <c r="J107" s="225">
        <f>ROUND(I107*H107,2)</f>
        <v>0</v>
      </c>
      <c r="K107" s="221" t="s">
        <v>31</v>
      </c>
      <c r="L107" s="45"/>
      <c r="M107" s="226" t="s">
        <v>31</v>
      </c>
      <c r="N107" s="227" t="s">
        <v>50</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231</v>
      </c>
      <c r="AT107" s="230" t="s">
        <v>137</v>
      </c>
      <c r="AU107" s="230" t="s">
        <v>89</v>
      </c>
      <c r="AY107" s="18" t="s">
        <v>135</v>
      </c>
      <c r="BE107" s="231">
        <f>IF(N107="základní",J107,0)</f>
        <v>0</v>
      </c>
      <c r="BF107" s="231">
        <f>IF(N107="snížená",J107,0)</f>
        <v>0</v>
      </c>
      <c r="BG107" s="231">
        <f>IF(N107="zákl. přenesená",J107,0)</f>
        <v>0</v>
      </c>
      <c r="BH107" s="231">
        <f>IF(N107="sníž. přenesená",J107,0)</f>
        <v>0</v>
      </c>
      <c r="BI107" s="231">
        <f>IF(N107="nulová",J107,0)</f>
        <v>0</v>
      </c>
      <c r="BJ107" s="18" t="s">
        <v>87</v>
      </c>
      <c r="BK107" s="231">
        <f>ROUND(I107*H107,2)</f>
        <v>0</v>
      </c>
      <c r="BL107" s="18" t="s">
        <v>231</v>
      </c>
      <c r="BM107" s="230" t="s">
        <v>1271</v>
      </c>
    </row>
    <row r="108" spans="1:65" s="2" customFormat="1" ht="16.5" customHeight="1">
      <c r="A108" s="39"/>
      <c r="B108" s="40"/>
      <c r="C108" s="219" t="s">
        <v>273</v>
      </c>
      <c r="D108" s="219" t="s">
        <v>137</v>
      </c>
      <c r="E108" s="220" t="s">
        <v>894</v>
      </c>
      <c r="F108" s="221" t="s">
        <v>1272</v>
      </c>
      <c r="G108" s="222" t="s">
        <v>152</v>
      </c>
      <c r="H108" s="223">
        <v>2.05</v>
      </c>
      <c r="I108" s="224"/>
      <c r="J108" s="225">
        <f>ROUND(I108*H108,2)</f>
        <v>0</v>
      </c>
      <c r="K108" s="221" t="s">
        <v>31</v>
      </c>
      <c r="L108" s="45"/>
      <c r="M108" s="226" t="s">
        <v>31</v>
      </c>
      <c r="N108" s="227" t="s">
        <v>50</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231</v>
      </c>
      <c r="AT108" s="230" t="s">
        <v>137</v>
      </c>
      <c r="AU108" s="230" t="s">
        <v>89</v>
      </c>
      <c r="AY108" s="18" t="s">
        <v>135</v>
      </c>
      <c r="BE108" s="231">
        <f>IF(N108="základní",J108,0)</f>
        <v>0</v>
      </c>
      <c r="BF108" s="231">
        <f>IF(N108="snížená",J108,0)</f>
        <v>0</v>
      </c>
      <c r="BG108" s="231">
        <f>IF(N108="zákl. přenesená",J108,0)</f>
        <v>0</v>
      </c>
      <c r="BH108" s="231">
        <f>IF(N108="sníž. přenesená",J108,0)</f>
        <v>0</v>
      </c>
      <c r="BI108" s="231">
        <f>IF(N108="nulová",J108,0)</f>
        <v>0</v>
      </c>
      <c r="BJ108" s="18" t="s">
        <v>87</v>
      </c>
      <c r="BK108" s="231">
        <f>ROUND(I108*H108,2)</f>
        <v>0</v>
      </c>
      <c r="BL108" s="18" t="s">
        <v>231</v>
      </c>
      <c r="BM108" s="230" t="s">
        <v>1273</v>
      </c>
    </row>
    <row r="109" spans="1:65" s="2" customFormat="1" ht="16.5" customHeight="1">
      <c r="A109" s="39"/>
      <c r="B109" s="40"/>
      <c r="C109" s="219" t="s">
        <v>278</v>
      </c>
      <c r="D109" s="219" t="s">
        <v>137</v>
      </c>
      <c r="E109" s="220" t="s">
        <v>897</v>
      </c>
      <c r="F109" s="221" t="s">
        <v>1274</v>
      </c>
      <c r="G109" s="222" t="s">
        <v>152</v>
      </c>
      <c r="H109" s="223">
        <v>3.762</v>
      </c>
      <c r="I109" s="224"/>
      <c r="J109" s="225">
        <f>ROUND(I109*H109,2)</f>
        <v>0</v>
      </c>
      <c r="K109" s="221" t="s">
        <v>31</v>
      </c>
      <c r="L109" s="45"/>
      <c r="M109" s="226" t="s">
        <v>31</v>
      </c>
      <c r="N109" s="227" t="s">
        <v>50</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231</v>
      </c>
      <c r="AT109" s="230" t="s">
        <v>137</v>
      </c>
      <c r="AU109" s="230" t="s">
        <v>89</v>
      </c>
      <c r="AY109" s="18" t="s">
        <v>135</v>
      </c>
      <c r="BE109" s="231">
        <f>IF(N109="základní",J109,0)</f>
        <v>0</v>
      </c>
      <c r="BF109" s="231">
        <f>IF(N109="snížená",J109,0)</f>
        <v>0</v>
      </c>
      <c r="BG109" s="231">
        <f>IF(N109="zákl. přenesená",J109,0)</f>
        <v>0</v>
      </c>
      <c r="BH109" s="231">
        <f>IF(N109="sníž. přenesená",J109,0)</f>
        <v>0</v>
      </c>
      <c r="BI109" s="231">
        <f>IF(N109="nulová",J109,0)</f>
        <v>0</v>
      </c>
      <c r="BJ109" s="18" t="s">
        <v>87</v>
      </c>
      <c r="BK109" s="231">
        <f>ROUND(I109*H109,2)</f>
        <v>0</v>
      </c>
      <c r="BL109" s="18" t="s">
        <v>231</v>
      </c>
      <c r="BM109" s="230" t="s">
        <v>1275</v>
      </c>
    </row>
    <row r="110" spans="1:51" s="13" customFormat="1" ht="12">
      <c r="A110" s="13"/>
      <c r="B110" s="236"/>
      <c r="C110" s="237"/>
      <c r="D110" s="232" t="s">
        <v>146</v>
      </c>
      <c r="E110" s="238" t="s">
        <v>31</v>
      </c>
      <c r="F110" s="239" t="s">
        <v>1276</v>
      </c>
      <c r="G110" s="237"/>
      <c r="H110" s="240">
        <v>3.762</v>
      </c>
      <c r="I110" s="241"/>
      <c r="J110" s="237"/>
      <c r="K110" s="237"/>
      <c r="L110" s="242"/>
      <c r="M110" s="243"/>
      <c r="N110" s="244"/>
      <c r="O110" s="244"/>
      <c r="P110" s="244"/>
      <c r="Q110" s="244"/>
      <c r="R110" s="244"/>
      <c r="S110" s="244"/>
      <c r="T110" s="245"/>
      <c r="U110" s="13"/>
      <c r="V110" s="13"/>
      <c r="W110" s="13"/>
      <c r="X110" s="13"/>
      <c r="Y110" s="13"/>
      <c r="Z110" s="13"/>
      <c r="AA110" s="13"/>
      <c r="AB110" s="13"/>
      <c r="AC110" s="13"/>
      <c r="AD110" s="13"/>
      <c r="AE110" s="13"/>
      <c r="AT110" s="246" t="s">
        <v>146</v>
      </c>
      <c r="AU110" s="246" t="s">
        <v>89</v>
      </c>
      <c r="AV110" s="13" t="s">
        <v>89</v>
      </c>
      <c r="AW110" s="13" t="s">
        <v>38</v>
      </c>
      <c r="AX110" s="13" t="s">
        <v>79</v>
      </c>
      <c r="AY110" s="246" t="s">
        <v>135</v>
      </c>
    </row>
    <row r="111" spans="1:51" s="15" customFormat="1" ht="12">
      <c r="A111" s="15"/>
      <c r="B111" s="257"/>
      <c r="C111" s="258"/>
      <c r="D111" s="232" t="s">
        <v>146</v>
      </c>
      <c r="E111" s="259" t="s">
        <v>31</v>
      </c>
      <c r="F111" s="260" t="s">
        <v>149</v>
      </c>
      <c r="G111" s="258"/>
      <c r="H111" s="261">
        <v>3.762</v>
      </c>
      <c r="I111" s="262"/>
      <c r="J111" s="258"/>
      <c r="K111" s="258"/>
      <c r="L111" s="263"/>
      <c r="M111" s="264"/>
      <c r="N111" s="265"/>
      <c r="O111" s="265"/>
      <c r="P111" s="265"/>
      <c r="Q111" s="265"/>
      <c r="R111" s="265"/>
      <c r="S111" s="265"/>
      <c r="T111" s="266"/>
      <c r="U111" s="15"/>
      <c r="V111" s="15"/>
      <c r="W111" s="15"/>
      <c r="X111" s="15"/>
      <c r="Y111" s="15"/>
      <c r="Z111" s="15"/>
      <c r="AA111" s="15"/>
      <c r="AB111" s="15"/>
      <c r="AC111" s="15"/>
      <c r="AD111" s="15"/>
      <c r="AE111" s="15"/>
      <c r="AT111" s="267" t="s">
        <v>146</v>
      </c>
      <c r="AU111" s="267" t="s">
        <v>89</v>
      </c>
      <c r="AV111" s="15" t="s">
        <v>142</v>
      </c>
      <c r="AW111" s="15" t="s">
        <v>38</v>
      </c>
      <c r="AX111" s="15" t="s">
        <v>87</v>
      </c>
      <c r="AY111" s="267" t="s">
        <v>135</v>
      </c>
    </row>
    <row r="112" spans="1:65" s="2" customFormat="1" ht="16.5" customHeight="1">
      <c r="A112" s="39"/>
      <c r="B112" s="40"/>
      <c r="C112" s="219" t="s">
        <v>284</v>
      </c>
      <c r="D112" s="219" t="s">
        <v>137</v>
      </c>
      <c r="E112" s="220" t="s">
        <v>1103</v>
      </c>
      <c r="F112" s="221" t="s">
        <v>1277</v>
      </c>
      <c r="G112" s="222" t="s">
        <v>152</v>
      </c>
      <c r="H112" s="223">
        <v>0.44</v>
      </c>
      <c r="I112" s="224"/>
      <c r="J112" s="225">
        <f>ROUND(I112*H112,2)</f>
        <v>0</v>
      </c>
      <c r="K112" s="221" t="s">
        <v>31</v>
      </c>
      <c r="L112" s="45"/>
      <c r="M112" s="226" t="s">
        <v>31</v>
      </c>
      <c r="N112" s="227" t="s">
        <v>50</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231</v>
      </c>
      <c r="AT112" s="230" t="s">
        <v>137</v>
      </c>
      <c r="AU112" s="230" t="s">
        <v>89</v>
      </c>
      <c r="AY112" s="18" t="s">
        <v>135</v>
      </c>
      <c r="BE112" s="231">
        <f>IF(N112="základní",J112,0)</f>
        <v>0</v>
      </c>
      <c r="BF112" s="231">
        <f>IF(N112="snížená",J112,0)</f>
        <v>0</v>
      </c>
      <c r="BG112" s="231">
        <f>IF(N112="zákl. přenesená",J112,0)</f>
        <v>0</v>
      </c>
      <c r="BH112" s="231">
        <f>IF(N112="sníž. přenesená",J112,0)</f>
        <v>0</v>
      </c>
      <c r="BI112" s="231">
        <f>IF(N112="nulová",J112,0)</f>
        <v>0</v>
      </c>
      <c r="BJ112" s="18" t="s">
        <v>87</v>
      </c>
      <c r="BK112" s="231">
        <f>ROUND(I112*H112,2)</f>
        <v>0</v>
      </c>
      <c r="BL112" s="18" t="s">
        <v>231</v>
      </c>
      <c r="BM112" s="230" t="s">
        <v>1278</v>
      </c>
    </row>
    <row r="113" spans="1:51" s="13" customFormat="1" ht="12">
      <c r="A113" s="13"/>
      <c r="B113" s="236"/>
      <c r="C113" s="237"/>
      <c r="D113" s="232" t="s">
        <v>146</v>
      </c>
      <c r="E113" s="238" t="s">
        <v>31</v>
      </c>
      <c r="F113" s="239" t="s">
        <v>1279</v>
      </c>
      <c r="G113" s="237"/>
      <c r="H113" s="240">
        <v>0.44</v>
      </c>
      <c r="I113" s="241"/>
      <c r="J113" s="237"/>
      <c r="K113" s="237"/>
      <c r="L113" s="242"/>
      <c r="M113" s="243"/>
      <c r="N113" s="244"/>
      <c r="O113" s="244"/>
      <c r="P113" s="244"/>
      <c r="Q113" s="244"/>
      <c r="R113" s="244"/>
      <c r="S113" s="244"/>
      <c r="T113" s="245"/>
      <c r="U113" s="13"/>
      <c r="V113" s="13"/>
      <c r="W113" s="13"/>
      <c r="X113" s="13"/>
      <c r="Y113" s="13"/>
      <c r="Z113" s="13"/>
      <c r="AA113" s="13"/>
      <c r="AB113" s="13"/>
      <c r="AC113" s="13"/>
      <c r="AD113" s="13"/>
      <c r="AE113" s="13"/>
      <c r="AT113" s="246" t="s">
        <v>146</v>
      </c>
      <c r="AU113" s="246" t="s">
        <v>89</v>
      </c>
      <c r="AV113" s="13" t="s">
        <v>89</v>
      </c>
      <c r="AW113" s="13" t="s">
        <v>38</v>
      </c>
      <c r="AX113" s="13" t="s">
        <v>79</v>
      </c>
      <c r="AY113" s="246" t="s">
        <v>135</v>
      </c>
    </row>
    <row r="114" spans="1:51" s="15" customFormat="1" ht="12">
      <c r="A114" s="15"/>
      <c r="B114" s="257"/>
      <c r="C114" s="258"/>
      <c r="D114" s="232" t="s">
        <v>146</v>
      </c>
      <c r="E114" s="259" t="s">
        <v>31</v>
      </c>
      <c r="F114" s="260" t="s">
        <v>149</v>
      </c>
      <c r="G114" s="258"/>
      <c r="H114" s="261">
        <v>0.44</v>
      </c>
      <c r="I114" s="262"/>
      <c r="J114" s="258"/>
      <c r="K114" s="258"/>
      <c r="L114" s="263"/>
      <c r="M114" s="264"/>
      <c r="N114" s="265"/>
      <c r="O114" s="265"/>
      <c r="P114" s="265"/>
      <c r="Q114" s="265"/>
      <c r="R114" s="265"/>
      <c r="S114" s="265"/>
      <c r="T114" s="266"/>
      <c r="U114" s="15"/>
      <c r="V114" s="15"/>
      <c r="W114" s="15"/>
      <c r="X114" s="15"/>
      <c r="Y114" s="15"/>
      <c r="Z114" s="15"/>
      <c r="AA114" s="15"/>
      <c r="AB114" s="15"/>
      <c r="AC114" s="15"/>
      <c r="AD114" s="15"/>
      <c r="AE114" s="15"/>
      <c r="AT114" s="267" t="s">
        <v>146</v>
      </c>
      <c r="AU114" s="267" t="s">
        <v>89</v>
      </c>
      <c r="AV114" s="15" t="s">
        <v>142</v>
      </c>
      <c r="AW114" s="15" t="s">
        <v>38</v>
      </c>
      <c r="AX114" s="15" t="s">
        <v>87</v>
      </c>
      <c r="AY114" s="267" t="s">
        <v>135</v>
      </c>
    </row>
    <row r="115" spans="1:65" s="2" customFormat="1" ht="16.5" customHeight="1">
      <c r="A115" s="39"/>
      <c r="B115" s="40"/>
      <c r="C115" s="219" t="s">
        <v>289</v>
      </c>
      <c r="D115" s="219" t="s">
        <v>137</v>
      </c>
      <c r="E115" s="220" t="s">
        <v>1106</v>
      </c>
      <c r="F115" s="221" t="s">
        <v>1280</v>
      </c>
      <c r="G115" s="222" t="s">
        <v>343</v>
      </c>
      <c r="H115" s="223">
        <v>37</v>
      </c>
      <c r="I115" s="224"/>
      <c r="J115" s="225">
        <f>ROUND(I115*H115,2)</f>
        <v>0</v>
      </c>
      <c r="K115" s="221" t="s">
        <v>31</v>
      </c>
      <c r="L115" s="45"/>
      <c r="M115" s="226" t="s">
        <v>31</v>
      </c>
      <c r="N115" s="227" t="s">
        <v>50</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231</v>
      </c>
      <c r="AT115" s="230" t="s">
        <v>137</v>
      </c>
      <c r="AU115" s="230" t="s">
        <v>89</v>
      </c>
      <c r="AY115" s="18" t="s">
        <v>135</v>
      </c>
      <c r="BE115" s="231">
        <f>IF(N115="základní",J115,0)</f>
        <v>0</v>
      </c>
      <c r="BF115" s="231">
        <f>IF(N115="snížená",J115,0)</f>
        <v>0</v>
      </c>
      <c r="BG115" s="231">
        <f>IF(N115="zákl. přenesená",J115,0)</f>
        <v>0</v>
      </c>
      <c r="BH115" s="231">
        <f>IF(N115="sníž. přenesená",J115,0)</f>
        <v>0</v>
      </c>
      <c r="BI115" s="231">
        <f>IF(N115="nulová",J115,0)</f>
        <v>0</v>
      </c>
      <c r="BJ115" s="18" t="s">
        <v>87</v>
      </c>
      <c r="BK115" s="231">
        <f>ROUND(I115*H115,2)</f>
        <v>0</v>
      </c>
      <c r="BL115" s="18" t="s">
        <v>231</v>
      </c>
      <c r="BM115" s="230" t="s">
        <v>1281</v>
      </c>
    </row>
    <row r="116" spans="1:65" s="2" customFormat="1" ht="16.5" customHeight="1">
      <c r="A116" s="39"/>
      <c r="B116" s="40"/>
      <c r="C116" s="219" t="s">
        <v>291</v>
      </c>
      <c r="D116" s="219" t="s">
        <v>137</v>
      </c>
      <c r="E116" s="220" t="s">
        <v>1109</v>
      </c>
      <c r="F116" s="221" t="s">
        <v>1282</v>
      </c>
      <c r="G116" s="222" t="s">
        <v>343</v>
      </c>
      <c r="H116" s="223">
        <v>4</v>
      </c>
      <c r="I116" s="224"/>
      <c r="J116" s="225">
        <f>ROUND(I116*H116,2)</f>
        <v>0</v>
      </c>
      <c r="K116" s="221" t="s">
        <v>31</v>
      </c>
      <c r="L116" s="45"/>
      <c r="M116" s="226" t="s">
        <v>31</v>
      </c>
      <c r="N116" s="227" t="s">
        <v>50</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231</v>
      </c>
      <c r="AT116" s="230" t="s">
        <v>137</v>
      </c>
      <c r="AU116" s="230" t="s">
        <v>89</v>
      </c>
      <c r="AY116" s="18" t="s">
        <v>135</v>
      </c>
      <c r="BE116" s="231">
        <f>IF(N116="základní",J116,0)</f>
        <v>0</v>
      </c>
      <c r="BF116" s="231">
        <f>IF(N116="snížená",J116,0)</f>
        <v>0</v>
      </c>
      <c r="BG116" s="231">
        <f>IF(N116="zákl. přenesená",J116,0)</f>
        <v>0</v>
      </c>
      <c r="BH116" s="231">
        <f>IF(N116="sníž. přenesená",J116,0)</f>
        <v>0</v>
      </c>
      <c r="BI116" s="231">
        <f>IF(N116="nulová",J116,0)</f>
        <v>0</v>
      </c>
      <c r="BJ116" s="18" t="s">
        <v>87</v>
      </c>
      <c r="BK116" s="231">
        <f>ROUND(I116*H116,2)</f>
        <v>0</v>
      </c>
      <c r="BL116" s="18" t="s">
        <v>231</v>
      </c>
      <c r="BM116" s="230" t="s">
        <v>1283</v>
      </c>
    </row>
    <row r="117" spans="1:65" s="2" customFormat="1" ht="16.5" customHeight="1">
      <c r="A117" s="39"/>
      <c r="B117" s="40"/>
      <c r="C117" s="219" t="s">
        <v>295</v>
      </c>
      <c r="D117" s="219" t="s">
        <v>137</v>
      </c>
      <c r="E117" s="220" t="s">
        <v>1115</v>
      </c>
      <c r="F117" s="221" t="s">
        <v>1284</v>
      </c>
      <c r="G117" s="222" t="s">
        <v>343</v>
      </c>
      <c r="H117" s="223">
        <v>37</v>
      </c>
      <c r="I117" s="224"/>
      <c r="J117" s="225">
        <f>ROUND(I117*H117,2)</f>
        <v>0</v>
      </c>
      <c r="K117" s="221" t="s">
        <v>31</v>
      </c>
      <c r="L117" s="45"/>
      <c r="M117" s="226" t="s">
        <v>31</v>
      </c>
      <c r="N117" s="227" t="s">
        <v>50</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231</v>
      </c>
      <c r="AT117" s="230" t="s">
        <v>137</v>
      </c>
      <c r="AU117" s="230" t="s">
        <v>89</v>
      </c>
      <c r="AY117" s="18" t="s">
        <v>135</v>
      </c>
      <c r="BE117" s="231">
        <f>IF(N117="základní",J117,0)</f>
        <v>0</v>
      </c>
      <c r="BF117" s="231">
        <f>IF(N117="snížená",J117,0)</f>
        <v>0</v>
      </c>
      <c r="BG117" s="231">
        <f>IF(N117="zákl. přenesená",J117,0)</f>
        <v>0</v>
      </c>
      <c r="BH117" s="231">
        <f>IF(N117="sníž. přenesená",J117,0)</f>
        <v>0</v>
      </c>
      <c r="BI117" s="231">
        <f>IF(N117="nulová",J117,0)</f>
        <v>0</v>
      </c>
      <c r="BJ117" s="18" t="s">
        <v>87</v>
      </c>
      <c r="BK117" s="231">
        <f>ROUND(I117*H117,2)</f>
        <v>0</v>
      </c>
      <c r="BL117" s="18" t="s">
        <v>231</v>
      </c>
      <c r="BM117" s="230" t="s">
        <v>1285</v>
      </c>
    </row>
    <row r="118" spans="1:65" s="2" customFormat="1" ht="16.5" customHeight="1">
      <c r="A118" s="39"/>
      <c r="B118" s="40"/>
      <c r="C118" s="219" t="s">
        <v>300</v>
      </c>
      <c r="D118" s="219" t="s">
        <v>137</v>
      </c>
      <c r="E118" s="220" t="s">
        <v>1286</v>
      </c>
      <c r="F118" s="221" t="s">
        <v>1287</v>
      </c>
      <c r="G118" s="222" t="s">
        <v>343</v>
      </c>
      <c r="H118" s="223">
        <v>41</v>
      </c>
      <c r="I118" s="224"/>
      <c r="J118" s="225">
        <f>ROUND(I118*H118,2)</f>
        <v>0</v>
      </c>
      <c r="K118" s="221" t="s">
        <v>31</v>
      </c>
      <c r="L118" s="45"/>
      <c r="M118" s="226" t="s">
        <v>31</v>
      </c>
      <c r="N118" s="227" t="s">
        <v>50</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231</v>
      </c>
      <c r="AT118" s="230" t="s">
        <v>137</v>
      </c>
      <c r="AU118" s="230" t="s">
        <v>89</v>
      </c>
      <c r="AY118" s="18" t="s">
        <v>135</v>
      </c>
      <c r="BE118" s="231">
        <f>IF(N118="základní",J118,0)</f>
        <v>0</v>
      </c>
      <c r="BF118" s="231">
        <f>IF(N118="snížená",J118,0)</f>
        <v>0</v>
      </c>
      <c r="BG118" s="231">
        <f>IF(N118="zákl. přenesená",J118,0)</f>
        <v>0</v>
      </c>
      <c r="BH118" s="231">
        <f>IF(N118="sníž. přenesená",J118,0)</f>
        <v>0</v>
      </c>
      <c r="BI118" s="231">
        <f>IF(N118="nulová",J118,0)</f>
        <v>0</v>
      </c>
      <c r="BJ118" s="18" t="s">
        <v>87</v>
      </c>
      <c r="BK118" s="231">
        <f>ROUND(I118*H118,2)</f>
        <v>0</v>
      </c>
      <c r="BL118" s="18" t="s">
        <v>231</v>
      </c>
      <c r="BM118" s="230" t="s">
        <v>1288</v>
      </c>
    </row>
    <row r="119" spans="1:65" s="2" customFormat="1" ht="16.5" customHeight="1">
      <c r="A119" s="39"/>
      <c r="B119" s="40"/>
      <c r="C119" s="219" t="s">
        <v>316</v>
      </c>
      <c r="D119" s="219" t="s">
        <v>137</v>
      </c>
      <c r="E119" s="220" t="s">
        <v>1118</v>
      </c>
      <c r="F119" s="221" t="s">
        <v>1133</v>
      </c>
      <c r="G119" s="222" t="s">
        <v>350</v>
      </c>
      <c r="H119" s="223">
        <v>2</v>
      </c>
      <c r="I119" s="224"/>
      <c r="J119" s="225">
        <f>ROUND(I119*H119,2)</f>
        <v>0</v>
      </c>
      <c r="K119" s="221" t="s">
        <v>31</v>
      </c>
      <c r="L119" s="45"/>
      <c r="M119" s="226" t="s">
        <v>31</v>
      </c>
      <c r="N119" s="227" t="s">
        <v>50</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231</v>
      </c>
      <c r="AT119" s="230" t="s">
        <v>137</v>
      </c>
      <c r="AU119" s="230" t="s">
        <v>89</v>
      </c>
      <c r="AY119" s="18" t="s">
        <v>135</v>
      </c>
      <c r="BE119" s="231">
        <f>IF(N119="základní",J119,0)</f>
        <v>0</v>
      </c>
      <c r="BF119" s="231">
        <f>IF(N119="snížená",J119,0)</f>
        <v>0</v>
      </c>
      <c r="BG119" s="231">
        <f>IF(N119="zákl. přenesená",J119,0)</f>
        <v>0</v>
      </c>
      <c r="BH119" s="231">
        <f>IF(N119="sníž. přenesená",J119,0)</f>
        <v>0</v>
      </c>
      <c r="BI119" s="231">
        <f>IF(N119="nulová",J119,0)</f>
        <v>0</v>
      </c>
      <c r="BJ119" s="18" t="s">
        <v>87</v>
      </c>
      <c r="BK119" s="231">
        <f>ROUND(I119*H119,2)</f>
        <v>0</v>
      </c>
      <c r="BL119" s="18" t="s">
        <v>231</v>
      </c>
      <c r="BM119" s="230" t="s">
        <v>1289</v>
      </c>
    </row>
    <row r="120" spans="1:65" s="2" customFormat="1" ht="16.5" customHeight="1">
      <c r="A120" s="39"/>
      <c r="B120" s="40"/>
      <c r="C120" s="219" t="s">
        <v>321</v>
      </c>
      <c r="D120" s="219" t="s">
        <v>137</v>
      </c>
      <c r="E120" s="220" t="s">
        <v>1121</v>
      </c>
      <c r="F120" s="221" t="s">
        <v>1290</v>
      </c>
      <c r="G120" s="222" t="s">
        <v>343</v>
      </c>
      <c r="H120" s="223">
        <v>45</v>
      </c>
      <c r="I120" s="224"/>
      <c r="J120" s="225">
        <f>ROUND(I120*H120,2)</f>
        <v>0</v>
      </c>
      <c r="K120" s="221" t="s">
        <v>31</v>
      </c>
      <c r="L120" s="45"/>
      <c r="M120" s="226" t="s">
        <v>31</v>
      </c>
      <c r="N120" s="227" t="s">
        <v>50</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231</v>
      </c>
      <c r="AT120" s="230" t="s">
        <v>137</v>
      </c>
      <c r="AU120" s="230" t="s">
        <v>89</v>
      </c>
      <c r="AY120" s="18" t="s">
        <v>135</v>
      </c>
      <c r="BE120" s="231">
        <f>IF(N120="základní",J120,0)</f>
        <v>0</v>
      </c>
      <c r="BF120" s="231">
        <f>IF(N120="snížená",J120,0)</f>
        <v>0</v>
      </c>
      <c r="BG120" s="231">
        <f>IF(N120="zákl. přenesená",J120,0)</f>
        <v>0</v>
      </c>
      <c r="BH120" s="231">
        <f>IF(N120="sníž. přenesená",J120,0)</f>
        <v>0</v>
      </c>
      <c r="BI120" s="231">
        <f>IF(N120="nulová",J120,0)</f>
        <v>0</v>
      </c>
      <c r="BJ120" s="18" t="s">
        <v>87</v>
      </c>
      <c r="BK120" s="231">
        <f>ROUND(I120*H120,2)</f>
        <v>0</v>
      </c>
      <c r="BL120" s="18" t="s">
        <v>231</v>
      </c>
      <c r="BM120" s="230" t="s">
        <v>1291</v>
      </c>
    </row>
    <row r="121" spans="1:65" s="2" customFormat="1" ht="16.5" customHeight="1">
      <c r="A121" s="39"/>
      <c r="B121" s="40"/>
      <c r="C121" s="219" t="s">
        <v>326</v>
      </c>
      <c r="D121" s="219" t="s">
        <v>137</v>
      </c>
      <c r="E121" s="220" t="s">
        <v>1127</v>
      </c>
      <c r="F121" s="221" t="s">
        <v>1292</v>
      </c>
      <c r="G121" s="222" t="s">
        <v>343</v>
      </c>
      <c r="H121" s="223">
        <v>4</v>
      </c>
      <c r="I121" s="224"/>
      <c r="J121" s="225">
        <f>ROUND(I121*H121,2)</f>
        <v>0</v>
      </c>
      <c r="K121" s="221" t="s">
        <v>31</v>
      </c>
      <c r="L121" s="45"/>
      <c r="M121" s="226" t="s">
        <v>31</v>
      </c>
      <c r="N121" s="227" t="s">
        <v>50</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231</v>
      </c>
      <c r="AT121" s="230" t="s">
        <v>137</v>
      </c>
      <c r="AU121" s="230" t="s">
        <v>89</v>
      </c>
      <c r="AY121" s="18" t="s">
        <v>135</v>
      </c>
      <c r="BE121" s="231">
        <f>IF(N121="základní",J121,0)</f>
        <v>0</v>
      </c>
      <c r="BF121" s="231">
        <f>IF(N121="snížená",J121,0)</f>
        <v>0</v>
      </c>
      <c r="BG121" s="231">
        <f>IF(N121="zákl. přenesená",J121,0)</f>
        <v>0</v>
      </c>
      <c r="BH121" s="231">
        <f>IF(N121="sníž. přenesená",J121,0)</f>
        <v>0</v>
      </c>
      <c r="BI121" s="231">
        <f>IF(N121="nulová",J121,0)</f>
        <v>0</v>
      </c>
      <c r="BJ121" s="18" t="s">
        <v>87</v>
      </c>
      <c r="BK121" s="231">
        <f>ROUND(I121*H121,2)</f>
        <v>0</v>
      </c>
      <c r="BL121" s="18" t="s">
        <v>231</v>
      </c>
      <c r="BM121" s="230" t="s">
        <v>1293</v>
      </c>
    </row>
    <row r="122" spans="1:65" s="2" customFormat="1" ht="16.5" customHeight="1">
      <c r="A122" s="39"/>
      <c r="B122" s="40"/>
      <c r="C122" s="219" t="s">
        <v>331</v>
      </c>
      <c r="D122" s="219" t="s">
        <v>137</v>
      </c>
      <c r="E122" s="220" t="s">
        <v>1124</v>
      </c>
      <c r="F122" s="221" t="s">
        <v>1290</v>
      </c>
      <c r="G122" s="222" t="s">
        <v>343</v>
      </c>
      <c r="H122" s="223">
        <v>40</v>
      </c>
      <c r="I122" s="224"/>
      <c r="J122" s="225">
        <f>ROUND(I122*H122,2)</f>
        <v>0</v>
      </c>
      <c r="K122" s="221" t="s">
        <v>31</v>
      </c>
      <c r="L122" s="45"/>
      <c r="M122" s="226" t="s">
        <v>31</v>
      </c>
      <c r="N122" s="227" t="s">
        <v>50</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231</v>
      </c>
      <c r="AT122" s="230" t="s">
        <v>137</v>
      </c>
      <c r="AU122" s="230" t="s">
        <v>89</v>
      </c>
      <c r="AY122" s="18" t="s">
        <v>135</v>
      </c>
      <c r="BE122" s="231">
        <f>IF(N122="základní",J122,0)</f>
        <v>0</v>
      </c>
      <c r="BF122" s="231">
        <f>IF(N122="snížená",J122,0)</f>
        <v>0</v>
      </c>
      <c r="BG122" s="231">
        <f>IF(N122="zákl. přenesená",J122,0)</f>
        <v>0</v>
      </c>
      <c r="BH122" s="231">
        <f>IF(N122="sníž. přenesená",J122,0)</f>
        <v>0</v>
      </c>
      <c r="BI122" s="231">
        <f>IF(N122="nulová",J122,0)</f>
        <v>0</v>
      </c>
      <c r="BJ122" s="18" t="s">
        <v>87</v>
      </c>
      <c r="BK122" s="231">
        <f>ROUND(I122*H122,2)</f>
        <v>0</v>
      </c>
      <c r="BL122" s="18" t="s">
        <v>231</v>
      </c>
      <c r="BM122" s="230" t="s">
        <v>1294</v>
      </c>
    </row>
    <row r="123" spans="1:65" s="2" customFormat="1" ht="16.5" customHeight="1">
      <c r="A123" s="39"/>
      <c r="B123" s="40"/>
      <c r="C123" s="219" t="s">
        <v>336</v>
      </c>
      <c r="D123" s="219" t="s">
        <v>137</v>
      </c>
      <c r="E123" s="220" t="s">
        <v>900</v>
      </c>
      <c r="F123" s="221" t="s">
        <v>1295</v>
      </c>
      <c r="G123" s="222" t="s">
        <v>343</v>
      </c>
      <c r="H123" s="223">
        <v>47</v>
      </c>
      <c r="I123" s="224"/>
      <c r="J123" s="225">
        <f>ROUND(I123*H123,2)</f>
        <v>0</v>
      </c>
      <c r="K123" s="221" t="s">
        <v>31</v>
      </c>
      <c r="L123" s="45"/>
      <c r="M123" s="226" t="s">
        <v>31</v>
      </c>
      <c r="N123" s="227" t="s">
        <v>50</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231</v>
      </c>
      <c r="AT123" s="230" t="s">
        <v>137</v>
      </c>
      <c r="AU123" s="230" t="s">
        <v>89</v>
      </c>
      <c r="AY123" s="18" t="s">
        <v>135</v>
      </c>
      <c r="BE123" s="231">
        <f>IF(N123="základní",J123,0)</f>
        <v>0</v>
      </c>
      <c r="BF123" s="231">
        <f>IF(N123="snížená",J123,0)</f>
        <v>0</v>
      </c>
      <c r="BG123" s="231">
        <f>IF(N123="zákl. přenesená",J123,0)</f>
        <v>0</v>
      </c>
      <c r="BH123" s="231">
        <f>IF(N123="sníž. přenesená",J123,0)</f>
        <v>0</v>
      </c>
      <c r="BI123" s="231">
        <f>IF(N123="nulová",J123,0)</f>
        <v>0</v>
      </c>
      <c r="BJ123" s="18" t="s">
        <v>87</v>
      </c>
      <c r="BK123" s="231">
        <f>ROUND(I123*H123,2)</f>
        <v>0</v>
      </c>
      <c r="BL123" s="18" t="s">
        <v>231</v>
      </c>
      <c r="BM123" s="230" t="s">
        <v>1296</v>
      </c>
    </row>
    <row r="124" spans="1:65" s="2" customFormat="1" ht="16.5" customHeight="1">
      <c r="A124" s="39"/>
      <c r="B124" s="40"/>
      <c r="C124" s="219" t="s">
        <v>340</v>
      </c>
      <c r="D124" s="219" t="s">
        <v>137</v>
      </c>
      <c r="E124" s="220" t="s">
        <v>903</v>
      </c>
      <c r="F124" s="221" t="s">
        <v>1297</v>
      </c>
      <c r="G124" s="222" t="s">
        <v>343</v>
      </c>
      <c r="H124" s="223">
        <v>4</v>
      </c>
      <c r="I124" s="224"/>
      <c r="J124" s="225">
        <f>ROUND(I124*H124,2)</f>
        <v>0</v>
      </c>
      <c r="K124" s="221" t="s">
        <v>31</v>
      </c>
      <c r="L124" s="45"/>
      <c r="M124" s="226" t="s">
        <v>31</v>
      </c>
      <c r="N124" s="227" t="s">
        <v>50</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231</v>
      </c>
      <c r="AT124" s="230" t="s">
        <v>137</v>
      </c>
      <c r="AU124" s="230" t="s">
        <v>89</v>
      </c>
      <c r="AY124" s="18" t="s">
        <v>135</v>
      </c>
      <c r="BE124" s="231">
        <f>IF(N124="základní",J124,0)</f>
        <v>0</v>
      </c>
      <c r="BF124" s="231">
        <f>IF(N124="snížená",J124,0)</f>
        <v>0</v>
      </c>
      <c r="BG124" s="231">
        <f>IF(N124="zákl. přenesená",J124,0)</f>
        <v>0</v>
      </c>
      <c r="BH124" s="231">
        <f>IF(N124="sníž. přenesená",J124,0)</f>
        <v>0</v>
      </c>
      <c r="BI124" s="231">
        <f>IF(N124="nulová",J124,0)</f>
        <v>0</v>
      </c>
      <c r="BJ124" s="18" t="s">
        <v>87</v>
      </c>
      <c r="BK124" s="231">
        <f>ROUND(I124*H124,2)</f>
        <v>0</v>
      </c>
      <c r="BL124" s="18" t="s">
        <v>231</v>
      </c>
      <c r="BM124" s="230" t="s">
        <v>1298</v>
      </c>
    </row>
    <row r="125" spans="1:65" s="2" customFormat="1" ht="16.5" customHeight="1">
      <c r="A125" s="39"/>
      <c r="B125" s="40"/>
      <c r="C125" s="219" t="s">
        <v>347</v>
      </c>
      <c r="D125" s="219" t="s">
        <v>137</v>
      </c>
      <c r="E125" s="220" t="s">
        <v>1136</v>
      </c>
      <c r="F125" s="221" t="s">
        <v>1299</v>
      </c>
      <c r="G125" s="222" t="s">
        <v>152</v>
      </c>
      <c r="H125" s="223">
        <v>0.45</v>
      </c>
      <c r="I125" s="224"/>
      <c r="J125" s="225">
        <f>ROUND(I125*H125,2)</f>
        <v>0</v>
      </c>
      <c r="K125" s="221" t="s">
        <v>31</v>
      </c>
      <c r="L125" s="45"/>
      <c r="M125" s="226" t="s">
        <v>31</v>
      </c>
      <c r="N125" s="227" t="s">
        <v>50</v>
      </c>
      <c r="O125" s="85"/>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231</v>
      </c>
      <c r="AT125" s="230" t="s">
        <v>137</v>
      </c>
      <c r="AU125" s="230" t="s">
        <v>89</v>
      </c>
      <c r="AY125" s="18" t="s">
        <v>135</v>
      </c>
      <c r="BE125" s="231">
        <f>IF(N125="základní",J125,0)</f>
        <v>0</v>
      </c>
      <c r="BF125" s="231">
        <f>IF(N125="snížená",J125,0)</f>
        <v>0</v>
      </c>
      <c r="BG125" s="231">
        <f>IF(N125="zákl. přenesená",J125,0)</f>
        <v>0</v>
      </c>
      <c r="BH125" s="231">
        <f>IF(N125="sníž. přenesená",J125,0)</f>
        <v>0</v>
      </c>
      <c r="BI125" s="231">
        <f>IF(N125="nulová",J125,0)</f>
        <v>0</v>
      </c>
      <c r="BJ125" s="18" t="s">
        <v>87</v>
      </c>
      <c r="BK125" s="231">
        <f>ROUND(I125*H125,2)</f>
        <v>0</v>
      </c>
      <c r="BL125" s="18" t="s">
        <v>231</v>
      </c>
      <c r="BM125" s="230" t="s">
        <v>1300</v>
      </c>
    </row>
    <row r="126" spans="1:51" s="13" customFormat="1" ht="12">
      <c r="A126" s="13"/>
      <c r="B126" s="236"/>
      <c r="C126" s="237"/>
      <c r="D126" s="232" t="s">
        <v>146</v>
      </c>
      <c r="E126" s="238" t="s">
        <v>31</v>
      </c>
      <c r="F126" s="239" t="s">
        <v>1301</v>
      </c>
      <c r="G126" s="237"/>
      <c r="H126" s="240">
        <v>0.45</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146</v>
      </c>
      <c r="AU126" s="246" t="s">
        <v>89</v>
      </c>
      <c r="AV126" s="13" t="s">
        <v>89</v>
      </c>
      <c r="AW126" s="13" t="s">
        <v>38</v>
      </c>
      <c r="AX126" s="13" t="s">
        <v>79</v>
      </c>
      <c r="AY126" s="246" t="s">
        <v>135</v>
      </c>
    </row>
    <row r="127" spans="1:51" s="15" customFormat="1" ht="12">
      <c r="A127" s="15"/>
      <c r="B127" s="257"/>
      <c r="C127" s="258"/>
      <c r="D127" s="232" t="s">
        <v>146</v>
      </c>
      <c r="E127" s="259" t="s">
        <v>31</v>
      </c>
      <c r="F127" s="260" t="s">
        <v>149</v>
      </c>
      <c r="G127" s="258"/>
      <c r="H127" s="261">
        <v>0.45</v>
      </c>
      <c r="I127" s="262"/>
      <c r="J127" s="258"/>
      <c r="K127" s="258"/>
      <c r="L127" s="263"/>
      <c r="M127" s="264"/>
      <c r="N127" s="265"/>
      <c r="O127" s="265"/>
      <c r="P127" s="265"/>
      <c r="Q127" s="265"/>
      <c r="R127" s="265"/>
      <c r="S127" s="265"/>
      <c r="T127" s="266"/>
      <c r="U127" s="15"/>
      <c r="V127" s="15"/>
      <c r="W127" s="15"/>
      <c r="X127" s="15"/>
      <c r="Y127" s="15"/>
      <c r="Z127" s="15"/>
      <c r="AA127" s="15"/>
      <c r="AB127" s="15"/>
      <c r="AC127" s="15"/>
      <c r="AD127" s="15"/>
      <c r="AE127" s="15"/>
      <c r="AT127" s="267" t="s">
        <v>146</v>
      </c>
      <c r="AU127" s="267" t="s">
        <v>89</v>
      </c>
      <c r="AV127" s="15" t="s">
        <v>142</v>
      </c>
      <c r="AW127" s="15" t="s">
        <v>38</v>
      </c>
      <c r="AX127" s="15" t="s">
        <v>87</v>
      </c>
      <c r="AY127" s="267" t="s">
        <v>135</v>
      </c>
    </row>
    <row r="128" spans="1:65" s="2" customFormat="1" ht="16.5" customHeight="1">
      <c r="A128" s="39"/>
      <c r="B128" s="40"/>
      <c r="C128" s="219" t="s">
        <v>353</v>
      </c>
      <c r="D128" s="219" t="s">
        <v>137</v>
      </c>
      <c r="E128" s="220" t="s">
        <v>1302</v>
      </c>
      <c r="F128" s="221" t="s">
        <v>1303</v>
      </c>
      <c r="G128" s="222" t="s">
        <v>152</v>
      </c>
      <c r="H128" s="223">
        <v>3.76</v>
      </c>
      <c r="I128" s="224"/>
      <c r="J128" s="225">
        <f>ROUND(I128*H128,2)</f>
        <v>0</v>
      </c>
      <c r="K128" s="221" t="s">
        <v>31</v>
      </c>
      <c r="L128" s="45"/>
      <c r="M128" s="226" t="s">
        <v>31</v>
      </c>
      <c r="N128" s="227" t="s">
        <v>50</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231</v>
      </c>
      <c r="AT128" s="230" t="s">
        <v>137</v>
      </c>
      <c r="AU128" s="230" t="s">
        <v>89</v>
      </c>
      <c r="AY128" s="18" t="s">
        <v>135</v>
      </c>
      <c r="BE128" s="231">
        <f>IF(N128="základní",J128,0)</f>
        <v>0</v>
      </c>
      <c r="BF128" s="231">
        <f>IF(N128="snížená",J128,0)</f>
        <v>0</v>
      </c>
      <c r="BG128" s="231">
        <f>IF(N128="zákl. přenesená",J128,0)</f>
        <v>0</v>
      </c>
      <c r="BH128" s="231">
        <f>IF(N128="sníž. přenesená",J128,0)</f>
        <v>0</v>
      </c>
      <c r="BI128" s="231">
        <f>IF(N128="nulová",J128,0)</f>
        <v>0</v>
      </c>
      <c r="BJ128" s="18" t="s">
        <v>87</v>
      </c>
      <c r="BK128" s="231">
        <f>ROUND(I128*H128,2)</f>
        <v>0</v>
      </c>
      <c r="BL128" s="18" t="s">
        <v>231</v>
      </c>
      <c r="BM128" s="230" t="s">
        <v>1304</v>
      </c>
    </row>
    <row r="129" spans="1:65" s="2" customFormat="1" ht="16.5" customHeight="1">
      <c r="A129" s="39"/>
      <c r="B129" s="40"/>
      <c r="C129" s="219" t="s">
        <v>357</v>
      </c>
      <c r="D129" s="219" t="s">
        <v>137</v>
      </c>
      <c r="E129" s="220" t="s">
        <v>1139</v>
      </c>
      <c r="F129" s="221" t="s">
        <v>1305</v>
      </c>
      <c r="G129" s="222" t="s">
        <v>152</v>
      </c>
      <c r="H129" s="223">
        <v>37.6</v>
      </c>
      <c r="I129" s="224"/>
      <c r="J129" s="225">
        <f>ROUND(I129*H129,2)</f>
        <v>0</v>
      </c>
      <c r="K129" s="221" t="s">
        <v>31</v>
      </c>
      <c r="L129" s="45"/>
      <c r="M129" s="226" t="s">
        <v>31</v>
      </c>
      <c r="N129" s="227" t="s">
        <v>50</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231</v>
      </c>
      <c r="AT129" s="230" t="s">
        <v>137</v>
      </c>
      <c r="AU129" s="230" t="s">
        <v>89</v>
      </c>
      <c r="AY129" s="18" t="s">
        <v>135</v>
      </c>
      <c r="BE129" s="231">
        <f>IF(N129="základní",J129,0)</f>
        <v>0</v>
      </c>
      <c r="BF129" s="231">
        <f>IF(N129="snížená",J129,0)</f>
        <v>0</v>
      </c>
      <c r="BG129" s="231">
        <f>IF(N129="zákl. přenesená",J129,0)</f>
        <v>0</v>
      </c>
      <c r="BH129" s="231">
        <f>IF(N129="sníž. přenesená",J129,0)</f>
        <v>0</v>
      </c>
      <c r="BI129" s="231">
        <f>IF(N129="nulová",J129,0)</f>
        <v>0</v>
      </c>
      <c r="BJ129" s="18" t="s">
        <v>87</v>
      </c>
      <c r="BK129" s="231">
        <f>ROUND(I129*H129,2)</f>
        <v>0</v>
      </c>
      <c r="BL129" s="18" t="s">
        <v>231</v>
      </c>
      <c r="BM129" s="230" t="s">
        <v>1306</v>
      </c>
    </row>
    <row r="130" spans="1:65" s="2" customFormat="1" ht="16.5" customHeight="1">
      <c r="A130" s="39"/>
      <c r="B130" s="40"/>
      <c r="C130" s="219" t="s">
        <v>361</v>
      </c>
      <c r="D130" s="219" t="s">
        <v>137</v>
      </c>
      <c r="E130" s="220" t="s">
        <v>1142</v>
      </c>
      <c r="F130" s="221" t="s">
        <v>1307</v>
      </c>
      <c r="G130" s="222" t="s">
        <v>188</v>
      </c>
      <c r="H130" s="223">
        <v>1.06</v>
      </c>
      <c r="I130" s="224"/>
      <c r="J130" s="225">
        <f>ROUND(I130*H130,2)</f>
        <v>0</v>
      </c>
      <c r="K130" s="221" t="s">
        <v>31</v>
      </c>
      <c r="L130" s="45"/>
      <c r="M130" s="226" t="s">
        <v>31</v>
      </c>
      <c r="N130" s="227" t="s">
        <v>50</v>
      </c>
      <c r="O130" s="85"/>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231</v>
      </c>
      <c r="AT130" s="230" t="s">
        <v>137</v>
      </c>
      <c r="AU130" s="230" t="s">
        <v>89</v>
      </c>
      <c r="AY130" s="18" t="s">
        <v>135</v>
      </c>
      <c r="BE130" s="231">
        <f>IF(N130="základní",J130,0)</f>
        <v>0</v>
      </c>
      <c r="BF130" s="231">
        <f>IF(N130="snížená",J130,0)</f>
        <v>0</v>
      </c>
      <c r="BG130" s="231">
        <f>IF(N130="zákl. přenesená",J130,0)</f>
        <v>0</v>
      </c>
      <c r="BH130" s="231">
        <f>IF(N130="sníž. přenesená",J130,0)</f>
        <v>0</v>
      </c>
      <c r="BI130" s="231">
        <f>IF(N130="nulová",J130,0)</f>
        <v>0</v>
      </c>
      <c r="BJ130" s="18" t="s">
        <v>87</v>
      </c>
      <c r="BK130" s="231">
        <f>ROUND(I130*H130,2)</f>
        <v>0</v>
      </c>
      <c r="BL130" s="18" t="s">
        <v>231</v>
      </c>
      <c r="BM130" s="230" t="s">
        <v>1308</v>
      </c>
    </row>
    <row r="131" spans="1:65" s="2" customFormat="1" ht="16.5" customHeight="1">
      <c r="A131" s="39"/>
      <c r="B131" s="40"/>
      <c r="C131" s="219" t="s">
        <v>365</v>
      </c>
      <c r="D131" s="219" t="s">
        <v>137</v>
      </c>
      <c r="E131" s="220" t="s">
        <v>1145</v>
      </c>
      <c r="F131" s="221" t="s">
        <v>1309</v>
      </c>
      <c r="G131" s="222" t="s">
        <v>188</v>
      </c>
      <c r="H131" s="223">
        <v>10.6</v>
      </c>
      <c r="I131" s="224"/>
      <c r="J131" s="225">
        <f>ROUND(I131*H131,2)</f>
        <v>0</v>
      </c>
      <c r="K131" s="221" t="s">
        <v>31</v>
      </c>
      <c r="L131" s="45"/>
      <c r="M131" s="226" t="s">
        <v>31</v>
      </c>
      <c r="N131" s="227" t="s">
        <v>50</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231</v>
      </c>
      <c r="AT131" s="230" t="s">
        <v>137</v>
      </c>
      <c r="AU131" s="230" t="s">
        <v>89</v>
      </c>
      <c r="AY131" s="18" t="s">
        <v>135</v>
      </c>
      <c r="BE131" s="231">
        <f>IF(N131="základní",J131,0)</f>
        <v>0</v>
      </c>
      <c r="BF131" s="231">
        <f>IF(N131="snížená",J131,0)</f>
        <v>0</v>
      </c>
      <c r="BG131" s="231">
        <f>IF(N131="zákl. přenesená",J131,0)</f>
        <v>0</v>
      </c>
      <c r="BH131" s="231">
        <f>IF(N131="sníž. přenesená",J131,0)</f>
        <v>0</v>
      </c>
      <c r="BI131" s="231">
        <f>IF(N131="nulová",J131,0)</f>
        <v>0</v>
      </c>
      <c r="BJ131" s="18" t="s">
        <v>87</v>
      </c>
      <c r="BK131" s="231">
        <f>ROUND(I131*H131,2)</f>
        <v>0</v>
      </c>
      <c r="BL131" s="18" t="s">
        <v>231</v>
      </c>
      <c r="BM131" s="230" t="s">
        <v>1310</v>
      </c>
    </row>
    <row r="132" spans="1:65" s="2" customFormat="1" ht="16.5" customHeight="1">
      <c r="A132" s="39"/>
      <c r="B132" s="40"/>
      <c r="C132" s="219" t="s">
        <v>369</v>
      </c>
      <c r="D132" s="219" t="s">
        <v>137</v>
      </c>
      <c r="E132" s="220" t="s">
        <v>1148</v>
      </c>
      <c r="F132" s="221" t="s">
        <v>1311</v>
      </c>
      <c r="G132" s="222" t="s">
        <v>140</v>
      </c>
      <c r="H132" s="223">
        <v>12.95</v>
      </c>
      <c r="I132" s="224"/>
      <c r="J132" s="225">
        <f>ROUND(I132*H132,2)</f>
        <v>0</v>
      </c>
      <c r="K132" s="221" t="s">
        <v>31</v>
      </c>
      <c r="L132" s="45"/>
      <c r="M132" s="226" t="s">
        <v>31</v>
      </c>
      <c r="N132" s="227" t="s">
        <v>50</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231</v>
      </c>
      <c r="AT132" s="230" t="s">
        <v>137</v>
      </c>
      <c r="AU132" s="230" t="s">
        <v>89</v>
      </c>
      <c r="AY132" s="18" t="s">
        <v>135</v>
      </c>
      <c r="BE132" s="231">
        <f>IF(N132="základní",J132,0)</f>
        <v>0</v>
      </c>
      <c r="BF132" s="231">
        <f>IF(N132="snížená",J132,0)</f>
        <v>0</v>
      </c>
      <c r="BG132" s="231">
        <f>IF(N132="zákl. přenesená",J132,0)</f>
        <v>0</v>
      </c>
      <c r="BH132" s="231">
        <f>IF(N132="sníž. přenesená",J132,0)</f>
        <v>0</v>
      </c>
      <c r="BI132" s="231">
        <f>IF(N132="nulová",J132,0)</f>
        <v>0</v>
      </c>
      <c r="BJ132" s="18" t="s">
        <v>87</v>
      </c>
      <c r="BK132" s="231">
        <f>ROUND(I132*H132,2)</f>
        <v>0</v>
      </c>
      <c r="BL132" s="18" t="s">
        <v>231</v>
      </c>
      <c r="BM132" s="230" t="s">
        <v>1312</v>
      </c>
    </row>
    <row r="133" spans="1:65" s="2" customFormat="1" ht="16.5" customHeight="1">
      <c r="A133" s="39"/>
      <c r="B133" s="40"/>
      <c r="C133" s="219" t="s">
        <v>373</v>
      </c>
      <c r="D133" s="219" t="s">
        <v>137</v>
      </c>
      <c r="E133" s="220" t="s">
        <v>1151</v>
      </c>
      <c r="F133" s="221" t="s">
        <v>1313</v>
      </c>
      <c r="G133" s="222" t="s">
        <v>140</v>
      </c>
      <c r="H133" s="223">
        <v>14.95</v>
      </c>
      <c r="I133" s="224"/>
      <c r="J133" s="225">
        <f>ROUND(I133*H133,2)</f>
        <v>0</v>
      </c>
      <c r="K133" s="221" t="s">
        <v>31</v>
      </c>
      <c r="L133" s="45"/>
      <c r="M133" s="226" t="s">
        <v>31</v>
      </c>
      <c r="N133" s="227" t="s">
        <v>50</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231</v>
      </c>
      <c r="AT133" s="230" t="s">
        <v>137</v>
      </c>
      <c r="AU133" s="230" t="s">
        <v>89</v>
      </c>
      <c r="AY133" s="18" t="s">
        <v>135</v>
      </c>
      <c r="BE133" s="231">
        <f>IF(N133="základní",J133,0)</f>
        <v>0</v>
      </c>
      <c r="BF133" s="231">
        <f>IF(N133="snížená",J133,0)</f>
        <v>0</v>
      </c>
      <c r="BG133" s="231">
        <f>IF(N133="zákl. přenesená",J133,0)</f>
        <v>0</v>
      </c>
      <c r="BH133" s="231">
        <f>IF(N133="sníž. přenesená",J133,0)</f>
        <v>0</v>
      </c>
      <c r="BI133" s="231">
        <f>IF(N133="nulová",J133,0)</f>
        <v>0</v>
      </c>
      <c r="BJ133" s="18" t="s">
        <v>87</v>
      </c>
      <c r="BK133" s="231">
        <f>ROUND(I133*H133,2)</f>
        <v>0</v>
      </c>
      <c r="BL133" s="18" t="s">
        <v>231</v>
      </c>
      <c r="BM133" s="230" t="s">
        <v>1314</v>
      </c>
    </row>
    <row r="134" spans="1:65" s="2" customFormat="1" ht="16.5" customHeight="1">
      <c r="A134" s="39"/>
      <c r="B134" s="40"/>
      <c r="C134" s="219" t="s">
        <v>378</v>
      </c>
      <c r="D134" s="219" t="s">
        <v>137</v>
      </c>
      <c r="E134" s="220" t="s">
        <v>1315</v>
      </c>
      <c r="F134" s="221" t="s">
        <v>1316</v>
      </c>
      <c r="G134" s="222" t="s">
        <v>140</v>
      </c>
      <c r="H134" s="223">
        <v>6</v>
      </c>
      <c r="I134" s="224"/>
      <c r="J134" s="225">
        <f>ROUND(I134*H134,2)</f>
        <v>0</v>
      </c>
      <c r="K134" s="221" t="s">
        <v>31</v>
      </c>
      <c r="L134" s="45"/>
      <c r="M134" s="226" t="s">
        <v>31</v>
      </c>
      <c r="N134" s="227" t="s">
        <v>50</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231</v>
      </c>
      <c r="AT134" s="230" t="s">
        <v>137</v>
      </c>
      <c r="AU134" s="230" t="s">
        <v>89</v>
      </c>
      <c r="AY134" s="18" t="s">
        <v>135</v>
      </c>
      <c r="BE134" s="231">
        <f>IF(N134="základní",J134,0)</f>
        <v>0</v>
      </c>
      <c r="BF134" s="231">
        <f>IF(N134="snížená",J134,0)</f>
        <v>0</v>
      </c>
      <c r="BG134" s="231">
        <f>IF(N134="zákl. přenesená",J134,0)</f>
        <v>0</v>
      </c>
      <c r="BH134" s="231">
        <f>IF(N134="sníž. přenesená",J134,0)</f>
        <v>0</v>
      </c>
      <c r="BI134" s="231">
        <f>IF(N134="nulová",J134,0)</f>
        <v>0</v>
      </c>
      <c r="BJ134" s="18" t="s">
        <v>87</v>
      </c>
      <c r="BK134" s="231">
        <f>ROUND(I134*H134,2)</f>
        <v>0</v>
      </c>
      <c r="BL134" s="18" t="s">
        <v>231</v>
      </c>
      <c r="BM134" s="230" t="s">
        <v>1317</v>
      </c>
    </row>
    <row r="135" spans="1:65" s="2" customFormat="1" ht="16.5" customHeight="1">
      <c r="A135" s="39"/>
      <c r="B135" s="40"/>
      <c r="C135" s="219" t="s">
        <v>283</v>
      </c>
      <c r="D135" s="219" t="s">
        <v>137</v>
      </c>
      <c r="E135" s="220" t="s">
        <v>1154</v>
      </c>
      <c r="F135" s="221" t="s">
        <v>1318</v>
      </c>
      <c r="G135" s="222" t="s">
        <v>140</v>
      </c>
      <c r="H135" s="223">
        <v>2</v>
      </c>
      <c r="I135" s="224"/>
      <c r="J135" s="225">
        <f>ROUND(I135*H135,2)</f>
        <v>0</v>
      </c>
      <c r="K135" s="221" t="s">
        <v>31</v>
      </c>
      <c r="L135" s="45"/>
      <c r="M135" s="226" t="s">
        <v>31</v>
      </c>
      <c r="N135" s="227" t="s">
        <v>50</v>
      </c>
      <c r="O135" s="85"/>
      <c r="P135" s="228">
        <f>O135*H135</f>
        <v>0</v>
      </c>
      <c r="Q135" s="228">
        <v>0</v>
      </c>
      <c r="R135" s="228">
        <f>Q135*H135</f>
        <v>0</v>
      </c>
      <c r="S135" s="228">
        <v>0</v>
      </c>
      <c r="T135" s="229">
        <f>S135*H135</f>
        <v>0</v>
      </c>
      <c r="U135" s="39"/>
      <c r="V135" s="39"/>
      <c r="W135" s="39"/>
      <c r="X135" s="39"/>
      <c r="Y135" s="39"/>
      <c r="Z135" s="39"/>
      <c r="AA135" s="39"/>
      <c r="AB135" s="39"/>
      <c r="AC135" s="39"/>
      <c r="AD135" s="39"/>
      <c r="AE135" s="39"/>
      <c r="AR135" s="230" t="s">
        <v>231</v>
      </c>
      <c r="AT135" s="230" t="s">
        <v>137</v>
      </c>
      <c r="AU135" s="230" t="s">
        <v>89</v>
      </c>
      <c r="AY135" s="18" t="s">
        <v>135</v>
      </c>
      <c r="BE135" s="231">
        <f>IF(N135="základní",J135,0)</f>
        <v>0</v>
      </c>
      <c r="BF135" s="231">
        <f>IF(N135="snížená",J135,0)</f>
        <v>0</v>
      </c>
      <c r="BG135" s="231">
        <f>IF(N135="zákl. přenesená",J135,0)</f>
        <v>0</v>
      </c>
      <c r="BH135" s="231">
        <f>IF(N135="sníž. přenesená",J135,0)</f>
        <v>0</v>
      </c>
      <c r="BI135" s="231">
        <f>IF(N135="nulová",J135,0)</f>
        <v>0</v>
      </c>
      <c r="BJ135" s="18" t="s">
        <v>87</v>
      </c>
      <c r="BK135" s="231">
        <f>ROUND(I135*H135,2)</f>
        <v>0</v>
      </c>
      <c r="BL135" s="18" t="s">
        <v>231</v>
      </c>
      <c r="BM135" s="230" t="s">
        <v>1319</v>
      </c>
    </row>
    <row r="136" spans="1:65" s="2" customFormat="1" ht="16.5" customHeight="1">
      <c r="A136" s="39"/>
      <c r="B136" s="40"/>
      <c r="C136" s="219" t="s">
        <v>386</v>
      </c>
      <c r="D136" s="219" t="s">
        <v>137</v>
      </c>
      <c r="E136" s="220" t="s">
        <v>1157</v>
      </c>
      <c r="F136" s="221" t="s">
        <v>1320</v>
      </c>
      <c r="G136" s="222" t="s">
        <v>140</v>
      </c>
      <c r="H136" s="223">
        <v>2</v>
      </c>
      <c r="I136" s="224"/>
      <c r="J136" s="225">
        <f>ROUND(I136*H136,2)</f>
        <v>0</v>
      </c>
      <c r="K136" s="221" t="s">
        <v>31</v>
      </c>
      <c r="L136" s="45"/>
      <c r="M136" s="226" t="s">
        <v>31</v>
      </c>
      <c r="N136" s="227" t="s">
        <v>50</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231</v>
      </c>
      <c r="AT136" s="230" t="s">
        <v>137</v>
      </c>
      <c r="AU136" s="230" t="s">
        <v>89</v>
      </c>
      <c r="AY136" s="18" t="s">
        <v>135</v>
      </c>
      <c r="BE136" s="231">
        <f>IF(N136="základní",J136,0)</f>
        <v>0</v>
      </c>
      <c r="BF136" s="231">
        <f>IF(N136="snížená",J136,0)</f>
        <v>0</v>
      </c>
      <c r="BG136" s="231">
        <f>IF(N136="zákl. přenesená",J136,0)</f>
        <v>0</v>
      </c>
      <c r="BH136" s="231">
        <f>IF(N136="sníž. přenesená",J136,0)</f>
        <v>0</v>
      </c>
      <c r="BI136" s="231">
        <f>IF(N136="nulová",J136,0)</f>
        <v>0</v>
      </c>
      <c r="BJ136" s="18" t="s">
        <v>87</v>
      </c>
      <c r="BK136" s="231">
        <f>ROUND(I136*H136,2)</f>
        <v>0</v>
      </c>
      <c r="BL136" s="18" t="s">
        <v>231</v>
      </c>
      <c r="BM136" s="230" t="s">
        <v>1321</v>
      </c>
    </row>
    <row r="137" spans="1:65" s="2" customFormat="1" ht="16.5" customHeight="1">
      <c r="A137" s="39"/>
      <c r="B137" s="40"/>
      <c r="C137" s="219" t="s">
        <v>392</v>
      </c>
      <c r="D137" s="219" t="s">
        <v>137</v>
      </c>
      <c r="E137" s="220" t="s">
        <v>1322</v>
      </c>
      <c r="F137" s="221" t="s">
        <v>1323</v>
      </c>
      <c r="G137" s="222" t="s">
        <v>140</v>
      </c>
      <c r="H137" s="223">
        <v>4.4</v>
      </c>
      <c r="I137" s="224"/>
      <c r="J137" s="225">
        <f>ROUND(I137*H137,2)</f>
        <v>0</v>
      </c>
      <c r="K137" s="221" t="s">
        <v>31</v>
      </c>
      <c r="L137" s="45"/>
      <c r="M137" s="226" t="s">
        <v>31</v>
      </c>
      <c r="N137" s="227" t="s">
        <v>50</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231</v>
      </c>
      <c r="AT137" s="230" t="s">
        <v>137</v>
      </c>
      <c r="AU137" s="230" t="s">
        <v>89</v>
      </c>
      <c r="AY137" s="18" t="s">
        <v>135</v>
      </c>
      <c r="BE137" s="231">
        <f>IF(N137="základní",J137,0)</f>
        <v>0</v>
      </c>
      <c r="BF137" s="231">
        <f>IF(N137="snížená",J137,0)</f>
        <v>0</v>
      </c>
      <c r="BG137" s="231">
        <f>IF(N137="zákl. přenesená",J137,0)</f>
        <v>0</v>
      </c>
      <c r="BH137" s="231">
        <f>IF(N137="sníž. přenesená",J137,0)</f>
        <v>0</v>
      </c>
      <c r="BI137" s="231">
        <f>IF(N137="nulová",J137,0)</f>
        <v>0</v>
      </c>
      <c r="BJ137" s="18" t="s">
        <v>87</v>
      </c>
      <c r="BK137" s="231">
        <f>ROUND(I137*H137,2)</f>
        <v>0</v>
      </c>
      <c r="BL137" s="18" t="s">
        <v>231</v>
      </c>
      <c r="BM137" s="230" t="s">
        <v>1324</v>
      </c>
    </row>
    <row r="138" spans="1:65" s="2" customFormat="1" ht="16.5" customHeight="1">
      <c r="A138" s="39"/>
      <c r="B138" s="40"/>
      <c r="C138" s="219" t="s">
        <v>401</v>
      </c>
      <c r="D138" s="219" t="s">
        <v>137</v>
      </c>
      <c r="E138" s="220" t="s">
        <v>1325</v>
      </c>
      <c r="F138" s="221" t="s">
        <v>1326</v>
      </c>
      <c r="G138" s="222" t="s">
        <v>140</v>
      </c>
      <c r="H138" s="223">
        <v>4.4</v>
      </c>
      <c r="I138" s="224"/>
      <c r="J138" s="225">
        <f>ROUND(I138*H138,2)</f>
        <v>0</v>
      </c>
      <c r="K138" s="221" t="s">
        <v>31</v>
      </c>
      <c r="L138" s="45"/>
      <c r="M138" s="226" t="s">
        <v>31</v>
      </c>
      <c r="N138" s="227" t="s">
        <v>50</v>
      </c>
      <c r="O138" s="85"/>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231</v>
      </c>
      <c r="AT138" s="230" t="s">
        <v>137</v>
      </c>
      <c r="AU138" s="230" t="s">
        <v>89</v>
      </c>
      <c r="AY138" s="18" t="s">
        <v>135</v>
      </c>
      <c r="BE138" s="231">
        <f>IF(N138="základní",J138,0)</f>
        <v>0</v>
      </c>
      <c r="BF138" s="231">
        <f>IF(N138="snížená",J138,0)</f>
        <v>0</v>
      </c>
      <c r="BG138" s="231">
        <f>IF(N138="zákl. přenesená",J138,0)</f>
        <v>0</v>
      </c>
      <c r="BH138" s="231">
        <f>IF(N138="sníž. přenesená",J138,0)</f>
        <v>0</v>
      </c>
      <c r="BI138" s="231">
        <f>IF(N138="nulová",J138,0)</f>
        <v>0</v>
      </c>
      <c r="BJ138" s="18" t="s">
        <v>87</v>
      </c>
      <c r="BK138" s="231">
        <f>ROUND(I138*H138,2)</f>
        <v>0</v>
      </c>
      <c r="BL138" s="18" t="s">
        <v>231</v>
      </c>
      <c r="BM138" s="230" t="s">
        <v>1327</v>
      </c>
    </row>
    <row r="139" spans="1:65" s="2" customFormat="1" ht="16.5" customHeight="1">
      <c r="A139" s="39"/>
      <c r="B139" s="40"/>
      <c r="C139" s="219" t="s">
        <v>405</v>
      </c>
      <c r="D139" s="219" t="s">
        <v>137</v>
      </c>
      <c r="E139" s="220" t="s">
        <v>1328</v>
      </c>
      <c r="F139" s="221" t="s">
        <v>1329</v>
      </c>
      <c r="G139" s="222" t="s">
        <v>916</v>
      </c>
      <c r="H139" s="223">
        <v>0.01</v>
      </c>
      <c r="I139" s="224"/>
      <c r="J139" s="225">
        <f>ROUND(I139*H139,2)</f>
        <v>0</v>
      </c>
      <c r="K139" s="221" t="s">
        <v>31</v>
      </c>
      <c r="L139" s="45"/>
      <c r="M139" s="226" t="s">
        <v>31</v>
      </c>
      <c r="N139" s="227" t="s">
        <v>50</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231</v>
      </c>
      <c r="AT139" s="230" t="s">
        <v>137</v>
      </c>
      <c r="AU139" s="230" t="s">
        <v>89</v>
      </c>
      <c r="AY139" s="18" t="s">
        <v>135</v>
      </c>
      <c r="BE139" s="231">
        <f>IF(N139="základní",J139,0)</f>
        <v>0</v>
      </c>
      <c r="BF139" s="231">
        <f>IF(N139="snížená",J139,0)</f>
        <v>0</v>
      </c>
      <c r="BG139" s="231">
        <f>IF(N139="zákl. přenesená",J139,0)</f>
        <v>0</v>
      </c>
      <c r="BH139" s="231">
        <f>IF(N139="sníž. přenesená",J139,0)</f>
        <v>0</v>
      </c>
      <c r="BI139" s="231">
        <f>IF(N139="nulová",J139,0)</f>
        <v>0</v>
      </c>
      <c r="BJ139" s="18" t="s">
        <v>87</v>
      </c>
      <c r="BK139" s="231">
        <f>ROUND(I139*H139,2)</f>
        <v>0</v>
      </c>
      <c r="BL139" s="18" t="s">
        <v>231</v>
      </c>
      <c r="BM139" s="230" t="s">
        <v>1330</v>
      </c>
    </row>
    <row r="140" spans="1:65" s="2" customFormat="1" ht="16.5" customHeight="1">
      <c r="A140" s="39"/>
      <c r="B140" s="40"/>
      <c r="C140" s="219" t="s">
        <v>408</v>
      </c>
      <c r="D140" s="219" t="s">
        <v>137</v>
      </c>
      <c r="E140" s="220" t="s">
        <v>1331</v>
      </c>
      <c r="F140" s="221" t="s">
        <v>1332</v>
      </c>
      <c r="G140" s="222" t="s">
        <v>188</v>
      </c>
      <c r="H140" s="223">
        <v>6.77</v>
      </c>
      <c r="I140" s="224"/>
      <c r="J140" s="225">
        <f>ROUND(I140*H140,2)</f>
        <v>0</v>
      </c>
      <c r="K140" s="221" t="s">
        <v>31</v>
      </c>
      <c r="L140" s="45"/>
      <c r="M140" s="226" t="s">
        <v>31</v>
      </c>
      <c r="N140" s="227" t="s">
        <v>50</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231</v>
      </c>
      <c r="AT140" s="230" t="s">
        <v>137</v>
      </c>
      <c r="AU140" s="230" t="s">
        <v>89</v>
      </c>
      <c r="AY140" s="18" t="s">
        <v>135</v>
      </c>
      <c r="BE140" s="231">
        <f>IF(N140="základní",J140,0)</f>
        <v>0</v>
      </c>
      <c r="BF140" s="231">
        <f>IF(N140="snížená",J140,0)</f>
        <v>0</v>
      </c>
      <c r="BG140" s="231">
        <f>IF(N140="zákl. přenesená",J140,0)</f>
        <v>0</v>
      </c>
      <c r="BH140" s="231">
        <f>IF(N140="sníž. přenesená",J140,0)</f>
        <v>0</v>
      </c>
      <c r="BI140" s="231">
        <f>IF(N140="nulová",J140,0)</f>
        <v>0</v>
      </c>
      <c r="BJ140" s="18" t="s">
        <v>87</v>
      </c>
      <c r="BK140" s="231">
        <f>ROUND(I140*H140,2)</f>
        <v>0</v>
      </c>
      <c r="BL140" s="18" t="s">
        <v>231</v>
      </c>
      <c r="BM140" s="230" t="s">
        <v>1333</v>
      </c>
    </row>
    <row r="141" spans="1:65" s="2" customFormat="1" ht="16.5" customHeight="1">
      <c r="A141" s="39"/>
      <c r="B141" s="40"/>
      <c r="C141" s="219" t="s">
        <v>412</v>
      </c>
      <c r="D141" s="219" t="s">
        <v>137</v>
      </c>
      <c r="E141" s="220" t="s">
        <v>1176</v>
      </c>
      <c r="F141" s="221" t="s">
        <v>1334</v>
      </c>
      <c r="G141" s="222" t="s">
        <v>188</v>
      </c>
      <c r="H141" s="223">
        <v>1.06</v>
      </c>
      <c r="I141" s="224"/>
      <c r="J141" s="225">
        <f>ROUND(I141*H141,2)</f>
        <v>0</v>
      </c>
      <c r="K141" s="221" t="s">
        <v>31</v>
      </c>
      <c r="L141" s="45"/>
      <c r="M141" s="226" t="s">
        <v>31</v>
      </c>
      <c r="N141" s="227" t="s">
        <v>50</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231</v>
      </c>
      <c r="AT141" s="230" t="s">
        <v>137</v>
      </c>
      <c r="AU141" s="230" t="s">
        <v>89</v>
      </c>
      <c r="AY141" s="18" t="s">
        <v>135</v>
      </c>
      <c r="BE141" s="231">
        <f>IF(N141="základní",J141,0)</f>
        <v>0</v>
      </c>
      <c r="BF141" s="231">
        <f>IF(N141="snížená",J141,0)</f>
        <v>0</v>
      </c>
      <c r="BG141" s="231">
        <f>IF(N141="zákl. přenesená",J141,0)</f>
        <v>0</v>
      </c>
      <c r="BH141" s="231">
        <f>IF(N141="sníž. přenesená",J141,0)</f>
        <v>0</v>
      </c>
      <c r="BI141" s="231">
        <f>IF(N141="nulová",J141,0)</f>
        <v>0</v>
      </c>
      <c r="BJ141" s="18" t="s">
        <v>87</v>
      </c>
      <c r="BK141" s="231">
        <f>ROUND(I141*H141,2)</f>
        <v>0</v>
      </c>
      <c r="BL141" s="18" t="s">
        <v>231</v>
      </c>
      <c r="BM141" s="230" t="s">
        <v>1335</v>
      </c>
    </row>
    <row r="142" spans="1:65" s="2" customFormat="1" ht="16.5" customHeight="1">
      <c r="A142" s="39"/>
      <c r="B142" s="40"/>
      <c r="C142" s="219" t="s">
        <v>427</v>
      </c>
      <c r="D142" s="219" t="s">
        <v>137</v>
      </c>
      <c r="E142" s="220" t="s">
        <v>1179</v>
      </c>
      <c r="F142" s="221" t="s">
        <v>1336</v>
      </c>
      <c r="G142" s="222" t="s">
        <v>350</v>
      </c>
      <c r="H142" s="223">
        <v>1</v>
      </c>
      <c r="I142" s="224"/>
      <c r="J142" s="225">
        <f>ROUND(I142*H142,2)</f>
        <v>0</v>
      </c>
      <c r="K142" s="221" t="s">
        <v>31</v>
      </c>
      <c r="L142" s="45"/>
      <c r="M142" s="226" t="s">
        <v>31</v>
      </c>
      <c r="N142" s="227" t="s">
        <v>50</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231</v>
      </c>
      <c r="AT142" s="230" t="s">
        <v>137</v>
      </c>
      <c r="AU142" s="230" t="s">
        <v>89</v>
      </c>
      <c r="AY142" s="18" t="s">
        <v>135</v>
      </c>
      <c r="BE142" s="231">
        <f>IF(N142="základní",J142,0)</f>
        <v>0</v>
      </c>
      <c r="BF142" s="231">
        <f>IF(N142="snížená",J142,0)</f>
        <v>0</v>
      </c>
      <c r="BG142" s="231">
        <f>IF(N142="zákl. přenesená",J142,0)</f>
        <v>0</v>
      </c>
      <c r="BH142" s="231">
        <f>IF(N142="sníž. přenesená",J142,0)</f>
        <v>0</v>
      </c>
      <c r="BI142" s="231">
        <f>IF(N142="nulová",J142,0)</f>
        <v>0</v>
      </c>
      <c r="BJ142" s="18" t="s">
        <v>87</v>
      </c>
      <c r="BK142" s="231">
        <f>ROUND(I142*H142,2)</f>
        <v>0</v>
      </c>
      <c r="BL142" s="18" t="s">
        <v>231</v>
      </c>
      <c r="BM142" s="230" t="s">
        <v>1337</v>
      </c>
    </row>
    <row r="143" spans="1:65" s="2" customFormat="1" ht="16.5" customHeight="1">
      <c r="A143" s="39"/>
      <c r="B143" s="40"/>
      <c r="C143" s="219" t="s">
        <v>431</v>
      </c>
      <c r="D143" s="219" t="s">
        <v>137</v>
      </c>
      <c r="E143" s="220" t="s">
        <v>1338</v>
      </c>
      <c r="F143" s="221" t="s">
        <v>1339</v>
      </c>
      <c r="G143" s="222" t="s">
        <v>350</v>
      </c>
      <c r="H143" s="223">
        <v>1</v>
      </c>
      <c r="I143" s="224"/>
      <c r="J143" s="225">
        <f>ROUND(I143*H143,2)</f>
        <v>0</v>
      </c>
      <c r="K143" s="221" t="s">
        <v>31</v>
      </c>
      <c r="L143" s="45"/>
      <c r="M143" s="226" t="s">
        <v>31</v>
      </c>
      <c r="N143" s="227" t="s">
        <v>50</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231</v>
      </c>
      <c r="AT143" s="230" t="s">
        <v>137</v>
      </c>
      <c r="AU143" s="230" t="s">
        <v>89</v>
      </c>
      <c r="AY143" s="18" t="s">
        <v>135</v>
      </c>
      <c r="BE143" s="231">
        <f>IF(N143="základní",J143,0)</f>
        <v>0</v>
      </c>
      <c r="BF143" s="231">
        <f>IF(N143="snížená",J143,0)</f>
        <v>0</v>
      </c>
      <c r="BG143" s="231">
        <f>IF(N143="zákl. přenesená",J143,0)</f>
        <v>0</v>
      </c>
      <c r="BH143" s="231">
        <f>IF(N143="sníž. přenesená",J143,0)</f>
        <v>0</v>
      </c>
      <c r="BI143" s="231">
        <f>IF(N143="nulová",J143,0)</f>
        <v>0</v>
      </c>
      <c r="BJ143" s="18" t="s">
        <v>87</v>
      </c>
      <c r="BK143" s="231">
        <f>ROUND(I143*H143,2)</f>
        <v>0</v>
      </c>
      <c r="BL143" s="18" t="s">
        <v>231</v>
      </c>
      <c r="BM143" s="230" t="s">
        <v>1340</v>
      </c>
    </row>
    <row r="144" spans="1:63" s="12" customFormat="1" ht="22.8" customHeight="1">
      <c r="A144" s="12"/>
      <c r="B144" s="203"/>
      <c r="C144" s="204"/>
      <c r="D144" s="205" t="s">
        <v>78</v>
      </c>
      <c r="E144" s="217" t="s">
        <v>906</v>
      </c>
      <c r="F144" s="217" t="s">
        <v>988</v>
      </c>
      <c r="G144" s="204"/>
      <c r="H144" s="204"/>
      <c r="I144" s="207"/>
      <c r="J144" s="218">
        <f>BK144</f>
        <v>0</v>
      </c>
      <c r="K144" s="204"/>
      <c r="L144" s="209"/>
      <c r="M144" s="210"/>
      <c r="N144" s="211"/>
      <c r="O144" s="211"/>
      <c r="P144" s="212">
        <f>SUM(P145:P161)</f>
        <v>0</v>
      </c>
      <c r="Q144" s="211"/>
      <c r="R144" s="212">
        <f>SUM(R145:R161)</f>
        <v>0</v>
      </c>
      <c r="S144" s="211"/>
      <c r="T144" s="213">
        <f>SUM(T145:T161)</f>
        <v>0</v>
      </c>
      <c r="U144" s="12"/>
      <c r="V144" s="12"/>
      <c r="W144" s="12"/>
      <c r="X144" s="12"/>
      <c r="Y144" s="12"/>
      <c r="Z144" s="12"/>
      <c r="AA144" s="12"/>
      <c r="AB144" s="12"/>
      <c r="AC144" s="12"/>
      <c r="AD144" s="12"/>
      <c r="AE144" s="12"/>
      <c r="AR144" s="214" t="s">
        <v>89</v>
      </c>
      <c r="AT144" s="215" t="s">
        <v>78</v>
      </c>
      <c r="AU144" s="215" t="s">
        <v>87</v>
      </c>
      <c r="AY144" s="214" t="s">
        <v>135</v>
      </c>
      <c r="BK144" s="216">
        <f>SUM(BK145:BK161)</f>
        <v>0</v>
      </c>
    </row>
    <row r="145" spans="1:65" s="2" customFormat="1" ht="16.5" customHeight="1">
      <c r="A145" s="39"/>
      <c r="B145" s="40"/>
      <c r="C145" s="219" t="s">
        <v>437</v>
      </c>
      <c r="D145" s="219" t="s">
        <v>137</v>
      </c>
      <c r="E145" s="220" t="s">
        <v>1183</v>
      </c>
      <c r="F145" s="221" t="s">
        <v>1341</v>
      </c>
      <c r="G145" s="222" t="s">
        <v>343</v>
      </c>
      <c r="H145" s="223">
        <v>41</v>
      </c>
      <c r="I145" s="224"/>
      <c r="J145" s="225">
        <f>ROUND(I145*H145,2)</f>
        <v>0</v>
      </c>
      <c r="K145" s="221" t="s">
        <v>31</v>
      </c>
      <c r="L145" s="45"/>
      <c r="M145" s="226" t="s">
        <v>31</v>
      </c>
      <c r="N145" s="227" t="s">
        <v>50</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231</v>
      </c>
      <c r="AT145" s="230" t="s">
        <v>137</v>
      </c>
      <c r="AU145" s="230" t="s">
        <v>89</v>
      </c>
      <c r="AY145" s="18" t="s">
        <v>135</v>
      </c>
      <c r="BE145" s="231">
        <f>IF(N145="základní",J145,0)</f>
        <v>0</v>
      </c>
      <c r="BF145" s="231">
        <f>IF(N145="snížená",J145,0)</f>
        <v>0</v>
      </c>
      <c r="BG145" s="231">
        <f>IF(N145="zákl. přenesená",J145,0)</f>
        <v>0</v>
      </c>
      <c r="BH145" s="231">
        <f>IF(N145="sníž. přenesená",J145,0)</f>
        <v>0</v>
      </c>
      <c r="BI145" s="231">
        <f>IF(N145="nulová",J145,0)</f>
        <v>0</v>
      </c>
      <c r="BJ145" s="18" t="s">
        <v>87</v>
      </c>
      <c r="BK145" s="231">
        <f>ROUND(I145*H145,2)</f>
        <v>0</v>
      </c>
      <c r="BL145" s="18" t="s">
        <v>231</v>
      </c>
      <c r="BM145" s="230" t="s">
        <v>1342</v>
      </c>
    </row>
    <row r="146" spans="1:65" s="2" customFormat="1" ht="16.5" customHeight="1">
      <c r="A146" s="39"/>
      <c r="B146" s="40"/>
      <c r="C146" s="219" t="s">
        <v>441</v>
      </c>
      <c r="D146" s="219" t="s">
        <v>137</v>
      </c>
      <c r="E146" s="220" t="s">
        <v>1192</v>
      </c>
      <c r="F146" s="221" t="s">
        <v>1290</v>
      </c>
      <c r="G146" s="222" t="s">
        <v>343</v>
      </c>
      <c r="H146" s="223">
        <v>45</v>
      </c>
      <c r="I146" s="224"/>
      <c r="J146" s="225">
        <f>ROUND(I146*H146,2)</f>
        <v>0</v>
      </c>
      <c r="K146" s="221" t="s">
        <v>31</v>
      </c>
      <c r="L146" s="45"/>
      <c r="M146" s="226" t="s">
        <v>31</v>
      </c>
      <c r="N146" s="227" t="s">
        <v>50</v>
      </c>
      <c r="O146" s="85"/>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231</v>
      </c>
      <c r="AT146" s="230" t="s">
        <v>137</v>
      </c>
      <c r="AU146" s="230" t="s">
        <v>89</v>
      </c>
      <c r="AY146" s="18" t="s">
        <v>135</v>
      </c>
      <c r="BE146" s="231">
        <f>IF(N146="základní",J146,0)</f>
        <v>0</v>
      </c>
      <c r="BF146" s="231">
        <f>IF(N146="snížená",J146,0)</f>
        <v>0</v>
      </c>
      <c r="BG146" s="231">
        <f>IF(N146="zákl. přenesená",J146,0)</f>
        <v>0</v>
      </c>
      <c r="BH146" s="231">
        <f>IF(N146="sníž. přenesená",J146,0)</f>
        <v>0</v>
      </c>
      <c r="BI146" s="231">
        <f>IF(N146="nulová",J146,0)</f>
        <v>0</v>
      </c>
      <c r="BJ146" s="18" t="s">
        <v>87</v>
      </c>
      <c r="BK146" s="231">
        <f>ROUND(I146*H146,2)</f>
        <v>0</v>
      </c>
      <c r="BL146" s="18" t="s">
        <v>231</v>
      </c>
      <c r="BM146" s="230" t="s">
        <v>1343</v>
      </c>
    </row>
    <row r="147" spans="1:65" s="2" customFormat="1" ht="16.5" customHeight="1">
      <c r="A147" s="39"/>
      <c r="B147" s="40"/>
      <c r="C147" s="219" t="s">
        <v>445</v>
      </c>
      <c r="D147" s="219" t="s">
        <v>137</v>
      </c>
      <c r="E147" s="220" t="s">
        <v>1195</v>
      </c>
      <c r="F147" s="221" t="s">
        <v>1290</v>
      </c>
      <c r="G147" s="222" t="s">
        <v>343</v>
      </c>
      <c r="H147" s="223">
        <v>40</v>
      </c>
      <c r="I147" s="224"/>
      <c r="J147" s="225">
        <f>ROUND(I147*H147,2)</f>
        <v>0</v>
      </c>
      <c r="K147" s="221" t="s">
        <v>31</v>
      </c>
      <c r="L147" s="45"/>
      <c r="M147" s="226" t="s">
        <v>31</v>
      </c>
      <c r="N147" s="227" t="s">
        <v>50</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231</v>
      </c>
      <c r="AT147" s="230" t="s">
        <v>137</v>
      </c>
      <c r="AU147" s="230" t="s">
        <v>89</v>
      </c>
      <c r="AY147" s="18" t="s">
        <v>135</v>
      </c>
      <c r="BE147" s="231">
        <f>IF(N147="základní",J147,0)</f>
        <v>0</v>
      </c>
      <c r="BF147" s="231">
        <f>IF(N147="snížená",J147,0)</f>
        <v>0</v>
      </c>
      <c r="BG147" s="231">
        <f>IF(N147="zákl. přenesená",J147,0)</f>
        <v>0</v>
      </c>
      <c r="BH147" s="231">
        <f>IF(N147="sníž. přenesená",J147,0)</f>
        <v>0</v>
      </c>
      <c r="BI147" s="231">
        <f>IF(N147="nulová",J147,0)</f>
        <v>0</v>
      </c>
      <c r="BJ147" s="18" t="s">
        <v>87</v>
      </c>
      <c r="BK147" s="231">
        <f>ROUND(I147*H147,2)</f>
        <v>0</v>
      </c>
      <c r="BL147" s="18" t="s">
        <v>231</v>
      </c>
      <c r="BM147" s="230" t="s">
        <v>1344</v>
      </c>
    </row>
    <row r="148" spans="1:65" s="2" customFormat="1" ht="16.5" customHeight="1">
      <c r="A148" s="39"/>
      <c r="B148" s="40"/>
      <c r="C148" s="219" t="s">
        <v>449</v>
      </c>
      <c r="D148" s="219" t="s">
        <v>137</v>
      </c>
      <c r="E148" s="220" t="s">
        <v>1198</v>
      </c>
      <c r="F148" s="221" t="s">
        <v>1004</v>
      </c>
      <c r="G148" s="222" t="s">
        <v>343</v>
      </c>
      <c r="H148" s="223">
        <v>4</v>
      </c>
      <c r="I148" s="224"/>
      <c r="J148" s="225">
        <f>ROUND(I148*H148,2)</f>
        <v>0</v>
      </c>
      <c r="K148" s="221" t="s">
        <v>31</v>
      </c>
      <c r="L148" s="45"/>
      <c r="M148" s="226" t="s">
        <v>31</v>
      </c>
      <c r="N148" s="227" t="s">
        <v>50</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231</v>
      </c>
      <c r="AT148" s="230" t="s">
        <v>137</v>
      </c>
      <c r="AU148" s="230" t="s">
        <v>89</v>
      </c>
      <c r="AY148" s="18" t="s">
        <v>135</v>
      </c>
      <c r="BE148" s="231">
        <f>IF(N148="základní",J148,0)</f>
        <v>0</v>
      </c>
      <c r="BF148" s="231">
        <f>IF(N148="snížená",J148,0)</f>
        <v>0</v>
      </c>
      <c r="BG148" s="231">
        <f>IF(N148="zákl. přenesená",J148,0)</f>
        <v>0</v>
      </c>
      <c r="BH148" s="231">
        <f>IF(N148="sníž. přenesená",J148,0)</f>
        <v>0</v>
      </c>
      <c r="BI148" s="231">
        <f>IF(N148="nulová",J148,0)</f>
        <v>0</v>
      </c>
      <c r="BJ148" s="18" t="s">
        <v>87</v>
      </c>
      <c r="BK148" s="231">
        <f>ROUND(I148*H148,2)</f>
        <v>0</v>
      </c>
      <c r="BL148" s="18" t="s">
        <v>231</v>
      </c>
      <c r="BM148" s="230" t="s">
        <v>1345</v>
      </c>
    </row>
    <row r="149" spans="1:65" s="2" customFormat="1" ht="16.5" customHeight="1">
      <c r="A149" s="39"/>
      <c r="B149" s="40"/>
      <c r="C149" s="219" t="s">
        <v>453</v>
      </c>
      <c r="D149" s="219" t="s">
        <v>137</v>
      </c>
      <c r="E149" s="220" t="s">
        <v>1207</v>
      </c>
      <c r="F149" s="221" t="s">
        <v>1346</v>
      </c>
      <c r="G149" s="222" t="s">
        <v>343</v>
      </c>
      <c r="H149" s="223">
        <v>15</v>
      </c>
      <c r="I149" s="224"/>
      <c r="J149" s="225">
        <f>ROUND(I149*H149,2)</f>
        <v>0</v>
      </c>
      <c r="K149" s="221" t="s">
        <v>31</v>
      </c>
      <c r="L149" s="45"/>
      <c r="M149" s="226" t="s">
        <v>31</v>
      </c>
      <c r="N149" s="227" t="s">
        <v>50</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231</v>
      </c>
      <c r="AT149" s="230" t="s">
        <v>137</v>
      </c>
      <c r="AU149" s="230" t="s">
        <v>89</v>
      </c>
      <c r="AY149" s="18" t="s">
        <v>135</v>
      </c>
      <c r="BE149" s="231">
        <f>IF(N149="základní",J149,0)</f>
        <v>0</v>
      </c>
      <c r="BF149" s="231">
        <f>IF(N149="snížená",J149,0)</f>
        <v>0</v>
      </c>
      <c r="BG149" s="231">
        <f>IF(N149="zákl. přenesená",J149,0)</f>
        <v>0</v>
      </c>
      <c r="BH149" s="231">
        <f>IF(N149="sníž. přenesená",J149,0)</f>
        <v>0</v>
      </c>
      <c r="BI149" s="231">
        <f>IF(N149="nulová",J149,0)</f>
        <v>0</v>
      </c>
      <c r="BJ149" s="18" t="s">
        <v>87</v>
      </c>
      <c r="BK149" s="231">
        <f>ROUND(I149*H149,2)</f>
        <v>0</v>
      </c>
      <c r="BL149" s="18" t="s">
        <v>231</v>
      </c>
      <c r="BM149" s="230" t="s">
        <v>1347</v>
      </c>
    </row>
    <row r="150" spans="1:65" s="2" customFormat="1" ht="16.5" customHeight="1">
      <c r="A150" s="39"/>
      <c r="B150" s="40"/>
      <c r="C150" s="219" t="s">
        <v>462</v>
      </c>
      <c r="D150" s="219" t="s">
        <v>137</v>
      </c>
      <c r="E150" s="220" t="s">
        <v>1210</v>
      </c>
      <c r="F150" s="221" t="s">
        <v>1348</v>
      </c>
      <c r="G150" s="222" t="s">
        <v>343</v>
      </c>
      <c r="H150" s="223">
        <v>46</v>
      </c>
      <c r="I150" s="224"/>
      <c r="J150" s="225">
        <f>ROUND(I150*H150,2)</f>
        <v>0</v>
      </c>
      <c r="K150" s="221" t="s">
        <v>31</v>
      </c>
      <c r="L150" s="45"/>
      <c r="M150" s="226" t="s">
        <v>31</v>
      </c>
      <c r="N150" s="227" t="s">
        <v>50</v>
      </c>
      <c r="O150" s="85"/>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231</v>
      </c>
      <c r="AT150" s="230" t="s">
        <v>137</v>
      </c>
      <c r="AU150" s="230" t="s">
        <v>89</v>
      </c>
      <c r="AY150" s="18" t="s">
        <v>135</v>
      </c>
      <c r="BE150" s="231">
        <f>IF(N150="základní",J150,0)</f>
        <v>0</v>
      </c>
      <c r="BF150" s="231">
        <f>IF(N150="snížená",J150,0)</f>
        <v>0</v>
      </c>
      <c r="BG150" s="231">
        <f>IF(N150="zákl. přenesená",J150,0)</f>
        <v>0</v>
      </c>
      <c r="BH150" s="231">
        <f>IF(N150="sníž. přenesená",J150,0)</f>
        <v>0</v>
      </c>
      <c r="BI150" s="231">
        <f>IF(N150="nulová",J150,0)</f>
        <v>0</v>
      </c>
      <c r="BJ150" s="18" t="s">
        <v>87</v>
      </c>
      <c r="BK150" s="231">
        <f>ROUND(I150*H150,2)</f>
        <v>0</v>
      </c>
      <c r="BL150" s="18" t="s">
        <v>231</v>
      </c>
      <c r="BM150" s="230" t="s">
        <v>1349</v>
      </c>
    </row>
    <row r="151" spans="1:65" s="2" customFormat="1" ht="16.5" customHeight="1">
      <c r="A151" s="39"/>
      <c r="B151" s="40"/>
      <c r="C151" s="219" t="s">
        <v>468</v>
      </c>
      <c r="D151" s="219" t="s">
        <v>137</v>
      </c>
      <c r="E151" s="220" t="s">
        <v>1350</v>
      </c>
      <c r="F151" s="221" t="s">
        <v>1348</v>
      </c>
      <c r="G151" s="222" t="s">
        <v>343</v>
      </c>
      <c r="H151" s="223">
        <v>20</v>
      </c>
      <c r="I151" s="224"/>
      <c r="J151" s="225">
        <f>ROUND(I151*H151,2)</f>
        <v>0</v>
      </c>
      <c r="K151" s="221" t="s">
        <v>31</v>
      </c>
      <c r="L151" s="45"/>
      <c r="M151" s="226" t="s">
        <v>31</v>
      </c>
      <c r="N151" s="227" t="s">
        <v>50</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231</v>
      </c>
      <c r="AT151" s="230" t="s">
        <v>137</v>
      </c>
      <c r="AU151" s="230" t="s">
        <v>89</v>
      </c>
      <c r="AY151" s="18" t="s">
        <v>135</v>
      </c>
      <c r="BE151" s="231">
        <f>IF(N151="základní",J151,0)</f>
        <v>0</v>
      </c>
      <c r="BF151" s="231">
        <f>IF(N151="snížená",J151,0)</f>
        <v>0</v>
      </c>
      <c r="BG151" s="231">
        <f>IF(N151="zákl. přenesená",J151,0)</f>
        <v>0</v>
      </c>
      <c r="BH151" s="231">
        <f>IF(N151="sníž. přenesená",J151,0)</f>
        <v>0</v>
      </c>
      <c r="BI151" s="231">
        <f>IF(N151="nulová",J151,0)</f>
        <v>0</v>
      </c>
      <c r="BJ151" s="18" t="s">
        <v>87</v>
      </c>
      <c r="BK151" s="231">
        <f>ROUND(I151*H151,2)</f>
        <v>0</v>
      </c>
      <c r="BL151" s="18" t="s">
        <v>231</v>
      </c>
      <c r="BM151" s="230" t="s">
        <v>1351</v>
      </c>
    </row>
    <row r="152" spans="1:65" s="2" customFormat="1" ht="16.5" customHeight="1">
      <c r="A152" s="39"/>
      <c r="B152" s="40"/>
      <c r="C152" s="219" t="s">
        <v>474</v>
      </c>
      <c r="D152" s="219" t="s">
        <v>137</v>
      </c>
      <c r="E152" s="220" t="s">
        <v>1352</v>
      </c>
      <c r="F152" s="221" t="s">
        <v>1353</v>
      </c>
      <c r="G152" s="222" t="s">
        <v>343</v>
      </c>
      <c r="H152" s="223">
        <v>20</v>
      </c>
      <c r="I152" s="224"/>
      <c r="J152" s="225">
        <f>ROUND(I152*H152,2)</f>
        <v>0</v>
      </c>
      <c r="K152" s="221" t="s">
        <v>31</v>
      </c>
      <c r="L152" s="45"/>
      <c r="M152" s="226" t="s">
        <v>31</v>
      </c>
      <c r="N152" s="227" t="s">
        <v>50</v>
      </c>
      <c r="O152" s="85"/>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231</v>
      </c>
      <c r="AT152" s="230" t="s">
        <v>137</v>
      </c>
      <c r="AU152" s="230" t="s">
        <v>89</v>
      </c>
      <c r="AY152" s="18" t="s">
        <v>135</v>
      </c>
      <c r="BE152" s="231">
        <f>IF(N152="základní",J152,0)</f>
        <v>0</v>
      </c>
      <c r="BF152" s="231">
        <f>IF(N152="snížená",J152,0)</f>
        <v>0</v>
      </c>
      <c r="BG152" s="231">
        <f>IF(N152="zákl. přenesená",J152,0)</f>
        <v>0</v>
      </c>
      <c r="BH152" s="231">
        <f>IF(N152="sníž. přenesená",J152,0)</f>
        <v>0</v>
      </c>
      <c r="BI152" s="231">
        <f>IF(N152="nulová",J152,0)</f>
        <v>0</v>
      </c>
      <c r="BJ152" s="18" t="s">
        <v>87</v>
      </c>
      <c r="BK152" s="231">
        <f>ROUND(I152*H152,2)</f>
        <v>0</v>
      </c>
      <c r="BL152" s="18" t="s">
        <v>231</v>
      </c>
      <c r="BM152" s="230" t="s">
        <v>1354</v>
      </c>
    </row>
    <row r="153" spans="1:65" s="2" customFormat="1" ht="16.5" customHeight="1">
      <c r="A153" s="39"/>
      <c r="B153" s="40"/>
      <c r="C153" s="219" t="s">
        <v>483</v>
      </c>
      <c r="D153" s="219" t="s">
        <v>137</v>
      </c>
      <c r="E153" s="220" t="s">
        <v>1212</v>
      </c>
      <c r="F153" s="221" t="s">
        <v>1355</v>
      </c>
      <c r="G153" s="222" t="s">
        <v>350</v>
      </c>
      <c r="H153" s="223">
        <v>1</v>
      </c>
      <c r="I153" s="224"/>
      <c r="J153" s="225">
        <f>ROUND(I153*H153,2)</f>
        <v>0</v>
      </c>
      <c r="K153" s="221" t="s">
        <v>31</v>
      </c>
      <c r="L153" s="45"/>
      <c r="M153" s="226" t="s">
        <v>31</v>
      </c>
      <c r="N153" s="227" t="s">
        <v>50</v>
      </c>
      <c r="O153" s="85"/>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231</v>
      </c>
      <c r="AT153" s="230" t="s">
        <v>137</v>
      </c>
      <c r="AU153" s="230" t="s">
        <v>89</v>
      </c>
      <c r="AY153" s="18" t="s">
        <v>135</v>
      </c>
      <c r="BE153" s="231">
        <f>IF(N153="základní",J153,0)</f>
        <v>0</v>
      </c>
      <c r="BF153" s="231">
        <f>IF(N153="snížená",J153,0)</f>
        <v>0</v>
      </c>
      <c r="BG153" s="231">
        <f>IF(N153="zákl. přenesená",J153,0)</f>
        <v>0</v>
      </c>
      <c r="BH153" s="231">
        <f>IF(N153="sníž. přenesená",J153,0)</f>
        <v>0</v>
      </c>
      <c r="BI153" s="231">
        <f>IF(N153="nulová",J153,0)</f>
        <v>0</v>
      </c>
      <c r="BJ153" s="18" t="s">
        <v>87</v>
      </c>
      <c r="BK153" s="231">
        <f>ROUND(I153*H153,2)</f>
        <v>0</v>
      </c>
      <c r="BL153" s="18" t="s">
        <v>231</v>
      </c>
      <c r="BM153" s="230" t="s">
        <v>1356</v>
      </c>
    </row>
    <row r="154" spans="1:65" s="2" customFormat="1" ht="16.5" customHeight="1">
      <c r="A154" s="39"/>
      <c r="B154" s="40"/>
      <c r="C154" s="219" t="s">
        <v>489</v>
      </c>
      <c r="D154" s="219" t="s">
        <v>137</v>
      </c>
      <c r="E154" s="220" t="s">
        <v>1357</v>
      </c>
      <c r="F154" s="221" t="s">
        <v>1358</v>
      </c>
      <c r="G154" s="222" t="s">
        <v>350</v>
      </c>
      <c r="H154" s="223">
        <v>3</v>
      </c>
      <c r="I154" s="224"/>
      <c r="J154" s="225">
        <f>ROUND(I154*H154,2)</f>
        <v>0</v>
      </c>
      <c r="K154" s="221" t="s">
        <v>31</v>
      </c>
      <c r="L154" s="45"/>
      <c r="M154" s="226" t="s">
        <v>31</v>
      </c>
      <c r="N154" s="227" t="s">
        <v>50</v>
      </c>
      <c r="O154" s="85"/>
      <c r="P154" s="228">
        <f>O154*H154</f>
        <v>0</v>
      </c>
      <c r="Q154" s="228">
        <v>0</v>
      </c>
      <c r="R154" s="228">
        <f>Q154*H154</f>
        <v>0</v>
      </c>
      <c r="S154" s="228">
        <v>0</v>
      </c>
      <c r="T154" s="229">
        <f>S154*H154</f>
        <v>0</v>
      </c>
      <c r="U154" s="39"/>
      <c r="V154" s="39"/>
      <c r="W154" s="39"/>
      <c r="X154" s="39"/>
      <c r="Y154" s="39"/>
      <c r="Z154" s="39"/>
      <c r="AA154" s="39"/>
      <c r="AB154" s="39"/>
      <c r="AC154" s="39"/>
      <c r="AD154" s="39"/>
      <c r="AE154" s="39"/>
      <c r="AR154" s="230" t="s">
        <v>231</v>
      </c>
      <c r="AT154" s="230" t="s">
        <v>137</v>
      </c>
      <c r="AU154" s="230" t="s">
        <v>89</v>
      </c>
      <c r="AY154" s="18" t="s">
        <v>135</v>
      </c>
      <c r="BE154" s="231">
        <f>IF(N154="základní",J154,0)</f>
        <v>0</v>
      </c>
      <c r="BF154" s="231">
        <f>IF(N154="snížená",J154,0)</f>
        <v>0</v>
      </c>
      <c r="BG154" s="231">
        <f>IF(N154="zákl. přenesená",J154,0)</f>
        <v>0</v>
      </c>
      <c r="BH154" s="231">
        <f>IF(N154="sníž. přenesená",J154,0)</f>
        <v>0</v>
      </c>
      <c r="BI154" s="231">
        <f>IF(N154="nulová",J154,0)</f>
        <v>0</v>
      </c>
      <c r="BJ154" s="18" t="s">
        <v>87</v>
      </c>
      <c r="BK154" s="231">
        <f>ROUND(I154*H154,2)</f>
        <v>0</v>
      </c>
      <c r="BL154" s="18" t="s">
        <v>231</v>
      </c>
      <c r="BM154" s="230" t="s">
        <v>1359</v>
      </c>
    </row>
    <row r="155" spans="1:65" s="2" customFormat="1" ht="16.5" customHeight="1">
      <c r="A155" s="39"/>
      <c r="B155" s="40"/>
      <c r="C155" s="219" t="s">
        <v>494</v>
      </c>
      <c r="D155" s="219" t="s">
        <v>137</v>
      </c>
      <c r="E155" s="220" t="s">
        <v>1360</v>
      </c>
      <c r="F155" s="221" t="s">
        <v>1213</v>
      </c>
      <c r="G155" s="222" t="s">
        <v>152</v>
      </c>
      <c r="H155" s="223">
        <v>2.59</v>
      </c>
      <c r="I155" s="224"/>
      <c r="J155" s="225">
        <f>ROUND(I155*H155,2)</f>
        <v>0</v>
      </c>
      <c r="K155" s="221" t="s">
        <v>31</v>
      </c>
      <c r="L155" s="45"/>
      <c r="M155" s="226" t="s">
        <v>31</v>
      </c>
      <c r="N155" s="227" t="s">
        <v>50</v>
      </c>
      <c r="O155" s="85"/>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231</v>
      </c>
      <c r="AT155" s="230" t="s">
        <v>137</v>
      </c>
      <c r="AU155" s="230" t="s">
        <v>89</v>
      </c>
      <c r="AY155" s="18" t="s">
        <v>135</v>
      </c>
      <c r="BE155" s="231">
        <f>IF(N155="základní",J155,0)</f>
        <v>0</v>
      </c>
      <c r="BF155" s="231">
        <f>IF(N155="snížená",J155,0)</f>
        <v>0</v>
      </c>
      <c r="BG155" s="231">
        <f>IF(N155="zákl. přenesená",J155,0)</f>
        <v>0</v>
      </c>
      <c r="BH155" s="231">
        <f>IF(N155="sníž. přenesená",J155,0)</f>
        <v>0</v>
      </c>
      <c r="BI155" s="231">
        <f>IF(N155="nulová",J155,0)</f>
        <v>0</v>
      </c>
      <c r="BJ155" s="18" t="s">
        <v>87</v>
      </c>
      <c r="BK155" s="231">
        <f>ROUND(I155*H155,2)</f>
        <v>0</v>
      </c>
      <c r="BL155" s="18" t="s">
        <v>231</v>
      </c>
      <c r="BM155" s="230" t="s">
        <v>1361</v>
      </c>
    </row>
    <row r="156" spans="1:65" s="2" customFormat="1" ht="16.5" customHeight="1">
      <c r="A156" s="39"/>
      <c r="B156" s="40"/>
      <c r="C156" s="219" t="s">
        <v>500</v>
      </c>
      <c r="D156" s="219" t="s">
        <v>137</v>
      </c>
      <c r="E156" s="220" t="s">
        <v>1362</v>
      </c>
      <c r="F156" s="221" t="s">
        <v>1363</v>
      </c>
      <c r="G156" s="222" t="s">
        <v>350</v>
      </c>
      <c r="H156" s="223">
        <v>1</v>
      </c>
      <c r="I156" s="224"/>
      <c r="J156" s="225">
        <f>ROUND(I156*H156,2)</f>
        <v>0</v>
      </c>
      <c r="K156" s="221" t="s">
        <v>31</v>
      </c>
      <c r="L156" s="45"/>
      <c r="M156" s="226" t="s">
        <v>31</v>
      </c>
      <c r="N156" s="227" t="s">
        <v>50</v>
      </c>
      <c r="O156" s="85"/>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231</v>
      </c>
      <c r="AT156" s="230" t="s">
        <v>137</v>
      </c>
      <c r="AU156" s="230" t="s">
        <v>89</v>
      </c>
      <c r="AY156" s="18" t="s">
        <v>135</v>
      </c>
      <c r="BE156" s="231">
        <f>IF(N156="základní",J156,0)</f>
        <v>0</v>
      </c>
      <c r="BF156" s="231">
        <f>IF(N156="snížená",J156,0)</f>
        <v>0</v>
      </c>
      <c r="BG156" s="231">
        <f>IF(N156="zákl. přenesená",J156,0)</f>
        <v>0</v>
      </c>
      <c r="BH156" s="231">
        <f>IF(N156="sníž. přenesená",J156,0)</f>
        <v>0</v>
      </c>
      <c r="BI156" s="231">
        <f>IF(N156="nulová",J156,0)</f>
        <v>0</v>
      </c>
      <c r="BJ156" s="18" t="s">
        <v>87</v>
      </c>
      <c r="BK156" s="231">
        <f>ROUND(I156*H156,2)</f>
        <v>0</v>
      </c>
      <c r="BL156" s="18" t="s">
        <v>231</v>
      </c>
      <c r="BM156" s="230" t="s">
        <v>1364</v>
      </c>
    </row>
    <row r="157" spans="1:65" s="2" customFormat="1" ht="16.5" customHeight="1">
      <c r="A157" s="39"/>
      <c r="B157" s="40"/>
      <c r="C157" s="219" t="s">
        <v>505</v>
      </c>
      <c r="D157" s="219" t="s">
        <v>137</v>
      </c>
      <c r="E157" s="220" t="s">
        <v>1365</v>
      </c>
      <c r="F157" s="221" t="s">
        <v>1366</v>
      </c>
      <c r="G157" s="222" t="s">
        <v>350</v>
      </c>
      <c r="H157" s="223">
        <v>1</v>
      </c>
      <c r="I157" s="224"/>
      <c r="J157" s="225">
        <f>ROUND(I157*H157,2)</f>
        <v>0</v>
      </c>
      <c r="K157" s="221" t="s">
        <v>31</v>
      </c>
      <c r="L157" s="45"/>
      <c r="M157" s="226" t="s">
        <v>31</v>
      </c>
      <c r="N157" s="227" t="s">
        <v>50</v>
      </c>
      <c r="O157" s="85"/>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231</v>
      </c>
      <c r="AT157" s="230" t="s">
        <v>137</v>
      </c>
      <c r="AU157" s="230" t="s">
        <v>89</v>
      </c>
      <c r="AY157" s="18" t="s">
        <v>135</v>
      </c>
      <c r="BE157" s="231">
        <f>IF(N157="základní",J157,0)</f>
        <v>0</v>
      </c>
      <c r="BF157" s="231">
        <f>IF(N157="snížená",J157,0)</f>
        <v>0</v>
      </c>
      <c r="BG157" s="231">
        <f>IF(N157="zákl. přenesená",J157,0)</f>
        <v>0</v>
      </c>
      <c r="BH157" s="231">
        <f>IF(N157="sníž. přenesená",J157,0)</f>
        <v>0</v>
      </c>
      <c r="BI157" s="231">
        <f>IF(N157="nulová",J157,0)</f>
        <v>0</v>
      </c>
      <c r="BJ157" s="18" t="s">
        <v>87</v>
      </c>
      <c r="BK157" s="231">
        <f>ROUND(I157*H157,2)</f>
        <v>0</v>
      </c>
      <c r="BL157" s="18" t="s">
        <v>231</v>
      </c>
      <c r="BM157" s="230" t="s">
        <v>1367</v>
      </c>
    </row>
    <row r="158" spans="1:65" s="2" customFormat="1" ht="16.5" customHeight="1">
      <c r="A158" s="39"/>
      <c r="B158" s="40"/>
      <c r="C158" s="219" t="s">
        <v>511</v>
      </c>
      <c r="D158" s="219" t="s">
        <v>137</v>
      </c>
      <c r="E158" s="220" t="s">
        <v>1218</v>
      </c>
      <c r="F158" s="221" t="s">
        <v>1336</v>
      </c>
      <c r="G158" s="222" t="s">
        <v>350</v>
      </c>
      <c r="H158" s="223">
        <v>1</v>
      </c>
      <c r="I158" s="224"/>
      <c r="J158" s="225">
        <f>ROUND(I158*H158,2)</f>
        <v>0</v>
      </c>
      <c r="K158" s="221" t="s">
        <v>31</v>
      </c>
      <c r="L158" s="45"/>
      <c r="M158" s="226" t="s">
        <v>31</v>
      </c>
      <c r="N158" s="227" t="s">
        <v>50</v>
      </c>
      <c r="O158" s="85"/>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231</v>
      </c>
      <c r="AT158" s="230" t="s">
        <v>137</v>
      </c>
      <c r="AU158" s="230" t="s">
        <v>89</v>
      </c>
      <c r="AY158" s="18" t="s">
        <v>135</v>
      </c>
      <c r="BE158" s="231">
        <f>IF(N158="základní",J158,0)</f>
        <v>0</v>
      </c>
      <c r="BF158" s="231">
        <f>IF(N158="snížená",J158,0)</f>
        <v>0</v>
      </c>
      <c r="BG158" s="231">
        <f>IF(N158="zákl. přenesená",J158,0)</f>
        <v>0</v>
      </c>
      <c r="BH158" s="231">
        <f>IF(N158="sníž. přenesená",J158,0)</f>
        <v>0</v>
      </c>
      <c r="BI158" s="231">
        <f>IF(N158="nulová",J158,0)</f>
        <v>0</v>
      </c>
      <c r="BJ158" s="18" t="s">
        <v>87</v>
      </c>
      <c r="BK158" s="231">
        <f>ROUND(I158*H158,2)</f>
        <v>0</v>
      </c>
      <c r="BL158" s="18" t="s">
        <v>231</v>
      </c>
      <c r="BM158" s="230" t="s">
        <v>1368</v>
      </c>
    </row>
    <row r="159" spans="1:65" s="2" customFormat="1" ht="16.5" customHeight="1">
      <c r="A159" s="39"/>
      <c r="B159" s="40"/>
      <c r="C159" s="219" t="s">
        <v>516</v>
      </c>
      <c r="D159" s="219" t="s">
        <v>137</v>
      </c>
      <c r="E159" s="220" t="s">
        <v>1221</v>
      </c>
      <c r="F159" s="221" t="s">
        <v>1369</v>
      </c>
      <c r="G159" s="222" t="s">
        <v>350</v>
      </c>
      <c r="H159" s="223">
        <v>1</v>
      </c>
      <c r="I159" s="224"/>
      <c r="J159" s="225">
        <f>ROUND(I159*H159,2)</f>
        <v>0</v>
      </c>
      <c r="K159" s="221" t="s">
        <v>31</v>
      </c>
      <c r="L159" s="45"/>
      <c r="M159" s="226" t="s">
        <v>31</v>
      </c>
      <c r="N159" s="227" t="s">
        <v>50</v>
      </c>
      <c r="O159" s="85"/>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231</v>
      </c>
      <c r="AT159" s="230" t="s">
        <v>137</v>
      </c>
      <c r="AU159" s="230" t="s">
        <v>89</v>
      </c>
      <c r="AY159" s="18" t="s">
        <v>135</v>
      </c>
      <c r="BE159" s="231">
        <f>IF(N159="základní",J159,0)</f>
        <v>0</v>
      </c>
      <c r="BF159" s="231">
        <f>IF(N159="snížená",J159,0)</f>
        <v>0</v>
      </c>
      <c r="BG159" s="231">
        <f>IF(N159="zákl. přenesená",J159,0)</f>
        <v>0</v>
      </c>
      <c r="BH159" s="231">
        <f>IF(N159="sníž. přenesená",J159,0)</f>
        <v>0</v>
      </c>
      <c r="BI159" s="231">
        <f>IF(N159="nulová",J159,0)</f>
        <v>0</v>
      </c>
      <c r="BJ159" s="18" t="s">
        <v>87</v>
      </c>
      <c r="BK159" s="231">
        <f>ROUND(I159*H159,2)</f>
        <v>0</v>
      </c>
      <c r="BL159" s="18" t="s">
        <v>231</v>
      </c>
      <c r="BM159" s="230" t="s">
        <v>1370</v>
      </c>
    </row>
    <row r="160" spans="1:65" s="2" customFormat="1" ht="16.5" customHeight="1">
      <c r="A160" s="39"/>
      <c r="B160" s="40"/>
      <c r="C160" s="219" t="s">
        <v>521</v>
      </c>
      <c r="D160" s="219" t="s">
        <v>137</v>
      </c>
      <c r="E160" s="220" t="s">
        <v>1371</v>
      </c>
      <c r="F160" s="221" t="s">
        <v>1372</v>
      </c>
      <c r="G160" s="222" t="s">
        <v>350</v>
      </c>
      <c r="H160" s="223">
        <v>1</v>
      </c>
      <c r="I160" s="224"/>
      <c r="J160" s="225">
        <f>ROUND(I160*H160,2)</f>
        <v>0</v>
      </c>
      <c r="K160" s="221" t="s">
        <v>31</v>
      </c>
      <c r="L160" s="45"/>
      <c r="M160" s="226" t="s">
        <v>31</v>
      </c>
      <c r="N160" s="227" t="s">
        <v>50</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231</v>
      </c>
      <c r="AT160" s="230" t="s">
        <v>137</v>
      </c>
      <c r="AU160" s="230" t="s">
        <v>89</v>
      </c>
      <c r="AY160" s="18" t="s">
        <v>135</v>
      </c>
      <c r="BE160" s="231">
        <f>IF(N160="základní",J160,0)</f>
        <v>0</v>
      </c>
      <c r="BF160" s="231">
        <f>IF(N160="snížená",J160,0)</f>
        <v>0</v>
      </c>
      <c r="BG160" s="231">
        <f>IF(N160="zákl. přenesená",J160,0)</f>
        <v>0</v>
      </c>
      <c r="BH160" s="231">
        <f>IF(N160="sníž. přenesená",J160,0)</f>
        <v>0</v>
      </c>
      <c r="BI160" s="231">
        <f>IF(N160="nulová",J160,0)</f>
        <v>0</v>
      </c>
      <c r="BJ160" s="18" t="s">
        <v>87</v>
      </c>
      <c r="BK160" s="231">
        <f>ROUND(I160*H160,2)</f>
        <v>0</v>
      </c>
      <c r="BL160" s="18" t="s">
        <v>231</v>
      </c>
      <c r="BM160" s="230" t="s">
        <v>1373</v>
      </c>
    </row>
    <row r="161" spans="1:65" s="2" customFormat="1" ht="16.5" customHeight="1">
      <c r="A161" s="39"/>
      <c r="B161" s="40"/>
      <c r="C161" s="219" t="s">
        <v>526</v>
      </c>
      <c r="D161" s="219" t="s">
        <v>137</v>
      </c>
      <c r="E161" s="220" t="s">
        <v>1374</v>
      </c>
      <c r="F161" s="221" t="s">
        <v>1375</v>
      </c>
      <c r="G161" s="222" t="s">
        <v>350</v>
      </c>
      <c r="H161" s="223">
        <v>1</v>
      </c>
      <c r="I161" s="224"/>
      <c r="J161" s="225">
        <f>ROUND(I161*H161,2)</f>
        <v>0</v>
      </c>
      <c r="K161" s="221" t="s">
        <v>31</v>
      </c>
      <c r="L161" s="45"/>
      <c r="M161" s="282" t="s">
        <v>31</v>
      </c>
      <c r="N161" s="283" t="s">
        <v>50</v>
      </c>
      <c r="O161" s="280"/>
      <c r="P161" s="284">
        <f>O161*H161</f>
        <v>0</v>
      </c>
      <c r="Q161" s="284">
        <v>0</v>
      </c>
      <c r="R161" s="284">
        <f>Q161*H161</f>
        <v>0</v>
      </c>
      <c r="S161" s="284">
        <v>0</v>
      </c>
      <c r="T161" s="285">
        <f>S161*H161</f>
        <v>0</v>
      </c>
      <c r="U161" s="39"/>
      <c r="V161" s="39"/>
      <c r="W161" s="39"/>
      <c r="X161" s="39"/>
      <c r="Y161" s="39"/>
      <c r="Z161" s="39"/>
      <c r="AA161" s="39"/>
      <c r="AB161" s="39"/>
      <c r="AC161" s="39"/>
      <c r="AD161" s="39"/>
      <c r="AE161" s="39"/>
      <c r="AR161" s="230" t="s">
        <v>231</v>
      </c>
      <c r="AT161" s="230" t="s">
        <v>137</v>
      </c>
      <c r="AU161" s="230" t="s">
        <v>89</v>
      </c>
      <c r="AY161" s="18" t="s">
        <v>135</v>
      </c>
      <c r="BE161" s="231">
        <f>IF(N161="základní",J161,0)</f>
        <v>0</v>
      </c>
      <c r="BF161" s="231">
        <f>IF(N161="snížená",J161,0)</f>
        <v>0</v>
      </c>
      <c r="BG161" s="231">
        <f>IF(N161="zákl. přenesená",J161,0)</f>
        <v>0</v>
      </c>
      <c r="BH161" s="231">
        <f>IF(N161="sníž. přenesená",J161,0)</f>
        <v>0</v>
      </c>
      <c r="BI161" s="231">
        <f>IF(N161="nulová",J161,0)</f>
        <v>0</v>
      </c>
      <c r="BJ161" s="18" t="s">
        <v>87</v>
      </c>
      <c r="BK161" s="231">
        <f>ROUND(I161*H161,2)</f>
        <v>0</v>
      </c>
      <c r="BL161" s="18" t="s">
        <v>231</v>
      </c>
      <c r="BM161" s="230" t="s">
        <v>1376</v>
      </c>
    </row>
    <row r="162" spans="1:31" s="2" customFormat="1" ht="6.95" customHeight="1">
      <c r="A162" s="39"/>
      <c r="B162" s="60"/>
      <c r="C162" s="61"/>
      <c r="D162" s="61"/>
      <c r="E162" s="61"/>
      <c r="F162" s="61"/>
      <c r="G162" s="61"/>
      <c r="H162" s="61"/>
      <c r="I162" s="167"/>
      <c r="J162" s="61"/>
      <c r="K162" s="61"/>
      <c r="L162" s="45"/>
      <c r="M162" s="39"/>
      <c r="O162" s="39"/>
      <c r="P162" s="39"/>
      <c r="Q162" s="39"/>
      <c r="R162" s="39"/>
      <c r="S162" s="39"/>
      <c r="T162" s="39"/>
      <c r="U162" s="39"/>
      <c r="V162" s="39"/>
      <c r="W162" s="39"/>
      <c r="X162" s="39"/>
      <c r="Y162" s="39"/>
      <c r="Z162" s="39"/>
      <c r="AA162" s="39"/>
      <c r="AB162" s="39"/>
      <c r="AC162" s="39"/>
      <c r="AD162" s="39"/>
      <c r="AE162" s="39"/>
    </row>
  </sheetData>
  <sheetProtection password="CC35" sheet="1" objects="1" scenarios="1" formatColumns="0" formatRows="0" autoFilter="0"/>
  <autoFilter ref="C82:K161"/>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9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104</v>
      </c>
    </row>
    <row r="3" spans="2:46" s="1" customFormat="1" ht="6.95" customHeight="1">
      <c r="B3" s="130"/>
      <c r="C3" s="131"/>
      <c r="D3" s="131"/>
      <c r="E3" s="131"/>
      <c r="F3" s="131"/>
      <c r="G3" s="131"/>
      <c r="H3" s="131"/>
      <c r="I3" s="132"/>
      <c r="J3" s="131"/>
      <c r="K3" s="131"/>
      <c r="L3" s="21"/>
      <c r="AT3" s="18" t="s">
        <v>89</v>
      </c>
    </row>
    <row r="4" spans="2:46" s="1" customFormat="1" ht="24.95" customHeight="1">
      <c r="B4" s="21"/>
      <c r="D4" s="133" t="s">
        <v>105</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 xml:space="preserve">Rekonstrukce autocvičiště na dopravní hřiště a autocviciště ,  Kralovice I.Etapa</v>
      </c>
      <c r="F7" s="135"/>
      <c r="G7" s="135"/>
      <c r="H7" s="135"/>
      <c r="I7" s="129"/>
      <c r="L7" s="21"/>
    </row>
    <row r="8" spans="1:31" s="2" customFormat="1" ht="12" customHeight="1">
      <c r="A8" s="39"/>
      <c r="B8" s="45"/>
      <c r="C8" s="39"/>
      <c r="D8" s="135" t="s">
        <v>106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1377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25. 9. 2020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26</v>
      </c>
      <c r="E14" s="39"/>
      <c r="F14" s="39"/>
      <c r="G14" s="39"/>
      <c r="H14" s="39"/>
      <c r="I14" s="141" t="s">
        <v>27</v>
      </c>
      <c r="J14" s="140" t="s">
        <v>31</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29</v>
      </c>
      <c r="F15" s="39"/>
      <c r="G15" s="39"/>
      <c r="H15" s="39"/>
      <c r="I15" s="141" t="s">
        <v>30</v>
      </c>
      <c r="J15" s="140" t="s">
        <v>31</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32</v>
      </c>
      <c r="E17" s="39"/>
      <c r="F17" s="39"/>
      <c r="G17" s="39"/>
      <c r="H17" s="39"/>
      <c r="I17" s="141" t="s">
        <v>27</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30</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34</v>
      </c>
      <c r="E20" s="39"/>
      <c r="F20" s="39"/>
      <c r="G20" s="39"/>
      <c r="H20" s="39"/>
      <c r="I20" s="141" t="s">
        <v>27</v>
      </c>
      <c r="J20" s="140" t="s">
        <v>31</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36</v>
      </c>
      <c r="F21" s="39"/>
      <c r="G21" s="39"/>
      <c r="H21" s="39"/>
      <c r="I21" s="141" t="s">
        <v>30</v>
      </c>
      <c r="J21" s="140" t="s">
        <v>31</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39</v>
      </c>
      <c r="E23" s="39"/>
      <c r="F23" s="39"/>
      <c r="G23" s="39"/>
      <c r="H23" s="39"/>
      <c r="I23" s="141" t="s">
        <v>27</v>
      </c>
      <c r="J23" s="140" t="s">
        <v>40</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30</v>
      </c>
      <c r="J24" s="140" t="s">
        <v>42</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31</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45</v>
      </c>
      <c r="E30" s="39"/>
      <c r="F30" s="39"/>
      <c r="G30" s="39"/>
      <c r="H30" s="39"/>
      <c r="I30" s="137"/>
      <c r="J30" s="151">
        <f>ROUND(J83,2)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47</v>
      </c>
      <c r="G32" s="39"/>
      <c r="H32" s="39"/>
      <c r="I32" s="153" t="s">
        <v>46</v>
      </c>
      <c r="J32" s="152" t="s">
        <v>48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49</v>
      </c>
      <c r="E33" s="135" t="s">
        <v>50</v>
      </c>
      <c r="F33" s="155">
        <f>ROUND((SUM(BE83:BE93)),2)</f>
        <v>0</v>
      </c>
      <c r="G33" s="39"/>
      <c r="H33" s="39"/>
      <c r="I33" s="156">
        <v>0.21</v>
      </c>
      <c r="J33" s="155">
        <f>ROUND(((SUM(BE83:BE93))*I33),2)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51</v>
      </c>
      <c r="F34" s="155">
        <f>ROUND((SUM(BF83:BF93)),2)</f>
        <v>0</v>
      </c>
      <c r="G34" s="39"/>
      <c r="H34" s="39"/>
      <c r="I34" s="156">
        <v>0.15</v>
      </c>
      <c r="J34" s="155">
        <f>ROUND(((SUM(BF83:BF93))*I34),2)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52</v>
      </c>
      <c r="F35" s="155">
        <f>ROUND((SUM(BG83:BG93)),2)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53</v>
      </c>
      <c r="F36" s="155">
        <f>ROUND((SUM(BH83:BH93)),2)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54</v>
      </c>
      <c r="F37" s="155">
        <f>ROUND((SUM(BI83:BI93)),2)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55</v>
      </c>
      <c r="E39" s="159"/>
      <c r="F39" s="159"/>
      <c r="G39" s="160" t="s">
        <v>56</v>
      </c>
      <c r="H39" s="161" t="s">
        <v>57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 xml:space="preserve">Rekonstrukce autocvičiště na dopravní hřiště a autocviciště ,  Kralovice I.Etapa</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SK3213 - VON</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 xml:space="preserve"> </v>
      </c>
      <c r="G52" s="41"/>
      <c r="H52" s="41"/>
      <c r="I52" s="141" t="s">
        <v>24</v>
      </c>
      <c r="J52" s="73" t="str">
        <f>IF(J12="","",J12)</f>
        <v>25. 9. 2020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26</v>
      </c>
      <c r="D54" s="41"/>
      <c r="E54" s="41"/>
      <c r="F54" s="28" t="str">
        <f>E15</f>
        <v>Město Kralovice</v>
      </c>
      <c r="G54" s="41"/>
      <c r="H54" s="41"/>
      <c r="I54" s="141" t="s">
        <v>34</v>
      </c>
      <c r="J54" s="37" t="str">
        <f>E21</f>
        <v>Projekční kancelář Ing.Škubalová</v>
      </c>
      <c r="K54" s="41"/>
      <c r="L54" s="138"/>
      <c r="S54" s="39"/>
      <c r="T54" s="39"/>
      <c r="U54" s="39"/>
      <c r="V54" s="39"/>
      <c r="W54" s="39"/>
      <c r="X54" s="39"/>
      <c r="Y54" s="39"/>
      <c r="Z54" s="39"/>
      <c r="AA54" s="39"/>
      <c r="AB54" s="39"/>
      <c r="AC54" s="39"/>
      <c r="AD54" s="39"/>
      <c r="AE54" s="39"/>
    </row>
    <row r="55" spans="1:31" s="2" customFormat="1" ht="15.15" customHeight="1">
      <c r="A55" s="39"/>
      <c r="B55" s="40"/>
      <c r="C55" s="33" t="s">
        <v>32</v>
      </c>
      <c r="D55" s="41"/>
      <c r="E55" s="41"/>
      <c r="F55" s="28" t="str">
        <f>IF(E18="","",E18)</f>
        <v>Vyplň údaj</v>
      </c>
      <c r="G55" s="41"/>
      <c r="H55" s="41"/>
      <c r="I55" s="141" t="s">
        <v>39</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109</v>
      </c>
      <c r="D57" s="173"/>
      <c r="E57" s="173"/>
      <c r="F57" s="173"/>
      <c r="G57" s="173"/>
      <c r="H57" s="173"/>
      <c r="I57" s="174"/>
      <c r="J57" s="175" t="s">
        <v>110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77</v>
      </c>
      <c r="D59" s="41"/>
      <c r="E59" s="41"/>
      <c r="F59" s="41"/>
      <c r="G59" s="41"/>
      <c r="H59" s="41"/>
      <c r="I59" s="137"/>
      <c r="J59" s="103">
        <f>J83</f>
        <v>0</v>
      </c>
      <c r="K59" s="41"/>
      <c r="L59" s="138"/>
      <c r="S59" s="39"/>
      <c r="T59" s="39"/>
      <c r="U59" s="39"/>
      <c r="V59" s="39"/>
      <c r="W59" s="39"/>
      <c r="X59" s="39"/>
      <c r="Y59" s="39"/>
      <c r="Z59" s="39"/>
      <c r="AA59" s="39"/>
      <c r="AB59" s="39"/>
      <c r="AC59" s="39"/>
      <c r="AD59" s="39"/>
      <c r="AE59" s="39"/>
      <c r="AU59" s="18" t="s">
        <v>111</v>
      </c>
    </row>
    <row r="60" spans="1:31" s="9" customFormat="1" ht="24.95" customHeight="1">
      <c r="A60" s="9"/>
      <c r="B60" s="177"/>
      <c r="C60" s="178"/>
      <c r="D60" s="179" t="s">
        <v>1378</v>
      </c>
      <c r="E60" s="180"/>
      <c r="F60" s="180"/>
      <c r="G60" s="180"/>
      <c r="H60" s="180"/>
      <c r="I60" s="181"/>
      <c r="J60" s="182">
        <f>J84</f>
        <v>0</v>
      </c>
      <c r="K60" s="178"/>
      <c r="L60" s="183"/>
      <c r="S60" s="9"/>
      <c r="T60" s="9"/>
      <c r="U60" s="9"/>
      <c r="V60" s="9"/>
      <c r="W60" s="9"/>
      <c r="X60" s="9"/>
      <c r="Y60" s="9"/>
      <c r="Z60" s="9"/>
      <c r="AA60" s="9"/>
      <c r="AB60" s="9"/>
      <c r="AC60" s="9"/>
      <c r="AD60" s="9"/>
      <c r="AE60" s="9"/>
    </row>
    <row r="61" spans="1:31" s="10" customFormat="1" ht="19.9" customHeight="1">
      <c r="A61" s="10"/>
      <c r="B61" s="184"/>
      <c r="C61" s="185"/>
      <c r="D61" s="186" t="s">
        <v>1379</v>
      </c>
      <c r="E61" s="187"/>
      <c r="F61" s="187"/>
      <c r="G61" s="187"/>
      <c r="H61" s="187"/>
      <c r="I61" s="188"/>
      <c r="J61" s="189">
        <f>J85</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1380</v>
      </c>
      <c r="E62" s="187"/>
      <c r="F62" s="187"/>
      <c r="G62" s="187"/>
      <c r="H62" s="187"/>
      <c r="I62" s="188"/>
      <c r="J62" s="189">
        <f>J90</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1381</v>
      </c>
      <c r="E63" s="187"/>
      <c r="F63" s="187"/>
      <c r="G63" s="187"/>
      <c r="H63" s="187"/>
      <c r="I63" s="188"/>
      <c r="J63" s="189">
        <f>J92</f>
        <v>0</v>
      </c>
      <c r="K63" s="185"/>
      <c r="L63" s="190"/>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137"/>
      <c r="J64" s="41"/>
      <c r="K64" s="41"/>
      <c r="L64" s="138"/>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167"/>
      <c r="J65" s="61"/>
      <c r="K65" s="61"/>
      <c r="L65" s="138"/>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170"/>
      <c r="J69" s="63"/>
      <c r="K69" s="63"/>
      <c r="L69" s="138"/>
      <c r="S69" s="39"/>
      <c r="T69" s="39"/>
      <c r="U69" s="39"/>
      <c r="V69" s="39"/>
      <c r="W69" s="39"/>
      <c r="X69" s="39"/>
      <c r="Y69" s="39"/>
      <c r="Z69" s="39"/>
      <c r="AA69" s="39"/>
      <c r="AB69" s="39"/>
      <c r="AC69" s="39"/>
      <c r="AD69" s="39"/>
      <c r="AE69" s="39"/>
    </row>
    <row r="70" spans="1:31" s="2" customFormat="1" ht="24.95" customHeight="1">
      <c r="A70" s="39"/>
      <c r="B70" s="40"/>
      <c r="C70" s="24" t="s">
        <v>120</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171" t="str">
        <f>E7</f>
        <v xml:space="preserve">Rekonstrukce autocvičiště na dopravní hřiště a autocviciště ,  Kralovice I.Etapa</v>
      </c>
      <c r="F73" s="33"/>
      <c r="G73" s="33"/>
      <c r="H73" s="33"/>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106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70" t="str">
        <f>E9</f>
        <v>SK3213 - VON</v>
      </c>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3" t="s">
        <v>22</v>
      </c>
      <c r="D77" s="41"/>
      <c r="E77" s="41"/>
      <c r="F77" s="28" t="str">
        <f>F12</f>
        <v xml:space="preserve"> </v>
      </c>
      <c r="G77" s="41"/>
      <c r="H77" s="41"/>
      <c r="I77" s="141" t="s">
        <v>24</v>
      </c>
      <c r="J77" s="73" t="str">
        <f>IF(J12="","",J12)</f>
        <v>25. 9. 2020</v>
      </c>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25.65" customHeight="1">
      <c r="A79" s="39"/>
      <c r="B79" s="40"/>
      <c r="C79" s="33" t="s">
        <v>26</v>
      </c>
      <c r="D79" s="41"/>
      <c r="E79" s="41"/>
      <c r="F79" s="28" t="str">
        <f>E15</f>
        <v>Město Kralovice</v>
      </c>
      <c r="G79" s="41"/>
      <c r="H79" s="41"/>
      <c r="I79" s="141" t="s">
        <v>34</v>
      </c>
      <c r="J79" s="37" t="str">
        <f>E21</f>
        <v>Projekční kancelář Ing.Škubalová</v>
      </c>
      <c r="K79" s="41"/>
      <c r="L79" s="138"/>
      <c r="S79" s="39"/>
      <c r="T79" s="39"/>
      <c r="U79" s="39"/>
      <c r="V79" s="39"/>
      <c r="W79" s="39"/>
      <c r="X79" s="39"/>
      <c r="Y79" s="39"/>
      <c r="Z79" s="39"/>
      <c r="AA79" s="39"/>
      <c r="AB79" s="39"/>
      <c r="AC79" s="39"/>
      <c r="AD79" s="39"/>
      <c r="AE79" s="39"/>
    </row>
    <row r="80" spans="1:31" s="2" customFormat="1" ht="15.15" customHeight="1">
      <c r="A80" s="39"/>
      <c r="B80" s="40"/>
      <c r="C80" s="33" t="s">
        <v>32</v>
      </c>
      <c r="D80" s="41"/>
      <c r="E80" s="41"/>
      <c r="F80" s="28" t="str">
        <f>IF(E18="","",E18)</f>
        <v>Vyplň údaj</v>
      </c>
      <c r="G80" s="41"/>
      <c r="H80" s="41"/>
      <c r="I80" s="141" t="s">
        <v>39</v>
      </c>
      <c r="J80" s="37" t="str">
        <f>E24</f>
        <v>Straka</v>
      </c>
      <c r="K80" s="41"/>
      <c r="L80" s="138"/>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11" customFormat="1" ht="29.25" customHeight="1">
      <c r="A82" s="191"/>
      <c r="B82" s="192"/>
      <c r="C82" s="193" t="s">
        <v>121</v>
      </c>
      <c r="D82" s="194" t="s">
        <v>64</v>
      </c>
      <c r="E82" s="194" t="s">
        <v>60</v>
      </c>
      <c r="F82" s="194" t="s">
        <v>61</v>
      </c>
      <c r="G82" s="194" t="s">
        <v>122</v>
      </c>
      <c r="H82" s="194" t="s">
        <v>123</v>
      </c>
      <c r="I82" s="195" t="s">
        <v>124</v>
      </c>
      <c r="J82" s="194" t="s">
        <v>110</v>
      </c>
      <c r="K82" s="196" t="s">
        <v>125</v>
      </c>
      <c r="L82" s="197"/>
      <c r="M82" s="93" t="s">
        <v>31</v>
      </c>
      <c r="N82" s="94" t="s">
        <v>49</v>
      </c>
      <c r="O82" s="94" t="s">
        <v>126</v>
      </c>
      <c r="P82" s="94" t="s">
        <v>127</v>
      </c>
      <c r="Q82" s="94" t="s">
        <v>128</v>
      </c>
      <c r="R82" s="94" t="s">
        <v>129</v>
      </c>
      <c r="S82" s="94" t="s">
        <v>130</v>
      </c>
      <c r="T82" s="95" t="s">
        <v>131</v>
      </c>
      <c r="U82" s="191"/>
      <c r="V82" s="191"/>
      <c r="W82" s="191"/>
      <c r="X82" s="191"/>
      <c r="Y82" s="191"/>
      <c r="Z82" s="191"/>
      <c r="AA82" s="191"/>
      <c r="AB82" s="191"/>
      <c r="AC82" s="191"/>
      <c r="AD82" s="191"/>
      <c r="AE82" s="191"/>
    </row>
    <row r="83" spans="1:63" s="2" customFormat="1" ht="22.8" customHeight="1">
      <c r="A83" s="39"/>
      <c r="B83" s="40"/>
      <c r="C83" s="100" t="s">
        <v>132</v>
      </c>
      <c r="D83" s="41"/>
      <c r="E83" s="41"/>
      <c r="F83" s="41"/>
      <c r="G83" s="41"/>
      <c r="H83" s="41"/>
      <c r="I83" s="137"/>
      <c r="J83" s="198">
        <f>BK83</f>
        <v>0</v>
      </c>
      <c r="K83" s="41"/>
      <c r="L83" s="45"/>
      <c r="M83" s="96"/>
      <c r="N83" s="199"/>
      <c r="O83" s="97"/>
      <c r="P83" s="200">
        <f>P84</f>
        <v>0</v>
      </c>
      <c r="Q83" s="97"/>
      <c r="R83" s="200">
        <f>R84</f>
        <v>0</v>
      </c>
      <c r="S83" s="97"/>
      <c r="T83" s="201">
        <f>T84</f>
        <v>0</v>
      </c>
      <c r="U83" s="39"/>
      <c r="V83" s="39"/>
      <c r="W83" s="39"/>
      <c r="X83" s="39"/>
      <c r="Y83" s="39"/>
      <c r="Z83" s="39"/>
      <c r="AA83" s="39"/>
      <c r="AB83" s="39"/>
      <c r="AC83" s="39"/>
      <c r="AD83" s="39"/>
      <c r="AE83" s="39"/>
      <c r="AT83" s="18" t="s">
        <v>78</v>
      </c>
      <c r="AU83" s="18" t="s">
        <v>111</v>
      </c>
      <c r="BK83" s="202">
        <f>BK84</f>
        <v>0</v>
      </c>
    </row>
    <row r="84" spans="1:63" s="12" customFormat="1" ht="25.9" customHeight="1">
      <c r="A84" s="12"/>
      <c r="B84" s="203"/>
      <c r="C84" s="204"/>
      <c r="D84" s="205" t="s">
        <v>78</v>
      </c>
      <c r="E84" s="206" t="s">
        <v>1382</v>
      </c>
      <c r="F84" s="206" t="s">
        <v>1383</v>
      </c>
      <c r="G84" s="204"/>
      <c r="H84" s="204"/>
      <c r="I84" s="207"/>
      <c r="J84" s="208">
        <f>BK84</f>
        <v>0</v>
      </c>
      <c r="K84" s="204"/>
      <c r="L84" s="209"/>
      <c r="M84" s="210"/>
      <c r="N84" s="211"/>
      <c r="O84" s="211"/>
      <c r="P84" s="212">
        <f>P85+P90+P92</f>
        <v>0</v>
      </c>
      <c r="Q84" s="211"/>
      <c r="R84" s="212">
        <f>R85+R90+R92</f>
        <v>0</v>
      </c>
      <c r="S84" s="211"/>
      <c r="T84" s="213">
        <f>T85+T90+T92</f>
        <v>0</v>
      </c>
      <c r="U84" s="12"/>
      <c r="V84" s="12"/>
      <c r="W84" s="12"/>
      <c r="X84" s="12"/>
      <c r="Y84" s="12"/>
      <c r="Z84" s="12"/>
      <c r="AA84" s="12"/>
      <c r="AB84" s="12"/>
      <c r="AC84" s="12"/>
      <c r="AD84" s="12"/>
      <c r="AE84" s="12"/>
      <c r="AR84" s="214" t="s">
        <v>167</v>
      </c>
      <c r="AT84" s="215" t="s">
        <v>78</v>
      </c>
      <c r="AU84" s="215" t="s">
        <v>79</v>
      </c>
      <c r="AY84" s="214" t="s">
        <v>135</v>
      </c>
      <c r="BK84" s="216">
        <f>BK85+BK90+BK92</f>
        <v>0</v>
      </c>
    </row>
    <row r="85" spans="1:63" s="12" customFormat="1" ht="22.8" customHeight="1">
      <c r="A85" s="12"/>
      <c r="B85" s="203"/>
      <c r="C85" s="204"/>
      <c r="D85" s="205" t="s">
        <v>78</v>
      </c>
      <c r="E85" s="217" t="s">
        <v>1384</v>
      </c>
      <c r="F85" s="217" t="s">
        <v>1385</v>
      </c>
      <c r="G85" s="204"/>
      <c r="H85" s="204"/>
      <c r="I85" s="207"/>
      <c r="J85" s="218">
        <f>BK85</f>
        <v>0</v>
      </c>
      <c r="K85" s="204"/>
      <c r="L85" s="209"/>
      <c r="M85" s="210"/>
      <c r="N85" s="211"/>
      <c r="O85" s="211"/>
      <c r="P85" s="212">
        <f>SUM(P86:P89)</f>
        <v>0</v>
      </c>
      <c r="Q85" s="211"/>
      <c r="R85" s="212">
        <f>SUM(R86:R89)</f>
        <v>0</v>
      </c>
      <c r="S85" s="211"/>
      <c r="T85" s="213">
        <f>SUM(T86:T89)</f>
        <v>0</v>
      </c>
      <c r="U85" s="12"/>
      <c r="V85" s="12"/>
      <c r="W85" s="12"/>
      <c r="X85" s="12"/>
      <c r="Y85" s="12"/>
      <c r="Z85" s="12"/>
      <c r="AA85" s="12"/>
      <c r="AB85" s="12"/>
      <c r="AC85" s="12"/>
      <c r="AD85" s="12"/>
      <c r="AE85" s="12"/>
      <c r="AR85" s="214" t="s">
        <v>167</v>
      </c>
      <c r="AT85" s="215" t="s">
        <v>78</v>
      </c>
      <c r="AU85" s="215" t="s">
        <v>87</v>
      </c>
      <c r="AY85" s="214" t="s">
        <v>135</v>
      </c>
      <c r="BK85" s="216">
        <f>SUM(BK86:BK89)</f>
        <v>0</v>
      </c>
    </row>
    <row r="86" spans="1:65" s="2" customFormat="1" ht="16.5" customHeight="1">
      <c r="A86" s="39"/>
      <c r="B86" s="40"/>
      <c r="C86" s="219" t="s">
        <v>87</v>
      </c>
      <c r="D86" s="219" t="s">
        <v>137</v>
      </c>
      <c r="E86" s="220" t="s">
        <v>1386</v>
      </c>
      <c r="F86" s="221" t="s">
        <v>1387</v>
      </c>
      <c r="G86" s="222" t="s">
        <v>350</v>
      </c>
      <c r="H86" s="223">
        <v>1</v>
      </c>
      <c r="I86" s="224"/>
      <c r="J86" s="225">
        <f>ROUND(I86*H86,2)</f>
        <v>0</v>
      </c>
      <c r="K86" s="221" t="s">
        <v>141</v>
      </c>
      <c r="L86" s="45"/>
      <c r="M86" s="226" t="s">
        <v>31</v>
      </c>
      <c r="N86" s="227" t="s">
        <v>50</v>
      </c>
      <c r="O86" s="85"/>
      <c r="P86" s="228">
        <f>O86*H86</f>
        <v>0</v>
      </c>
      <c r="Q86" s="228">
        <v>0</v>
      </c>
      <c r="R86" s="228">
        <f>Q86*H86</f>
        <v>0</v>
      </c>
      <c r="S86" s="228">
        <v>0</v>
      </c>
      <c r="T86" s="229">
        <f>S86*H86</f>
        <v>0</v>
      </c>
      <c r="U86" s="39"/>
      <c r="V86" s="39"/>
      <c r="W86" s="39"/>
      <c r="X86" s="39"/>
      <c r="Y86" s="39"/>
      <c r="Z86" s="39"/>
      <c r="AA86" s="39"/>
      <c r="AB86" s="39"/>
      <c r="AC86" s="39"/>
      <c r="AD86" s="39"/>
      <c r="AE86" s="39"/>
      <c r="AR86" s="230" t="s">
        <v>1388</v>
      </c>
      <c r="AT86" s="230" t="s">
        <v>137</v>
      </c>
      <c r="AU86" s="230" t="s">
        <v>89</v>
      </c>
      <c r="AY86" s="18" t="s">
        <v>135</v>
      </c>
      <c r="BE86" s="231">
        <f>IF(N86="základní",J86,0)</f>
        <v>0</v>
      </c>
      <c r="BF86" s="231">
        <f>IF(N86="snížená",J86,0)</f>
        <v>0</v>
      </c>
      <c r="BG86" s="231">
        <f>IF(N86="zákl. přenesená",J86,0)</f>
        <v>0</v>
      </c>
      <c r="BH86" s="231">
        <f>IF(N86="sníž. přenesená",J86,0)</f>
        <v>0</v>
      </c>
      <c r="BI86" s="231">
        <f>IF(N86="nulová",J86,0)</f>
        <v>0</v>
      </c>
      <c r="BJ86" s="18" t="s">
        <v>87</v>
      </c>
      <c r="BK86" s="231">
        <f>ROUND(I86*H86,2)</f>
        <v>0</v>
      </c>
      <c r="BL86" s="18" t="s">
        <v>1388</v>
      </c>
      <c r="BM86" s="230" t="s">
        <v>1389</v>
      </c>
    </row>
    <row r="87" spans="1:65" s="2" customFormat="1" ht="16.5" customHeight="1">
      <c r="A87" s="39"/>
      <c r="B87" s="40"/>
      <c r="C87" s="219" t="s">
        <v>89</v>
      </c>
      <c r="D87" s="219" t="s">
        <v>137</v>
      </c>
      <c r="E87" s="220" t="s">
        <v>1390</v>
      </c>
      <c r="F87" s="221" t="s">
        <v>1391</v>
      </c>
      <c r="G87" s="222" t="s">
        <v>350</v>
      </c>
      <c r="H87" s="223">
        <v>1</v>
      </c>
      <c r="I87" s="224"/>
      <c r="J87" s="225">
        <f>ROUND(I87*H87,2)</f>
        <v>0</v>
      </c>
      <c r="K87" s="221" t="s">
        <v>31</v>
      </c>
      <c r="L87" s="45"/>
      <c r="M87" s="226" t="s">
        <v>31</v>
      </c>
      <c r="N87" s="227" t="s">
        <v>50</v>
      </c>
      <c r="O87" s="85"/>
      <c r="P87" s="228">
        <f>O87*H87</f>
        <v>0</v>
      </c>
      <c r="Q87" s="228">
        <v>0</v>
      </c>
      <c r="R87" s="228">
        <f>Q87*H87</f>
        <v>0</v>
      </c>
      <c r="S87" s="228">
        <v>0</v>
      </c>
      <c r="T87" s="229">
        <f>S87*H87</f>
        <v>0</v>
      </c>
      <c r="U87" s="39"/>
      <c r="V87" s="39"/>
      <c r="W87" s="39"/>
      <c r="X87" s="39"/>
      <c r="Y87" s="39"/>
      <c r="Z87" s="39"/>
      <c r="AA87" s="39"/>
      <c r="AB87" s="39"/>
      <c r="AC87" s="39"/>
      <c r="AD87" s="39"/>
      <c r="AE87" s="39"/>
      <c r="AR87" s="230" t="s">
        <v>1388</v>
      </c>
      <c r="AT87" s="230" t="s">
        <v>137</v>
      </c>
      <c r="AU87" s="230" t="s">
        <v>89</v>
      </c>
      <c r="AY87" s="18" t="s">
        <v>135</v>
      </c>
      <c r="BE87" s="231">
        <f>IF(N87="základní",J87,0)</f>
        <v>0</v>
      </c>
      <c r="BF87" s="231">
        <f>IF(N87="snížená",J87,0)</f>
        <v>0</v>
      </c>
      <c r="BG87" s="231">
        <f>IF(N87="zákl. přenesená",J87,0)</f>
        <v>0</v>
      </c>
      <c r="BH87" s="231">
        <f>IF(N87="sníž. přenesená",J87,0)</f>
        <v>0</v>
      </c>
      <c r="BI87" s="231">
        <f>IF(N87="nulová",J87,0)</f>
        <v>0</v>
      </c>
      <c r="BJ87" s="18" t="s">
        <v>87</v>
      </c>
      <c r="BK87" s="231">
        <f>ROUND(I87*H87,2)</f>
        <v>0</v>
      </c>
      <c r="BL87" s="18" t="s">
        <v>1388</v>
      </c>
      <c r="BM87" s="230" t="s">
        <v>1392</v>
      </c>
    </row>
    <row r="88" spans="1:65" s="2" customFormat="1" ht="16.5" customHeight="1">
      <c r="A88" s="39"/>
      <c r="B88" s="40"/>
      <c r="C88" s="219" t="s">
        <v>157</v>
      </c>
      <c r="D88" s="219" t="s">
        <v>137</v>
      </c>
      <c r="E88" s="220" t="s">
        <v>1393</v>
      </c>
      <c r="F88" s="221" t="s">
        <v>1394</v>
      </c>
      <c r="G88" s="222" t="s">
        <v>350</v>
      </c>
      <c r="H88" s="223">
        <v>1</v>
      </c>
      <c r="I88" s="224"/>
      <c r="J88" s="225">
        <f>ROUND(I88*H88,2)</f>
        <v>0</v>
      </c>
      <c r="K88" s="221" t="s">
        <v>141</v>
      </c>
      <c r="L88" s="45"/>
      <c r="M88" s="226" t="s">
        <v>31</v>
      </c>
      <c r="N88" s="227" t="s">
        <v>50</v>
      </c>
      <c r="O88" s="85"/>
      <c r="P88" s="228">
        <f>O88*H88</f>
        <v>0</v>
      </c>
      <c r="Q88" s="228">
        <v>0</v>
      </c>
      <c r="R88" s="228">
        <f>Q88*H88</f>
        <v>0</v>
      </c>
      <c r="S88" s="228">
        <v>0</v>
      </c>
      <c r="T88" s="229">
        <f>S88*H88</f>
        <v>0</v>
      </c>
      <c r="U88" s="39"/>
      <c r="V88" s="39"/>
      <c r="W88" s="39"/>
      <c r="X88" s="39"/>
      <c r="Y88" s="39"/>
      <c r="Z88" s="39"/>
      <c r="AA88" s="39"/>
      <c r="AB88" s="39"/>
      <c r="AC88" s="39"/>
      <c r="AD88" s="39"/>
      <c r="AE88" s="39"/>
      <c r="AR88" s="230" t="s">
        <v>1388</v>
      </c>
      <c r="AT88" s="230" t="s">
        <v>137</v>
      </c>
      <c r="AU88" s="230" t="s">
        <v>89</v>
      </c>
      <c r="AY88" s="18" t="s">
        <v>135</v>
      </c>
      <c r="BE88" s="231">
        <f>IF(N88="základní",J88,0)</f>
        <v>0</v>
      </c>
      <c r="BF88" s="231">
        <f>IF(N88="snížená",J88,0)</f>
        <v>0</v>
      </c>
      <c r="BG88" s="231">
        <f>IF(N88="zákl. přenesená",J88,0)</f>
        <v>0</v>
      </c>
      <c r="BH88" s="231">
        <f>IF(N88="sníž. přenesená",J88,0)</f>
        <v>0</v>
      </c>
      <c r="BI88" s="231">
        <f>IF(N88="nulová",J88,0)</f>
        <v>0</v>
      </c>
      <c r="BJ88" s="18" t="s">
        <v>87</v>
      </c>
      <c r="BK88" s="231">
        <f>ROUND(I88*H88,2)</f>
        <v>0</v>
      </c>
      <c r="BL88" s="18" t="s">
        <v>1388</v>
      </c>
      <c r="BM88" s="230" t="s">
        <v>1395</v>
      </c>
    </row>
    <row r="89" spans="1:65" s="2" customFormat="1" ht="16.5" customHeight="1">
      <c r="A89" s="39"/>
      <c r="B89" s="40"/>
      <c r="C89" s="219" t="s">
        <v>142</v>
      </c>
      <c r="D89" s="219" t="s">
        <v>137</v>
      </c>
      <c r="E89" s="220" t="s">
        <v>1396</v>
      </c>
      <c r="F89" s="221" t="s">
        <v>1397</v>
      </c>
      <c r="G89" s="222" t="s">
        <v>350</v>
      </c>
      <c r="H89" s="223">
        <v>1</v>
      </c>
      <c r="I89" s="224"/>
      <c r="J89" s="225">
        <f>ROUND(I89*H89,2)</f>
        <v>0</v>
      </c>
      <c r="K89" s="221" t="s">
        <v>141</v>
      </c>
      <c r="L89" s="45"/>
      <c r="M89" s="226" t="s">
        <v>31</v>
      </c>
      <c r="N89" s="227" t="s">
        <v>50</v>
      </c>
      <c r="O89" s="85"/>
      <c r="P89" s="228">
        <f>O89*H89</f>
        <v>0</v>
      </c>
      <c r="Q89" s="228">
        <v>0</v>
      </c>
      <c r="R89" s="228">
        <f>Q89*H89</f>
        <v>0</v>
      </c>
      <c r="S89" s="228">
        <v>0</v>
      </c>
      <c r="T89" s="229">
        <f>S89*H89</f>
        <v>0</v>
      </c>
      <c r="U89" s="39"/>
      <c r="V89" s="39"/>
      <c r="W89" s="39"/>
      <c r="X89" s="39"/>
      <c r="Y89" s="39"/>
      <c r="Z89" s="39"/>
      <c r="AA89" s="39"/>
      <c r="AB89" s="39"/>
      <c r="AC89" s="39"/>
      <c r="AD89" s="39"/>
      <c r="AE89" s="39"/>
      <c r="AR89" s="230" t="s">
        <v>1388</v>
      </c>
      <c r="AT89" s="230" t="s">
        <v>137</v>
      </c>
      <c r="AU89" s="230" t="s">
        <v>89</v>
      </c>
      <c r="AY89" s="18" t="s">
        <v>135</v>
      </c>
      <c r="BE89" s="231">
        <f>IF(N89="základní",J89,0)</f>
        <v>0</v>
      </c>
      <c r="BF89" s="231">
        <f>IF(N89="snížená",J89,0)</f>
        <v>0</v>
      </c>
      <c r="BG89" s="231">
        <f>IF(N89="zákl. přenesená",J89,0)</f>
        <v>0</v>
      </c>
      <c r="BH89" s="231">
        <f>IF(N89="sníž. přenesená",J89,0)</f>
        <v>0</v>
      </c>
      <c r="BI89" s="231">
        <f>IF(N89="nulová",J89,0)</f>
        <v>0</v>
      </c>
      <c r="BJ89" s="18" t="s">
        <v>87</v>
      </c>
      <c r="BK89" s="231">
        <f>ROUND(I89*H89,2)</f>
        <v>0</v>
      </c>
      <c r="BL89" s="18" t="s">
        <v>1388</v>
      </c>
      <c r="BM89" s="230" t="s">
        <v>1398</v>
      </c>
    </row>
    <row r="90" spans="1:63" s="12" customFormat="1" ht="22.8" customHeight="1">
      <c r="A90" s="12"/>
      <c r="B90" s="203"/>
      <c r="C90" s="204"/>
      <c r="D90" s="205" t="s">
        <v>78</v>
      </c>
      <c r="E90" s="217" t="s">
        <v>1399</v>
      </c>
      <c r="F90" s="217" t="s">
        <v>1400</v>
      </c>
      <c r="G90" s="204"/>
      <c r="H90" s="204"/>
      <c r="I90" s="207"/>
      <c r="J90" s="218">
        <f>BK90</f>
        <v>0</v>
      </c>
      <c r="K90" s="204"/>
      <c r="L90" s="209"/>
      <c r="M90" s="210"/>
      <c r="N90" s="211"/>
      <c r="O90" s="211"/>
      <c r="P90" s="212">
        <f>P91</f>
        <v>0</v>
      </c>
      <c r="Q90" s="211"/>
      <c r="R90" s="212">
        <f>R91</f>
        <v>0</v>
      </c>
      <c r="S90" s="211"/>
      <c r="T90" s="213">
        <f>T91</f>
        <v>0</v>
      </c>
      <c r="U90" s="12"/>
      <c r="V90" s="12"/>
      <c r="W90" s="12"/>
      <c r="X90" s="12"/>
      <c r="Y90" s="12"/>
      <c r="Z90" s="12"/>
      <c r="AA90" s="12"/>
      <c r="AB90" s="12"/>
      <c r="AC90" s="12"/>
      <c r="AD90" s="12"/>
      <c r="AE90" s="12"/>
      <c r="AR90" s="214" t="s">
        <v>167</v>
      </c>
      <c r="AT90" s="215" t="s">
        <v>78</v>
      </c>
      <c r="AU90" s="215" t="s">
        <v>87</v>
      </c>
      <c r="AY90" s="214" t="s">
        <v>135</v>
      </c>
      <c r="BK90" s="216">
        <f>BK91</f>
        <v>0</v>
      </c>
    </row>
    <row r="91" spans="1:65" s="2" customFormat="1" ht="21.75" customHeight="1">
      <c r="A91" s="39"/>
      <c r="B91" s="40"/>
      <c r="C91" s="219" t="s">
        <v>167</v>
      </c>
      <c r="D91" s="219" t="s">
        <v>137</v>
      </c>
      <c r="E91" s="220" t="s">
        <v>1401</v>
      </c>
      <c r="F91" s="221" t="s">
        <v>1402</v>
      </c>
      <c r="G91" s="222" t="s">
        <v>350</v>
      </c>
      <c r="H91" s="223">
        <v>1</v>
      </c>
      <c r="I91" s="224"/>
      <c r="J91" s="225">
        <f>ROUND(I91*H91,2)</f>
        <v>0</v>
      </c>
      <c r="K91" s="221" t="s">
        <v>141</v>
      </c>
      <c r="L91" s="45"/>
      <c r="M91" s="226" t="s">
        <v>31</v>
      </c>
      <c r="N91" s="227" t="s">
        <v>50</v>
      </c>
      <c r="O91" s="85"/>
      <c r="P91" s="228">
        <f>O91*H91</f>
        <v>0</v>
      </c>
      <c r="Q91" s="228">
        <v>0</v>
      </c>
      <c r="R91" s="228">
        <f>Q91*H91</f>
        <v>0</v>
      </c>
      <c r="S91" s="228">
        <v>0</v>
      </c>
      <c r="T91" s="229">
        <f>S91*H91</f>
        <v>0</v>
      </c>
      <c r="U91" s="39"/>
      <c r="V91" s="39"/>
      <c r="W91" s="39"/>
      <c r="X91" s="39"/>
      <c r="Y91" s="39"/>
      <c r="Z91" s="39"/>
      <c r="AA91" s="39"/>
      <c r="AB91" s="39"/>
      <c r="AC91" s="39"/>
      <c r="AD91" s="39"/>
      <c r="AE91" s="39"/>
      <c r="AR91" s="230" t="s">
        <v>1388</v>
      </c>
      <c r="AT91" s="230" t="s">
        <v>137</v>
      </c>
      <c r="AU91" s="230" t="s">
        <v>89</v>
      </c>
      <c r="AY91" s="18" t="s">
        <v>135</v>
      </c>
      <c r="BE91" s="231">
        <f>IF(N91="základní",J91,0)</f>
        <v>0</v>
      </c>
      <c r="BF91" s="231">
        <f>IF(N91="snížená",J91,0)</f>
        <v>0</v>
      </c>
      <c r="BG91" s="231">
        <f>IF(N91="zákl. přenesená",J91,0)</f>
        <v>0</v>
      </c>
      <c r="BH91" s="231">
        <f>IF(N91="sníž. přenesená",J91,0)</f>
        <v>0</v>
      </c>
      <c r="BI91" s="231">
        <f>IF(N91="nulová",J91,0)</f>
        <v>0</v>
      </c>
      <c r="BJ91" s="18" t="s">
        <v>87</v>
      </c>
      <c r="BK91" s="231">
        <f>ROUND(I91*H91,2)</f>
        <v>0</v>
      </c>
      <c r="BL91" s="18" t="s">
        <v>1388</v>
      </c>
      <c r="BM91" s="230" t="s">
        <v>1403</v>
      </c>
    </row>
    <row r="92" spans="1:63" s="12" customFormat="1" ht="22.8" customHeight="1">
      <c r="A92" s="12"/>
      <c r="B92" s="203"/>
      <c r="C92" s="204"/>
      <c r="D92" s="205" t="s">
        <v>78</v>
      </c>
      <c r="E92" s="217" t="s">
        <v>1404</v>
      </c>
      <c r="F92" s="217" t="s">
        <v>1405</v>
      </c>
      <c r="G92" s="204"/>
      <c r="H92" s="204"/>
      <c r="I92" s="207"/>
      <c r="J92" s="218">
        <f>BK92</f>
        <v>0</v>
      </c>
      <c r="K92" s="204"/>
      <c r="L92" s="209"/>
      <c r="M92" s="210"/>
      <c r="N92" s="211"/>
      <c r="O92" s="211"/>
      <c r="P92" s="212">
        <f>P93</f>
        <v>0</v>
      </c>
      <c r="Q92" s="211"/>
      <c r="R92" s="212">
        <f>R93</f>
        <v>0</v>
      </c>
      <c r="S92" s="211"/>
      <c r="T92" s="213">
        <f>T93</f>
        <v>0</v>
      </c>
      <c r="U92" s="12"/>
      <c r="V92" s="12"/>
      <c r="W92" s="12"/>
      <c r="X92" s="12"/>
      <c r="Y92" s="12"/>
      <c r="Z92" s="12"/>
      <c r="AA92" s="12"/>
      <c r="AB92" s="12"/>
      <c r="AC92" s="12"/>
      <c r="AD92" s="12"/>
      <c r="AE92" s="12"/>
      <c r="AR92" s="214" t="s">
        <v>167</v>
      </c>
      <c r="AT92" s="215" t="s">
        <v>78</v>
      </c>
      <c r="AU92" s="215" t="s">
        <v>87</v>
      </c>
      <c r="AY92" s="214" t="s">
        <v>135</v>
      </c>
      <c r="BK92" s="216">
        <f>BK93</f>
        <v>0</v>
      </c>
    </row>
    <row r="93" spans="1:65" s="2" customFormat="1" ht="16.5" customHeight="1">
      <c r="A93" s="39"/>
      <c r="B93" s="40"/>
      <c r="C93" s="219" t="s">
        <v>172</v>
      </c>
      <c r="D93" s="219" t="s">
        <v>137</v>
      </c>
      <c r="E93" s="220" t="s">
        <v>1406</v>
      </c>
      <c r="F93" s="221" t="s">
        <v>1407</v>
      </c>
      <c r="G93" s="222" t="s">
        <v>350</v>
      </c>
      <c r="H93" s="223">
        <v>1</v>
      </c>
      <c r="I93" s="224"/>
      <c r="J93" s="225">
        <f>ROUND(I93*H93,2)</f>
        <v>0</v>
      </c>
      <c r="K93" s="221" t="s">
        <v>141</v>
      </c>
      <c r="L93" s="45"/>
      <c r="M93" s="282" t="s">
        <v>31</v>
      </c>
      <c r="N93" s="283" t="s">
        <v>50</v>
      </c>
      <c r="O93" s="280"/>
      <c r="P93" s="284">
        <f>O93*H93</f>
        <v>0</v>
      </c>
      <c r="Q93" s="284">
        <v>0</v>
      </c>
      <c r="R93" s="284">
        <f>Q93*H93</f>
        <v>0</v>
      </c>
      <c r="S93" s="284">
        <v>0</v>
      </c>
      <c r="T93" s="285">
        <f>S93*H93</f>
        <v>0</v>
      </c>
      <c r="U93" s="39"/>
      <c r="V93" s="39"/>
      <c r="W93" s="39"/>
      <c r="X93" s="39"/>
      <c r="Y93" s="39"/>
      <c r="Z93" s="39"/>
      <c r="AA93" s="39"/>
      <c r="AB93" s="39"/>
      <c r="AC93" s="39"/>
      <c r="AD93" s="39"/>
      <c r="AE93" s="39"/>
      <c r="AR93" s="230" t="s">
        <v>1388</v>
      </c>
      <c r="AT93" s="230" t="s">
        <v>137</v>
      </c>
      <c r="AU93" s="230" t="s">
        <v>89</v>
      </c>
      <c r="AY93" s="18" t="s">
        <v>135</v>
      </c>
      <c r="BE93" s="231">
        <f>IF(N93="základní",J93,0)</f>
        <v>0</v>
      </c>
      <c r="BF93" s="231">
        <f>IF(N93="snížená",J93,0)</f>
        <v>0</v>
      </c>
      <c r="BG93" s="231">
        <f>IF(N93="zákl. přenesená",J93,0)</f>
        <v>0</v>
      </c>
      <c r="BH93" s="231">
        <f>IF(N93="sníž. přenesená",J93,0)</f>
        <v>0</v>
      </c>
      <c r="BI93" s="231">
        <f>IF(N93="nulová",J93,0)</f>
        <v>0</v>
      </c>
      <c r="BJ93" s="18" t="s">
        <v>87</v>
      </c>
      <c r="BK93" s="231">
        <f>ROUND(I93*H93,2)</f>
        <v>0</v>
      </c>
      <c r="BL93" s="18" t="s">
        <v>1388</v>
      </c>
      <c r="BM93" s="230" t="s">
        <v>1408</v>
      </c>
    </row>
    <row r="94" spans="1:31" s="2" customFormat="1" ht="6.95" customHeight="1">
      <c r="A94" s="39"/>
      <c r="B94" s="60"/>
      <c r="C94" s="61"/>
      <c r="D94" s="61"/>
      <c r="E94" s="61"/>
      <c r="F94" s="61"/>
      <c r="G94" s="61"/>
      <c r="H94" s="61"/>
      <c r="I94" s="167"/>
      <c r="J94" s="61"/>
      <c r="K94" s="61"/>
      <c r="L94" s="45"/>
      <c r="M94" s="39"/>
      <c r="O94" s="39"/>
      <c r="P94" s="39"/>
      <c r="Q94" s="39"/>
      <c r="R94" s="39"/>
      <c r="S94" s="39"/>
      <c r="T94" s="39"/>
      <c r="U94" s="39"/>
      <c r="V94" s="39"/>
      <c r="W94" s="39"/>
      <c r="X94" s="39"/>
      <c r="Y94" s="39"/>
      <c r="Z94" s="39"/>
      <c r="AA94" s="39"/>
      <c r="AB94" s="39"/>
      <c r="AC94" s="39"/>
      <c r="AD94" s="39"/>
      <c r="AE94" s="39"/>
    </row>
  </sheetData>
  <sheetProtection password="CC35" sheet="1" objects="1" scenarios="1" formatColumns="0" formatRows="0" autoFilter="0"/>
  <autoFilter ref="C82:K93"/>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6" customWidth="1"/>
    <col min="2" max="2" width="1.7109375" style="286" customWidth="1"/>
    <col min="3" max="4" width="5.00390625" style="286" customWidth="1"/>
    <col min="5" max="5" width="11.7109375" style="286" customWidth="1"/>
    <col min="6" max="6" width="9.140625" style="286" customWidth="1"/>
    <col min="7" max="7" width="5.00390625" style="286" customWidth="1"/>
    <col min="8" max="8" width="77.8515625" style="286" customWidth="1"/>
    <col min="9" max="10" width="20.00390625" style="286" customWidth="1"/>
    <col min="11" max="11" width="1.7109375" style="286" customWidth="1"/>
  </cols>
  <sheetData>
    <row r="1" s="1" customFormat="1" ht="37.5" customHeight="1"/>
    <row r="2" spans="2:11" s="1" customFormat="1" ht="7.5" customHeight="1">
      <c r="B2" s="287"/>
      <c r="C2" s="288"/>
      <c r="D2" s="288"/>
      <c r="E2" s="288"/>
      <c r="F2" s="288"/>
      <c r="G2" s="288"/>
      <c r="H2" s="288"/>
      <c r="I2" s="288"/>
      <c r="J2" s="288"/>
      <c r="K2" s="289"/>
    </row>
    <row r="3" spans="2:11" s="16" customFormat="1" ht="45" customHeight="1">
      <c r="B3" s="290"/>
      <c r="C3" s="291" t="s">
        <v>1409</v>
      </c>
      <c r="D3" s="291"/>
      <c r="E3" s="291"/>
      <c r="F3" s="291"/>
      <c r="G3" s="291"/>
      <c r="H3" s="291"/>
      <c r="I3" s="291"/>
      <c r="J3" s="291"/>
      <c r="K3" s="292"/>
    </row>
    <row r="4" spans="2:11" s="1" customFormat="1" ht="25.5" customHeight="1">
      <c r="B4" s="293"/>
      <c r="C4" s="294" t="s">
        <v>1410</v>
      </c>
      <c r="D4" s="294"/>
      <c r="E4" s="294"/>
      <c r="F4" s="294"/>
      <c r="G4" s="294"/>
      <c r="H4" s="294"/>
      <c r="I4" s="294"/>
      <c r="J4" s="294"/>
      <c r="K4" s="295"/>
    </row>
    <row r="5" spans="2:11" s="1" customFormat="1" ht="5.25" customHeight="1">
      <c r="B5" s="293"/>
      <c r="C5" s="296"/>
      <c r="D5" s="296"/>
      <c r="E5" s="296"/>
      <c r="F5" s="296"/>
      <c r="G5" s="296"/>
      <c r="H5" s="296"/>
      <c r="I5" s="296"/>
      <c r="J5" s="296"/>
      <c r="K5" s="295"/>
    </row>
    <row r="6" spans="2:11" s="1" customFormat="1" ht="15" customHeight="1">
      <c r="B6" s="293"/>
      <c r="C6" s="297" t="s">
        <v>1411</v>
      </c>
      <c r="D6" s="297"/>
      <c r="E6" s="297"/>
      <c r="F6" s="297"/>
      <c r="G6" s="297"/>
      <c r="H6" s="297"/>
      <c r="I6" s="297"/>
      <c r="J6" s="297"/>
      <c r="K6" s="295"/>
    </row>
    <row r="7" spans="2:11" s="1" customFormat="1" ht="15" customHeight="1">
      <c r="B7" s="298"/>
      <c r="C7" s="297" t="s">
        <v>1412</v>
      </c>
      <c r="D7" s="297"/>
      <c r="E7" s="297"/>
      <c r="F7" s="297"/>
      <c r="G7" s="297"/>
      <c r="H7" s="297"/>
      <c r="I7" s="297"/>
      <c r="J7" s="297"/>
      <c r="K7" s="295"/>
    </row>
    <row r="8" spans="2:11" s="1" customFormat="1" ht="12.75" customHeight="1">
      <c r="B8" s="298"/>
      <c r="C8" s="297"/>
      <c r="D8" s="297"/>
      <c r="E8" s="297"/>
      <c r="F8" s="297"/>
      <c r="G8" s="297"/>
      <c r="H8" s="297"/>
      <c r="I8" s="297"/>
      <c r="J8" s="297"/>
      <c r="K8" s="295"/>
    </row>
    <row r="9" spans="2:11" s="1" customFormat="1" ht="15" customHeight="1">
      <c r="B9" s="298"/>
      <c r="C9" s="297" t="s">
        <v>1413</v>
      </c>
      <c r="D9" s="297"/>
      <c r="E9" s="297"/>
      <c r="F9" s="297"/>
      <c r="G9" s="297"/>
      <c r="H9" s="297"/>
      <c r="I9" s="297"/>
      <c r="J9" s="297"/>
      <c r="K9" s="295"/>
    </row>
    <row r="10" spans="2:11" s="1" customFormat="1" ht="15" customHeight="1">
      <c r="B10" s="298"/>
      <c r="C10" s="297"/>
      <c r="D10" s="297" t="s">
        <v>1414</v>
      </c>
      <c r="E10" s="297"/>
      <c r="F10" s="297"/>
      <c r="G10" s="297"/>
      <c r="H10" s="297"/>
      <c r="I10" s="297"/>
      <c r="J10" s="297"/>
      <c r="K10" s="295"/>
    </row>
    <row r="11" spans="2:11" s="1" customFormat="1" ht="15" customHeight="1">
      <c r="B11" s="298"/>
      <c r="C11" s="299"/>
      <c r="D11" s="297" t="s">
        <v>1415</v>
      </c>
      <c r="E11" s="297"/>
      <c r="F11" s="297"/>
      <c r="G11" s="297"/>
      <c r="H11" s="297"/>
      <c r="I11" s="297"/>
      <c r="J11" s="297"/>
      <c r="K11" s="295"/>
    </row>
    <row r="12" spans="2:11" s="1" customFormat="1" ht="15" customHeight="1">
      <c r="B12" s="298"/>
      <c r="C12" s="299"/>
      <c r="D12" s="297"/>
      <c r="E12" s="297"/>
      <c r="F12" s="297"/>
      <c r="G12" s="297"/>
      <c r="H12" s="297"/>
      <c r="I12" s="297"/>
      <c r="J12" s="297"/>
      <c r="K12" s="295"/>
    </row>
    <row r="13" spans="2:11" s="1" customFormat="1" ht="15" customHeight="1">
      <c r="B13" s="298"/>
      <c r="C13" s="299"/>
      <c r="D13" s="300" t="s">
        <v>1416</v>
      </c>
      <c r="E13" s="297"/>
      <c r="F13" s="297"/>
      <c r="G13" s="297"/>
      <c r="H13" s="297"/>
      <c r="I13" s="297"/>
      <c r="J13" s="297"/>
      <c r="K13" s="295"/>
    </row>
    <row r="14" spans="2:11" s="1" customFormat="1" ht="12.75" customHeight="1">
      <c r="B14" s="298"/>
      <c r="C14" s="299"/>
      <c r="D14" s="299"/>
      <c r="E14" s="299"/>
      <c r="F14" s="299"/>
      <c r="G14" s="299"/>
      <c r="H14" s="299"/>
      <c r="I14" s="299"/>
      <c r="J14" s="299"/>
      <c r="K14" s="295"/>
    </row>
    <row r="15" spans="2:11" s="1" customFormat="1" ht="15" customHeight="1">
      <c r="B15" s="298"/>
      <c r="C15" s="299"/>
      <c r="D15" s="297" t="s">
        <v>1417</v>
      </c>
      <c r="E15" s="297"/>
      <c r="F15" s="297"/>
      <c r="G15" s="297"/>
      <c r="H15" s="297"/>
      <c r="I15" s="297"/>
      <c r="J15" s="297"/>
      <c r="K15" s="295"/>
    </row>
    <row r="16" spans="2:11" s="1" customFormat="1" ht="15" customHeight="1">
      <c r="B16" s="298"/>
      <c r="C16" s="299"/>
      <c r="D16" s="297" t="s">
        <v>1418</v>
      </c>
      <c r="E16" s="297"/>
      <c r="F16" s="297"/>
      <c r="G16" s="297"/>
      <c r="H16" s="297"/>
      <c r="I16" s="297"/>
      <c r="J16" s="297"/>
      <c r="K16" s="295"/>
    </row>
    <row r="17" spans="2:11" s="1" customFormat="1" ht="15" customHeight="1">
      <c r="B17" s="298"/>
      <c r="C17" s="299"/>
      <c r="D17" s="297" t="s">
        <v>1419</v>
      </c>
      <c r="E17" s="297"/>
      <c r="F17" s="297"/>
      <c r="G17" s="297"/>
      <c r="H17" s="297"/>
      <c r="I17" s="297"/>
      <c r="J17" s="297"/>
      <c r="K17" s="295"/>
    </row>
    <row r="18" spans="2:11" s="1" customFormat="1" ht="15" customHeight="1">
      <c r="B18" s="298"/>
      <c r="C18" s="299"/>
      <c r="D18" s="299"/>
      <c r="E18" s="301" t="s">
        <v>86</v>
      </c>
      <c r="F18" s="297" t="s">
        <v>1420</v>
      </c>
      <c r="G18" s="297"/>
      <c r="H18" s="297"/>
      <c r="I18" s="297"/>
      <c r="J18" s="297"/>
      <c r="K18" s="295"/>
    </row>
    <row r="19" spans="2:11" s="1" customFormat="1" ht="15" customHeight="1">
      <c r="B19" s="298"/>
      <c r="C19" s="299"/>
      <c r="D19" s="299"/>
      <c r="E19" s="301" t="s">
        <v>1421</v>
      </c>
      <c r="F19" s="297" t="s">
        <v>1422</v>
      </c>
      <c r="G19" s="297"/>
      <c r="H19" s="297"/>
      <c r="I19" s="297"/>
      <c r="J19" s="297"/>
      <c r="K19" s="295"/>
    </row>
    <row r="20" spans="2:11" s="1" customFormat="1" ht="15" customHeight="1">
      <c r="B20" s="298"/>
      <c r="C20" s="299"/>
      <c r="D20" s="299"/>
      <c r="E20" s="301" t="s">
        <v>1423</v>
      </c>
      <c r="F20" s="297" t="s">
        <v>1424</v>
      </c>
      <c r="G20" s="297"/>
      <c r="H20" s="297"/>
      <c r="I20" s="297"/>
      <c r="J20" s="297"/>
      <c r="K20" s="295"/>
    </row>
    <row r="21" spans="2:11" s="1" customFormat="1" ht="15" customHeight="1">
      <c r="B21" s="298"/>
      <c r="C21" s="299"/>
      <c r="D21" s="299"/>
      <c r="E21" s="301" t="s">
        <v>103</v>
      </c>
      <c r="F21" s="297" t="s">
        <v>1425</v>
      </c>
      <c r="G21" s="297"/>
      <c r="H21" s="297"/>
      <c r="I21" s="297"/>
      <c r="J21" s="297"/>
      <c r="K21" s="295"/>
    </row>
    <row r="22" spans="2:11" s="1" customFormat="1" ht="15" customHeight="1">
      <c r="B22" s="298"/>
      <c r="C22" s="299"/>
      <c r="D22" s="299"/>
      <c r="E22" s="301" t="s">
        <v>1426</v>
      </c>
      <c r="F22" s="297" t="s">
        <v>1427</v>
      </c>
      <c r="G22" s="297"/>
      <c r="H22" s="297"/>
      <c r="I22" s="297"/>
      <c r="J22" s="297"/>
      <c r="K22" s="295"/>
    </row>
    <row r="23" spans="2:11" s="1" customFormat="1" ht="15" customHeight="1">
      <c r="B23" s="298"/>
      <c r="C23" s="299"/>
      <c r="D23" s="299"/>
      <c r="E23" s="301" t="s">
        <v>1428</v>
      </c>
      <c r="F23" s="297" t="s">
        <v>1429</v>
      </c>
      <c r="G23" s="297"/>
      <c r="H23" s="297"/>
      <c r="I23" s="297"/>
      <c r="J23" s="297"/>
      <c r="K23" s="295"/>
    </row>
    <row r="24" spans="2:11" s="1" customFormat="1" ht="12.75" customHeight="1">
      <c r="B24" s="298"/>
      <c r="C24" s="299"/>
      <c r="D24" s="299"/>
      <c r="E24" s="299"/>
      <c r="F24" s="299"/>
      <c r="G24" s="299"/>
      <c r="H24" s="299"/>
      <c r="I24" s="299"/>
      <c r="J24" s="299"/>
      <c r="K24" s="295"/>
    </row>
    <row r="25" spans="2:11" s="1" customFormat="1" ht="15" customHeight="1">
      <c r="B25" s="298"/>
      <c r="C25" s="297" t="s">
        <v>1430</v>
      </c>
      <c r="D25" s="297"/>
      <c r="E25" s="297"/>
      <c r="F25" s="297"/>
      <c r="G25" s="297"/>
      <c r="H25" s="297"/>
      <c r="I25" s="297"/>
      <c r="J25" s="297"/>
      <c r="K25" s="295"/>
    </row>
    <row r="26" spans="2:11" s="1" customFormat="1" ht="15" customHeight="1">
      <c r="B26" s="298"/>
      <c r="C26" s="297" t="s">
        <v>1431</v>
      </c>
      <c r="D26" s="297"/>
      <c r="E26" s="297"/>
      <c r="F26" s="297"/>
      <c r="G26" s="297"/>
      <c r="H26" s="297"/>
      <c r="I26" s="297"/>
      <c r="J26" s="297"/>
      <c r="K26" s="295"/>
    </row>
    <row r="27" spans="2:11" s="1" customFormat="1" ht="15" customHeight="1">
      <c r="B27" s="298"/>
      <c r="C27" s="297"/>
      <c r="D27" s="297" t="s">
        <v>1432</v>
      </c>
      <c r="E27" s="297"/>
      <c r="F27" s="297"/>
      <c r="G27" s="297"/>
      <c r="H27" s="297"/>
      <c r="I27" s="297"/>
      <c r="J27" s="297"/>
      <c r="K27" s="295"/>
    </row>
    <row r="28" spans="2:11" s="1" customFormat="1" ht="15" customHeight="1">
      <c r="B28" s="298"/>
      <c r="C28" s="299"/>
      <c r="D28" s="297" t="s">
        <v>1433</v>
      </c>
      <c r="E28" s="297"/>
      <c r="F28" s="297"/>
      <c r="G28" s="297"/>
      <c r="H28" s="297"/>
      <c r="I28" s="297"/>
      <c r="J28" s="297"/>
      <c r="K28" s="295"/>
    </row>
    <row r="29" spans="2:11" s="1" customFormat="1" ht="12.75" customHeight="1">
      <c r="B29" s="298"/>
      <c r="C29" s="299"/>
      <c r="D29" s="299"/>
      <c r="E29" s="299"/>
      <c r="F29" s="299"/>
      <c r="G29" s="299"/>
      <c r="H29" s="299"/>
      <c r="I29" s="299"/>
      <c r="J29" s="299"/>
      <c r="K29" s="295"/>
    </row>
    <row r="30" spans="2:11" s="1" customFormat="1" ht="15" customHeight="1">
      <c r="B30" s="298"/>
      <c r="C30" s="299"/>
      <c r="D30" s="297" t="s">
        <v>1434</v>
      </c>
      <c r="E30" s="297"/>
      <c r="F30" s="297"/>
      <c r="G30" s="297"/>
      <c r="H30" s="297"/>
      <c r="I30" s="297"/>
      <c r="J30" s="297"/>
      <c r="K30" s="295"/>
    </row>
    <row r="31" spans="2:11" s="1" customFormat="1" ht="15" customHeight="1">
      <c r="B31" s="298"/>
      <c r="C31" s="299"/>
      <c r="D31" s="297" t="s">
        <v>1435</v>
      </c>
      <c r="E31" s="297"/>
      <c r="F31" s="297"/>
      <c r="G31" s="297"/>
      <c r="H31" s="297"/>
      <c r="I31" s="297"/>
      <c r="J31" s="297"/>
      <c r="K31" s="295"/>
    </row>
    <row r="32" spans="2:11" s="1" customFormat="1" ht="12.75" customHeight="1">
      <c r="B32" s="298"/>
      <c r="C32" s="299"/>
      <c r="D32" s="299"/>
      <c r="E32" s="299"/>
      <c r="F32" s="299"/>
      <c r="G32" s="299"/>
      <c r="H32" s="299"/>
      <c r="I32" s="299"/>
      <c r="J32" s="299"/>
      <c r="K32" s="295"/>
    </row>
    <row r="33" spans="2:11" s="1" customFormat="1" ht="15" customHeight="1">
      <c r="B33" s="298"/>
      <c r="C33" s="299"/>
      <c r="D33" s="297" t="s">
        <v>1436</v>
      </c>
      <c r="E33" s="297"/>
      <c r="F33" s="297"/>
      <c r="G33" s="297"/>
      <c r="H33" s="297"/>
      <c r="I33" s="297"/>
      <c r="J33" s="297"/>
      <c r="K33" s="295"/>
    </row>
    <row r="34" spans="2:11" s="1" customFormat="1" ht="15" customHeight="1">
      <c r="B34" s="298"/>
      <c r="C34" s="299"/>
      <c r="D34" s="297" t="s">
        <v>1437</v>
      </c>
      <c r="E34" s="297"/>
      <c r="F34" s="297"/>
      <c r="G34" s="297"/>
      <c r="H34" s="297"/>
      <c r="I34" s="297"/>
      <c r="J34" s="297"/>
      <c r="K34" s="295"/>
    </row>
    <row r="35" spans="2:11" s="1" customFormat="1" ht="15" customHeight="1">
      <c r="B35" s="298"/>
      <c r="C35" s="299"/>
      <c r="D35" s="297" t="s">
        <v>1438</v>
      </c>
      <c r="E35" s="297"/>
      <c r="F35" s="297"/>
      <c r="G35" s="297"/>
      <c r="H35" s="297"/>
      <c r="I35" s="297"/>
      <c r="J35" s="297"/>
      <c r="K35" s="295"/>
    </row>
    <row r="36" spans="2:11" s="1" customFormat="1" ht="15" customHeight="1">
      <c r="B36" s="298"/>
      <c r="C36" s="299"/>
      <c r="D36" s="297"/>
      <c r="E36" s="300" t="s">
        <v>121</v>
      </c>
      <c r="F36" s="297"/>
      <c r="G36" s="297" t="s">
        <v>1439</v>
      </c>
      <c r="H36" s="297"/>
      <c r="I36" s="297"/>
      <c r="J36" s="297"/>
      <c r="K36" s="295"/>
    </row>
    <row r="37" spans="2:11" s="1" customFormat="1" ht="30.75" customHeight="1">
      <c r="B37" s="298"/>
      <c r="C37" s="299"/>
      <c r="D37" s="297"/>
      <c r="E37" s="300" t="s">
        <v>1440</v>
      </c>
      <c r="F37" s="297"/>
      <c r="G37" s="297" t="s">
        <v>1441</v>
      </c>
      <c r="H37" s="297"/>
      <c r="I37" s="297"/>
      <c r="J37" s="297"/>
      <c r="K37" s="295"/>
    </row>
    <row r="38" spans="2:11" s="1" customFormat="1" ht="15" customHeight="1">
      <c r="B38" s="298"/>
      <c r="C38" s="299"/>
      <c r="D38" s="297"/>
      <c r="E38" s="300" t="s">
        <v>60</v>
      </c>
      <c r="F38" s="297"/>
      <c r="G38" s="297" t="s">
        <v>1442</v>
      </c>
      <c r="H38" s="297"/>
      <c r="I38" s="297"/>
      <c r="J38" s="297"/>
      <c r="K38" s="295"/>
    </row>
    <row r="39" spans="2:11" s="1" customFormat="1" ht="15" customHeight="1">
      <c r="B39" s="298"/>
      <c r="C39" s="299"/>
      <c r="D39" s="297"/>
      <c r="E39" s="300" t="s">
        <v>61</v>
      </c>
      <c r="F39" s="297"/>
      <c r="G39" s="297" t="s">
        <v>1443</v>
      </c>
      <c r="H39" s="297"/>
      <c r="I39" s="297"/>
      <c r="J39" s="297"/>
      <c r="K39" s="295"/>
    </row>
    <row r="40" spans="2:11" s="1" customFormat="1" ht="15" customHeight="1">
      <c r="B40" s="298"/>
      <c r="C40" s="299"/>
      <c r="D40" s="297"/>
      <c r="E40" s="300" t="s">
        <v>122</v>
      </c>
      <c r="F40" s="297"/>
      <c r="G40" s="297" t="s">
        <v>1444</v>
      </c>
      <c r="H40" s="297"/>
      <c r="I40" s="297"/>
      <c r="J40" s="297"/>
      <c r="K40" s="295"/>
    </row>
    <row r="41" spans="2:11" s="1" customFormat="1" ht="15" customHeight="1">
      <c r="B41" s="298"/>
      <c r="C41" s="299"/>
      <c r="D41" s="297"/>
      <c r="E41" s="300" t="s">
        <v>123</v>
      </c>
      <c r="F41" s="297"/>
      <c r="G41" s="297" t="s">
        <v>1445</v>
      </c>
      <c r="H41" s="297"/>
      <c r="I41" s="297"/>
      <c r="J41" s="297"/>
      <c r="K41" s="295"/>
    </row>
    <row r="42" spans="2:11" s="1" customFormat="1" ht="15" customHeight="1">
      <c r="B42" s="298"/>
      <c r="C42" s="299"/>
      <c r="D42" s="297"/>
      <c r="E42" s="300" t="s">
        <v>1446</v>
      </c>
      <c r="F42" s="297"/>
      <c r="G42" s="297" t="s">
        <v>1447</v>
      </c>
      <c r="H42" s="297"/>
      <c r="I42" s="297"/>
      <c r="J42" s="297"/>
      <c r="K42" s="295"/>
    </row>
    <row r="43" spans="2:11" s="1" customFormat="1" ht="15" customHeight="1">
      <c r="B43" s="298"/>
      <c r="C43" s="299"/>
      <c r="D43" s="297"/>
      <c r="E43" s="300"/>
      <c r="F43" s="297"/>
      <c r="G43" s="297" t="s">
        <v>1448</v>
      </c>
      <c r="H43" s="297"/>
      <c r="I43" s="297"/>
      <c r="J43" s="297"/>
      <c r="K43" s="295"/>
    </row>
    <row r="44" spans="2:11" s="1" customFormat="1" ht="15" customHeight="1">
      <c r="B44" s="298"/>
      <c r="C44" s="299"/>
      <c r="D44" s="297"/>
      <c r="E44" s="300" t="s">
        <v>1449</v>
      </c>
      <c r="F44" s="297"/>
      <c r="G44" s="297" t="s">
        <v>1450</v>
      </c>
      <c r="H44" s="297"/>
      <c r="I44" s="297"/>
      <c r="J44" s="297"/>
      <c r="K44" s="295"/>
    </row>
    <row r="45" spans="2:11" s="1" customFormat="1" ht="15" customHeight="1">
      <c r="B45" s="298"/>
      <c r="C45" s="299"/>
      <c r="D45" s="297"/>
      <c r="E45" s="300" t="s">
        <v>125</v>
      </c>
      <c r="F45" s="297"/>
      <c r="G45" s="297" t="s">
        <v>1451</v>
      </c>
      <c r="H45" s="297"/>
      <c r="I45" s="297"/>
      <c r="J45" s="297"/>
      <c r="K45" s="295"/>
    </row>
    <row r="46" spans="2:11" s="1" customFormat="1" ht="12.75" customHeight="1">
      <c r="B46" s="298"/>
      <c r="C46" s="299"/>
      <c r="D46" s="297"/>
      <c r="E46" s="297"/>
      <c r="F46" s="297"/>
      <c r="G46" s="297"/>
      <c r="H46" s="297"/>
      <c r="I46" s="297"/>
      <c r="J46" s="297"/>
      <c r="K46" s="295"/>
    </row>
    <row r="47" spans="2:11" s="1" customFormat="1" ht="15" customHeight="1">
      <c r="B47" s="298"/>
      <c r="C47" s="299"/>
      <c r="D47" s="297" t="s">
        <v>1452</v>
      </c>
      <c r="E47" s="297"/>
      <c r="F47" s="297"/>
      <c r="G47" s="297"/>
      <c r="H47" s="297"/>
      <c r="I47" s="297"/>
      <c r="J47" s="297"/>
      <c r="K47" s="295"/>
    </row>
    <row r="48" spans="2:11" s="1" customFormat="1" ht="15" customHeight="1">
      <c r="B48" s="298"/>
      <c r="C48" s="299"/>
      <c r="D48" s="299"/>
      <c r="E48" s="297" t="s">
        <v>1453</v>
      </c>
      <c r="F48" s="297"/>
      <c r="G48" s="297"/>
      <c r="H48" s="297"/>
      <c r="I48" s="297"/>
      <c r="J48" s="297"/>
      <c r="K48" s="295"/>
    </row>
    <row r="49" spans="2:11" s="1" customFormat="1" ht="15" customHeight="1">
      <c r="B49" s="298"/>
      <c r="C49" s="299"/>
      <c r="D49" s="299"/>
      <c r="E49" s="297" t="s">
        <v>1454</v>
      </c>
      <c r="F49" s="297"/>
      <c r="G49" s="297"/>
      <c r="H49" s="297"/>
      <c r="I49" s="297"/>
      <c r="J49" s="297"/>
      <c r="K49" s="295"/>
    </row>
    <row r="50" spans="2:11" s="1" customFormat="1" ht="15" customHeight="1">
      <c r="B50" s="298"/>
      <c r="C50" s="299"/>
      <c r="D50" s="299"/>
      <c r="E50" s="297" t="s">
        <v>1455</v>
      </c>
      <c r="F50" s="297"/>
      <c r="G50" s="297"/>
      <c r="H50" s="297"/>
      <c r="I50" s="297"/>
      <c r="J50" s="297"/>
      <c r="K50" s="295"/>
    </row>
    <row r="51" spans="2:11" s="1" customFormat="1" ht="15" customHeight="1">
      <c r="B51" s="298"/>
      <c r="C51" s="299"/>
      <c r="D51" s="297" t="s">
        <v>1456</v>
      </c>
      <c r="E51" s="297"/>
      <c r="F51" s="297"/>
      <c r="G51" s="297"/>
      <c r="H51" s="297"/>
      <c r="I51" s="297"/>
      <c r="J51" s="297"/>
      <c r="K51" s="295"/>
    </row>
    <row r="52" spans="2:11" s="1" customFormat="1" ht="25.5" customHeight="1">
      <c r="B52" s="293"/>
      <c r="C52" s="294" t="s">
        <v>1457</v>
      </c>
      <c r="D52" s="294"/>
      <c r="E52" s="294"/>
      <c r="F52" s="294"/>
      <c r="G52" s="294"/>
      <c r="H52" s="294"/>
      <c r="I52" s="294"/>
      <c r="J52" s="294"/>
      <c r="K52" s="295"/>
    </row>
    <row r="53" spans="2:11" s="1" customFormat="1" ht="5.25" customHeight="1">
      <c r="B53" s="293"/>
      <c r="C53" s="296"/>
      <c r="D53" s="296"/>
      <c r="E53" s="296"/>
      <c r="F53" s="296"/>
      <c r="G53" s="296"/>
      <c r="H53" s="296"/>
      <c r="I53" s="296"/>
      <c r="J53" s="296"/>
      <c r="K53" s="295"/>
    </row>
    <row r="54" spans="2:11" s="1" customFormat="1" ht="15" customHeight="1">
      <c r="B54" s="293"/>
      <c r="C54" s="297" t="s">
        <v>1458</v>
      </c>
      <c r="D54" s="297"/>
      <c r="E54" s="297"/>
      <c r="F54" s="297"/>
      <c r="G54" s="297"/>
      <c r="H54" s="297"/>
      <c r="I54" s="297"/>
      <c r="J54" s="297"/>
      <c r="K54" s="295"/>
    </row>
    <row r="55" spans="2:11" s="1" customFormat="1" ht="15" customHeight="1">
      <c r="B55" s="293"/>
      <c r="C55" s="297" t="s">
        <v>1459</v>
      </c>
      <c r="D55" s="297"/>
      <c r="E55" s="297"/>
      <c r="F55" s="297"/>
      <c r="G55" s="297"/>
      <c r="H55" s="297"/>
      <c r="I55" s="297"/>
      <c r="J55" s="297"/>
      <c r="K55" s="295"/>
    </row>
    <row r="56" spans="2:11" s="1" customFormat="1" ht="12.75" customHeight="1">
      <c r="B56" s="293"/>
      <c r="C56" s="297"/>
      <c r="D56" s="297"/>
      <c r="E56" s="297"/>
      <c r="F56" s="297"/>
      <c r="G56" s="297"/>
      <c r="H56" s="297"/>
      <c r="I56" s="297"/>
      <c r="J56" s="297"/>
      <c r="K56" s="295"/>
    </row>
    <row r="57" spans="2:11" s="1" customFormat="1" ht="15" customHeight="1">
      <c r="B57" s="293"/>
      <c r="C57" s="297" t="s">
        <v>1460</v>
      </c>
      <c r="D57" s="297"/>
      <c r="E57" s="297"/>
      <c r="F57" s="297"/>
      <c r="G57" s="297"/>
      <c r="H57" s="297"/>
      <c r="I57" s="297"/>
      <c r="J57" s="297"/>
      <c r="K57" s="295"/>
    </row>
    <row r="58" spans="2:11" s="1" customFormat="1" ht="15" customHeight="1">
      <c r="B58" s="293"/>
      <c r="C58" s="299"/>
      <c r="D58" s="297" t="s">
        <v>1461</v>
      </c>
      <c r="E58" s="297"/>
      <c r="F58" s="297"/>
      <c r="G58" s="297"/>
      <c r="H58" s="297"/>
      <c r="I58" s="297"/>
      <c r="J58" s="297"/>
      <c r="K58" s="295"/>
    </row>
    <row r="59" spans="2:11" s="1" customFormat="1" ht="15" customHeight="1">
      <c r="B59" s="293"/>
      <c r="C59" s="299"/>
      <c r="D59" s="297" t="s">
        <v>1462</v>
      </c>
      <c r="E59" s="297"/>
      <c r="F59" s="297"/>
      <c r="G59" s="297"/>
      <c r="H59" s="297"/>
      <c r="I59" s="297"/>
      <c r="J59" s="297"/>
      <c r="K59" s="295"/>
    </row>
    <row r="60" spans="2:11" s="1" customFormat="1" ht="15" customHeight="1">
      <c r="B60" s="293"/>
      <c r="C60" s="299"/>
      <c r="D60" s="297" t="s">
        <v>1463</v>
      </c>
      <c r="E60" s="297"/>
      <c r="F60" s="297"/>
      <c r="G60" s="297"/>
      <c r="H60" s="297"/>
      <c r="I60" s="297"/>
      <c r="J60" s="297"/>
      <c r="K60" s="295"/>
    </row>
    <row r="61" spans="2:11" s="1" customFormat="1" ht="15" customHeight="1">
      <c r="B61" s="293"/>
      <c r="C61" s="299"/>
      <c r="D61" s="297" t="s">
        <v>1464</v>
      </c>
      <c r="E61" s="297"/>
      <c r="F61" s="297"/>
      <c r="G61" s="297"/>
      <c r="H61" s="297"/>
      <c r="I61" s="297"/>
      <c r="J61" s="297"/>
      <c r="K61" s="295"/>
    </row>
    <row r="62" spans="2:11" s="1" customFormat="1" ht="15" customHeight="1">
      <c r="B62" s="293"/>
      <c r="C62" s="299"/>
      <c r="D62" s="302" t="s">
        <v>1465</v>
      </c>
      <c r="E62" s="302"/>
      <c r="F62" s="302"/>
      <c r="G62" s="302"/>
      <c r="H62" s="302"/>
      <c r="I62" s="302"/>
      <c r="J62" s="302"/>
      <c r="K62" s="295"/>
    </row>
    <row r="63" spans="2:11" s="1" customFormat="1" ht="15" customHeight="1">
      <c r="B63" s="293"/>
      <c r="C63" s="299"/>
      <c r="D63" s="297" t="s">
        <v>1466</v>
      </c>
      <c r="E63" s="297"/>
      <c r="F63" s="297"/>
      <c r="G63" s="297"/>
      <c r="H63" s="297"/>
      <c r="I63" s="297"/>
      <c r="J63" s="297"/>
      <c r="K63" s="295"/>
    </row>
    <row r="64" spans="2:11" s="1" customFormat="1" ht="12.75" customHeight="1">
      <c r="B64" s="293"/>
      <c r="C64" s="299"/>
      <c r="D64" s="299"/>
      <c r="E64" s="303"/>
      <c r="F64" s="299"/>
      <c r="G64" s="299"/>
      <c r="H64" s="299"/>
      <c r="I64" s="299"/>
      <c r="J64" s="299"/>
      <c r="K64" s="295"/>
    </row>
    <row r="65" spans="2:11" s="1" customFormat="1" ht="15" customHeight="1">
      <c r="B65" s="293"/>
      <c r="C65" s="299"/>
      <c r="D65" s="297" t="s">
        <v>1467</v>
      </c>
      <c r="E65" s="297"/>
      <c r="F65" s="297"/>
      <c r="G65" s="297"/>
      <c r="H65" s="297"/>
      <c r="I65" s="297"/>
      <c r="J65" s="297"/>
      <c r="K65" s="295"/>
    </row>
    <row r="66" spans="2:11" s="1" customFormat="1" ht="15" customHeight="1">
      <c r="B66" s="293"/>
      <c r="C66" s="299"/>
      <c r="D66" s="302" t="s">
        <v>1468</v>
      </c>
      <c r="E66" s="302"/>
      <c r="F66" s="302"/>
      <c r="G66" s="302"/>
      <c r="H66" s="302"/>
      <c r="I66" s="302"/>
      <c r="J66" s="302"/>
      <c r="K66" s="295"/>
    </row>
    <row r="67" spans="2:11" s="1" customFormat="1" ht="15" customHeight="1">
      <c r="B67" s="293"/>
      <c r="C67" s="299"/>
      <c r="D67" s="297" t="s">
        <v>1469</v>
      </c>
      <c r="E67" s="297"/>
      <c r="F67" s="297"/>
      <c r="G67" s="297"/>
      <c r="H67" s="297"/>
      <c r="I67" s="297"/>
      <c r="J67" s="297"/>
      <c r="K67" s="295"/>
    </row>
    <row r="68" spans="2:11" s="1" customFormat="1" ht="15" customHeight="1">
      <c r="B68" s="293"/>
      <c r="C68" s="299"/>
      <c r="D68" s="297" t="s">
        <v>1470</v>
      </c>
      <c r="E68" s="297"/>
      <c r="F68" s="297"/>
      <c r="G68" s="297"/>
      <c r="H68" s="297"/>
      <c r="I68" s="297"/>
      <c r="J68" s="297"/>
      <c r="K68" s="295"/>
    </row>
    <row r="69" spans="2:11" s="1" customFormat="1" ht="15" customHeight="1">
      <c r="B69" s="293"/>
      <c r="C69" s="299"/>
      <c r="D69" s="297" t="s">
        <v>1471</v>
      </c>
      <c r="E69" s="297"/>
      <c r="F69" s="297"/>
      <c r="G69" s="297"/>
      <c r="H69" s="297"/>
      <c r="I69" s="297"/>
      <c r="J69" s="297"/>
      <c r="K69" s="295"/>
    </row>
    <row r="70" spans="2:11" s="1" customFormat="1" ht="15" customHeight="1">
      <c r="B70" s="293"/>
      <c r="C70" s="299"/>
      <c r="D70" s="297" t="s">
        <v>1472</v>
      </c>
      <c r="E70" s="297"/>
      <c r="F70" s="297"/>
      <c r="G70" s="297"/>
      <c r="H70" s="297"/>
      <c r="I70" s="297"/>
      <c r="J70" s="297"/>
      <c r="K70" s="295"/>
    </row>
    <row r="71" spans="2:11" s="1" customFormat="1" ht="12.75" customHeight="1">
      <c r="B71" s="304"/>
      <c r="C71" s="305"/>
      <c r="D71" s="305"/>
      <c r="E71" s="305"/>
      <c r="F71" s="305"/>
      <c r="G71" s="305"/>
      <c r="H71" s="305"/>
      <c r="I71" s="305"/>
      <c r="J71" s="305"/>
      <c r="K71" s="306"/>
    </row>
    <row r="72" spans="2:11" s="1" customFormat="1" ht="18.75" customHeight="1">
      <c r="B72" s="307"/>
      <c r="C72" s="307"/>
      <c r="D72" s="307"/>
      <c r="E72" s="307"/>
      <c r="F72" s="307"/>
      <c r="G72" s="307"/>
      <c r="H72" s="307"/>
      <c r="I72" s="307"/>
      <c r="J72" s="307"/>
      <c r="K72" s="308"/>
    </row>
    <row r="73" spans="2:11" s="1" customFormat="1" ht="18.75" customHeight="1">
      <c r="B73" s="308"/>
      <c r="C73" s="308"/>
      <c r="D73" s="308"/>
      <c r="E73" s="308"/>
      <c r="F73" s="308"/>
      <c r="G73" s="308"/>
      <c r="H73" s="308"/>
      <c r="I73" s="308"/>
      <c r="J73" s="308"/>
      <c r="K73" s="308"/>
    </row>
    <row r="74" spans="2:11" s="1" customFormat="1" ht="7.5" customHeight="1">
      <c r="B74" s="309"/>
      <c r="C74" s="310"/>
      <c r="D74" s="310"/>
      <c r="E74" s="310"/>
      <c r="F74" s="310"/>
      <c r="G74" s="310"/>
      <c r="H74" s="310"/>
      <c r="I74" s="310"/>
      <c r="J74" s="310"/>
      <c r="K74" s="311"/>
    </row>
    <row r="75" spans="2:11" s="1" customFormat="1" ht="45" customHeight="1">
      <c r="B75" s="312"/>
      <c r="C75" s="313" t="s">
        <v>1473</v>
      </c>
      <c r="D75" s="313"/>
      <c r="E75" s="313"/>
      <c r="F75" s="313"/>
      <c r="G75" s="313"/>
      <c r="H75" s="313"/>
      <c r="I75" s="313"/>
      <c r="J75" s="313"/>
      <c r="K75" s="314"/>
    </row>
    <row r="76" spans="2:11" s="1" customFormat="1" ht="17.25" customHeight="1">
      <c r="B76" s="312"/>
      <c r="C76" s="315" t="s">
        <v>1474</v>
      </c>
      <c r="D76" s="315"/>
      <c r="E76" s="315"/>
      <c r="F76" s="315" t="s">
        <v>1475</v>
      </c>
      <c r="G76" s="316"/>
      <c r="H76" s="315" t="s">
        <v>61</v>
      </c>
      <c r="I76" s="315" t="s">
        <v>64</v>
      </c>
      <c r="J76" s="315" t="s">
        <v>1476</v>
      </c>
      <c r="K76" s="314"/>
    </row>
    <row r="77" spans="2:11" s="1" customFormat="1" ht="17.25" customHeight="1">
      <c r="B77" s="312"/>
      <c r="C77" s="317" t="s">
        <v>1477</v>
      </c>
      <c r="D77" s="317"/>
      <c r="E77" s="317"/>
      <c r="F77" s="318" t="s">
        <v>1478</v>
      </c>
      <c r="G77" s="319"/>
      <c r="H77" s="317"/>
      <c r="I77" s="317"/>
      <c r="J77" s="317" t="s">
        <v>1479</v>
      </c>
      <c r="K77" s="314"/>
    </row>
    <row r="78" spans="2:11" s="1" customFormat="1" ht="5.25" customHeight="1">
      <c r="B78" s="312"/>
      <c r="C78" s="320"/>
      <c r="D78" s="320"/>
      <c r="E78" s="320"/>
      <c r="F78" s="320"/>
      <c r="G78" s="321"/>
      <c r="H78" s="320"/>
      <c r="I78" s="320"/>
      <c r="J78" s="320"/>
      <c r="K78" s="314"/>
    </row>
    <row r="79" spans="2:11" s="1" customFormat="1" ht="15" customHeight="1">
      <c r="B79" s="312"/>
      <c r="C79" s="300" t="s">
        <v>60</v>
      </c>
      <c r="D79" s="320"/>
      <c r="E79" s="320"/>
      <c r="F79" s="322" t="s">
        <v>1480</v>
      </c>
      <c r="G79" s="321"/>
      <c r="H79" s="300" t="s">
        <v>1481</v>
      </c>
      <c r="I79" s="300" t="s">
        <v>1482</v>
      </c>
      <c r="J79" s="300">
        <v>20</v>
      </c>
      <c r="K79" s="314"/>
    </row>
    <row r="80" spans="2:11" s="1" customFormat="1" ht="15" customHeight="1">
      <c r="B80" s="312"/>
      <c r="C80" s="300" t="s">
        <v>1483</v>
      </c>
      <c r="D80" s="300"/>
      <c r="E80" s="300"/>
      <c r="F80" s="322" t="s">
        <v>1480</v>
      </c>
      <c r="G80" s="321"/>
      <c r="H80" s="300" t="s">
        <v>1484</v>
      </c>
      <c r="I80" s="300" t="s">
        <v>1482</v>
      </c>
      <c r="J80" s="300">
        <v>120</v>
      </c>
      <c r="K80" s="314"/>
    </row>
    <row r="81" spans="2:11" s="1" customFormat="1" ht="15" customHeight="1">
      <c r="B81" s="323"/>
      <c r="C81" s="300" t="s">
        <v>1485</v>
      </c>
      <c r="D81" s="300"/>
      <c r="E81" s="300"/>
      <c r="F81" s="322" t="s">
        <v>1486</v>
      </c>
      <c r="G81" s="321"/>
      <c r="H81" s="300" t="s">
        <v>1487</v>
      </c>
      <c r="I81" s="300" t="s">
        <v>1482</v>
      </c>
      <c r="J81" s="300">
        <v>50</v>
      </c>
      <c r="K81" s="314"/>
    </row>
    <row r="82" spans="2:11" s="1" customFormat="1" ht="15" customHeight="1">
      <c r="B82" s="323"/>
      <c r="C82" s="300" t="s">
        <v>1488</v>
      </c>
      <c r="D82" s="300"/>
      <c r="E82" s="300"/>
      <c r="F82" s="322" t="s">
        <v>1480</v>
      </c>
      <c r="G82" s="321"/>
      <c r="H82" s="300" t="s">
        <v>1489</v>
      </c>
      <c r="I82" s="300" t="s">
        <v>1490</v>
      </c>
      <c r="J82" s="300"/>
      <c r="K82" s="314"/>
    </row>
    <row r="83" spans="2:11" s="1" customFormat="1" ht="15" customHeight="1">
      <c r="B83" s="323"/>
      <c r="C83" s="324" t="s">
        <v>1491</v>
      </c>
      <c r="D83" s="324"/>
      <c r="E83" s="324"/>
      <c r="F83" s="325" t="s">
        <v>1486</v>
      </c>
      <c r="G83" s="324"/>
      <c r="H83" s="324" t="s">
        <v>1492</v>
      </c>
      <c r="I83" s="324" t="s">
        <v>1482</v>
      </c>
      <c r="J83" s="324">
        <v>15</v>
      </c>
      <c r="K83" s="314"/>
    </row>
    <row r="84" spans="2:11" s="1" customFormat="1" ht="15" customHeight="1">
      <c r="B84" s="323"/>
      <c r="C84" s="324" t="s">
        <v>1493</v>
      </c>
      <c r="D84" s="324"/>
      <c r="E84" s="324"/>
      <c r="F84" s="325" t="s">
        <v>1486</v>
      </c>
      <c r="G84" s="324"/>
      <c r="H84" s="324" t="s">
        <v>1494</v>
      </c>
      <c r="I84" s="324" t="s">
        <v>1482</v>
      </c>
      <c r="J84" s="324">
        <v>15</v>
      </c>
      <c r="K84" s="314"/>
    </row>
    <row r="85" spans="2:11" s="1" customFormat="1" ht="15" customHeight="1">
      <c r="B85" s="323"/>
      <c r="C85" s="324" t="s">
        <v>1495</v>
      </c>
      <c r="D85" s="324"/>
      <c r="E85" s="324"/>
      <c r="F85" s="325" t="s">
        <v>1486</v>
      </c>
      <c r="G85" s="324"/>
      <c r="H85" s="324" t="s">
        <v>1496</v>
      </c>
      <c r="I85" s="324" t="s">
        <v>1482</v>
      </c>
      <c r="J85" s="324">
        <v>20</v>
      </c>
      <c r="K85" s="314"/>
    </row>
    <row r="86" spans="2:11" s="1" customFormat="1" ht="15" customHeight="1">
      <c r="B86" s="323"/>
      <c r="C86" s="324" t="s">
        <v>1497</v>
      </c>
      <c r="D86" s="324"/>
      <c r="E86" s="324"/>
      <c r="F86" s="325" t="s">
        <v>1486</v>
      </c>
      <c r="G86" s="324"/>
      <c r="H86" s="324" t="s">
        <v>1498</v>
      </c>
      <c r="I86" s="324" t="s">
        <v>1482</v>
      </c>
      <c r="J86" s="324">
        <v>20</v>
      </c>
      <c r="K86" s="314"/>
    </row>
    <row r="87" spans="2:11" s="1" customFormat="1" ht="15" customHeight="1">
      <c r="B87" s="323"/>
      <c r="C87" s="300" t="s">
        <v>1499</v>
      </c>
      <c r="D87" s="300"/>
      <c r="E87" s="300"/>
      <c r="F87" s="322" t="s">
        <v>1486</v>
      </c>
      <c r="G87" s="321"/>
      <c r="H87" s="300" t="s">
        <v>1500</v>
      </c>
      <c r="I87" s="300" t="s">
        <v>1482</v>
      </c>
      <c r="J87" s="300">
        <v>50</v>
      </c>
      <c r="K87" s="314"/>
    </row>
    <row r="88" spans="2:11" s="1" customFormat="1" ht="15" customHeight="1">
      <c r="B88" s="323"/>
      <c r="C88" s="300" t="s">
        <v>28</v>
      </c>
      <c r="D88" s="300"/>
      <c r="E88" s="300"/>
      <c r="F88" s="322" t="s">
        <v>1486</v>
      </c>
      <c r="G88" s="321"/>
      <c r="H88" s="300" t="s">
        <v>1501</v>
      </c>
      <c r="I88" s="300" t="s">
        <v>1482</v>
      </c>
      <c r="J88" s="300">
        <v>20</v>
      </c>
      <c r="K88" s="314"/>
    </row>
    <row r="89" spans="2:11" s="1" customFormat="1" ht="15" customHeight="1">
      <c r="B89" s="323"/>
      <c r="C89" s="300" t="s">
        <v>1502</v>
      </c>
      <c r="D89" s="300"/>
      <c r="E89" s="300"/>
      <c r="F89" s="322" t="s">
        <v>1486</v>
      </c>
      <c r="G89" s="321"/>
      <c r="H89" s="300" t="s">
        <v>1503</v>
      </c>
      <c r="I89" s="300" t="s">
        <v>1482</v>
      </c>
      <c r="J89" s="300">
        <v>20</v>
      </c>
      <c r="K89" s="314"/>
    </row>
    <row r="90" spans="2:11" s="1" customFormat="1" ht="15" customHeight="1">
      <c r="B90" s="323"/>
      <c r="C90" s="300" t="s">
        <v>1504</v>
      </c>
      <c r="D90" s="300"/>
      <c r="E90" s="300"/>
      <c r="F90" s="322" t="s">
        <v>1486</v>
      </c>
      <c r="G90" s="321"/>
      <c r="H90" s="300" t="s">
        <v>1505</v>
      </c>
      <c r="I90" s="300" t="s">
        <v>1482</v>
      </c>
      <c r="J90" s="300">
        <v>50</v>
      </c>
      <c r="K90" s="314"/>
    </row>
    <row r="91" spans="2:11" s="1" customFormat="1" ht="15" customHeight="1">
      <c r="B91" s="323"/>
      <c r="C91" s="300" t="s">
        <v>1506</v>
      </c>
      <c r="D91" s="300"/>
      <c r="E91" s="300"/>
      <c r="F91" s="322" t="s">
        <v>1486</v>
      </c>
      <c r="G91" s="321"/>
      <c r="H91" s="300" t="s">
        <v>1506</v>
      </c>
      <c r="I91" s="300" t="s">
        <v>1482</v>
      </c>
      <c r="J91" s="300">
        <v>50</v>
      </c>
      <c r="K91" s="314"/>
    </row>
    <row r="92" spans="2:11" s="1" customFormat="1" ht="15" customHeight="1">
      <c r="B92" s="323"/>
      <c r="C92" s="300" t="s">
        <v>1507</v>
      </c>
      <c r="D92" s="300"/>
      <c r="E92" s="300"/>
      <c r="F92" s="322" t="s">
        <v>1486</v>
      </c>
      <c r="G92" s="321"/>
      <c r="H92" s="300" t="s">
        <v>1508</v>
      </c>
      <c r="I92" s="300" t="s">
        <v>1482</v>
      </c>
      <c r="J92" s="300">
        <v>255</v>
      </c>
      <c r="K92" s="314"/>
    </row>
    <row r="93" spans="2:11" s="1" customFormat="1" ht="15" customHeight="1">
      <c r="B93" s="323"/>
      <c r="C93" s="300" t="s">
        <v>1509</v>
      </c>
      <c r="D93" s="300"/>
      <c r="E93" s="300"/>
      <c r="F93" s="322" t="s">
        <v>1480</v>
      </c>
      <c r="G93" s="321"/>
      <c r="H93" s="300" t="s">
        <v>1510</v>
      </c>
      <c r="I93" s="300" t="s">
        <v>1511</v>
      </c>
      <c r="J93" s="300"/>
      <c r="K93" s="314"/>
    </row>
    <row r="94" spans="2:11" s="1" customFormat="1" ht="15" customHeight="1">
      <c r="B94" s="323"/>
      <c r="C94" s="300" t="s">
        <v>1512</v>
      </c>
      <c r="D94" s="300"/>
      <c r="E94" s="300"/>
      <c r="F94" s="322" t="s">
        <v>1480</v>
      </c>
      <c r="G94" s="321"/>
      <c r="H94" s="300" t="s">
        <v>1513</v>
      </c>
      <c r="I94" s="300" t="s">
        <v>1514</v>
      </c>
      <c r="J94" s="300"/>
      <c r="K94" s="314"/>
    </row>
    <row r="95" spans="2:11" s="1" customFormat="1" ht="15" customHeight="1">
      <c r="B95" s="323"/>
      <c r="C95" s="300" t="s">
        <v>1515</v>
      </c>
      <c r="D95" s="300"/>
      <c r="E95" s="300"/>
      <c r="F95" s="322" t="s">
        <v>1480</v>
      </c>
      <c r="G95" s="321"/>
      <c r="H95" s="300" t="s">
        <v>1515</v>
      </c>
      <c r="I95" s="300" t="s">
        <v>1514</v>
      </c>
      <c r="J95" s="300"/>
      <c r="K95" s="314"/>
    </row>
    <row r="96" spans="2:11" s="1" customFormat="1" ht="15" customHeight="1">
      <c r="B96" s="323"/>
      <c r="C96" s="300" t="s">
        <v>45</v>
      </c>
      <c r="D96" s="300"/>
      <c r="E96" s="300"/>
      <c r="F96" s="322" t="s">
        <v>1480</v>
      </c>
      <c r="G96" s="321"/>
      <c r="H96" s="300" t="s">
        <v>1516</v>
      </c>
      <c r="I96" s="300" t="s">
        <v>1514</v>
      </c>
      <c r="J96" s="300"/>
      <c r="K96" s="314"/>
    </row>
    <row r="97" spans="2:11" s="1" customFormat="1" ht="15" customHeight="1">
      <c r="B97" s="323"/>
      <c r="C97" s="300" t="s">
        <v>55</v>
      </c>
      <c r="D97" s="300"/>
      <c r="E97" s="300"/>
      <c r="F97" s="322" t="s">
        <v>1480</v>
      </c>
      <c r="G97" s="321"/>
      <c r="H97" s="300" t="s">
        <v>1517</v>
      </c>
      <c r="I97" s="300" t="s">
        <v>1514</v>
      </c>
      <c r="J97" s="300"/>
      <c r="K97" s="314"/>
    </row>
    <row r="98" spans="2:11" s="1" customFormat="1" ht="15" customHeight="1">
      <c r="B98" s="326"/>
      <c r="C98" s="327"/>
      <c r="D98" s="327"/>
      <c r="E98" s="327"/>
      <c r="F98" s="327"/>
      <c r="G98" s="327"/>
      <c r="H98" s="327"/>
      <c r="I98" s="327"/>
      <c r="J98" s="327"/>
      <c r="K98" s="328"/>
    </row>
    <row r="99" spans="2:11" s="1" customFormat="1" ht="18.75" customHeight="1">
      <c r="B99" s="329"/>
      <c r="C99" s="330"/>
      <c r="D99" s="330"/>
      <c r="E99" s="330"/>
      <c r="F99" s="330"/>
      <c r="G99" s="330"/>
      <c r="H99" s="330"/>
      <c r="I99" s="330"/>
      <c r="J99" s="330"/>
      <c r="K99" s="329"/>
    </row>
    <row r="100" spans="2:11" s="1" customFormat="1" ht="18.75" customHeight="1">
      <c r="B100" s="308"/>
      <c r="C100" s="308"/>
      <c r="D100" s="308"/>
      <c r="E100" s="308"/>
      <c r="F100" s="308"/>
      <c r="G100" s="308"/>
      <c r="H100" s="308"/>
      <c r="I100" s="308"/>
      <c r="J100" s="308"/>
      <c r="K100" s="308"/>
    </row>
    <row r="101" spans="2:11" s="1" customFormat="1" ht="7.5" customHeight="1">
      <c r="B101" s="309"/>
      <c r="C101" s="310"/>
      <c r="D101" s="310"/>
      <c r="E101" s="310"/>
      <c r="F101" s="310"/>
      <c r="G101" s="310"/>
      <c r="H101" s="310"/>
      <c r="I101" s="310"/>
      <c r="J101" s="310"/>
      <c r="K101" s="311"/>
    </row>
    <row r="102" spans="2:11" s="1" customFormat="1" ht="45" customHeight="1">
      <c r="B102" s="312"/>
      <c r="C102" s="313" t="s">
        <v>1518</v>
      </c>
      <c r="D102" s="313"/>
      <c r="E102" s="313"/>
      <c r="F102" s="313"/>
      <c r="G102" s="313"/>
      <c r="H102" s="313"/>
      <c r="I102" s="313"/>
      <c r="J102" s="313"/>
      <c r="K102" s="314"/>
    </row>
    <row r="103" spans="2:11" s="1" customFormat="1" ht="17.25" customHeight="1">
      <c r="B103" s="312"/>
      <c r="C103" s="315" t="s">
        <v>1474</v>
      </c>
      <c r="D103" s="315"/>
      <c r="E103" s="315"/>
      <c r="F103" s="315" t="s">
        <v>1475</v>
      </c>
      <c r="G103" s="316"/>
      <c r="H103" s="315" t="s">
        <v>61</v>
      </c>
      <c r="I103" s="315" t="s">
        <v>64</v>
      </c>
      <c r="J103" s="315" t="s">
        <v>1476</v>
      </c>
      <c r="K103" s="314"/>
    </row>
    <row r="104" spans="2:11" s="1" customFormat="1" ht="17.25" customHeight="1">
      <c r="B104" s="312"/>
      <c r="C104" s="317" t="s">
        <v>1477</v>
      </c>
      <c r="D104" s="317"/>
      <c r="E104" s="317"/>
      <c r="F104" s="318" t="s">
        <v>1478</v>
      </c>
      <c r="G104" s="319"/>
      <c r="H104" s="317"/>
      <c r="I104" s="317"/>
      <c r="J104" s="317" t="s">
        <v>1479</v>
      </c>
      <c r="K104" s="314"/>
    </row>
    <row r="105" spans="2:11" s="1" customFormat="1" ht="5.25" customHeight="1">
      <c r="B105" s="312"/>
      <c r="C105" s="315"/>
      <c r="D105" s="315"/>
      <c r="E105" s="315"/>
      <c r="F105" s="315"/>
      <c r="G105" s="331"/>
      <c r="H105" s="315"/>
      <c r="I105" s="315"/>
      <c r="J105" s="315"/>
      <c r="K105" s="314"/>
    </row>
    <row r="106" spans="2:11" s="1" customFormat="1" ht="15" customHeight="1">
      <c r="B106" s="312"/>
      <c r="C106" s="300" t="s">
        <v>60</v>
      </c>
      <c r="D106" s="320"/>
      <c r="E106" s="320"/>
      <c r="F106" s="322" t="s">
        <v>1480</v>
      </c>
      <c r="G106" s="331"/>
      <c r="H106" s="300" t="s">
        <v>1519</v>
      </c>
      <c r="I106" s="300" t="s">
        <v>1482</v>
      </c>
      <c r="J106" s="300">
        <v>20</v>
      </c>
      <c r="K106" s="314"/>
    </row>
    <row r="107" spans="2:11" s="1" customFormat="1" ht="15" customHeight="1">
      <c r="B107" s="312"/>
      <c r="C107" s="300" t="s">
        <v>1483</v>
      </c>
      <c r="D107" s="300"/>
      <c r="E107" s="300"/>
      <c r="F107" s="322" t="s">
        <v>1480</v>
      </c>
      <c r="G107" s="300"/>
      <c r="H107" s="300" t="s">
        <v>1519</v>
      </c>
      <c r="I107" s="300" t="s">
        <v>1482</v>
      </c>
      <c r="J107" s="300">
        <v>120</v>
      </c>
      <c r="K107" s="314"/>
    </row>
    <row r="108" spans="2:11" s="1" customFormat="1" ht="15" customHeight="1">
      <c r="B108" s="323"/>
      <c r="C108" s="300" t="s">
        <v>1485</v>
      </c>
      <c r="D108" s="300"/>
      <c r="E108" s="300"/>
      <c r="F108" s="322" t="s">
        <v>1486</v>
      </c>
      <c r="G108" s="300"/>
      <c r="H108" s="300" t="s">
        <v>1519</v>
      </c>
      <c r="I108" s="300" t="s">
        <v>1482</v>
      </c>
      <c r="J108" s="300">
        <v>50</v>
      </c>
      <c r="K108" s="314"/>
    </row>
    <row r="109" spans="2:11" s="1" customFormat="1" ht="15" customHeight="1">
      <c r="B109" s="323"/>
      <c r="C109" s="300" t="s">
        <v>1488</v>
      </c>
      <c r="D109" s="300"/>
      <c r="E109" s="300"/>
      <c r="F109" s="322" t="s">
        <v>1480</v>
      </c>
      <c r="G109" s="300"/>
      <c r="H109" s="300" t="s">
        <v>1519</v>
      </c>
      <c r="I109" s="300" t="s">
        <v>1490</v>
      </c>
      <c r="J109" s="300"/>
      <c r="K109" s="314"/>
    </row>
    <row r="110" spans="2:11" s="1" customFormat="1" ht="15" customHeight="1">
      <c r="B110" s="323"/>
      <c r="C110" s="300" t="s">
        <v>1499</v>
      </c>
      <c r="D110" s="300"/>
      <c r="E110" s="300"/>
      <c r="F110" s="322" t="s">
        <v>1486</v>
      </c>
      <c r="G110" s="300"/>
      <c r="H110" s="300" t="s">
        <v>1519</v>
      </c>
      <c r="I110" s="300" t="s">
        <v>1482</v>
      </c>
      <c r="J110" s="300">
        <v>50</v>
      </c>
      <c r="K110" s="314"/>
    </row>
    <row r="111" spans="2:11" s="1" customFormat="1" ht="15" customHeight="1">
      <c r="B111" s="323"/>
      <c r="C111" s="300" t="s">
        <v>1506</v>
      </c>
      <c r="D111" s="300"/>
      <c r="E111" s="300"/>
      <c r="F111" s="322" t="s">
        <v>1486</v>
      </c>
      <c r="G111" s="300"/>
      <c r="H111" s="300" t="s">
        <v>1519</v>
      </c>
      <c r="I111" s="300" t="s">
        <v>1482</v>
      </c>
      <c r="J111" s="300">
        <v>50</v>
      </c>
      <c r="K111" s="314"/>
    </row>
    <row r="112" spans="2:11" s="1" customFormat="1" ht="15" customHeight="1">
      <c r="B112" s="323"/>
      <c r="C112" s="300" t="s">
        <v>1504</v>
      </c>
      <c r="D112" s="300"/>
      <c r="E112" s="300"/>
      <c r="F112" s="322" t="s">
        <v>1486</v>
      </c>
      <c r="G112" s="300"/>
      <c r="H112" s="300" t="s">
        <v>1519</v>
      </c>
      <c r="I112" s="300" t="s">
        <v>1482</v>
      </c>
      <c r="J112" s="300">
        <v>50</v>
      </c>
      <c r="K112" s="314"/>
    </row>
    <row r="113" spans="2:11" s="1" customFormat="1" ht="15" customHeight="1">
      <c r="B113" s="323"/>
      <c r="C113" s="300" t="s">
        <v>60</v>
      </c>
      <c r="D113" s="300"/>
      <c r="E113" s="300"/>
      <c r="F113" s="322" t="s">
        <v>1480</v>
      </c>
      <c r="G113" s="300"/>
      <c r="H113" s="300" t="s">
        <v>1520</v>
      </c>
      <c r="I113" s="300" t="s">
        <v>1482</v>
      </c>
      <c r="J113" s="300">
        <v>20</v>
      </c>
      <c r="K113" s="314"/>
    </row>
    <row r="114" spans="2:11" s="1" customFormat="1" ht="15" customHeight="1">
      <c r="B114" s="323"/>
      <c r="C114" s="300" t="s">
        <v>1521</v>
      </c>
      <c r="D114" s="300"/>
      <c r="E114" s="300"/>
      <c r="F114" s="322" t="s">
        <v>1480</v>
      </c>
      <c r="G114" s="300"/>
      <c r="H114" s="300" t="s">
        <v>1522</v>
      </c>
      <c r="I114" s="300" t="s">
        <v>1482</v>
      </c>
      <c r="J114" s="300">
        <v>120</v>
      </c>
      <c r="K114" s="314"/>
    </row>
    <row r="115" spans="2:11" s="1" customFormat="1" ht="15" customHeight="1">
      <c r="B115" s="323"/>
      <c r="C115" s="300" t="s">
        <v>45</v>
      </c>
      <c r="D115" s="300"/>
      <c r="E115" s="300"/>
      <c r="F115" s="322" t="s">
        <v>1480</v>
      </c>
      <c r="G115" s="300"/>
      <c r="H115" s="300" t="s">
        <v>1523</v>
      </c>
      <c r="I115" s="300" t="s">
        <v>1514</v>
      </c>
      <c r="J115" s="300"/>
      <c r="K115" s="314"/>
    </row>
    <row r="116" spans="2:11" s="1" customFormat="1" ht="15" customHeight="1">
      <c r="B116" s="323"/>
      <c r="C116" s="300" t="s">
        <v>55</v>
      </c>
      <c r="D116" s="300"/>
      <c r="E116" s="300"/>
      <c r="F116" s="322" t="s">
        <v>1480</v>
      </c>
      <c r="G116" s="300"/>
      <c r="H116" s="300" t="s">
        <v>1524</v>
      </c>
      <c r="I116" s="300" t="s">
        <v>1514</v>
      </c>
      <c r="J116" s="300"/>
      <c r="K116" s="314"/>
    </row>
    <row r="117" spans="2:11" s="1" customFormat="1" ht="15" customHeight="1">
      <c r="B117" s="323"/>
      <c r="C117" s="300" t="s">
        <v>64</v>
      </c>
      <c r="D117" s="300"/>
      <c r="E117" s="300"/>
      <c r="F117" s="322" t="s">
        <v>1480</v>
      </c>
      <c r="G117" s="300"/>
      <c r="H117" s="300" t="s">
        <v>1525</v>
      </c>
      <c r="I117" s="300" t="s">
        <v>1526</v>
      </c>
      <c r="J117" s="300"/>
      <c r="K117" s="314"/>
    </row>
    <row r="118" spans="2:11" s="1" customFormat="1" ht="15" customHeight="1">
      <c r="B118" s="326"/>
      <c r="C118" s="332"/>
      <c r="D118" s="332"/>
      <c r="E118" s="332"/>
      <c r="F118" s="332"/>
      <c r="G118" s="332"/>
      <c r="H118" s="332"/>
      <c r="I118" s="332"/>
      <c r="J118" s="332"/>
      <c r="K118" s="328"/>
    </row>
    <row r="119" spans="2:11" s="1" customFormat="1" ht="18.75" customHeight="1">
      <c r="B119" s="333"/>
      <c r="C119" s="297"/>
      <c r="D119" s="297"/>
      <c r="E119" s="297"/>
      <c r="F119" s="334"/>
      <c r="G119" s="297"/>
      <c r="H119" s="297"/>
      <c r="I119" s="297"/>
      <c r="J119" s="297"/>
      <c r="K119" s="333"/>
    </row>
    <row r="120" spans="2:11" s="1" customFormat="1" ht="18.75" customHeight="1">
      <c r="B120" s="308"/>
      <c r="C120" s="308"/>
      <c r="D120" s="308"/>
      <c r="E120" s="308"/>
      <c r="F120" s="308"/>
      <c r="G120" s="308"/>
      <c r="H120" s="308"/>
      <c r="I120" s="308"/>
      <c r="J120" s="308"/>
      <c r="K120" s="308"/>
    </row>
    <row r="121" spans="2:11" s="1" customFormat="1" ht="7.5" customHeight="1">
      <c r="B121" s="335"/>
      <c r="C121" s="336"/>
      <c r="D121" s="336"/>
      <c r="E121" s="336"/>
      <c r="F121" s="336"/>
      <c r="G121" s="336"/>
      <c r="H121" s="336"/>
      <c r="I121" s="336"/>
      <c r="J121" s="336"/>
      <c r="K121" s="337"/>
    </row>
    <row r="122" spans="2:11" s="1" customFormat="1" ht="45" customHeight="1">
      <c r="B122" s="338"/>
      <c r="C122" s="291" t="s">
        <v>1527</v>
      </c>
      <c r="D122" s="291"/>
      <c r="E122" s="291"/>
      <c r="F122" s="291"/>
      <c r="G122" s="291"/>
      <c r="H122" s="291"/>
      <c r="I122" s="291"/>
      <c r="J122" s="291"/>
      <c r="K122" s="339"/>
    </row>
    <row r="123" spans="2:11" s="1" customFormat="1" ht="17.25" customHeight="1">
      <c r="B123" s="340"/>
      <c r="C123" s="315" t="s">
        <v>1474</v>
      </c>
      <c r="D123" s="315"/>
      <c r="E123" s="315"/>
      <c r="F123" s="315" t="s">
        <v>1475</v>
      </c>
      <c r="G123" s="316"/>
      <c r="H123" s="315" t="s">
        <v>61</v>
      </c>
      <c r="I123" s="315" t="s">
        <v>64</v>
      </c>
      <c r="J123" s="315" t="s">
        <v>1476</v>
      </c>
      <c r="K123" s="341"/>
    </row>
    <row r="124" spans="2:11" s="1" customFormat="1" ht="17.25" customHeight="1">
      <c r="B124" s="340"/>
      <c r="C124" s="317" t="s">
        <v>1477</v>
      </c>
      <c r="D124" s="317"/>
      <c r="E124" s="317"/>
      <c r="F124" s="318" t="s">
        <v>1478</v>
      </c>
      <c r="G124" s="319"/>
      <c r="H124" s="317"/>
      <c r="I124" s="317"/>
      <c r="J124" s="317" t="s">
        <v>1479</v>
      </c>
      <c r="K124" s="341"/>
    </row>
    <row r="125" spans="2:11" s="1" customFormat="1" ht="5.25" customHeight="1">
      <c r="B125" s="342"/>
      <c r="C125" s="320"/>
      <c r="D125" s="320"/>
      <c r="E125" s="320"/>
      <c r="F125" s="320"/>
      <c r="G125" s="300"/>
      <c r="H125" s="320"/>
      <c r="I125" s="320"/>
      <c r="J125" s="320"/>
      <c r="K125" s="343"/>
    </row>
    <row r="126" spans="2:11" s="1" customFormat="1" ht="15" customHeight="1">
      <c r="B126" s="342"/>
      <c r="C126" s="300" t="s">
        <v>1483</v>
      </c>
      <c r="D126" s="320"/>
      <c r="E126" s="320"/>
      <c r="F126" s="322" t="s">
        <v>1480</v>
      </c>
      <c r="G126" s="300"/>
      <c r="H126" s="300" t="s">
        <v>1519</v>
      </c>
      <c r="I126" s="300" t="s">
        <v>1482</v>
      </c>
      <c r="J126" s="300">
        <v>120</v>
      </c>
      <c r="K126" s="344"/>
    </row>
    <row r="127" spans="2:11" s="1" customFormat="1" ht="15" customHeight="1">
      <c r="B127" s="342"/>
      <c r="C127" s="300" t="s">
        <v>1528</v>
      </c>
      <c r="D127" s="300"/>
      <c r="E127" s="300"/>
      <c r="F127" s="322" t="s">
        <v>1480</v>
      </c>
      <c r="G127" s="300"/>
      <c r="H127" s="300" t="s">
        <v>1529</v>
      </c>
      <c r="I127" s="300" t="s">
        <v>1482</v>
      </c>
      <c r="J127" s="300" t="s">
        <v>1530</v>
      </c>
      <c r="K127" s="344"/>
    </row>
    <row r="128" spans="2:11" s="1" customFormat="1" ht="15" customHeight="1">
      <c r="B128" s="342"/>
      <c r="C128" s="300" t="s">
        <v>1428</v>
      </c>
      <c r="D128" s="300"/>
      <c r="E128" s="300"/>
      <c r="F128" s="322" t="s">
        <v>1480</v>
      </c>
      <c r="G128" s="300"/>
      <c r="H128" s="300" t="s">
        <v>1531</v>
      </c>
      <c r="I128" s="300" t="s">
        <v>1482</v>
      </c>
      <c r="J128" s="300" t="s">
        <v>1530</v>
      </c>
      <c r="K128" s="344"/>
    </row>
    <row r="129" spans="2:11" s="1" customFormat="1" ht="15" customHeight="1">
      <c r="B129" s="342"/>
      <c r="C129" s="300" t="s">
        <v>1491</v>
      </c>
      <c r="D129" s="300"/>
      <c r="E129" s="300"/>
      <c r="F129" s="322" t="s">
        <v>1486</v>
      </c>
      <c r="G129" s="300"/>
      <c r="H129" s="300" t="s">
        <v>1492</v>
      </c>
      <c r="I129" s="300" t="s">
        <v>1482</v>
      </c>
      <c r="J129" s="300">
        <v>15</v>
      </c>
      <c r="K129" s="344"/>
    </row>
    <row r="130" spans="2:11" s="1" customFormat="1" ht="15" customHeight="1">
      <c r="B130" s="342"/>
      <c r="C130" s="324" t="s">
        <v>1493</v>
      </c>
      <c r="D130" s="324"/>
      <c r="E130" s="324"/>
      <c r="F130" s="325" t="s">
        <v>1486</v>
      </c>
      <c r="G130" s="324"/>
      <c r="H130" s="324" t="s">
        <v>1494</v>
      </c>
      <c r="I130" s="324" t="s">
        <v>1482</v>
      </c>
      <c r="J130" s="324">
        <v>15</v>
      </c>
      <c r="K130" s="344"/>
    </row>
    <row r="131" spans="2:11" s="1" customFormat="1" ht="15" customHeight="1">
      <c r="B131" s="342"/>
      <c r="C131" s="324" t="s">
        <v>1495</v>
      </c>
      <c r="D131" s="324"/>
      <c r="E131" s="324"/>
      <c r="F131" s="325" t="s">
        <v>1486</v>
      </c>
      <c r="G131" s="324"/>
      <c r="H131" s="324" t="s">
        <v>1496</v>
      </c>
      <c r="I131" s="324" t="s">
        <v>1482</v>
      </c>
      <c r="J131" s="324">
        <v>20</v>
      </c>
      <c r="K131" s="344"/>
    </row>
    <row r="132" spans="2:11" s="1" customFormat="1" ht="15" customHeight="1">
      <c r="B132" s="342"/>
      <c r="C132" s="324" t="s">
        <v>1497</v>
      </c>
      <c r="D132" s="324"/>
      <c r="E132" s="324"/>
      <c r="F132" s="325" t="s">
        <v>1486</v>
      </c>
      <c r="G132" s="324"/>
      <c r="H132" s="324" t="s">
        <v>1498</v>
      </c>
      <c r="I132" s="324" t="s">
        <v>1482</v>
      </c>
      <c r="J132" s="324">
        <v>20</v>
      </c>
      <c r="K132" s="344"/>
    </row>
    <row r="133" spans="2:11" s="1" customFormat="1" ht="15" customHeight="1">
      <c r="B133" s="342"/>
      <c r="C133" s="300" t="s">
        <v>1485</v>
      </c>
      <c r="D133" s="300"/>
      <c r="E133" s="300"/>
      <c r="F133" s="322" t="s">
        <v>1486</v>
      </c>
      <c r="G133" s="300"/>
      <c r="H133" s="300" t="s">
        <v>1519</v>
      </c>
      <c r="I133" s="300" t="s">
        <v>1482</v>
      </c>
      <c r="J133" s="300">
        <v>50</v>
      </c>
      <c r="K133" s="344"/>
    </row>
    <row r="134" spans="2:11" s="1" customFormat="1" ht="15" customHeight="1">
      <c r="B134" s="342"/>
      <c r="C134" s="300" t="s">
        <v>1499</v>
      </c>
      <c r="D134" s="300"/>
      <c r="E134" s="300"/>
      <c r="F134" s="322" t="s">
        <v>1486</v>
      </c>
      <c r="G134" s="300"/>
      <c r="H134" s="300" t="s">
        <v>1519</v>
      </c>
      <c r="I134" s="300" t="s">
        <v>1482</v>
      </c>
      <c r="J134" s="300">
        <v>50</v>
      </c>
      <c r="K134" s="344"/>
    </row>
    <row r="135" spans="2:11" s="1" customFormat="1" ht="15" customHeight="1">
      <c r="B135" s="342"/>
      <c r="C135" s="300" t="s">
        <v>1504</v>
      </c>
      <c r="D135" s="300"/>
      <c r="E135" s="300"/>
      <c r="F135" s="322" t="s">
        <v>1486</v>
      </c>
      <c r="G135" s="300"/>
      <c r="H135" s="300" t="s">
        <v>1519</v>
      </c>
      <c r="I135" s="300" t="s">
        <v>1482</v>
      </c>
      <c r="J135" s="300">
        <v>50</v>
      </c>
      <c r="K135" s="344"/>
    </row>
    <row r="136" spans="2:11" s="1" customFormat="1" ht="15" customHeight="1">
      <c r="B136" s="342"/>
      <c r="C136" s="300" t="s">
        <v>1506</v>
      </c>
      <c r="D136" s="300"/>
      <c r="E136" s="300"/>
      <c r="F136" s="322" t="s">
        <v>1486</v>
      </c>
      <c r="G136" s="300"/>
      <c r="H136" s="300" t="s">
        <v>1519</v>
      </c>
      <c r="I136" s="300" t="s">
        <v>1482</v>
      </c>
      <c r="J136" s="300">
        <v>50</v>
      </c>
      <c r="K136" s="344"/>
    </row>
    <row r="137" spans="2:11" s="1" customFormat="1" ht="15" customHeight="1">
      <c r="B137" s="342"/>
      <c r="C137" s="300" t="s">
        <v>1507</v>
      </c>
      <c r="D137" s="300"/>
      <c r="E137" s="300"/>
      <c r="F137" s="322" t="s">
        <v>1486</v>
      </c>
      <c r="G137" s="300"/>
      <c r="H137" s="300" t="s">
        <v>1532</v>
      </c>
      <c r="I137" s="300" t="s">
        <v>1482</v>
      </c>
      <c r="J137" s="300">
        <v>255</v>
      </c>
      <c r="K137" s="344"/>
    </row>
    <row r="138" spans="2:11" s="1" customFormat="1" ht="15" customHeight="1">
      <c r="B138" s="342"/>
      <c r="C138" s="300" t="s">
        <v>1509</v>
      </c>
      <c r="D138" s="300"/>
      <c r="E138" s="300"/>
      <c r="F138" s="322" t="s">
        <v>1480</v>
      </c>
      <c r="G138" s="300"/>
      <c r="H138" s="300" t="s">
        <v>1533</v>
      </c>
      <c r="I138" s="300" t="s">
        <v>1511</v>
      </c>
      <c r="J138" s="300"/>
      <c r="K138" s="344"/>
    </row>
    <row r="139" spans="2:11" s="1" customFormat="1" ht="15" customHeight="1">
      <c r="B139" s="342"/>
      <c r="C139" s="300" t="s">
        <v>1512</v>
      </c>
      <c r="D139" s="300"/>
      <c r="E139" s="300"/>
      <c r="F139" s="322" t="s">
        <v>1480</v>
      </c>
      <c r="G139" s="300"/>
      <c r="H139" s="300" t="s">
        <v>1534</v>
      </c>
      <c r="I139" s="300" t="s">
        <v>1514</v>
      </c>
      <c r="J139" s="300"/>
      <c r="K139" s="344"/>
    </row>
    <row r="140" spans="2:11" s="1" customFormat="1" ht="15" customHeight="1">
      <c r="B140" s="342"/>
      <c r="C140" s="300" t="s">
        <v>1515</v>
      </c>
      <c r="D140" s="300"/>
      <c r="E140" s="300"/>
      <c r="F140" s="322" t="s">
        <v>1480</v>
      </c>
      <c r="G140" s="300"/>
      <c r="H140" s="300" t="s">
        <v>1515</v>
      </c>
      <c r="I140" s="300" t="s">
        <v>1514</v>
      </c>
      <c r="J140" s="300"/>
      <c r="K140" s="344"/>
    </row>
    <row r="141" spans="2:11" s="1" customFormat="1" ht="15" customHeight="1">
      <c r="B141" s="342"/>
      <c r="C141" s="300" t="s">
        <v>45</v>
      </c>
      <c r="D141" s="300"/>
      <c r="E141" s="300"/>
      <c r="F141" s="322" t="s">
        <v>1480</v>
      </c>
      <c r="G141" s="300"/>
      <c r="H141" s="300" t="s">
        <v>1535</v>
      </c>
      <c r="I141" s="300" t="s">
        <v>1514</v>
      </c>
      <c r="J141" s="300"/>
      <c r="K141" s="344"/>
    </row>
    <row r="142" spans="2:11" s="1" customFormat="1" ht="15" customHeight="1">
      <c r="B142" s="342"/>
      <c r="C142" s="300" t="s">
        <v>1536</v>
      </c>
      <c r="D142" s="300"/>
      <c r="E142" s="300"/>
      <c r="F142" s="322" t="s">
        <v>1480</v>
      </c>
      <c r="G142" s="300"/>
      <c r="H142" s="300" t="s">
        <v>1537</v>
      </c>
      <c r="I142" s="300" t="s">
        <v>1514</v>
      </c>
      <c r="J142" s="300"/>
      <c r="K142" s="344"/>
    </row>
    <row r="143" spans="2:11" s="1" customFormat="1" ht="15" customHeight="1">
      <c r="B143" s="345"/>
      <c r="C143" s="346"/>
      <c r="D143" s="346"/>
      <c r="E143" s="346"/>
      <c r="F143" s="346"/>
      <c r="G143" s="346"/>
      <c r="H143" s="346"/>
      <c r="I143" s="346"/>
      <c r="J143" s="346"/>
      <c r="K143" s="347"/>
    </row>
    <row r="144" spans="2:11" s="1" customFormat="1" ht="18.75" customHeight="1">
      <c r="B144" s="297"/>
      <c r="C144" s="297"/>
      <c r="D144" s="297"/>
      <c r="E144" s="297"/>
      <c r="F144" s="334"/>
      <c r="G144" s="297"/>
      <c r="H144" s="297"/>
      <c r="I144" s="297"/>
      <c r="J144" s="297"/>
      <c r="K144" s="297"/>
    </row>
    <row r="145" spans="2:11" s="1" customFormat="1" ht="18.75" customHeight="1">
      <c r="B145" s="308"/>
      <c r="C145" s="308"/>
      <c r="D145" s="308"/>
      <c r="E145" s="308"/>
      <c r="F145" s="308"/>
      <c r="G145" s="308"/>
      <c r="H145" s="308"/>
      <c r="I145" s="308"/>
      <c r="J145" s="308"/>
      <c r="K145" s="308"/>
    </row>
    <row r="146" spans="2:11" s="1" customFormat="1" ht="7.5" customHeight="1">
      <c r="B146" s="309"/>
      <c r="C146" s="310"/>
      <c r="D146" s="310"/>
      <c r="E146" s="310"/>
      <c r="F146" s="310"/>
      <c r="G146" s="310"/>
      <c r="H146" s="310"/>
      <c r="I146" s="310"/>
      <c r="J146" s="310"/>
      <c r="K146" s="311"/>
    </row>
    <row r="147" spans="2:11" s="1" customFormat="1" ht="45" customHeight="1">
      <c r="B147" s="312"/>
      <c r="C147" s="313" t="s">
        <v>1538</v>
      </c>
      <c r="D147" s="313"/>
      <c r="E147" s="313"/>
      <c r="F147" s="313"/>
      <c r="G147" s="313"/>
      <c r="H147" s="313"/>
      <c r="I147" s="313"/>
      <c r="J147" s="313"/>
      <c r="K147" s="314"/>
    </row>
    <row r="148" spans="2:11" s="1" customFormat="1" ht="17.25" customHeight="1">
      <c r="B148" s="312"/>
      <c r="C148" s="315" t="s">
        <v>1474</v>
      </c>
      <c r="D148" s="315"/>
      <c r="E148" s="315"/>
      <c r="F148" s="315" t="s">
        <v>1475</v>
      </c>
      <c r="G148" s="316"/>
      <c r="H148" s="315" t="s">
        <v>61</v>
      </c>
      <c r="I148" s="315" t="s">
        <v>64</v>
      </c>
      <c r="J148" s="315" t="s">
        <v>1476</v>
      </c>
      <c r="K148" s="314"/>
    </row>
    <row r="149" spans="2:11" s="1" customFormat="1" ht="17.25" customHeight="1">
      <c r="B149" s="312"/>
      <c r="C149" s="317" t="s">
        <v>1477</v>
      </c>
      <c r="D149" s="317"/>
      <c r="E149" s="317"/>
      <c r="F149" s="318" t="s">
        <v>1478</v>
      </c>
      <c r="G149" s="319"/>
      <c r="H149" s="317"/>
      <c r="I149" s="317"/>
      <c r="J149" s="317" t="s">
        <v>1479</v>
      </c>
      <c r="K149" s="314"/>
    </row>
    <row r="150" spans="2:11" s="1" customFormat="1" ht="5.25" customHeight="1">
      <c r="B150" s="323"/>
      <c r="C150" s="320"/>
      <c r="D150" s="320"/>
      <c r="E150" s="320"/>
      <c r="F150" s="320"/>
      <c r="G150" s="321"/>
      <c r="H150" s="320"/>
      <c r="I150" s="320"/>
      <c r="J150" s="320"/>
      <c r="K150" s="344"/>
    </row>
    <row r="151" spans="2:11" s="1" customFormat="1" ht="15" customHeight="1">
      <c r="B151" s="323"/>
      <c r="C151" s="348" t="s">
        <v>1483</v>
      </c>
      <c r="D151" s="300"/>
      <c r="E151" s="300"/>
      <c r="F151" s="349" t="s">
        <v>1480</v>
      </c>
      <c r="G151" s="300"/>
      <c r="H151" s="348" t="s">
        <v>1519</v>
      </c>
      <c r="I151" s="348" t="s">
        <v>1482</v>
      </c>
      <c r="J151" s="348">
        <v>120</v>
      </c>
      <c r="K151" s="344"/>
    </row>
    <row r="152" spans="2:11" s="1" customFormat="1" ht="15" customHeight="1">
      <c r="B152" s="323"/>
      <c r="C152" s="348" t="s">
        <v>1528</v>
      </c>
      <c r="D152" s="300"/>
      <c r="E152" s="300"/>
      <c r="F152" s="349" t="s">
        <v>1480</v>
      </c>
      <c r="G152" s="300"/>
      <c r="H152" s="348" t="s">
        <v>1539</v>
      </c>
      <c r="I152" s="348" t="s">
        <v>1482</v>
      </c>
      <c r="J152" s="348" t="s">
        <v>1530</v>
      </c>
      <c r="K152" s="344"/>
    </row>
    <row r="153" spans="2:11" s="1" customFormat="1" ht="15" customHeight="1">
      <c r="B153" s="323"/>
      <c r="C153" s="348" t="s">
        <v>1428</v>
      </c>
      <c r="D153" s="300"/>
      <c r="E153" s="300"/>
      <c r="F153" s="349" t="s">
        <v>1480</v>
      </c>
      <c r="G153" s="300"/>
      <c r="H153" s="348" t="s">
        <v>1540</v>
      </c>
      <c r="I153" s="348" t="s">
        <v>1482</v>
      </c>
      <c r="J153" s="348" t="s">
        <v>1530</v>
      </c>
      <c r="K153" s="344"/>
    </row>
    <row r="154" spans="2:11" s="1" customFormat="1" ht="15" customHeight="1">
      <c r="B154" s="323"/>
      <c r="C154" s="348" t="s">
        <v>1485</v>
      </c>
      <c r="D154" s="300"/>
      <c r="E154" s="300"/>
      <c r="F154" s="349" t="s">
        <v>1486</v>
      </c>
      <c r="G154" s="300"/>
      <c r="H154" s="348" t="s">
        <v>1519</v>
      </c>
      <c r="I154" s="348" t="s">
        <v>1482</v>
      </c>
      <c r="J154" s="348">
        <v>50</v>
      </c>
      <c r="K154" s="344"/>
    </row>
    <row r="155" spans="2:11" s="1" customFormat="1" ht="15" customHeight="1">
      <c r="B155" s="323"/>
      <c r="C155" s="348" t="s">
        <v>1488</v>
      </c>
      <c r="D155" s="300"/>
      <c r="E155" s="300"/>
      <c r="F155" s="349" t="s">
        <v>1480</v>
      </c>
      <c r="G155" s="300"/>
      <c r="H155" s="348" t="s">
        <v>1519</v>
      </c>
      <c r="I155" s="348" t="s">
        <v>1490</v>
      </c>
      <c r="J155" s="348"/>
      <c r="K155" s="344"/>
    </row>
    <row r="156" spans="2:11" s="1" customFormat="1" ht="15" customHeight="1">
      <c r="B156" s="323"/>
      <c r="C156" s="348" t="s">
        <v>1499</v>
      </c>
      <c r="D156" s="300"/>
      <c r="E156" s="300"/>
      <c r="F156" s="349" t="s">
        <v>1486</v>
      </c>
      <c r="G156" s="300"/>
      <c r="H156" s="348" t="s">
        <v>1519</v>
      </c>
      <c r="I156" s="348" t="s">
        <v>1482</v>
      </c>
      <c r="J156" s="348">
        <v>50</v>
      </c>
      <c r="K156" s="344"/>
    </row>
    <row r="157" spans="2:11" s="1" customFormat="1" ht="15" customHeight="1">
      <c r="B157" s="323"/>
      <c r="C157" s="348" t="s">
        <v>1506</v>
      </c>
      <c r="D157" s="300"/>
      <c r="E157" s="300"/>
      <c r="F157" s="349" t="s">
        <v>1486</v>
      </c>
      <c r="G157" s="300"/>
      <c r="H157" s="348" t="s">
        <v>1519</v>
      </c>
      <c r="I157" s="348" t="s">
        <v>1482</v>
      </c>
      <c r="J157" s="348">
        <v>50</v>
      </c>
      <c r="K157" s="344"/>
    </row>
    <row r="158" spans="2:11" s="1" customFormat="1" ht="15" customHeight="1">
      <c r="B158" s="323"/>
      <c r="C158" s="348" t="s">
        <v>1504</v>
      </c>
      <c r="D158" s="300"/>
      <c r="E158" s="300"/>
      <c r="F158" s="349" t="s">
        <v>1486</v>
      </c>
      <c r="G158" s="300"/>
      <c r="H158" s="348" t="s">
        <v>1519</v>
      </c>
      <c r="I158" s="348" t="s">
        <v>1482</v>
      </c>
      <c r="J158" s="348">
        <v>50</v>
      </c>
      <c r="K158" s="344"/>
    </row>
    <row r="159" spans="2:11" s="1" customFormat="1" ht="15" customHeight="1">
      <c r="B159" s="323"/>
      <c r="C159" s="348" t="s">
        <v>109</v>
      </c>
      <c r="D159" s="300"/>
      <c r="E159" s="300"/>
      <c r="F159" s="349" t="s">
        <v>1480</v>
      </c>
      <c r="G159" s="300"/>
      <c r="H159" s="348" t="s">
        <v>1541</v>
      </c>
      <c r="I159" s="348" t="s">
        <v>1482</v>
      </c>
      <c r="J159" s="348" t="s">
        <v>1542</v>
      </c>
      <c r="K159" s="344"/>
    </row>
    <row r="160" spans="2:11" s="1" customFormat="1" ht="15" customHeight="1">
      <c r="B160" s="323"/>
      <c r="C160" s="348" t="s">
        <v>1543</v>
      </c>
      <c r="D160" s="300"/>
      <c r="E160" s="300"/>
      <c r="F160" s="349" t="s">
        <v>1480</v>
      </c>
      <c r="G160" s="300"/>
      <c r="H160" s="348" t="s">
        <v>1544</v>
      </c>
      <c r="I160" s="348" t="s">
        <v>1514</v>
      </c>
      <c r="J160" s="348"/>
      <c r="K160" s="344"/>
    </row>
    <row r="161" spans="2:11" s="1" customFormat="1" ht="15" customHeight="1">
      <c r="B161" s="350"/>
      <c r="C161" s="332"/>
      <c r="D161" s="332"/>
      <c r="E161" s="332"/>
      <c r="F161" s="332"/>
      <c r="G161" s="332"/>
      <c r="H161" s="332"/>
      <c r="I161" s="332"/>
      <c r="J161" s="332"/>
      <c r="K161" s="351"/>
    </row>
    <row r="162" spans="2:11" s="1" customFormat="1" ht="18.75" customHeight="1">
      <c r="B162" s="297"/>
      <c r="C162" s="300"/>
      <c r="D162" s="300"/>
      <c r="E162" s="300"/>
      <c r="F162" s="322"/>
      <c r="G162" s="300"/>
      <c r="H162" s="300"/>
      <c r="I162" s="300"/>
      <c r="J162" s="300"/>
      <c r="K162" s="297"/>
    </row>
    <row r="163" spans="2:11" s="1" customFormat="1" ht="18.75" customHeight="1">
      <c r="B163" s="308"/>
      <c r="C163" s="308"/>
      <c r="D163" s="308"/>
      <c r="E163" s="308"/>
      <c r="F163" s="308"/>
      <c r="G163" s="308"/>
      <c r="H163" s="308"/>
      <c r="I163" s="308"/>
      <c r="J163" s="308"/>
      <c r="K163" s="308"/>
    </row>
    <row r="164" spans="2:11" s="1" customFormat="1" ht="7.5" customHeight="1">
      <c r="B164" s="287"/>
      <c r="C164" s="288"/>
      <c r="D164" s="288"/>
      <c r="E164" s="288"/>
      <c r="F164" s="288"/>
      <c r="G164" s="288"/>
      <c r="H164" s="288"/>
      <c r="I164" s="288"/>
      <c r="J164" s="288"/>
      <c r="K164" s="289"/>
    </row>
    <row r="165" spans="2:11" s="1" customFormat="1" ht="45" customHeight="1">
      <c r="B165" s="290"/>
      <c r="C165" s="291" t="s">
        <v>1545</v>
      </c>
      <c r="D165" s="291"/>
      <c r="E165" s="291"/>
      <c r="F165" s="291"/>
      <c r="G165" s="291"/>
      <c r="H165" s="291"/>
      <c r="I165" s="291"/>
      <c r="J165" s="291"/>
      <c r="K165" s="292"/>
    </row>
    <row r="166" spans="2:11" s="1" customFormat="1" ht="17.25" customHeight="1">
      <c r="B166" s="290"/>
      <c r="C166" s="315" t="s">
        <v>1474</v>
      </c>
      <c r="D166" s="315"/>
      <c r="E166" s="315"/>
      <c r="F166" s="315" t="s">
        <v>1475</v>
      </c>
      <c r="G166" s="352"/>
      <c r="H166" s="353" t="s">
        <v>61</v>
      </c>
      <c r="I166" s="353" t="s">
        <v>64</v>
      </c>
      <c r="J166" s="315" t="s">
        <v>1476</v>
      </c>
      <c r="K166" s="292"/>
    </row>
    <row r="167" spans="2:11" s="1" customFormat="1" ht="17.25" customHeight="1">
      <c r="B167" s="293"/>
      <c r="C167" s="317" t="s">
        <v>1477</v>
      </c>
      <c r="D167" s="317"/>
      <c r="E167" s="317"/>
      <c r="F167" s="318" t="s">
        <v>1478</v>
      </c>
      <c r="G167" s="354"/>
      <c r="H167" s="355"/>
      <c r="I167" s="355"/>
      <c r="J167" s="317" t="s">
        <v>1479</v>
      </c>
      <c r="K167" s="295"/>
    </row>
    <row r="168" spans="2:11" s="1" customFormat="1" ht="5.25" customHeight="1">
      <c r="B168" s="323"/>
      <c r="C168" s="320"/>
      <c r="D168" s="320"/>
      <c r="E168" s="320"/>
      <c r="F168" s="320"/>
      <c r="G168" s="321"/>
      <c r="H168" s="320"/>
      <c r="I168" s="320"/>
      <c r="J168" s="320"/>
      <c r="K168" s="344"/>
    </row>
    <row r="169" spans="2:11" s="1" customFormat="1" ht="15" customHeight="1">
      <c r="B169" s="323"/>
      <c r="C169" s="300" t="s">
        <v>1483</v>
      </c>
      <c r="D169" s="300"/>
      <c r="E169" s="300"/>
      <c r="F169" s="322" t="s">
        <v>1480</v>
      </c>
      <c r="G169" s="300"/>
      <c r="H169" s="300" t="s">
        <v>1519</v>
      </c>
      <c r="I169" s="300" t="s">
        <v>1482</v>
      </c>
      <c r="J169" s="300">
        <v>120</v>
      </c>
      <c r="K169" s="344"/>
    </row>
    <row r="170" spans="2:11" s="1" customFormat="1" ht="15" customHeight="1">
      <c r="B170" s="323"/>
      <c r="C170" s="300" t="s">
        <v>1528</v>
      </c>
      <c r="D170" s="300"/>
      <c r="E170" s="300"/>
      <c r="F170" s="322" t="s">
        <v>1480</v>
      </c>
      <c r="G170" s="300"/>
      <c r="H170" s="300" t="s">
        <v>1529</v>
      </c>
      <c r="I170" s="300" t="s">
        <v>1482</v>
      </c>
      <c r="J170" s="300" t="s">
        <v>1530</v>
      </c>
      <c r="K170" s="344"/>
    </row>
    <row r="171" spans="2:11" s="1" customFormat="1" ht="15" customHeight="1">
      <c r="B171" s="323"/>
      <c r="C171" s="300" t="s">
        <v>1428</v>
      </c>
      <c r="D171" s="300"/>
      <c r="E171" s="300"/>
      <c r="F171" s="322" t="s">
        <v>1480</v>
      </c>
      <c r="G171" s="300"/>
      <c r="H171" s="300" t="s">
        <v>1546</v>
      </c>
      <c r="I171" s="300" t="s">
        <v>1482</v>
      </c>
      <c r="J171" s="300" t="s">
        <v>1530</v>
      </c>
      <c r="K171" s="344"/>
    </row>
    <row r="172" spans="2:11" s="1" customFormat="1" ht="15" customHeight="1">
      <c r="B172" s="323"/>
      <c r="C172" s="300" t="s">
        <v>1485</v>
      </c>
      <c r="D172" s="300"/>
      <c r="E172" s="300"/>
      <c r="F172" s="322" t="s">
        <v>1486</v>
      </c>
      <c r="G172" s="300"/>
      <c r="H172" s="300" t="s">
        <v>1546</v>
      </c>
      <c r="I172" s="300" t="s">
        <v>1482</v>
      </c>
      <c r="J172" s="300">
        <v>50</v>
      </c>
      <c r="K172" s="344"/>
    </row>
    <row r="173" spans="2:11" s="1" customFormat="1" ht="15" customHeight="1">
      <c r="B173" s="323"/>
      <c r="C173" s="300" t="s">
        <v>1488</v>
      </c>
      <c r="D173" s="300"/>
      <c r="E173" s="300"/>
      <c r="F173" s="322" t="s">
        <v>1480</v>
      </c>
      <c r="G173" s="300"/>
      <c r="H173" s="300" t="s">
        <v>1546</v>
      </c>
      <c r="I173" s="300" t="s">
        <v>1490</v>
      </c>
      <c r="J173" s="300"/>
      <c r="K173" s="344"/>
    </row>
    <row r="174" spans="2:11" s="1" customFormat="1" ht="15" customHeight="1">
      <c r="B174" s="323"/>
      <c r="C174" s="300" t="s">
        <v>1499</v>
      </c>
      <c r="D174" s="300"/>
      <c r="E174" s="300"/>
      <c r="F174" s="322" t="s">
        <v>1486</v>
      </c>
      <c r="G174" s="300"/>
      <c r="H174" s="300" t="s">
        <v>1546</v>
      </c>
      <c r="I174" s="300" t="s">
        <v>1482</v>
      </c>
      <c r="J174" s="300">
        <v>50</v>
      </c>
      <c r="K174" s="344"/>
    </row>
    <row r="175" spans="2:11" s="1" customFormat="1" ht="15" customHeight="1">
      <c r="B175" s="323"/>
      <c r="C175" s="300" t="s">
        <v>1506</v>
      </c>
      <c r="D175" s="300"/>
      <c r="E175" s="300"/>
      <c r="F175" s="322" t="s">
        <v>1486</v>
      </c>
      <c r="G175" s="300"/>
      <c r="H175" s="300" t="s">
        <v>1546</v>
      </c>
      <c r="I175" s="300" t="s">
        <v>1482</v>
      </c>
      <c r="J175" s="300">
        <v>50</v>
      </c>
      <c r="K175" s="344"/>
    </row>
    <row r="176" spans="2:11" s="1" customFormat="1" ht="15" customHeight="1">
      <c r="B176" s="323"/>
      <c r="C176" s="300" t="s">
        <v>1504</v>
      </c>
      <c r="D176" s="300"/>
      <c r="E176" s="300"/>
      <c r="F176" s="322" t="s">
        <v>1486</v>
      </c>
      <c r="G176" s="300"/>
      <c r="H176" s="300" t="s">
        <v>1546</v>
      </c>
      <c r="I176" s="300" t="s">
        <v>1482</v>
      </c>
      <c r="J176" s="300">
        <v>50</v>
      </c>
      <c r="K176" s="344"/>
    </row>
    <row r="177" spans="2:11" s="1" customFormat="1" ht="15" customHeight="1">
      <c r="B177" s="323"/>
      <c r="C177" s="300" t="s">
        <v>121</v>
      </c>
      <c r="D177" s="300"/>
      <c r="E177" s="300"/>
      <c r="F177" s="322" t="s">
        <v>1480</v>
      </c>
      <c r="G177" s="300"/>
      <c r="H177" s="300" t="s">
        <v>1547</v>
      </c>
      <c r="I177" s="300" t="s">
        <v>1548</v>
      </c>
      <c r="J177" s="300"/>
      <c r="K177" s="344"/>
    </row>
    <row r="178" spans="2:11" s="1" customFormat="1" ht="15" customHeight="1">
      <c r="B178" s="323"/>
      <c r="C178" s="300" t="s">
        <v>64</v>
      </c>
      <c r="D178" s="300"/>
      <c r="E178" s="300"/>
      <c r="F178" s="322" t="s">
        <v>1480</v>
      </c>
      <c r="G178" s="300"/>
      <c r="H178" s="300" t="s">
        <v>1549</v>
      </c>
      <c r="I178" s="300" t="s">
        <v>1550</v>
      </c>
      <c r="J178" s="300">
        <v>1</v>
      </c>
      <c r="K178" s="344"/>
    </row>
    <row r="179" spans="2:11" s="1" customFormat="1" ht="15" customHeight="1">
      <c r="B179" s="323"/>
      <c r="C179" s="300" t="s">
        <v>60</v>
      </c>
      <c r="D179" s="300"/>
      <c r="E179" s="300"/>
      <c r="F179" s="322" t="s">
        <v>1480</v>
      </c>
      <c r="G179" s="300"/>
      <c r="H179" s="300" t="s">
        <v>1551</v>
      </c>
      <c r="I179" s="300" t="s">
        <v>1482</v>
      </c>
      <c r="J179" s="300">
        <v>20</v>
      </c>
      <c r="K179" s="344"/>
    </row>
    <row r="180" spans="2:11" s="1" customFormat="1" ht="15" customHeight="1">
      <c r="B180" s="323"/>
      <c r="C180" s="300" t="s">
        <v>61</v>
      </c>
      <c r="D180" s="300"/>
      <c r="E180" s="300"/>
      <c r="F180" s="322" t="s">
        <v>1480</v>
      </c>
      <c r="G180" s="300"/>
      <c r="H180" s="300" t="s">
        <v>1552</v>
      </c>
      <c r="I180" s="300" t="s">
        <v>1482</v>
      </c>
      <c r="J180" s="300">
        <v>255</v>
      </c>
      <c r="K180" s="344"/>
    </row>
    <row r="181" spans="2:11" s="1" customFormat="1" ht="15" customHeight="1">
      <c r="B181" s="323"/>
      <c r="C181" s="300" t="s">
        <v>122</v>
      </c>
      <c r="D181" s="300"/>
      <c r="E181" s="300"/>
      <c r="F181" s="322" t="s">
        <v>1480</v>
      </c>
      <c r="G181" s="300"/>
      <c r="H181" s="300" t="s">
        <v>1444</v>
      </c>
      <c r="I181" s="300" t="s">
        <v>1482</v>
      </c>
      <c r="J181" s="300">
        <v>10</v>
      </c>
      <c r="K181" s="344"/>
    </row>
    <row r="182" spans="2:11" s="1" customFormat="1" ht="15" customHeight="1">
      <c r="B182" s="323"/>
      <c r="C182" s="300" t="s">
        <v>123</v>
      </c>
      <c r="D182" s="300"/>
      <c r="E182" s="300"/>
      <c r="F182" s="322" t="s">
        <v>1480</v>
      </c>
      <c r="G182" s="300"/>
      <c r="H182" s="300" t="s">
        <v>1553</v>
      </c>
      <c r="I182" s="300" t="s">
        <v>1514</v>
      </c>
      <c r="J182" s="300"/>
      <c r="K182" s="344"/>
    </row>
    <row r="183" spans="2:11" s="1" customFormat="1" ht="15" customHeight="1">
      <c r="B183" s="323"/>
      <c r="C183" s="300" t="s">
        <v>1554</v>
      </c>
      <c r="D183" s="300"/>
      <c r="E183" s="300"/>
      <c r="F183" s="322" t="s">
        <v>1480</v>
      </c>
      <c r="G183" s="300"/>
      <c r="H183" s="300" t="s">
        <v>1555</v>
      </c>
      <c r="I183" s="300" t="s">
        <v>1514</v>
      </c>
      <c r="J183" s="300"/>
      <c r="K183" s="344"/>
    </row>
    <row r="184" spans="2:11" s="1" customFormat="1" ht="15" customHeight="1">
      <c r="B184" s="323"/>
      <c r="C184" s="300" t="s">
        <v>1543</v>
      </c>
      <c r="D184" s="300"/>
      <c r="E184" s="300"/>
      <c r="F184" s="322" t="s">
        <v>1480</v>
      </c>
      <c r="G184" s="300"/>
      <c r="H184" s="300" t="s">
        <v>1556</v>
      </c>
      <c r="I184" s="300" t="s">
        <v>1514</v>
      </c>
      <c r="J184" s="300"/>
      <c r="K184" s="344"/>
    </row>
    <row r="185" spans="2:11" s="1" customFormat="1" ht="15" customHeight="1">
      <c r="B185" s="323"/>
      <c r="C185" s="300" t="s">
        <v>125</v>
      </c>
      <c r="D185" s="300"/>
      <c r="E185" s="300"/>
      <c r="F185" s="322" t="s">
        <v>1486</v>
      </c>
      <c r="G185" s="300"/>
      <c r="H185" s="300" t="s">
        <v>1557</v>
      </c>
      <c r="I185" s="300" t="s">
        <v>1482</v>
      </c>
      <c r="J185" s="300">
        <v>50</v>
      </c>
      <c r="K185" s="344"/>
    </row>
    <row r="186" spans="2:11" s="1" customFormat="1" ht="15" customHeight="1">
      <c r="B186" s="323"/>
      <c r="C186" s="300" t="s">
        <v>1558</v>
      </c>
      <c r="D186" s="300"/>
      <c r="E186" s="300"/>
      <c r="F186" s="322" t="s">
        <v>1486</v>
      </c>
      <c r="G186" s="300"/>
      <c r="H186" s="300" t="s">
        <v>1559</v>
      </c>
      <c r="I186" s="300" t="s">
        <v>1560</v>
      </c>
      <c r="J186" s="300"/>
      <c r="K186" s="344"/>
    </row>
    <row r="187" spans="2:11" s="1" customFormat="1" ht="15" customHeight="1">
      <c r="B187" s="323"/>
      <c r="C187" s="300" t="s">
        <v>1561</v>
      </c>
      <c r="D187" s="300"/>
      <c r="E187" s="300"/>
      <c r="F187" s="322" t="s">
        <v>1486</v>
      </c>
      <c r="G187" s="300"/>
      <c r="H187" s="300" t="s">
        <v>1562</v>
      </c>
      <c r="I187" s="300" t="s">
        <v>1560</v>
      </c>
      <c r="J187" s="300"/>
      <c r="K187" s="344"/>
    </row>
    <row r="188" spans="2:11" s="1" customFormat="1" ht="15" customHeight="1">
      <c r="B188" s="323"/>
      <c r="C188" s="300" t="s">
        <v>1563</v>
      </c>
      <c r="D188" s="300"/>
      <c r="E188" s="300"/>
      <c r="F188" s="322" t="s">
        <v>1486</v>
      </c>
      <c r="G188" s="300"/>
      <c r="H188" s="300" t="s">
        <v>1564</v>
      </c>
      <c r="I188" s="300" t="s">
        <v>1560</v>
      </c>
      <c r="J188" s="300"/>
      <c r="K188" s="344"/>
    </row>
    <row r="189" spans="2:11" s="1" customFormat="1" ht="15" customHeight="1">
      <c r="B189" s="323"/>
      <c r="C189" s="356" t="s">
        <v>1565</v>
      </c>
      <c r="D189" s="300"/>
      <c r="E189" s="300"/>
      <c r="F189" s="322" t="s">
        <v>1486</v>
      </c>
      <c r="G189" s="300"/>
      <c r="H189" s="300" t="s">
        <v>1566</v>
      </c>
      <c r="I189" s="300" t="s">
        <v>1567</v>
      </c>
      <c r="J189" s="357" t="s">
        <v>1568</v>
      </c>
      <c r="K189" s="344"/>
    </row>
    <row r="190" spans="2:11" s="1" customFormat="1" ht="15" customHeight="1">
      <c r="B190" s="323"/>
      <c r="C190" s="307" t="s">
        <v>49</v>
      </c>
      <c r="D190" s="300"/>
      <c r="E190" s="300"/>
      <c r="F190" s="322" t="s">
        <v>1480</v>
      </c>
      <c r="G190" s="300"/>
      <c r="H190" s="297" t="s">
        <v>1569</v>
      </c>
      <c r="I190" s="300" t="s">
        <v>1570</v>
      </c>
      <c r="J190" s="300"/>
      <c r="K190" s="344"/>
    </row>
    <row r="191" spans="2:11" s="1" customFormat="1" ht="15" customHeight="1">
      <c r="B191" s="323"/>
      <c r="C191" s="307" t="s">
        <v>1571</v>
      </c>
      <c r="D191" s="300"/>
      <c r="E191" s="300"/>
      <c r="F191" s="322" t="s">
        <v>1480</v>
      </c>
      <c r="G191" s="300"/>
      <c r="H191" s="300" t="s">
        <v>1572</v>
      </c>
      <c r="I191" s="300" t="s">
        <v>1514</v>
      </c>
      <c r="J191" s="300"/>
      <c r="K191" s="344"/>
    </row>
    <row r="192" spans="2:11" s="1" customFormat="1" ht="15" customHeight="1">
      <c r="B192" s="323"/>
      <c r="C192" s="307" t="s">
        <v>1573</v>
      </c>
      <c r="D192" s="300"/>
      <c r="E192" s="300"/>
      <c r="F192" s="322" t="s">
        <v>1480</v>
      </c>
      <c r="G192" s="300"/>
      <c r="H192" s="300" t="s">
        <v>1574</v>
      </c>
      <c r="I192" s="300" t="s">
        <v>1514</v>
      </c>
      <c r="J192" s="300"/>
      <c r="K192" s="344"/>
    </row>
    <row r="193" spans="2:11" s="1" customFormat="1" ht="15" customHeight="1">
      <c r="B193" s="323"/>
      <c r="C193" s="307" t="s">
        <v>1575</v>
      </c>
      <c r="D193" s="300"/>
      <c r="E193" s="300"/>
      <c r="F193" s="322" t="s">
        <v>1486</v>
      </c>
      <c r="G193" s="300"/>
      <c r="H193" s="300" t="s">
        <v>1576</v>
      </c>
      <c r="I193" s="300" t="s">
        <v>1514</v>
      </c>
      <c r="J193" s="300"/>
      <c r="K193" s="344"/>
    </row>
    <row r="194" spans="2:11" s="1" customFormat="1" ht="15" customHeight="1">
      <c r="B194" s="350"/>
      <c r="C194" s="358"/>
      <c r="D194" s="332"/>
      <c r="E194" s="332"/>
      <c r="F194" s="332"/>
      <c r="G194" s="332"/>
      <c r="H194" s="332"/>
      <c r="I194" s="332"/>
      <c r="J194" s="332"/>
      <c r="K194" s="351"/>
    </row>
    <row r="195" spans="2:11" s="1" customFormat="1" ht="18.75" customHeight="1">
      <c r="B195" s="297"/>
      <c r="C195" s="300"/>
      <c r="D195" s="300"/>
      <c r="E195" s="300"/>
      <c r="F195" s="322"/>
      <c r="G195" s="300"/>
      <c r="H195" s="300"/>
      <c r="I195" s="300"/>
      <c r="J195" s="300"/>
      <c r="K195" s="297"/>
    </row>
    <row r="196" spans="2:11" s="1" customFormat="1" ht="18.75" customHeight="1">
      <c r="B196" s="297"/>
      <c r="C196" s="300"/>
      <c r="D196" s="300"/>
      <c r="E196" s="300"/>
      <c r="F196" s="322"/>
      <c r="G196" s="300"/>
      <c r="H196" s="300"/>
      <c r="I196" s="300"/>
      <c r="J196" s="300"/>
      <c r="K196" s="297"/>
    </row>
    <row r="197" spans="2:11" s="1" customFormat="1" ht="18.75" customHeight="1">
      <c r="B197" s="308"/>
      <c r="C197" s="308"/>
      <c r="D197" s="308"/>
      <c r="E197" s="308"/>
      <c r="F197" s="308"/>
      <c r="G197" s="308"/>
      <c r="H197" s="308"/>
      <c r="I197" s="308"/>
      <c r="J197" s="308"/>
      <c r="K197" s="308"/>
    </row>
    <row r="198" spans="2:11" s="1" customFormat="1" ht="13.5">
      <c r="B198" s="287"/>
      <c r="C198" s="288"/>
      <c r="D198" s="288"/>
      <c r="E198" s="288"/>
      <c r="F198" s="288"/>
      <c r="G198" s="288"/>
      <c r="H198" s="288"/>
      <c r="I198" s="288"/>
      <c r="J198" s="288"/>
      <c r="K198" s="289"/>
    </row>
    <row r="199" spans="2:11" s="1" customFormat="1" ht="21">
      <c r="B199" s="290"/>
      <c r="C199" s="291" t="s">
        <v>1577</v>
      </c>
      <c r="D199" s="291"/>
      <c r="E199" s="291"/>
      <c r="F199" s="291"/>
      <c r="G199" s="291"/>
      <c r="H199" s="291"/>
      <c r="I199" s="291"/>
      <c r="J199" s="291"/>
      <c r="K199" s="292"/>
    </row>
    <row r="200" spans="2:11" s="1" customFormat="1" ht="25.5" customHeight="1">
      <c r="B200" s="290"/>
      <c r="C200" s="359" t="s">
        <v>1578</v>
      </c>
      <c r="D200" s="359"/>
      <c r="E200" s="359"/>
      <c r="F200" s="359" t="s">
        <v>1579</v>
      </c>
      <c r="G200" s="360"/>
      <c r="H200" s="359" t="s">
        <v>1580</v>
      </c>
      <c r="I200" s="359"/>
      <c r="J200" s="359"/>
      <c r="K200" s="292"/>
    </row>
    <row r="201" spans="2:11" s="1" customFormat="1" ht="5.25" customHeight="1">
      <c r="B201" s="323"/>
      <c r="C201" s="320"/>
      <c r="D201" s="320"/>
      <c r="E201" s="320"/>
      <c r="F201" s="320"/>
      <c r="G201" s="300"/>
      <c r="H201" s="320"/>
      <c r="I201" s="320"/>
      <c r="J201" s="320"/>
      <c r="K201" s="344"/>
    </row>
    <row r="202" spans="2:11" s="1" customFormat="1" ht="15" customHeight="1">
      <c r="B202" s="323"/>
      <c r="C202" s="300" t="s">
        <v>1570</v>
      </c>
      <c r="D202" s="300"/>
      <c r="E202" s="300"/>
      <c r="F202" s="322" t="s">
        <v>50</v>
      </c>
      <c r="G202" s="300"/>
      <c r="H202" s="300" t="s">
        <v>1581</v>
      </c>
      <c r="I202" s="300"/>
      <c r="J202" s="300"/>
      <c r="K202" s="344"/>
    </row>
    <row r="203" spans="2:11" s="1" customFormat="1" ht="15" customHeight="1">
      <c r="B203" s="323"/>
      <c r="C203" s="329"/>
      <c r="D203" s="300"/>
      <c r="E203" s="300"/>
      <c r="F203" s="322" t="s">
        <v>51</v>
      </c>
      <c r="G203" s="300"/>
      <c r="H203" s="300" t="s">
        <v>1582</v>
      </c>
      <c r="I203" s="300"/>
      <c r="J203" s="300"/>
      <c r="K203" s="344"/>
    </row>
    <row r="204" spans="2:11" s="1" customFormat="1" ht="15" customHeight="1">
      <c r="B204" s="323"/>
      <c r="C204" s="329"/>
      <c r="D204" s="300"/>
      <c r="E204" s="300"/>
      <c r="F204" s="322" t="s">
        <v>54</v>
      </c>
      <c r="G204" s="300"/>
      <c r="H204" s="300" t="s">
        <v>1583</v>
      </c>
      <c r="I204" s="300"/>
      <c r="J204" s="300"/>
      <c r="K204" s="344"/>
    </row>
    <row r="205" spans="2:11" s="1" customFormat="1" ht="15" customHeight="1">
      <c r="B205" s="323"/>
      <c r="C205" s="300"/>
      <c r="D205" s="300"/>
      <c r="E205" s="300"/>
      <c r="F205" s="322" t="s">
        <v>52</v>
      </c>
      <c r="G205" s="300"/>
      <c r="H205" s="300" t="s">
        <v>1584</v>
      </c>
      <c r="I205" s="300"/>
      <c r="J205" s="300"/>
      <c r="K205" s="344"/>
    </row>
    <row r="206" spans="2:11" s="1" customFormat="1" ht="15" customHeight="1">
      <c r="B206" s="323"/>
      <c r="C206" s="300"/>
      <c r="D206" s="300"/>
      <c r="E206" s="300"/>
      <c r="F206" s="322" t="s">
        <v>53</v>
      </c>
      <c r="G206" s="300"/>
      <c r="H206" s="300" t="s">
        <v>1585</v>
      </c>
      <c r="I206" s="300"/>
      <c r="J206" s="300"/>
      <c r="K206" s="344"/>
    </row>
    <row r="207" spans="2:11" s="1" customFormat="1" ht="15" customHeight="1">
      <c r="B207" s="323"/>
      <c r="C207" s="300"/>
      <c r="D207" s="300"/>
      <c r="E207" s="300"/>
      <c r="F207" s="322"/>
      <c r="G207" s="300"/>
      <c r="H207" s="300"/>
      <c r="I207" s="300"/>
      <c r="J207" s="300"/>
      <c r="K207" s="344"/>
    </row>
    <row r="208" spans="2:11" s="1" customFormat="1" ht="15" customHeight="1">
      <c r="B208" s="323"/>
      <c r="C208" s="300" t="s">
        <v>1526</v>
      </c>
      <c r="D208" s="300"/>
      <c r="E208" s="300"/>
      <c r="F208" s="322" t="s">
        <v>86</v>
      </c>
      <c r="G208" s="300"/>
      <c r="H208" s="300" t="s">
        <v>1586</v>
      </c>
      <c r="I208" s="300"/>
      <c r="J208" s="300"/>
      <c r="K208" s="344"/>
    </row>
    <row r="209" spans="2:11" s="1" customFormat="1" ht="15" customHeight="1">
      <c r="B209" s="323"/>
      <c r="C209" s="329"/>
      <c r="D209" s="300"/>
      <c r="E209" s="300"/>
      <c r="F209" s="322" t="s">
        <v>1423</v>
      </c>
      <c r="G209" s="300"/>
      <c r="H209" s="300" t="s">
        <v>1424</v>
      </c>
      <c r="I209" s="300"/>
      <c r="J209" s="300"/>
      <c r="K209" s="344"/>
    </row>
    <row r="210" spans="2:11" s="1" customFormat="1" ht="15" customHeight="1">
      <c r="B210" s="323"/>
      <c r="C210" s="300"/>
      <c r="D210" s="300"/>
      <c r="E210" s="300"/>
      <c r="F210" s="322" t="s">
        <v>1421</v>
      </c>
      <c r="G210" s="300"/>
      <c r="H210" s="300" t="s">
        <v>1587</v>
      </c>
      <c r="I210" s="300"/>
      <c r="J210" s="300"/>
      <c r="K210" s="344"/>
    </row>
    <row r="211" spans="2:11" s="1" customFormat="1" ht="15" customHeight="1">
      <c r="B211" s="361"/>
      <c r="C211" s="329"/>
      <c r="D211" s="329"/>
      <c r="E211" s="329"/>
      <c r="F211" s="322" t="s">
        <v>103</v>
      </c>
      <c r="G211" s="307"/>
      <c r="H211" s="348" t="s">
        <v>1425</v>
      </c>
      <c r="I211" s="348"/>
      <c r="J211" s="348"/>
      <c r="K211" s="362"/>
    </row>
    <row r="212" spans="2:11" s="1" customFormat="1" ht="15" customHeight="1">
      <c r="B212" s="361"/>
      <c r="C212" s="329"/>
      <c r="D212" s="329"/>
      <c r="E212" s="329"/>
      <c r="F212" s="322" t="s">
        <v>1426</v>
      </c>
      <c r="G212" s="307"/>
      <c r="H212" s="348" t="s">
        <v>1588</v>
      </c>
      <c r="I212" s="348"/>
      <c r="J212" s="348"/>
      <c r="K212" s="362"/>
    </row>
    <row r="213" spans="2:11" s="1" customFormat="1" ht="15" customHeight="1">
      <c r="B213" s="361"/>
      <c r="C213" s="329"/>
      <c r="D213" s="329"/>
      <c r="E213" s="329"/>
      <c r="F213" s="363"/>
      <c r="G213" s="307"/>
      <c r="H213" s="364"/>
      <c r="I213" s="364"/>
      <c r="J213" s="364"/>
      <c r="K213" s="362"/>
    </row>
    <row r="214" spans="2:11" s="1" customFormat="1" ht="15" customHeight="1">
      <c r="B214" s="361"/>
      <c r="C214" s="300" t="s">
        <v>1550</v>
      </c>
      <c r="D214" s="329"/>
      <c r="E214" s="329"/>
      <c r="F214" s="322">
        <v>1</v>
      </c>
      <c r="G214" s="307"/>
      <c r="H214" s="348" t="s">
        <v>1589</v>
      </c>
      <c r="I214" s="348"/>
      <c r="J214" s="348"/>
      <c r="K214" s="362"/>
    </row>
    <row r="215" spans="2:11" s="1" customFormat="1" ht="15" customHeight="1">
      <c r="B215" s="361"/>
      <c r="C215" s="329"/>
      <c r="D215" s="329"/>
      <c r="E215" s="329"/>
      <c r="F215" s="322">
        <v>2</v>
      </c>
      <c r="G215" s="307"/>
      <c r="H215" s="348" t="s">
        <v>1590</v>
      </c>
      <c r="I215" s="348"/>
      <c r="J215" s="348"/>
      <c r="K215" s="362"/>
    </row>
    <row r="216" spans="2:11" s="1" customFormat="1" ht="15" customHeight="1">
      <c r="B216" s="361"/>
      <c r="C216" s="329"/>
      <c r="D216" s="329"/>
      <c r="E216" s="329"/>
      <c r="F216" s="322">
        <v>3</v>
      </c>
      <c r="G216" s="307"/>
      <c r="H216" s="348" t="s">
        <v>1591</v>
      </c>
      <c r="I216" s="348"/>
      <c r="J216" s="348"/>
      <c r="K216" s="362"/>
    </row>
    <row r="217" spans="2:11" s="1" customFormat="1" ht="15" customHeight="1">
      <c r="B217" s="361"/>
      <c r="C217" s="329"/>
      <c r="D217" s="329"/>
      <c r="E217" s="329"/>
      <c r="F217" s="322">
        <v>4</v>
      </c>
      <c r="G217" s="307"/>
      <c r="H217" s="348" t="s">
        <v>1592</v>
      </c>
      <c r="I217" s="348"/>
      <c r="J217" s="348"/>
      <c r="K217" s="362"/>
    </row>
    <row r="218" spans="2:11" s="1" customFormat="1" ht="12.75" customHeight="1">
      <c r="B218" s="365"/>
      <c r="C218" s="366"/>
      <c r="D218" s="366"/>
      <c r="E218" s="366"/>
      <c r="F218" s="366"/>
      <c r="G218" s="366"/>
      <c r="H218" s="366"/>
      <c r="I218" s="366"/>
      <c r="J218" s="366"/>
      <c r="K218" s="36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magpieHP\vlada</dc:creator>
  <cp:keywords/>
  <dc:description/>
  <cp:lastModifiedBy>magpieHP\vlada</cp:lastModifiedBy>
  <dcterms:created xsi:type="dcterms:W3CDTF">2020-09-26T10:45:27Z</dcterms:created>
  <dcterms:modified xsi:type="dcterms:W3CDTF">2020-09-26T10:45:37Z</dcterms:modified>
  <cp:category/>
  <cp:version/>
  <cp:contentType/>
  <cp:contentStatus/>
</cp:coreProperties>
</file>