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Bourání" sheetId="2" r:id="rId2"/>
    <sheet name="001.1 - Bourání - NEZPŮSO..." sheetId="3" r:id="rId3"/>
    <sheet name="101 - Silnice II-201" sheetId="4" r:id="rId4"/>
    <sheet name="101.1 - Silnice II-201 - ..." sheetId="5" r:id="rId5"/>
    <sheet name="102 - Chodník - NEZPŮSOBI..." sheetId="6" r:id="rId6"/>
    <sheet name="103 - Úprava sjezdů" sheetId="7" r:id="rId7"/>
    <sheet name="201 - Most ev. č. 201-025" sheetId="8" r:id="rId8"/>
    <sheet name="402 - Úprava na zařízení ..." sheetId="9" r:id="rId9"/>
    <sheet name="801 - Vegetační úpravy" sheetId="10" r:id="rId10"/>
    <sheet name="901 - Provizorní objízdná..." sheetId="11" r:id="rId11"/>
    <sheet name="000 - Průvodní činnosti" sheetId="12" r:id="rId12"/>
    <sheet name="000.1 - Průvodní činnosti..." sheetId="13" r:id="rId13"/>
  </sheets>
  <definedNames>
    <definedName name="_xlnm.Print_Area" localSheetId="0">'Rekapitulace stavby'!$D$4:$AO$76,'Rekapitulace stavby'!$C$82:$AQ$107</definedName>
    <definedName name="_xlnm._FilterDatabase" localSheetId="1" hidden="1">'001 - Bourání'!$C$119:$K$240</definedName>
    <definedName name="_xlnm.Print_Area" localSheetId="1">'001 - Bourání'!$C$4:$J$76,'001 - Bourání'!$C$107:$K$240</definedName>
    <definedName name="_xlnm._FilterDatabase" localSheetId="2" hidden="1">'001.1 - Bourání - NEZPŮSO...'!$C$117:$K$131</definedName>
    <definedName name="_xlnm.Print_Area" localSheetId="2">'001.1 - Bourání - NEZPŮSO...'!$C$4:$J$76,'001.1 - Bourání - NEZPŮSO...'!$C$105:$K$131</definedName>
    <definedName name="_xlnm._FilterDatabase" localSheetId="3" hidden="1">'101 - Silnice II-201'!$C$123:$K$309</definedName>
    <definedName name="_xlnm.Print_Area" localSheetId="3">'101 - Silnice II-201'!$C$4:$J$76,'101 - Silnice II-201'!$C$111:$K$309</definedName>
    <definedName name="_xlnm._FilterDatabase" localSheetId="4" hidden="1">'101.1 - Silnice II-201 - ...'!$C$119:$K$204</definedName>
    <definedName name="_xlnm.Print_Area" localSheetId="4">'101.1 - Silnice II-201 - ...'!$C$4:$J$76,'101.1 - Silnice II-201 - ...'!$C$107:$K$204</definedName>
    <definedName name="_xlnm._FilterDatabase" localSheetId="5" hidden="1">'102 - Chodník - NEZPŮSOBI...'!$C$119:$K$183</definedName>
    <definedName name="_xlnm.Print_Area" localSheetId="5">'102 - Chodník - NEZPŮSOBI...'!$C$4:$J$76,'102 - Chodník - NEZPŮSOBI...'!$C$107:$K$183</definedName>
    <definedName name="_xlnm._FilterDatabase" localSheetId="6" hidden="1">'103 - Úprava sjezdů'!$C$120:$K$226</definedName>
    <definedName name="_xlnm.Print_Area" localSheetId="6">'103 - Úprava sjezdů'!$C$4:$J$76,'103 - Úprava sjezdů'!$C$108:$K$226</definedName>
    <definedName name="_xlnm._FilterDatabase" localSheetId="7" hidden="1">'201 - Most ev. č. 201-025'!$C$124:$K$484</definedName>
    <definedName name="_xlnm.Print_Area" localSheetId="7">'201 - Most ev. č. 201-025'!$C$4:$J$76,'201 - Most ev. č. 201-025'!$C$112:$K$484</definedName>
    <definedName name="_xlnm._FilterDatabase" localSheetId="8" hidden="1">'402 - Úprava na zařízení ...'!$C$117:$K$121</definedName>
    <definedName name="_xlnm.Print_Area" localSheetId="8">'402 - Úprava na zařízení ...'!$C$4:$J$76,'402 - Úprava na zařízení ...'!$C$105:$K$121</definedName>
    <definedName name="_xlnm._FilterDatabase" localSheetId="9" hidden="1">'801 - Vegetační úpravy'!$C$116:$K$142</definedName>
    <definedName name="_xlnm.Print_Area" localSheetId="9">'801 - Vegetační úpravy'!$C$4:$J$76,'801 - Vegetační úpravy'!$C$104:$K$142</definedName>
    <definedName name="_xlnm._FilterDatabase" localSheetId="10" hidden="1">'901 - Provizorní objízdná...'!$C$121:$K$241</definedName>
    <definedName name="_xlnm.Print_Area" localSheetId="10">'901 - Provizorní objízdná...'!$C$4:$J$76,'901 - Provizorní objízdná...'!$C$109:$K$241</definedName>
    <definedName name="_xlnm._FilterDatabase" localSheetId="11" hidden="1">'000 - Průvodní činnosti'!$C$118:$K$146</definedName>
    <definedName name="_xlnm.Print_Area" localSheetId="11">'000 - Průvodní činnosti'!$C$4:$J$76,'000 - Průvodní činnosti'!$C$106:$K$146</definedName>
    <definedName name="_xlnm._FilterDatabase" localSheetId="12" hidden="1">'000.1 - Průvodní činnosti...'!$C$116:$K$122</definedName>
    <definedName name="_xlnm.Print_Area" localSheetId="12">'000.1 - Průvodní činnosti...'!$C$4:$J$76,'000.1 - Průvodní činnosti...'!$C$104:$K$122</definedName>
    <definedName name="_xlnm.Print_Titles" localSheetId="0">'Rekapitulace stavby'!$92:$92</definedName>
    <definedName name="_xlnm.Print_Titles" localSheetId="1">'001 - Bourání'!$119:$119</definedName>
    <definedName name="_xlnm.Print_Titles" localSheetId="2">'001.1 - Bourání - NEZPŮSO...'!$117:$117</definedName>
    <definedName name="_xlnm.Print_Titles" localSheetId="3">'101 - Silnice II-201'!$123:$123</definedName>
    <definedName name="_xlnm.Print_Titles" localSheetId="4">'101.1 - Silnice II-201 - ...'!$119:$119</definedName>
    <definedName name="_xlnm.Print_Titles" localSheetId="5">'102 - Chodník - NEZPŮSOBI...'!$119:$119</definedName>
    <definedName name="_xlnm.Print_Titles" localSheetId="6">'103 - Úprava sjezdů'!$120:$120</definedName>
    <definedName name="_xlnm.Print_Titles" localSheetId="7">'201 - Most ev. č. 201-025'!$124:$124</definedName>
    <definedName name="_xlnm.Print_Titles" localSheetId="8">'402 - Úprava na zařízení ...'!$117:$117</definedName>
    <definedName name="_xlnm.Print_Titles" localSheetId="9">'801 - Vegetační úpravy'!$116:$116</definedName>
    <definedName name="_xlnm.Print_Titles" localSheetId="10">'901 - Provizorní objízdná...'!$121:$121</definedName>
    <definedName name="_xlnm.Print_Titles" localSheetId="11">'000 - Průvodní činnosti'!$118:$118</definedName>
    <definedName name="_xlnm.Print_Titles" localSheetId="12">'000.1 - Průvodní činnosti...'!$116:$116</definedName>
  </definedNames>
  <calcPr fullCalcOnLoad="1"/>
</workbook>
</file>

<file path=xl/sharedStrings.xml><?xml version="1.0" encoding="utf-8"?>
<sst xmlns="http://schemas.openxmlformats.org/spreadsheetml/2006/main" count="11919" uniqueCount="1277">
  <si>
    <t>Export Komplet</t>
  </si>
  <si>
    <t/>
  </si>
  <si>
    <t>2.0</t>
  </si>
  <si>
    <t>False</t>
  </si>
  <si>
    <t>{cff17dc9-4a7c-416f-b0d1-7a93551843c4}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</si>
  <si>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</si>
  <si>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</si>
  <si>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</si>
  <si>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</si>
  <si>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</si>
  <si>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</si>
  <si>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</si>
  <si>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</si>
  <si>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</si>
  <si>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201-025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</si>
  <si>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</si>
  <si>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</si>
  <si>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Most ev. č. 201-025 u Podšibenského mlýna</t>
  </si>
  <si>
    <t>KSO:</t>
  </si>
  <si>
    <t>CC-CZ:</t>
  </si>
  <si>
    <t>Místo:</t>
  </si>
  <si>
    <t xml:space="preserve"> </t>
  </si>
  <si>
    <t>Datum:</t>
  </si>
  <si>
    <t>4. 2. 2020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</si>
  <si>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</si>
  <si>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</si>
  <si>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</si>
  <si>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</si>
  <si>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</si>
  <si>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</si>
  <si>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</si>
  <si>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</si>
  <si>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</si>
  <si>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</si>
  <si>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</si>
  <si>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</si>
  <si>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</si>
  <si>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</si>
  <si>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</si>
  <si>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</si>
  <si>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</si>
  <si>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</si>
  <si>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</si>
  <si>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</si>
  <si>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</si>
  <si>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</si>
  <si>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</si>
  <si>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</si>
  <si>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</si>
  <si>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</si>
  <si>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</si>
  <si>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</si>
  <si>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</si>
  <si>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</si>
  <si>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</si>
  <si>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</si>
  <si>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</si>
  <si>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</si>
  <si>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</si>
  <si>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</si>
  <si>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</si>
  <si>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</si>
  <si>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</si>
  <si>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</si>
  <si>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</si>
  <si>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</si>
  <si>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</si>
  <si>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</si>
  <si>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</si>
  <si>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</si>
  <si>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</si>
  <si>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</si>
  <si>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</si>
  <si>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</si>
  <si>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</si>
  <si>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</si>
  <si>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</si>
  <si>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</si>
  <si>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</si>
  <si>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Bourání</t>
  </si>
  <si>
    <t>STA</t>
  </si>
  <si>
    <t>1</t>
  </si>
  <si>
    <t>{cada695e-121b-4b66-805a-6635bd65507e}</t>
  </si>
  <si>
    <t>2</t>
  </si>
  <si>
    <t>001.1</t>
  </si>
  <si>
    <t>Bourání - NEZPŮSOBILÉ VÝDAJE</t>
  </si>
  <si>
    <t>{992b2074-da90-4532-b2ec-c9edc96a6edd}</t>
  </si>
  <si>
    <t>101</t>
  </si>
  <si>
    <t>Silnice II-201</t>
  </si>
  <si>
    <t>{5164d8f0-34f7-46d5-8bea-932456d8370e}</t>
  </si>
  <si>
    <t>101.1</t>
  </si>
  <si>
    <t>Silnice II-201 - NEZPŮSOBILÉ VÝDAJE</t>
  </si>
  <si>
    <t>{ff4abbfc-6763-4626-b29c-22e606b97a66}</t>
  </si>
  <si>
    <t>102</t>
  </si>
  <si>
    <t>Chodník - NEZPŮSOBILÉ VÝDAJE</t>
  </si>
  <si>
    <t>{4fbe1126-ac92-4337-a718-923beb39bdcd}</t>
  </si>
  <si>
    <t>103</t>
  </si>
  <si>
    <t>Úprava sjezdů</t>
  </si>
  <si>
    <t>{be54ba51-654a-48f5-b783-74d29b638385}</t>
  </si>
  <si>
    <t>201</t>
  </si>
  <si>
    <t>Most ev. č. 201-025</t>
  </si>
  <si>
    <t>{a83772c0-07e5-4b56-a9bc-fa1c8a00bdda}</t>
  </si>
  <si>
    <t>402</t>
  </si>
  <si>
    <t>Úprava na zařízení CETIN</t>
  </si>
  <si>
    <t>{9585b276-5912-41f4-94d9-a9a0ae1383c1}</t>
  </si>
  <si>
    <t>801</t>
  </si>
  <si>
    <t>Vegetační úpravy</t>
  </si>
  <si>
    <t>{40d16cb6-8b91-4e97-86ea-ca14721b7cf6}</t>
  </si>
  <si>
    <t>901</t>
  </si>
  <si>
    <t>Provizorní objízdná komunikace</t>
  </si>
  <si>
    <t>{a9b596a0-4867-43cc-b06d-3f430fc79409}</t>
  </si>
  <si>
    <t>000</t>
  </si>
  <si>
    <t>Průvodní činnosti</t>
  </si>
  <si>
    <t>{0d21a95a-9007-41d8-9e3e-af1854294ea2}</t>
  </si>
  <si>
    <t>000.1</t>
  </si>
  <si>
    <t>Průvodní činnosti - NEZPŮSOBILÉ VÝDAJE</t>
  </si>
  <si>
    <t>{b4ce0bd0-9b9b-4fbe-ab82-fa2c65687ed3}</t>
  </si>
  <si>
    <t>KRYCÍ LIST SOUPISU PRACÍ</t>
  </si>
  <si>
    <t>Objekt:</t>
  </si>
  <si>
    <t>001 - Bourání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</si>
  <si>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</si>
  <si>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</si>
  <si>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</si>
  <si>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</si>
  <si>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</si>
  <si>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</si>
  <si>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9 - Ostatní konstrukce a práce, bourání</t>
  </si>
  <si>
    <t>997 - Přesun sutě</t>
  </si>
  <si>
    <t>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</si>
  <si>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</si>
  <si>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</si>
  <si>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</si>
  <si>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</si>
  <si>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</si>
  <si>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</si>
  <si>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</si>
  <si>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</si>
  <si>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</si>
  <si>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</si>
  <si>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</si>
  <si>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</si>
  <si>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</si>
  <si>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</si>
  <si>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</si>
  <si>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</si>
  <si>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113107243</t>
  </si>
  <si>
    <t>Odstranění podkladu živičného tl 150 mm strojně pl přes 200 m2</t>
  </si>
  <si>
    <t>m2</t>
  </si>
  <si>
    <t>4</t>
  </si>
  <si>
    <t>P</t>
  </si>
  <si>
    <t>Poznámka k položce:
Poznámka k položce: uloženo na skládku investora</t>
  </si>
  <si>
    <t>113107245</t>
  </si>
  <si>
    <t>Odstranění podkladu živičného tl 250 mm strojně pl přes 200 m2</t>
  </si>
  <si>
    <t>3</t>
  </si>
  <si>
    <t>113154124</t>
  </si>
  <si>
    <t>Frézování živičného krytu tl  do 100 mm pruh š nad 5 m pl přes 500 m2</t>
  </si>
  <si>
    <t>6</t>
  </si>
  <si>
    <t>113202111</t>
  </si>
  <si>
    <t>Vytrhání obrub krajníků obrubníků stojatých</t>
  </si>
  <si>
    <t>m</t>
  </si>
  <si>
    <t>8</t>
  </si>
  <si>
    <t>VV</t>
  </si>
  <si>
    <t>7.24+52.66+7.79</t>
  </si>
  <si>
    <t>Součet</t>
  </si>
  <si>
    <t>5</t>
  </si>
  <si>
    <t>122351102</t>
  </si>
  <si>
    <t>Odkopávky a prokopávky nezapažené v hornině třídy těžitelnosti II, skupiny 4 objem do 50 m3 strojně</t>
  </si>
  <si>
    <t>m3</t>
  </si>
  <si>
    <t>10</t>
  </si>
  <si>
    <t>Poznámka k položce:
Poznámka k položce: odstranění stávajících nezpevněných krajnic a jiných nezpevněných ploch</t>
  </si>
  <si>
    <t>0.20*(10.41+104.53+54.77+7.16)</t>
  </si>
  <si>
    <t>131351102</t>
  </si>
  <si>
    <t>Hloubení jam nezapažených v hornině třídy těžitelnosti II, skupiny 4 objem do 50 m3 strojně</t>
  </si>
  <si>
    <t>12</t>
  </si>
  <si>
    <t>Poznámka k položce:
Poznámka k položce: odstranění nadloží klenby NK - 50% objemu</t>
  </si>
  <si>
    <t>0.50*82.995</t>
  </si>
  <si>
    <t>9</t>
  </si>
  <si>
    <t>Ostatní konstrukce a práce, bourání</t>
  </si>
  <si>
    <t>7</t>
  </si>
  <si>
    <t>961021112</t>
  </si>
  <si>
    <t>Bourání mostních základů z kamene (kamenná rovnanina )</t>
  </si>
  <si>
    <t>14</t>
  </si>
  <si>
    <t>Poznámka k položce:
Poznámka k položce: pod deskovou částí stávajícího mostu</t>
  </si>
  <si>
    <t>1.400*7.020</t>
  </si>
  <si>
    <t>962021112</t>
  </si>
  <si>
    <t>Bourání konstrukcí z kamenného zdiva</t>
  </si>
  <si>
    <t>16</t>
  </si>
  <si>
    <t>Poznámka k položce:
Poznámka k položce: opěry pod deskovou částí (50% objemu), opěry klenbové části</t>
  </si>
  <si>
    <t>0.500*102.846+2.622*7.020</t>
  </si>
  <si>
    <t>963021112</t>
  </si>
  <si>
    <t>Bourání nosné konstrukce z kamenného zdiva</t>
  </si>
  <si>
    <t>18</t>
  </si>
  <si>
    <t>Poznámka k položce:
Poznámka k položce: klenba NK</t>
  </si>
  <si>
    <t>2.351*7.020</t>
  </si>
  <si>
    <t>965022131</t>
  </si>
  <si>
    <t>Bourání kamenných podlah nebo dlažeb z lomového kamene</t>
  </si>
  <si>
    <t>20</t>
  </si>
  <si>
    <t>Poznámka k položce:
Poznámka k položce: stávající zpevnění koryta pod mostem</t>
  </si>
  <si>
    <t>52.890</t>
  </si>
  <si>
    <t>11</t>
  </si>
  <si>
    <t>966005211</t>
  </si>
  <si>
    <t>Rozebrání a odstranění mostního zábradlí se sloupky osazenými do říms</t>
  </si>
  <si>
    <t>22</t>
  </si>
  <si>
    <t>Poznámka k položce:
Poznámka k položce: 35 kg/mb, vč. odvozu do 3 km a uložení dle požadavků investora</t>
  </si>
  <si>
    <t>10.09+7.95</t>
  </si>
  <si>
    <t>966006132</t>
  </si>
  <si>
    <t>Odstranění značek dopravních nebo orientačních se sloupky s betonovými patkami</t>
  </si>
  <si>
    <t>kus</t>
  </si>
  <si>
    <t>24</t>
  </si>
  <si>
    <t>Poznámka k položce:
Poznámka k položce: 2x(ev. číslo+A6a+B13+3xB20a+B21a+B26+E5)+P7+P8, (vč. odvozu do depozitu investora - 3 km)</t>
  </si>
  <si>
    <t>13</t>
  </si>
  <si>
    <t>981511113</t>
  </si>
  <si>
    <t>Demolice konstrukcí z betonu prostého</t>
  </si>
  <si>
    <t>26</t>
  </si>
  <si>
    <t>Poznámka k položce:
Poznámka k položce: zpevněná plocha, základy pod deskovou částí stávajícího mostu, 50% objemu stávajících opěr pod deskovou částí mostu, obetonování opěr, 50% objemu nadloží klenby, lože obrubníků</t>
  </si>
  <si>
    <t>0.300*57.370+1.400*4.180+0.500*102.846+2.622*7.020+0.50*82.995+0.13*67.690</t>
  </si>
  <si>
    <t>981511114</t>
  </si>
  <si>
    <t>Demolice konstrukcí objektů z betonu železového</t>
  </si>
  <si>
    <t>28</t>
  </si>
  <si>
    <t>Poznámka k položce:
Poznámka k položce: nosná kce deskové části stáv. mostu z železobetonu, římsy, skruž v korytě</t>
  </si>
  <si>
    <t>1,463*5,500+8.420+3.512+0.542</t>
  </si>
  <si>
    <t>997</t>
  </si>
  <si>
    <t>Přesun sutě</t>
  </si>
  <si>
    <t>997006512.1</t>
  </si>
  <si>
    <t>Vodorovné doprava suti s naložením a složením na skládku do 1 km</t>
  </si>
  <si>
    <t>t</t>
  </si>
  <si>
    <t>30</t>
  </si>
  <si>
    <t>Poznámka k položce:
Poznámka k položce: prostý beton (zpevněná plocha, základy pod deskovou částí stávajícího mostu, 50% objemu stávajících opěr pod deskovou částí mostu, obetonování opěr, 50% objemu nadloží klenby), obrubníky vč. lože</t>
  </si>
  <si>
    <t>2.3*(134.390+67.69*0.035+8.80)</t>
  </si>
  <si>
    <t>997006512.2</t>
  </si>
  <si>
    <t>32</t>
  </si>
  <si>
    <t>Poznámka k položce:
Poznámka k položce: odbouraná živice, odvoz na skládku</t>
  </si>
  <si>
    <t>2.0*(0.15*1159.50+0.25*105.86)</t>
  </si>
  <si>
    <t>17</t>
  </si>
  <si>
    <t>997006512.3</t>
  </si>
  <si>
    <t>34</t>
  </si>
  <si>
    <t>Poznámka k položce:
Poznámka k položce: frézovaná živice, odvoz na skládku SÚSPK (stř. Kralovice)</t>
  </si>
  <si>
    <t>2.0*0.10*1159.49</t>
  </si>
  <si>
    <t>997006512.4</t>
  </si>
  <si>
    <t>36</t>
  </si>
  <si>
    <t>Poznámka k položce:
Poznámka k položce: bourané kamenné konstrukce (základy, opěry (50% objemu deskové části, klenbová část), klenba stávajícího mostu, dlažba v korytě), odvoz na skládku</t>
  </si>
  <si>
    <t>2.3*(9,828+69,829+16,504+15,867)</t>
  </si>
  <si>
    <t>19</t>
  </si>
  <si>
    <t>997006512.5</t>
  </si>
  <si>
    <t>38</t>
  </si>
  <si>
    <t>Poznámka k položce:
Poznámka k položce: železobeton (nk deskové části, římsy, skruž)</t>
  </si>
  <si>
    <t>2.5*20,521</t>
  </si>
  <si>
    <t>997006512.6</t>
  </si>
  <si>
    <t>40</t>
  </si>
  <si>
    <t>Poznámka k položce:
Poznámka k položce: zemina, kamenivo (nadloží klenby NK, stávající krajnice)</t>
  </si>
  <si>
    <t>2.0*(41.498+35.374)</t>
  </si>
  <si>
    <t>997006519.1</t>
  </si>
  <si>
    <t>Příplatek k vodorovnému přemístění suti na skládku ZKD 1 km přes 1 km</t>
  </si>
  <si>
    <t>42</t>
  </si>
  <si>
    <t>Poznámka k položce:
Poznámka k položce: prostý beton (zpevněná plocha, základy pod deskovou částí stávajícího mostu, 50% objemu stávajících opěr pod deskovou částí mostu, obetonování opěr, 50% objemu nadloží klenby), obrubníky vč. lože; celková vzdálenost na skládku 21 km</t>
  </si>
  <si>
    <t>20*334,786</t>
  </si>
  <si>
    <t>997006519.2</t>
  </si>
  <si>
    <t>44</t>
  </si>
  <si>
    <t>Poznámka k položce:
Poznámka k položce: odbouraná živice, celková vzdálenost na skládku 21 km</t>
  </si>
  <si>
    <t>20*400,78</t>
  </si>
  <si>
    <t>23</t>
  </si>
  <si>
    <t>997006519.3</t>
  </si>
  <si>
    <t>46</t>
  </si>
  <si>
    <t>Poznámka k položce:
Poznámka k položce: frézovaná živice, celková vzdálenost na skládku SÚSPK (stř. Kralovice) 3 km</t>
  </si>
  <si>
    <t>2*231.898</t>
  </si>
  <si>
    <t>997006519.4</t>
  </si>
  <si>
    <t>48</t>
  </si>
  <si>
    <t>Poznámka k položce:
Poznámka k položce: bourané kamenné zdivo a dlažba, celková vzdálenost na skládku 21 km</t>
  </si>
  <si>
    <t>20*257,664</t>
  </si>
  <si>
    <t>25</t>
  </si>
  <si>
    <t>997006519.5</t>
  </si>
  <si>
    <t>50</t>
  </si>
  <si>
    <t>Poznámka k položce:
Poznámka k položce: železobeton (nk deskové části, římsy, skruž), celková vzdálenost na skládku 21 km</t>
  </si>
  <si>
    <t>20*51,303</t>
  </si>
  <si>
    <t>997006519.6</t>
  </si>
  <si>
    <t>52</t>
  </si>
  <si>
    <t>Poznámka k položce:
Poznámka k položce: zemina, kamenivo (nadloží klenby NK, stávající krajnice), celková vzdálenost na skládku 21 km</t>
  </si>
  <si>
    <t>20*153,744</t>
  </si>
  <si>
    <t>27</t>
  </si>
  <si>
    <t>997221625</t>
  </si>
  <si>
    <t>Poplatek za uložení na skládce (skládkovné) stavebního odpadu železobetonového kód odpadu 17 01 01</t>
  </si>
  <si>
    <t>54</t>
  </si>
  <si>
    <t>Poznámka k položce:
Poznámka k položce: vybouraný železobeton (nosná konstrukce deskové části, římsy, skruž)</t>
  </si>
  <si>
    <t>997221615</t>
  </si>
  <si>
    <t>Poplatek za uložení na skládce (skládkovné) stavebního odpadu betonového kód odpadu 17 01 01</t>
  </si>
  <si>
    <t>56</t>
  </si>
  <si>
    <t>Poznámka k položce:
Poznámka k položce: zpevněná plocha, základy pod deskovou částí stávajícího mostu, 50% objemu stávajících opěr pod deskovou částí mostu, obetonování opěr, 50% objemu nadloží klenby</t>
  </si>
  <si>
    <t>2.3*134.390</t>
  </si>
  <si>
    <t>997013873</t>
  </si>
  <si>
    <t>Poplatek za uložení stavebního odpadu na recyklační skládce (skládkovné) zeminy a kamení zatříděného do Katalogu odpadů pod kódem 17 05 04</t>
  </si>
  <si>
    <t>58</t>
  </si>
  <si>
    <t>Poznámka k položce:
Poznámka k položce: 50% objemu nadloží klenby NK, stávající krajnice</t>
  </si>
  <si>
    <t>31</t>
  </si>
  <si>
    <t>60</t>
  </si>
  <si>
    <t>Poznámka k položce:
Poznámka k položce: kamenné základy, opěry, klenba a odláždění</t>
  </si>
  <si>
    <t>998001123</t>
  </si>
  <si>
    <t>Přesun hmot pro demolice objektů v do 21 m</t>
  </si>
  <si>
    <t>62</t>
  </si>
  <si>
    <t>711</t>
  </si>
  <si>
    <t>Izolace proti vodě, vlhkosti a plynům</t>
  </si>
  <si>
    <t>33</t>
  </si>
  <si>
    <t>711131811</t>
  </si>
  <si>
    <t>Odstranění izolace proti zemní vlhkosti vodorovné</t>
  </si>
  <si>
    <t>64</t>
  </si>
  <si>
    <t>Poznámka k položce:
Poznámka k položce: odstranění izolace tl. 5 mm, vč. odvozu 21 km a uložení na skládce a skládkovného</t>
  </si>
  <si>
    <t>7.660*5.010</t>
  </si>
  <si>
    <t>001.1 - Bourání - NEZPŮSOBILÉ VÝDAJE</t>
  </si>
  <si>
    <t>Frézování živičného krytu tl 100 mm pruh š 1 m pl do 500 m2</t>
  </si>
  <si>
    <t>487,02</t>
  </si>
  <si>
    <t>2.0*0.10*487.02</t>
  </si>
  <si>
    <t>2*97.404</t>
  </si>
  <si>
    <t>101 - Silnice II-201</t>
  </si>
  <si>
    <t>2 - Zakládání</t>
  </si>
  <si>
    <t>3 - Svislé a kompletní konstrukce</t>
  </si>
  <si>
    <t>4 - Vodorovné konstrukce</t>
  </si>
  <si>
    <t>5 - Komunikace pozemní</t>
  </si>
  <si>
    <t>8 - Trubní vedení</t>
  </si>
  <si>
    <t>113107224</t>
  </si>
  <si>
    <t>Odstranění podkladu pl přes 200 m2 z kameniva drceného tl 400 mm</t>
  </si>
  <si>
    <t>Poznámka k položce:
Poznámka k položce: odstranění podkladu konstrukce vozovky v průměrné tloušťce 340 mm</t>
  </si>
  <si>
    <t>467.71+601.21</t>
  </si>
  <si>
    <t>131251102</t>
  </si>
  <si>
    <t>Hloubení jam nezapažených v hornině třídy těžitelnosti I, skupiny 3 objem do 50 m3 strojně</t>
  </si>
  <si>
    <t>Poznámka k položce:
Poznámka k položce: provedení svahových stupňů na podloží silničního tělesa a výkop prostoru pro výměnu podloží</t>
  </si>
  <si>
    <t>13.700+111.690+50.000+42.900+36.200+30.000+20.300</t>
  </si>
  <si>
    <t>132251101</t>
  </si>
  <si>
    <t>Hloubení rýh nezapažených  š do 800 mm v hornině třídy těžitelnosti I, skupiny 3 objem do 20 m3 strojně</t>
  </si>
  <si>
    <t>Poznámka k položce:
Poznámka k položce: výkopy rýhy pro obrubníky</t>
  </si>
  <si>
    <t>106.20*0.12</t>
  </si>
  <si>
    <t>132251101.1</t>
  </si>
  <si>
    <t>Poznámka k položce:
Poznámka k položce: výkopy rýhy pro drenáž</t>
  </si>
  <si>
    <t>62.000*0.300</t>
  </si>
  <si>
    <t>132251101.2</t>
  </si>
  <si>
    <t>Poznámka k položce:
Poznámka k položce: výkopy rýhy pro uliční vpusť a přípojku</t>
  </si>
  <si>
    <t>0.91*(8.25+2.00)</t>
  </si>
  <si>
    <t>162351104</t>
  </si>
  <si>
    <t>Vodorovné přemístění do 1000 m výkopku/sypaniny z horniny třídy těžitelnosti I, skupiny 1 až 3</t>
  </si>
  <si>
    <t>Poznámka k položce:
Poznámka k položce: odvoz zeminy na skládku</t>
  </si>
  <si>
    <t>304.790+12.744+18.600+0.91*10.250</t>
  </si>
  <si>
    <t>162751119</t>
  </si>
  <si>
    <t>Příplatek k vodorovnému přemístění výkopku/sypaniny z horniny třídy těžitelnosti I, skupiny 1 až 3 ZKD 1000 m přes 10000 m</t>
  </si>
  <si>
    <t>Poznámka k položce:
Poznámka k položce: odvoz zeminy na skládku, odvozová vzdálenost 21 km</t>
  </si>
  <si>
    <t>20*(304.790+12.744+18.600+0.91*10.250)</t>
  </si>
  <si>
    <t>171201231</t>
  </si>
  <si>
    <t>Poplatek za uložení zeminy a kamení na recyklační skládce (skládkovné) kód odpadu 17 05 04</t>
  </si>
  <si>
    <t>Poznámka k položce:
Poznámka k položce: zemina z provedení svahových stupňů na podloží silničního tělesa, výkopu prostoru pro výměnu podloží, výkopu pro drenáž, obrubníky, uliční vpusť a přípojku</t>
  </si>
  <si>
    <t>2.0*(304.790+12.744+18.600+0.91*10.250)</t>
  </si>
  <si>
    <t>174101101</t>
  </si>
  <si>
    <t>Zásyp jam, šachet rýh nebo kolem objektů sypaninou vč. zk. zhutnění</t>
  </si>
  <si>
    <t>Poznámka k položce:
Poznámka k položce: zásyp kolem uliční vpusti, přípojky uliční vpusti, vč. dovozu do 10000 m</t>
  </si>
  <si>
    <t>0.91*(1.219+8.056)</t>
  </si>
  <si>
    <t>M</t>
  </si>
  <si>
    <t>5812.R1</t>
  </si>
  <si>
    <t>zemina vhodná do násypových těles</t>
  </si>
  <si>
    <t>2.0*8.440</t>
  </si>
  <si>
    <t>174101109</t>
  </si>
  <si>
    <t>Dosypání násypového tělesa z nakupovaných materiálů</t>
  </si>
  <si>
    <t>Poznámka k položce:
Poznámka k položce: dosypání svahů silničního tělesa vč. hutnění, použita nakupovaná zemina ze zemníku, vč. dovozu do 10000m</t>
  </si>
  <si>
    <t>5812.R2</t>
  </si>
  <si>
    <t>zemina ze zemníku</t>
  </si>
  <si>
    <t>144.577+170.70+113.50+81.20+71.00+28.00+25.245</t>
  </si>
  <si>
    <t>181951102</t>
  </si>
  <si>
    <t>Svahování násypů</t>
  </si>
  <si>
    <t>837.892+84.224+177.215+258.158+229.710+44.887</t>
  </si>
  <si>
    <t>181951102.1</t>
  </si>
  <si>
    <t>Úprava pláně v hornině tř. 1 až 4 se zhutněním</t>
  </si>
  <si>
    <t>Poznámka k položce:
Poznámka k položce: zemní pláň</t>
  </si>
  <si>
    <t>55.500+112.100+116.300+170.100+146.200+116.902+49.368+101.200+102.300+107.500+97.600+95.200+121.500</t>
  </si>
  <si>
    <t>Zakládání</t>
  </si>
  <si>
    <t>212312111</t>
  </si>
  <si>
    <t>Lože pro trativody z betonu prostého</t>
  </si>
  <si>
    <t>Poznámka k položce:
Poznámka k položce: bet. podklad pod drenáž C12/15</t>
  </si>
  <si>
    <t>62.000*0.04</t>
  </si>
  <si>
    <t>212752213</t>
  </si>
  <si>
    <t>Trativod z drenážních trubek plastových flexibilních D do 160 mm včetně lože otevřený výkop</t>
  </si>
  <si>
    <t>Poznámka k položce:
Poznámka k položce: trativod DN150 - odvodnění zemní pláně, vč. obsypu ŠP fr. 0/32 (16,12 m3)</t>
  </si>
  <si>
    <t>4.50+11.50+20.50+21.50+4.00</t>
  </si>
  <si>
    <t>Svislé a kompletní konstrukce</t>
  </si>
  <si>
    <t>311261111</t>
  </si>
  <si>
    <t>Osazování bloků nadzákl.zdí,objem bloku do 0,10 m3</t>
  </si>
  <si>
    <t>Poznámka k položce:
Poznámka k položce: zárubní zídka z palisády, včetně lože z betonu (1,70 m3)</t>
  </si>
  <si>
    <t>59228414</t>
  </si>
  <si>
    <t>palisáda tyčová půlkulatá betonová přírodní 17,5X20X100 cm</t>
  </si>
  <si>
    <t>ks</t>
  </si>
  <si>
    <t>Vodorovné konstrukce</t>
  </si>
  <si>
    <t>451315134</t>
  </si>
  <si>
    <t>Podkladní nebo výplňová vrstva z betonu C 12/15 tl do 200 mm</t>
  </si>
  <si>
    <t>Poznámka k položce:
Poznámka k položce: podkladní beton pod uliční vpustí</t>
  </si>
  <si>
    <t>Komunikace pozemní</t>
  </si>
  <si>
    <t>458501112.1</t>
  </si>
  <si>
    <t>Podklad z kameniva hrubého drceného vel. 63-250 mm</t>
  </si>
  <si>
    <t>Poznámka k položce:
Poznámka k položce: výměna podloží násypu, vč. nákupu a dovozu - fakturováno dle skutečnosti se souhlasem TDI</t>
  </si>
  <si>
    <t>580.415*0.150</t>
  </si>
  <si>
    <t>458501112.2</t>
  </si>
  <si>
    <t>Podklad z kameniva hrubého drceného vel. 0-63 mm</t>
  </si>
  <si>
    <t>Poznámka k položce:
Poznámka k položce: výměna podloží násypu - horní vrstva, vč. nákupu a dovozu - fakturováno dle skutečnosti se souhlasem TDI</t>
  </si>
  <si>
    <t>134.649+75.300+46.700+30.900+20.500+7.700</t>
  </si>
  <si>
    <t>458501112.3</t>
  </si>
  <si>
    <t>Podklad ze štěrkodrtě ŠD</t>
  </si>
  <si>
    <t>Poznámka k položce:
Poznámka k položce: vrtsva ŠDA mimo most</t>
  </si>
  <si>
    <t>26.300+27.400+45.300+38.100+27.923+9.384+25.800+28.200+24.900+23.700+22.600+28.890+10.400+13.000+19.500</t>
  </si>
  <si>
    <t>564962111</t>
  </si>
  <si>
    <t>Podklad z mechanicky zpevněného kameniva MZK tl 200 mm</t>
  </si>
  <si>
    <t>502.39+615.24</t>
  </si>
  <si>
    <t>565166121</t>
  </si>
  <si>
    <t>Asfaltový beton vrstva podkladní ACP 22+ (obalované kamenivo OKH) tl 80 mm š přes 3 m - modifik.asfalt</t>
  </si>
  <si>
    <t>Poznámka k položce:
Poznámka k položce: podkladní vrtsva ACP 22+ mimo most</t>
  </si>
  <si>
    <t>469.45+576.11</t>
  </si>
  <si>
    <t>569851111</t>
  </si>
  <si>
    <t>Zpevnění krajnic ze štěrkodrti</t>
  </si>
  <si>
    <t>Poznámka k položce:
Poznámka k položce: navé krajnice š. 50 cm a 150 cm (tl. 15 cm ) ŠD 0-32, vč. dovozu</t>
  </si>
  <si>
    <t>22.85+46.93+54.61+11.28</t>
  </si>
  <si>
    <t>Poznámka k položce:
Poznámka k položce: zapravení plochy za obrubami, š. 50 a 75 cm ŠD 0-32, vč. dovozu</t>
  </si>
  <si>
    <t>569903311</t>
  </si>
  <si>
    <t>Zřízení zemních krajnic se zhutněním</t>
  </si>
  <si>
    <t>Poznámka k položce:
Poznámka k položce: zhutněná zemní krajnice ,vč.pořízení a dovozu</t>
  </si>
  <si>
    <t>0.300+0.900+1.200+0.700+1.600+4.500+2.000+3.227+1.000+3.100+2.600+0.200+0.200+0.810</t>
  </si>
  <si>
    <t>573111112</t>
  </si>
  <si>
    <t>Postřik živičný infiltrační s posypem z asfaltu množství 1,00 kg/m2</t>
  </si>
  <si>
    <t>Poznámka k položce:
Poznámka k položce: pod ACP 22+, vozovka mimo most</t>
  </si>
  <si>
    <t>29</t>
  </si>
  <si>
    <t>573211109</t>
  </si>
  <si>
    <t>Postřik živičný spojovací z asfaltu v množství 0,50 kg/m2</t>
  </si>
  <si>
    <t>Poznámka k položce:
Poznámka k položce: spojovací postřik mimo most pod ACO 11+ a ACL 16+</t>
  </si>
  <si>
    <t>487.593+551.92+427.788+576.11</t>
  </si>
  <si>
    <t>577134141</t>
  </si>
  <si>
    <t>Asfaltový beton vrstva obrusná ACO 11+ (ABS) tř. I tl 40 mm š přes 3 m z modifikovaného asfaltu</t>
  </si>
  <si>
    <t>Poznámka k položce:
Poznámka k položce: obrusná vrstva ACO 11+ v celém úseku úpravy komunikace mimo most</t>
  </si>
  <si>
    <t>432.118+532.717</t>
  </si>
  <si>
    <t>577145112</t>
  </si>
  <si>
    <t>Asfaltový beton vrstva ložní ACL 16+ (ABH) tl 50 mm š nad 5 m</t>
  </si>
  <si>
    <t>Poznámka k položce:
Poznámka k položce: ložná vrstva ACL 16+ v celém úseku úpravy komunikace mimo most</t>
  </si>
  <si>
    <t>448.02+551.92</t>
  </si>
  <si>
    <t>594511111</t>
  </si>
  <si>
    <t>Dlažba z lomového kamene s provedením lože z betonu</t>
  </si>
  <si>
    <t>Poznámka k položce:
Poznámka k položce: Odláždění vyústění z uliční vpusti z kamene (min. 25 kg) s jednou hrubě opracovanou lícní stranou, tl. kamene 200 mm, do betonového lože, vč. betonu a vyspárování, celková tl. min. 300 mm</t>
  </si>
  <si>
    <t>0.91*1.920</t>
  </si>
  <si>
    <t>583806500</t>
  </si>
  <si>
    <t>kámen lomový neupravený třída I tříděný žula,rula</t>
  </si>
  <si>
    <t>66</t>
  </si>
  <si>
    <t>1.747*0.2*2.5</t>
  </si>
  <si>
    <t>Trubní vedení</t>
  </si>
  <si>
    <t>877315241</t>
  </si>
  <si>
    <t>Montáž potrubí z trub plastových hrdlových s integrovaným těsněním DN 150</t>
  </si>
  <si>
    <t>68</t>
  </si>
  <si>
    <t>Poznámka k položce:
Poznámka k položce: přípojka uliční vpusti</t>
  </si>
  <si>
    <t>35</t>
  </si>
  <si>
    <t>577134141.1</t>
  </si>
  <si>
    <t>trouba plastová DN150</t>
  </si>
  <si>
    <t>70</t>
  </si>
  <si>
    <t>895941111</t>
  </si>
  <si>
    <t>Zřízení vpusti uliční z dílců typ UV - 50 normální</t>
  </si>
  <si>
    <t>72</t>
  </si>
  <si>
    <t>Poznámka k položce:
Poznámka k položce: uliční vpusť komplet DN600, mříž litina 500/500</t>
  </si>
  <si>
    <t>37</t>
  </si>
  <si>
    <t>59223823</t>
  </si>
  <si>
    <t>Dno vpusti bet. TBV-Q 500/626 D 61,6x50x5 cm</t>
  </si>
  <si>
    <t>74</t>
  </si>
  <si>
    <t>59223824</t>
  </si>
  <si>
    <t>vpusť betonová uliční /skruž/ 59x50x5 cm</t>
  </si>
  <si>
    <t>76</t>
  </si>
  <si>
    <t>39</t>
  </si>
  <si>
    <t>59223820</t>
  </si>
  <si>
    <t>vpusť betonová uliční /skruž/ 29x50x5 cm</t>
  </si>
  <si>
    <t>78</t>
  </si>
  <si>
    <t>899204112</t>
  </si>
  <si>
    <t>Osazení mříží litinových včetně rámů a košů na bahno pro třídu zatížení D400, E600</t>
  </si>
  <si>
    <t>80</t>
  </si>
  <si>
    <t>41</t>
  </si>
  <si>
    <t>55242320</t>
  </si>
  <si>
    <t>mříž vtoková litinová plochá 500x500mm</t>
  </si>
  <si>
    <t>82</t>
  </si>
  <si>
    <t>911331111</t>
  </si>
  <si>
    <t>Svodidlo ocelové jednostranné zádržnosti N2 typ JSNH4/N2 se zaberaněním sloupků v rozmezí do 2 m</t>
  </si>
  <si>
    <t>84</t>
  </si>
  <si>
    <t>Poznámka k položce:
Poznámka k položce: dodávka + montáž; včetně odrazek ve svodnici (oranžová 8 ks, modrá 5 ks); na straně chodníku včetně zadního pásku</t>
  </si>
  <si>
    <t>79,50-31,28</t>
  </si>
  <si>
    <t>43</t>
  </si>
  <si>
    <t>911331412</t>
  </si>
  <si>
    <t>Náběh ocelového svodidla jednostranný délky do 12 m se zaberaněním sloupků v rozmezí do 2 m</t>
  </si>
  <si>
    <t>86</t>
  </si>
  <si>
    <t>Poznámka k položce:
Poznámka k položce: 3x dlouhý, 1x krátký; dodávka + montáž</t>
  </si>
  <si>
    <t>3*8.83+1*4.79</t>
  </si>
  <si>
    <t>912211111</t>
  </si>
  <si>
    <t>Montáž směrového sloupku silničního plastového prosté uložení bez betonového základu</t>
  </si>
  <si>
    <t>88</t>
  </si>
  <si>
    <t>Poznámka k položce:
Poznámka k položce: směrové sloupky plastové (do patek), bílé 6 ks, červené 4 ks; dodávka + montáž</t>
  </si>
  <si>
    <t>6+4</t>
  </si>
  <si>
    <t>45</t>
  </si>
  <si>
    <t>40445158</t>
  </si>
  <si>
    <t>sloupek silniční  směrový plastový 1200mm</t>
  </si>
  <si>
    <t>90</t>
  </si>
  <si>
    <t>915121111</t>
  </si>
  <si>
    <t>Vodorovné dopravní značení šířky 250 mm bílou barvou vodící čáry</t>
  </si>
  <si>
    <t>92</t>
  </si>
  <si>
    <t>Poznámka k položce:
Poznámka k položce: Poznámka k položce:, vodící čáry V4; 1. značení barva, 2. značení plast</t>
  </si>
  <si>
    <t>2*2*138.50</t>
  </si>
  <si>
    <t>47</t>
  </si>
  <si>
    <t>916131213</t>
  </si>
  <si>
    <t>Osazení silničního obrubníku betonového stojatého  do lože z betonu prostého</t>
  </si>
  <si>
    <t>94</t>
  </si>
  <si>
    <t>Poznámka k položce:
Poznámka k položce: silniční obrubník 48.70 m, přechodový obrubník 4.00 m, nájezdový obrubník 54.00 m; včetně lože z betonu (10.7 m3)</t>
  </si>
  <si>
    <t>48.7+4.0+54.0</t>
  </si>
  <si>
    <t>592174650</t>
  </si>
  <si>
    <t>obrubník betonový silniční Standard 100x15x25 cm</t>
  </si>
  <si>
    <t>96</t>
  </si>
  <si>
    <t>49</t>
  </si>
  <si>
    <t>919112219</t>
  </si>
  <si>
    <t>Řezání spár pro vytvoření komůrky š 10 mm hl 150 mm pro těsnící zálivku v živičném krytu</t>
  </si>
  <si>
    <t>98</t>
  </si>
  <si>
    <t>Poznámka k položce:
Poznámka k položce: řezaná spára v navázání nové a staré vozovky</t>
  </si>
  <si>
    <t>14.86+6.12</t>
  </si>
  <si>
    <t>919121119</t>
  </si>
  <si>
    <t>Těsnění spár zálivkou za studena pro komůrky š 10 mm hl 150 mm s těsnicím profilem</t>
  </si>
  <si>
    <t>100</t>
  </si>
  <si>
    <t>Poznámka k položce:
Poznámka k položce: asf. zálivka z modifikovaného asfaltu, těsnění pracovních spar ve vozovce, vč. předtěsnění</t>
  </si>
  <si>
    <t>51</t>
  </si>
  <si>
    <t>919726123</t>
  </si>
  <si>
    <t>Geotextilie pro ochranu, separaci a filtraci netkaná měrná hmotnost do 500 g/m2</t>
  </si>
  <si>
    <t>Poznámka k položce:
Poznámka k položce: separace materiálu výměny podloží (350 g/m2), včetně nákupu a dovozu</t>
  </si>
  <si>
    <t>322.784+344.300+227.600+153.700+104.400+48.100</t>
  </si>
  <si>
    <t>104</t>
  </si>
  <si>
    <t>Poznámka k položce:
Poznámka k položce: geotextilie kolem drenáže silniční pláně</t>
  </si>
  <si>
    <t>62.000*2.200</t>
  </si>
  <si>
    <t>53</t>
  </si>
  <si>
    <t>106</t>
  </si>
  <si>
    <t>Poznámka k položce:
Poznámka k položce: podkladové vrstvy komunikace</t>
  </si>
  <si>
    <t>2.0*0,340*1068,92</t>
  </si>
  <si>
    <t>108</t>
  </si>
  <si>
    <t>Poznámka k položce:
Poznámka k položce: podkladové vrstvy komunikace, vzdálenost skládky 21 km</t>
  </si>
  <si>
    <t>20*726.866</t>
  </si>
  <si>
    <t>55</t>
  </si>
  <si>
    <t>997221873</t>
  </si>
  <si>
    <t>110</t>
  </si>
  <si>
    <t>Poznámka k položce:
Poznámka k položce: podkladní vrtsvy komunikace</t>
  </si>
  <si>
    <t>998225111</t>
  </si>
  <si>
    <t>Přesun hmot pro pozemní komunikace s krytem z kamene, monolitickým betonovým nebo živičným</t>
  </si>
  <si>
    <t>112</t>
  </si>
  <si>
    <t>101.1 - Silnice II-201 - NEZPŮSOBILÉ VÝDAJE</t>
  </si>
  <si>
    <t>29.30*0.12</t>
  </si>
  <si>
    <t>0.09*(8.25+2.00)</t>
  </si>
  <si>
    <t>3.516+0,923</t>
  </si>
  <si>
    <t>20*4,439</t>
  </si>
  <si>
    <t>Poznámka k položce:
Poznámka k položce: zemina z výkopu pro obrubníky</t>
  </si>
  <si>
    <t>2.0*(3,516+0.09*10.250)</t>
  </si>
  <si>
    <t>181951112</t>
  </si>
  <si>
    <t>Úprava pláně v hornině třídy těžitelnosti I, skupiny 1 až 3 se zhutněním</t>
  </si>
  <si>
    <t>42,9</t>
  </si>
  <si>
    <t>13.200</t>
  </si>
  <si>
    <t>15.50</t>
  </si>
  <si>
    <t>14.00</t>
  </si>
  <si>
    <t>29.627+47.726</t>
  </si>
  <si>
    <t>Poznámka k položce:
Poznámka k položce: spojovací postřik pod ACO 11+ a ACL 16+</t>
  </si>
  <si>
    <t>487.593+506.823+14.00</t>
  </si>
  <si>
    <t>Poznámka k položce:
Poznámka k položce: obrusná vrstva ACO 11+</t>
  </si>
  <si>
    <t>472,775</t>
  </si>
  <si>
    <t>Poznámka k položce:
Poznámka k položce: ložná vrstva ACL 16+</t>
  </si>
  <si>
    <t>487.593</t>
  </si>
  <si>
    <t>Poznámka k položce:
Poznámka k položce: směrové sloupky plastové (do patek), bílé; dodávka + montáž</t>
  </si>
  <si>
    <t>3+3</t>
  </si>
  <si>
    <t>2*2*61.50</t>
  </si>
  <si>
    <t>Poznámka k položce:
Poznámka k položce: silniční obrubník 28.30 m, přechodový obrubník 1.00 m; včetně lože z betonu (2,93 m3)</t>
  </si>
  <si>
    <t>28.30+1.00</t>
  </si>
  <si>
    <t>102 - Chodník - NEZPŮSOBILÉ VÝDAJE</t>
  </si>
  <si>
    <t>113152112</t>
  </si>
  <si>
    <t>Odstranění podkladů zpevněných ploch z kameniva drceného</t>
  </si>
  <si>
    <t>4.700+13.500+3.000</t>
  </si>
  <si>
    <t>32.000*0.12</t>
  </si>
  <si>
    <t>3,84</t>
  </si>
  <si>
    <t>20*3.84</t>
  </si>
  <si>
    <t>Poznámka k položce:
Poznámka k položce: zemina z provedení  výkopu rýh pro obrubník</t>
  </si>
  <si>
    <t>2.0*3.84</t>
  </si>
  <si>
    <t>Poznámka k položce:
Poznámka k položce: dosypání svahů tělesa vč. hutnění, použita nakupovaná zemina ze zemníku, vč. dovozu do 10000m</t>
  </si>
  <si>
    <t>11.700+24.100+15.900</t>
  </si>
  <si>
    <t>79,76</t>
  </si>
  <si>
    <t>596211111</t>
  </si>
  <si>
    <t>Kladení zámkové dlažby komunikací pro pěší tl 60 mm skupiny A pl do 100 m2</t>
  </si>
  <si>
    <t>63,17+2,69</t>
  </si>
  <si>
    <t>59245018</t>
  </si>
  <si>
    <t>dlažba skladebná betonová 20x10x6 cm přírodní</t>
  </si>
  <si>
    <t>63,17</t>
  </si>
  <si>
    <t>59245006</t>
  </si>
  <si>
    <t>dlažba skladebná betonová základní pro nevidomé 20 x 10 x 6 cm barevná</t>
  </si>
  <si>
    <t>2,69</t>
  </si>
  <si>
    <t>564851113</t>
  </si>
  <si>
    <t>Podklad ze štěrkodrtě ŠD tl 170 mm</t>
  </si>
  <si>
    <t>Poznámka k položce:
Poznámka k položce: vrtsva ŠDA tl. 170 mm</t>
  </si>
  <si>
    <t>55.07+10.79</t>
  </si>
  <si>
    <t>916231112</t>
  </si>
  <si>
    <t>Osazení chodníkového obrubníku betonového ležatého do lože z betonu prostého</t>
  </si>
  <si>
    <t>Poznámka k položce:
Poznámka k položce: chodníkový obrubník š=100 mm; včetně lože z betonu (3.20 m3)</t>
  </si>
  <si>
    <t>30.00+2.00</t>
  </si>
  <si>
    <t>obrubník betonový chodníkový ABO 100/10/25 II nat 100x10x25 cm</t>
  </si>
  <si>
    <t>2.0*21,20</t>
  </si>
  <si>
    <t>20*42,40</t>
  </si>
  <si>
    <t>998223011</t>
  </si>
  <si>
    <t>Přesun hmot pro pozemní komunikace s krytem dlážděným</t>
  </si>
  <si>
    <t>103 - Úprava sjezdů</t>
  </si>
  <si>
    <t>Poznámka k položce:
Poznámka k položce: odstranění podkladu konstrukce vozovky v průměrné tloušťce 340 mm; odstranění podkladu konstrukce vozovky</t>
  </si>
  <si>
    <t>32.200+9.800+26.765+13.900+9.700</t>
  </si>
  <si>
    <t>94.50*0.12</t>
  </si>
  <si>
    <t>52.500*0.300</t>
  </si>
  <si>
    <t>11.34+15.75</t>
  </si>
  <si>
    <t>20*(11.34+15.75)</t>
  </si>
  <si>
    <t>2.0*(11.34+15.75)</t>
  </si>
  <si>
    <t>160.62+408.35+164.35</t>
  </si>
  <si>
    <t>52.500*0.04</t>
  </si>
  <si>
    <t>Poznámka k položce:
Poznámka k položce: trativod DN150 - odvodnění zemní pláně, vč. obsypu ŠP fr. 0/32 (13,65 m3)</t>
  </si>
  <si>
    <t>8.50+12.00+26.50+5.50</t>
  </si>
  <si>
    <t>564871111</t>
  </si>
  <si>
    <t>Podklad ze štěrkodrtě ŠD tl 250 mm</t>
  </si>
  <si>
    <t>Poznámka k položce:
Poznámka k položce: vrtsva ŠD v ploše sjezdů</t>
  </si>
  <si>
    <t>152.46+394.35+156.37</t>
  </si>
  <si>
    <t>Poznámka k položce:
Poznámka k položce: podkladní vrtsva ACP 22+ v celé ploše sjezdů</t>
  </si>
  <si>
    <t>106.41+313.08+110.77</t>
  </si>
  <si>
    <t>564952113</t>
  </si>
  <si>
    <t>Podklad z mechanicky zpevněného kameniva MZK tl 170 mm</t>
  </si>
  <si>
    <t>Poznámka k položce:
Poznámka k položce: vrtsva MZK II, tl. 170 mm v celé ploše sjezdů</t>
  </si>
  <si>
    <t>120.61+338.45+124.63</t>
  </si>
  <si>
    <t>Poznámka k položce:
Poznámka k položce: pod ACP 22+</t>
  </si>
  <si>
    <t>497.620+530.260</t>
  </si>
  <si>
    <t>Poznámka k položce:
Poznámka k položce: obrusná vrstva ACO 11+ v celé ploše sjezdů</t>
  </si>
  <si>
    <t>91.05+285.12+95.74</t>
  </si>
  <si>
    <t>Poznámka k položce:
Poznámka k položce: ložná vrstva ACL 16+ v celé ploše sjezdů</t>
  </si>
  <si>
    <t>97.80+297.47+102.35</t>
  </si>
  <si>
    <t>914431112</t>
  </si>
  <si>
    <t>Montáž dopravního zrcadla o velikosti do 1m2 na sloupek nebo konzolu</t>
  </si>
  <si>
    <t>40445201</t>
  </si>
  <si>
    <t>zrcadlo dopravní kruhové D 800 mm</t>
  </si>
  <si>
    <t>914511111</t>
  </si>
  <si>
    <t>Montáž sloupku dopravních značek délky do 3,5 m s betonovým základem</t>
  </si>
  <si>
    <t>40445230</t>
  </si>
  <si>
    <t>sloupek Zn pro dopravní značku D 70mm v 3,5m</t>
  </si>
  <si>
    <t>40445257</t>
  </si>
  <si>
    <t>upínací svorka na sloupek D 70 mm</t>
  </si>
  <si>
    <t>40445254</t>
  </si>
  <si>
    <t>víčko plastové na sloupek D 70mm</t>
  </si>
  <si>
    <t>Poznámka k položce:
Poznámka k položce: silniční obrubník 86.00 m, přechodový obrubník 6.00 m, nájezdový obrubník 3.00 m; včetně lože z betonu (9.50 m3)</t>
  </si>
  <si>
    <t>86+6+3</t>
  </si>
  <si>
    <t>59217030</t>
  </si>
  <si>
    <t>obrubník betonový silniční přechodový L + P Standard 100x15x15-25 cm</t>
  </si>
  <si>
    <t>59217029</t>
  </si>
  <si>
    <t>obrubník betonový silniční nájezdový 100x15x15 cm</t>
  </si>
  <si>
    <t>8.10+8.82</t>
  </si>
  <si>
    <t>52.500*2.200</t>
  </si>
  <si>
    <t>2.0*(92,365+0.34*489.72)</t>
  </si>
  <si>
    <t>20*517,74</t>
  </si>
  <si>
    <t>201 - Most ev. č. 201-025</t>
  </si>
  <si>
    <t>6 - Úpravy povrchů, podlahy a osazování výplní</t>
  </si>
  <si>
    <t>998 - Přesun hmot</t>
  </si>
  <si>
    <t>129253101</t>
  </si>
  <si>
    <t>Čištění otevřených koryt vodotečí šíře dna do 5 m hl do 2,5 m v hornině třídy těžitelnosti I skupiny 3 strojně</t>
  </si>
  <si>
    <t>Poznámka k položce:
Poznámka k položce: vyčištění dna Kralovického potoka v rozsahu stavby v prům. tloušťce 0,15 m</t>
  </si>
  <si>
    <t>60.710*0.150</t>
  </si>
  <si>
    <t>115001106</t>
  </si>
  <si>
    <t>Převedení vody potrubím DN do 900 (provizorní zatrubnění vodoteče-plast, zřízení )</t>
  </si>
  <si>
    <t>Poznámka k položce:
Poznámka k položce: vč. dodávky, včetně těsnících hrázek (13,5 m3) a fólie (30,5 m2)</t>
  </si>
  <si>
    <t>2*26.50</t>
  </si>
  <si>
    <t>115101202</t>
  </si>
  <si>
    <t>Čerpání vody na dopravní výšku do 10 m průměrný přítok do 1000 l/min</t>
  </si>
  <si>
    <t>hod</t>
  </si>
  <si>
    <t>Poznámka k položce:
Poznámka k položce: předpoklad: 2 čerpadla, 14 dní</t>
  </si>
  <si>
    <t>2*14*24</t>
  </si>
  <si>
    <t>115201517.1</t>
  </si>
  <si>
    <t>Demontáž sběrného potrubí DN 900 ( provizorní zatrubnění vodoteče - odstranění )</t>
  </si>
  <si>
    <t>Poznámka k položce:
Poznámka k položce: včetně odstranění těsnících hrázek (13,5 m3) a fólie (30,5 m2), uložení na skládku a poplatku</t>
  </si>
  <si>
    <t>131251205</t>
  </si>
  <si>
    <t>Hloubení jam zapažených v hornině třídy těžitelnosti I, skupiny 3 objem do 1000 m3 strojně</t>
  </si>
  <si>
    <t>Poznámka k položce:
Poznámka k položce: výkopová jáma pro most</t>
  </si>
  <si>
    <t>13.65*17.500+0.90*277.605+13,44</t>
  </si>
  <si>
    <t>131451202</t>
  </si>
  <si>
    <t>Hloubení jam zapažených v hornině třídy těžitelnosti II, skupiny 5 objem do 50 m3 strojně</t>
  </si>
  <si>
    <t>0.10*277.605</t>
  </si>
  <si>
    <t>131351103</t>
  </si>
  <si>
    <t>Hloubení jam nezapažených v hornině třídy těžitelnosti II, skupiny 4 objem do 100 m3 strojně</t>
  </si>
  <si>
    <t>Poznámka k položce:
Poznámka k položce: výkop pro opevnění koryta mimo hlavní jámu</t>
  </si>
  <si>
    <t>216.00*0.300</t>
  </si>
  <si>
    <t>132351101</t>
  </si>
  <si>
    <t>Hloubení rýh nezapažených  š do 800 mm v hornině třídy těžitelnosti II, skupiny 4 objem do 20 m3 strojně</t>
  </si>
  <si>
    <t>Poznámka k položce:
Poznámka k položce: výkopy rýhy pro ukončovací prahy odláždění, pro obrubníky</t>
  </si>
  <si>
    <t>17.200*0.480+45.50*0.12</t>
  </si>
  <si>
    <t>151101102</t>
  </si>
  <si>
    <t>Zřízení příložného pažení a rozepření stěn rýh hl do 4 m</t>
  </si>
  <si>
    <t>Poznámka k položce:
Poznámka k položce: záporové pažení jámy, včetně kotvení, včetně odstranění</t>
  </si>
  <si>
    <t>7.50*2.70+7.75*2.60</t>
  </si>
  <si>
    <t>502,16</t>
  </si>
  <si>
    <t>162351124</t>
  </si>
  <si>
    <t>Vodorovné přemístění do 1000 m výkopku/sypaniny z hornin třídy těžitelnosti II, skupiny 4 a 5</t>
  </si>
  <si>
    <t>27,761+64,8+13,716+9,107</t>
  </si>
  <si>
    <t>Poznámka k položce:
Poznámka k položce: dovozová vzdálenost 21 km</t>
  </si>
  <si>
    <t>502,16*20</t>
  </si>
  <si>
    <t>162751139</t>
  </si>
  <si>
    <t>Příplatek k vodorovnému přemístění výkopku/sypaniny z horniny třídy těžitelnosti II, skupiny 4 a 5 ZKD 1000 m přes 10000 m</t>
  </si>
  <si>
    <t>20*115,384</t>
  </si>
  <si>
    <t>2.0*(502.16+64.80+13.716+9.107)+2.2*27.761</t>
  </si>
  <si>
    <t>Poznámka k položce:
Poznámka k položce: svahové kužely kolem křídel, nakupovaná zemina vhodná do násypových těles D=100%P.S., vč. dovozu do 10000 m</t>
  </si>
  <si>
    <t>Poznámka k položce:
Poznámka k položce: svahové kužely kolem křídel, D=100% P.S.</t>
  </si>
  <si>
    <t>2.0*(83.475+52.202)</t>
  </si>
  <si>
    <t>174101109.1</t>
  </si>
  <si>
    <t>Zásyp jam, šachet rýh nebo kolem objektů sypaninou se zhutněním</t>
  </si>
  <si>
    <t>Poznámka k položce:
Poznámka k položce: ochranný zásyp z nakupovaných materiálů a podkladní přechodový klín, Id=0.90, v přechodové oblasti</t>
  </si>
  <si>
    <t>28.475+43.572</t>
  </si>
  <si>
    <t>181951114</t>
  </si>
  <si>
    <t>Úprava pláně v hornině třídy těžitelnosti II, skupiny 4 a 5 se zhutněním</t>
  </si>
  <si>
    <t>Poznámka k položce:
Poznámka k položce: dno výkopové jámy, zemní pláň</t>
  </si>
  <si>
    <t>57.09+61.10</t>
  </si>
  <si>
    <t>212341111</t>
  </si>
  <si>
    <t>Obetonování drenážních trub mezerovitým betonem</t>
  </si>
  <si>
    <t>Poznámka k položce:
Poznámka k položce: drenáž za rubem opěr,  včetně vyústění přes opěru (2x)</t>
  </si>
  <si>
    <t>11.39+11.52</t>
  </si>
  <si>
    <t>212792213</t>
  </si>
  <si>
    <t>Potrubí PVC DN 200</t>
  </si>
  <si>
    <t>Poznámka k položce:
Poznámka k položce: průchodky pro svodidlové sloupky přes přechodvé desky</t>
  </si>
  <si>
    <t>3*0.25</t>
  </si>
  <si>
    <t>Poznámka k položce:
Poznámka k položce: 2 ks průchodky opěrami pro vyústění rubové drenáže (min. DN 205), včetně přírub 400/400 mm</t>
  </si>
  <si>
    <t>2*0.70</t>
  </si>
  <si>
    <t>212791111</t>
  </si>
  <si>
    <t>Potrubí PVC DN 60</t>
  </si>
  <si>
    <t>Poznámka k položce:
Poznámka k položce: 4 ks průchodky NK pro trubičky odvodnění izolace</t>
  </si>
  <si>
    <t>4*0.55</t>
  </si>
  <si>
    <t>213311141</t>
  </si>
  <si>
    <t>Polštáře zhutněné ze štěrkopísku tříděného</t>
  </si>
  <si>
    <t>Poznámka k položce:
Poznámka k položce: ŠP podsyp pod odlážděním mimo koryto potoka, vč. dodávky a dovozu</t>
  </si>
  <si>
    <t>0.1*(11.364+7.800+6.168+6.000+2.340)</t>
  </si>
  <si>
    <t>274311127</t>
  </si>
  <si>
    <t>Ukončovací prahy odláždění z betonu prostého C 25/30 XC2, XF2</t>
  </si>
  <si>
    <t>Poznámka k položce:
Poznámka k položce: betonováno do rýhy, prokládané kamenem</t>
  </si>
  <si>
    <t>17.200*0.480</t>
  </si>
  <si>
    <t>274321118</t>
  </si>
  <si>
    <t>Základové pasy ze ŽB C 30/37,XC4, XF2, XD1</t>
  </si>
  <si>
    <t>71.490*0.85+8,980</t>
  </si>
  <si>
    <t>274356021</t>
  </si>
  <si>
    <t>Bednění základových pasů ploch rovinných zřízení</t>
  </si>
  <si>
    <t>89.430*0.85+2,508</t>
  </si>
  <si>
    <t>274356022</t>
  </si>
  <si>
    <t>Bednění základových pasů ploch rovinných odstranění</t>
  </si>
  <si>
    <t>274366006</t>
  </si>
  <si>
    <t>Výztuž základových pasů z betonářské oceli 10 505</t>
  </si>
  <si>
    <t>Poznámka k položce:
Poznámka k položce: výztuž z. d. z oceli B500B/R (10505), předpoklad 180 kg/m3, vč. opatření PKO</t>
  </si>
  <si>
    <t>69,747*0.180</t>
  </si>
  <si>
    <t>317171126</t>
  </si>
  <si>
    <t>Kotvení monolitického betonu římsy do mostovky kotvou do vývrtu</t>
  </si>
  <si>
    <t>Poznámka k položce:
Poznámka k položce: kotvení říms do vývrtů na chemické kotvy</t>
  </si>
  <si>
    <t>548792020</t>
  </si>
  <si>
    <t>kotva římsy do vývrtu</t>
  </si>
  <si>
    <t>317321118</t>
  </si>
  <si>
    <t>Mostní římsy ze ŽB C 30/37</t>
  </si>
  <si>
    <t>Poznámka k položce:
Poznámka k položce: římsy C 30/37 XF4, vč. úpravy prac. a dilat. spar, včetně striáže v ploše 24,05 m2</t>
  </si>
  <si>
    <t>12.692+1.820+6.605</t>
  </si>
  <si>
    <t>317353121</t>
  </si>
  <si>
    <t>Bednění mostních říms všech tvarů - zřízení</t>
  </si>
  <si>
    <t>Poznámka k položce:
Poznámka k položce: vč. hoblovaných prken vložených do bednění pro vytvoření pohledového betonu</t>
  </si>
  <si>
    <t>54.252+1.320+0.840</t>
  </si>
  <si>
    <t>317353221</t>
  </si>
  <si>
    <t>Bednění mostních říms všech tvarů - odstranění</t>
  </si>
  <si>
    <t>317361116</t>
  </si>
  <si>
    <t>Výztuž mostních říms z betonářské oceli 10 505</t>
  </si>
  <si>
    <t>Poznámka k položce:
Poznámka k položce: výztuž říms z oceli B500B/R (10505), předpoklad 180 kg/m3, vč. opatření PKO</t>
  </si>
  <si>
    <t>21.117*0.180</t>
  </si>
  <si>
    <t>327323128</t>
  </si>
  <si>
    <t>Opěrné zdi a valy ze ŽB tř. C 30/37 XC4, XF2, XD1</t>
  </si>
  <si>
    <t>Poznámka k položce:
Poznámka k položce: rámové stojky</t>
  </si>
  <si>
    <t>61.460+2.164+2.189</t>
  </si>
  <si>
    <t>327361016</t>
  </si>
  <si>
    <t>Výztuž opěrných zdí a valů  z betonářské oceli 10 505</t>
  </si>
  <si>
    <t>Poznámka k položce:
Poznámka k položce: výztuž opěr z oceli B500B/R (10505), předpoklad 150 kg/m3, vč. opatření PKO</t>
  </si>
  <si>
    <t>65.813*0.150</t>
  </si>
  <si>
    <t>334323218</t>
  </si>
  <si>
    <t>Mostní křídla zavěšená ze ŽB C 30/37, XC4, XF2, XD2</t>
  </si>
  <si>
    <t>Poznámka k položce:
Poznámka k položce: zavěšená rovnoběžná i šikmé křídlo</t>
  </si>
  <si>
    <t>83.890*0.50</t>
  </si>
  <si>
    <t>334351112</t>
  </si>
  <si>
    <t>Bednění systémové mostních opěr a úložných prahů  pro ŽB - zřízení</t>
  </si>
  <si>
    <t>Poznámka k položce:
Poznámka k položce: vč. hoblovaných prken vložených do bednění pro vytvoření pohledového betonu na průčelí mostu</t>
  </si>
  <si>
    <t>42.75+45.05+9.772</t>
  </si>
  <si>
    <t>334351211</t>
  </si>
  <si>
    <t>Bednění systémové mostních opěr a úložných prahů  - odstranění</t>
  </si>
  <si>
    <t>334352111</t>
  </si>
  <si>
    <t>Bednění mostních křídel a závěrných zídek ze systémového bednění  - zřízení</t>
  </si>
  <si>
    <t>Poznámka k položce:
Poznámka k položce: vč. hoblovaných prken vložených do bednění pro vytvoření pohledového betonu na lícní straně křídel</t>
  </si>
  <si>
    <t>16.40+16.40+24.34+24.34+13.78+13.78+29.37+29.37+10.290</t>
  </si>
  <si>
    <t>334352211</t>
  </si>
  <si>
    <t>Bednění mostních křídel a závěrných zídek ze systémového bednění - odstranění</t>
  </si>
  <si>
    <t>334361226</t>
  </si>
  <si>
    <t>Výztuž křídel  z betonářské oceli 10 505</t>
  </si>
  <si>
    <t>Poznámka k položce:
Poznámka k položce: výztuž křídel z oceli B500B/R (10505), předpoklad 150 kg/m3, vč. opatření PKO</t>
  </si>
  <si>
    <t>41.945*0.150</t>
  </si>
  <si>
    <t>348171111</t>
  </si>
  <si>
    <t>Osazení mostního ocelového zábradlí nesnímatelného do betonu říms přímo</t>
  </si>
  <si>
    <t>Poznámka k položce:
Poznámka k položce: mostní zábradlí z otevřených profilů včetně vrtů a kotevního materiálu</t>
  </si>
  <si>
    <t>553912130</t>
  </si>
  <si>
    <t>zábradelní díl - dodávka ocelového zábradlí vč. PKO</t>
  </si>
  <si>
    <t>421321128</t>
  </si>
  <si>
    <t>Mostní nosné konstrukce deskové ze ŽB C 30/37 (B 37)</t>
  </si>
  <si>
    <t>Poznámka k položce:
Poznámka k položce: C 30/37 XC4, XF2, XD1 rámová příčel</t>
  </si>
  <si>
    <t>3.72*9.70</t>
  </si>
  <si>
    <t>421351141</t>
  </si>
  <si>
    <t>Bednění deskových konstrukcí mostů - zřízení</t>
  </si>
  <si>
    <t>Poznámka k položce:
Poznámka k položce: čela, boky, vč. hoblovaných prken vložených do bednění pro vytvoření pohledového betonu na průčelí mostu</t>
  </si>
  <si>
    <t>3.74+3.38+73.914</t>
  </si>
  <si>
    <t>421351241</t>
  </si>
  <si>
    <t>Bednění deskových konstrukcí mostů - odstranění</t>
  </si>
  <si>
    <t>421361226</t>
  </si>
  <si>
    <t>Výztuž ŽB deskového mostu z betonářské oceli 10 505</t>
  </si>
  <si>
    <t>Poznámka k položce:
Poznámka k položce: výztuž rámové příčle z oceli B500B/R (10505), předpoklad 200 kg/m3, vč. opatření PKO</t>
  </si>
  <si>
    <t>36.084*0.200</t>
  </si>
  <si>
    <t>421321107</t>
  </si>
  <si>
    <t>Přechodová deska ze ŽB C 25/30</t>
  </si>
  <si>
    <t>Poznámka k položce:
Poznámka k položce: C 25/30 XC4, XF2</t>
  </si>
  <si>
    <t>10.023+12.998</t>
  </si>
  <si>
    <t>421351112</t>
  </si>
  <si>
    <t>Bednění přechodových desek mostů - zřízení</t>
  </si>
  <si>
    <t>Poznámka k položce:
Poznámka k položce: čela, boky</t>
  </si>
  <si>
    <t>26.160*0.25</t>
  </si>
  <si>
    <t>421351212</t>
  </si>
  <si>
    <t>Bednění přechodových desek mostů - odstranění</t>
  </si>
  <si>
    <t>421361216.1</t>
  </si>
  <si>
    <t>Výztuž ŽB přechodových desek mostu z betonářské oceli 10 505</t>
  </si>
  <si>
    <t>Poznámka k položce:
Poznámka k položce: výztuž přechodové desky z oceli B500B/R (10505), předpoklad 150 kg/m3, vč. opatření PKO</t>
  </si>
  <si>
    <t>0.15*23.021</t>
  </si>
  <si>
    <t>421361216</t>
  </si>
  <si>
    <t>Výztuž ŽB přechodových desek mostu z oceli S235</t>
  </si>
  <si>
    <t>Poznámka k položce:
Poznámka k položce: výztuž vrubového kloubu, vč. opatření PKO (plocha epoxod. nátěru 0,6 m2)</t>
  </si>
  <si>
    <t>434121415.R</t>
  </si>
  <si>
    <t>Osazování schodišťových stupňů železobetonových, vč. dodávky</t>
  </si>
  <si>
    <t>Poznámka k položce:
Poznámka k položce: Revizní schodiště, prefabrikované bet. stupně 450/180/750, vč. výztuže (0,05 t), vč. bet. lože C25/30 XF2 tl. min. 100 mm (2,25 m3) a ŠP podsypu (0,95 m3)</t>
  </si>
  <si>
    <t>57</t>
  </si>
  <si>
    <t>452321131</t>
  </si>
  <si>
    <t>Podkladní nebo výplňová vrstva z betonu C 12/15</t>
  </si>
  <si>
    <t>114</t>
  </si>
  <si>
    <t>Poznámka k položce:
Poznámka k položce: podkladní beton pod základovými pasy (= výměna podloží), betonovaný v rýhách</t>
  </si>
  <si>
    <t>102.762+76.375+13,44</t>
  </si>
  <si>
    <t>116</t>
  </si>
  <si>
    <t>Poznámka k položce:
Poznámka k položce: podkladní beton pod rubovou drenáží</t>
  </si>
  <si>
    <t>21.590*0.300</t>
  </si>
  <si>
    <t>59</t>
  </si>
  <si>
    <t>118</t>
  </si>
  <si>
    <t>Poznámka k položce:
Poznámka k položce: podkladní beton tl. 150 mm pod přechodovou deskou</t>
  </si>
  <si>
    <t>3.32*(11.39+14.77)</t>
  </si>
  <si>
    <t>452351101</t>
  </si>
  <si>
    <t>Bednění podkladního betonu pod přechodovou deskou -  zřízení</t>
  </si>
  <si>
    <t>120</t>
  </si>
  <si>
    <t>1.709+2.216</t>
  </si>
  <si>
    <t>61</t>
  </si>
  <si>
    <t>452351201</t>
  </si>
  <si>
    <t>Bednění podkladního betonu pod přechodovou deskou -  odstranění</t>
  </si>
  <si>
    <t>122</t>
  </si>
  <si>
    <t>451475121.1</t>
  </si>
  <si>
    <t>Podkladní vrstva plastbetonová samonivelační</t>
  </si>
  <si>
    <t>124</t>
  </si>
  <si>
    <t>Poznámka k položce:
Poznámka k položce: odvodnění izolace, pás z drenážního polymerbetonu  š. 150 mm v úžlabí pod římsami, vč. vrstvy kolem odvod. trubiček a odvodňovačů, vč. montáže</t>
  </si>
  <si>
    <t>0.122+0.042+0.021</t>
  </si>
  <si>
    <t>63</t>
  </si>
  <si>
    <t>452351101.2</t>
  </si>
  <si>
    <t>Bednění polymerního betonu - zřízení</t>
  </si>
  <si>
    <t>126</t>
  </si>
  <si>
    <t>1.020+0.240+0.150</t>
  </si>
  <si>
    <t>452351201.2</t>
  </si>
  <si>
    <t>Bednění polymerního betonu - odstranění</t>
  </si>
  <si>
    <t>128</t>
  </si>
  <si>
    <t>65</t>
  </si>
  <si>
    <t>452351101.1</t>
  </si>
  <si>
    <t>Bednění podkladního betonu pod drenáží -  zřízení</t>
  </si>
  <si>
    <t>130</t>
  </si>
  <si>
    <t>10.64+10.95</t>
  </si>
  <si>
    <t>452351201.1</t>
  </si>
  <si>
    <t>Bednění podkladního betonu pod drenáží -  odstranění</t>
  </si>
  <si>
    <t>132</t>
  </si>
  <si>
    <t>67</t>
  </si>
  <si>
    <t>458311122</t>
  </si>
  <si>
    <t>Výplňový beton C12/15</t>
  </si>
  <si>
    <t>134</t>
  </si>
  <si>
    <t>Poznámka k položce:
Poznámka k položce: přechodová oblast - stejnozrnný mezerovitý beton (MCB)</t>
  </si>
  <si>
    <t>31.323+30.413</t>
  </si>
  <si>
    <t>136</t>
  </si>
  <si>
    <t>Poznámka k položce:
Poznámka k položce: v prostoru pod mostem</t>
  </si>
  <si>
    <t>7.020+6.950</t>
  </si>
  <si>
    <t>69</t>
  </si>
  <si>
    <t>463211131</t>
  </si>
  <si>
    <t>Rovnanina z lomového kamene neopracovaného s vyklínováním spár úlomky kamene</t>
  </si>
  <si>
    <t>138</t>
  </si>
  <si>
    <t>Poznámka k položce:
Poznámka k položce: rovnanina z lom.kamene, zpevnění dna a svahů koryta na vtoku i výtoku, specifická hmotnost kamene cca 80 kg, vč. ručního urovnání líce rovnaniny</t>
  </si>
  <si>
    <t>27.750*0.500</t>
  </si>
  <si>
    <t>Postřik živičný spojovací z asfaltu v množství do 0,50 kg/m2</t>
  </si>
  <si>
    <t>140</t>
  </si>
  <si>
    <t>71</t>
  </si>
  <si>
    <t>573431115</t>
  </si>
  <si>
    <t>Nátěr živičný uzavírací nebo udržovací s posypem ze silniční emulze</t>
  </si>
  <si>
    <t>142</t>
  </si>
  <si>
    <t>Poznámka k položce:
Poznámka k položce: vodonepropustný nátěr vozovky š. 500 mm podél obrubníkU (např.asfaltová suspenze)</t>
  </si>
  <si>
    <t>51.320*0.50</t>
  </si>
  <si>
    <t>144</t>
  </si>
  <si>
    <t>Poznámka k položce:
Poznámka k položce: obrusná vrstva ACO 11+ na mostě</t>
  </si>
  <si>
    <t>73</t>
  </si>
  <si>
    <t>146</t>
  </si>
  <si>
    <t>Poznámka k položce:
Poznámka k položce: ložná vrstva ACL 16+ na mostě</t>
  </si>
  <si>
    <t>578133232</t>
  </si>
  <si>
    <t>Litý asfalt MA 11 (LAS) tl 35 mm š přes 3 m z modifikovaného asfaltu</t>
  </si>
  <si>
    <t>148</t>
  </si>
  <si>
    <t>Poznámka k položce:
Poznámka k položce: ochrana izolace MA 11 IV</t>
  </si>
  <si>
    <t>75</t>
  </si>
  <si>
    <t>150</t>
  </si>
  <si>
    <t>Poznámka k položce:
Poznámka k položce: Odláždění z kamene (min. 25 kg) s jednou hrubě opracovanou lícní stranou, tl. kamene 200 mm, do betonového lože, vč. betonu a vyspárování, celková tl. min. 300 mm</t>
  </si>
  <si>
    <t>72.576+66.44+86.700+2.340</t>
  </si>
  <si>
    <t>152</t>
  </si>
  <si>
    <t>228.056*0.2*2.5</t>
  </si>
  <si>
    <t>Úpravy povrchů, podlahy a osazování výplní</t>
  </si>
  <si>
    <t>77</t>
  </si>
  <si>
    <t>628612101</t>
  </si>
  <si>
    <t>Nátěr  mostních říms ( ochrana proti CHRP )</t>
  </si>
  <si>
    <t>154</t>
  </si>
  <si>
    <t>Poznámka k položce:
Poznámka k položce: sekundární ochrana proti CH.R.P., nátěr říms</t>
  </si>
  <si>
    <t>59.036+11.960+43.406</t>
  </si>
  <si>
    <t>911334621</t>
  </si>
  <si>
    <t>Svodidlo ocelové mostní zádržnosti H2 typ MS4/H2 na patní plechy</t>
  </si>
  <si>
    <t>156</t>
  </si>
  <si>
    <t>Poznámka k položce:
Poznámka k položce: včetně dodávky, včetně vrtů a kotevního materiálu</t>
  </si>
  <si>
    <t>79</t>
  </si>
  <si>
    <t>911334122</t>
  </si>
  <si>
    <t>Osazení ocelového zábradelního svodidla na patní plechy</t>
  </si>
  <si>
    <t>158</t>
  </si>
  <si>
    <t>Poznámka k položce:
Poznámka k položce: včetně dodávky, úroveň zadržení H2 se svislou výplní, včetně vrtů a kotevního materiálu, včetně přesahů madel</t>
  </si>
  <si>
    <t>914111111</t>
  </si>
  <si>
    <t>Montáž svislé dopravní značky do velikosti 1 m2 objímkami na sloupek nebo konzolu</t>
  </si>
  <si>
    <t>160</t>
  </si>
  <si>
    <t>81</t>
  </si>
  <si>
    <t>40445491</t>
  </si>
  <si>
    <t>značka dopravní svislá retroreflexní fólie tř 1 FeZn prolis 700x330mm</t>
  </si>
  <si>
    <t>162</t>
  </si>
  <si>
    <t>Poznámka k položce:
Poznámka k položce: SDZ IS15a s názvem toku "Kralovický potok"</t>
  </si>
  <si>
    <t>914112111</t>
  </si>
  <si>
    <t>Tabulka s označením evidenčního čísla mostu</t>
  </si>
  <si>
    <t>164</t>
  </si>
  <si>
    <t>Poznámka k položce:
Poznámka k položce: dodávka a osazení tabuky s ev.číslem mostu, vč.sloupku a bet.patky</t>
  </si>
  <si>
    <t>83</t>
  </si>
  <si>
    <t>166</t>
  </si>
  <si>
    <t>40445225</t>
  </si>
  <si>
    <t>sloupek Zn pro dopravní značku D 60mm v 3,5m</t>
  </si>
  <si>
    <t>168</t>
  </si>
  <si>
    <t>85</t>
  </si>
  <si>
    <t>914311</t>
  </si>
  <si>
    <t>Osazení nivelačních značek kovových-montáž, dodávka</t>
  </si>
  <si>
    <t>170</t>
  </si>
  <si>
    <t>916231213</t>
  </si>
  <si>
    <t>Osazení chodníkového obrubníku betonového stojatého  do lože z betonu prostého</t>
  </si>
  <si>
    <t>172</t>
  </si>
  <si>
    <t>Poznámka k položce:
Poznámka k položce: chodníkový obrubník kolem zpevnění za římsami, lemování dlažby; včetně lože z betonu (4,55 m3)</t>
  </si>
  <si>
    <t>12.000+7.000+7.000+11.000+8.500</t>
  </si>
  <si>
    <t>87</t>
  </si>
  <si>
    <t>592174100</t>
  </si>
  <si>
    <t>174</t>
  </si>
  <si>
    <t>919112215</t>
  </si>
  <si>
    <t>Řezání spár pro vytvoření komůrky š 10 mm hl 40 mm pro těsnící zálivku v živičném krytu</t>
  </si>
  <si>
    <t>176</t>
  </si>
  <si>
    <t>Poznámka k položce:
Poznámka k položce: řezaná spára nad opěrami</t>
  </si>
  <si>
    <t>9.43+10.06</t>
  </si>
  <si>
    <t>89</t>
  </si>
  <si>
    <t>919121114</t>
  </si>
  <si>
    <t>Těsnění spár zálivkou za studena pro komůrky š 10 mm hl 50 mm s těsnicím profilem</t>
  </si>
  <si>
    <t>178</t>
  </si>
  <si>
    <t>Poznámka k položce:
Poznámka k položce: asf. zálivka z modifikovaného asfaltu ve vozovce nad spárou NK - přechodová deska,  š. 10 mm, hl. 40 mm; vč. předtěsnění</t>
  </si>
  <si>
    <t>9197212.R</t>
  </si>
  <si>
    <t>Geomříž pro vystužení asfaltového povrchu</t>
  </si>
  <si>
    <t>180</t>
  </si>
  <si>
    <t>Poznámka k položce:
Poznámka k položce: vyztužení podkladní vrstvy vozovky geomříží z PP, pevnost v tahu 20 kN/m, š. 1,0 m nad spárou NK - přech. deska</t>
  </si>
  <si>
    <t>91</t>
  </si>
  <si>
    <t>919726124</t>
  </si>
  <si>
    <t>Geotextilie pro ochranu, separaci a filtraci netkaná měrná hmotnost do 600 g/m2</t>
  </si>
  <si>
    <t>182</t>
  </si>
  <si>
    <t>Poznámka k položce:
Poznámka k položce: geotextilie pod a nad PE fólii</t>
  </si>
  <si>
    <t>2*83.383</t>
  </si>
  <si>
    <t>931627111</t>
  </si>
  <si>
    <t>Úprava dilatační spáry izolační zálivkou asfaltem</t>
  </si>
  <si>
    <t>kg</t>
  </si>
  <si>
    <t>184</t>
  </si>
  <si>
    <t>Poznámka k položce:
Poznámka k položce: spára vozovka - římsa (pod obrubníkem); s předtěsněním, vč. penetračního nátěru pro tuto zálivku (pl. 9,10 m2)</t>
  </si>
  <si>
    <t>2.0*(27.86+25.60)</t>
  </si>
  <si>
    <t>93</t>
  </si>
  <si>
    <t>931992121</t>
  </si>
  <si>
    <t>Výplň dilatačních spár z extrudovaného polystyrénu tl 10 mm</t>
  </si>
  <si>
    <t>186</t>
  </si>
  <si>
    <t>Poznámka k položce:
Poznámka k položce: ve vrubovém kloubu</t>
  </si>
  <si>
    <t>3.303+3.341</t>
  </si>
  <si>
    <t>931992121.1</t>
  </si>
  <si>
    <t>Výplň dilatačních spár z extrudovaného polystyrénu tl 20 mm</t>
  </si>
  <si>
    <t>188</t>
  </si>
  <si>
    <t>Poznámka k položce:
Poznámka k položce: ve vrubovém kloubu, v dilatačních sparách říms</t>
  </si>
  <si>
    <t>3.759+3.802+1.500</t>
  </si>
  <si>
    <t>95</t>
  </si>
  <si>
    <t>931994142</t>
  </si>
  <si>
    <t>Těsnění dilatační spáry betonové konstrukce polyuretanovým tmelem do pl 4,0 cm2</t>
  </si>
  <si>
    <t>190</t>
  </si>
  <si>
    <t>Poznámka k položce:
Poznámka k položce: smršťovací spáry říms, vč. proříznutí, dilatační spáry říms</t>
  </si>
  <si>
    <t>13.360+3.640+9.100</t>
  </si>
  <si>
    <t>931994171</t>
  </si>
  <si>
    <t>Těsnění pracovní spáry betonové konstrukce asfaltovým izolačním pásem</t>
  </si>
  <si>
    <t>192</t>
  </si>
  <si>
    <t>Poznámka k položce:
Poznámka k položce: spáry základ - dřík křídla, pás š. 500 mm</t>
  </si>
  <si>
    <t>12.00+5.23+6.30+13.00</t>
  </si>
  <si>
    <t>97</t>
  </si>
  <si>
    <t>936172124R</t>
  </si>
  <si>
    <t>Osazení doplňkových konstrukcí mostního vybavení</t>
  </si>
  <si>
    <t>194</t>
  </si>
  <si>
    <t>Poznámka k položce:
Poznámka k položce: drenážní hliníkový profil 30/20 - odvodnění izolace, v úžlabí pod římsami (délka 20,5 m); dodávka + montáž</t>
  </si>
  <si>
    <t>936941111</t>
  </si>
  <si>
    <t>Osazení měděného odvodňovače mostovky do plastbetonu</t>
  </si>
  <si>
    <t>196</t>
  </si>
  <si>
    <t>Poznámka k položce:
Poznámka k položce: trubky odvodnění izolace komplet, z Cu, prům. 40 mm, vč. příruby, krycího plechu a plastbetonu, dodávka + montáž</t>
  </si>
  <si>
    <t>99</t>
  </si>
  <si>
    <t>936943260R</t>
  </si>
  <si>
    <t>Mostní odvodňovač</t>
  </si>
  <si>
    <t>198</t>
  </si>
  <si>
    <t>Poznámka k položce:
Poznámka k položce: mostní odvodňovač komplet, litina, 300/300, s přímým odtokem DN150, vč. litého asfaltu, těsnícího pásku a trvale pružné zálivky (vše kolem rámu odvodňovače), dodávka + montáž</t>
  </si>
  <si>
    <t>936942211</t>
  </si>
  <si>
    <t>Zhotovení tabulky s letopočtem opravy mostu</t>
  </si>
  <si>
    <t>200</t>
  </si>
  <si>
    <t>Poznámka k položce:
Poznámka k položce: letopočet výstavby (vlisem do betonu křídla)</t>
  </si>
  <si>
    <t>948411111</t>
  </si>
  <si>
    <t>Zřízení podpěrné skruže dočasné  ( pro betonování desky NK )</t>
  </si>
  <si>
    <t>202</t>
  </si>
  <si>
    <t>22.26*12.650</t>
  </si>
  <si>
    <t>948411211</t>
  </si>
  <si>
    <t>Odstranění podpěrné skruže dočasné</t>
  </si>
  <si>
    <t>204</t>
  </si>
  <si>
    <t>998</t>
  </si>
  <si>
    <t>Přesun hmot</t>
  </si>
  <si>
    <t>998212111</t>
  </si>
  <si>
    <t>Přesun hmot pro mosty zděné, monolitické betonové nebo ocelové v do 20 m</t>
  </si>
  <si>
    <t>206</t>
  </si>
  <si>
    <t>711112001</t>
  </si>
  <si>
    <t>Provedení izolace proti zemní vlhkosti svislé za studena nátěrem penetračním</t>
  </si>
  <si>
    <t>208</t>
  </si>
  <si>
    <t>Poznámka k položce:
Poznámka k položce: zasypané povrchy křídel a základovů</t>
  </si>
  <si>
    <t>16.40+24.34+13.78+29.37+6.32+3.19+2.61+6.88+10.290+34.604+12,151</t>
  </si>
  <si>
    <t>105</t>
  </si>
  <si>
    <t>111631500</t>
  </si>
  <si>
    <t>lak asfaltový - penetrace</t>
  </si>
  <si>
    <t>210</t>
  </si>
  <si>
    <t>Poznámka k položce:
Poznámka k položce: Spotřeba 0,3-0,4kg/m2 dle povrchu, ředidlo technický benzín</t>
  </si>
  <si>
    <t>711112011</t>
  </si>
  <si>
    <t>Provedení izolace proti zemní vlhkosti svislé za studena suspenzí asfaltovou</t>
  </si>
  <si>
    <t>212</t>
  </si>
  <si>
    <t>Poznámka k položce:
Poznámka k položce: zasypané povrchy křídel a základovů, 2 vrtsvy</t>
  </si>
  <si>
    <t>107</t>
  </si>
  <si>
    <t>111631520</t>
  </si>
  <si>
    <t>lak asfaltový</t>
  </si>
  <si>
    <t>214</t>
  </si>
  <si>
    <t>Poznámka k položce:
Poznámka k položce: Spotřeba: 0,3-0,5 kg/m2</t>
  </si>
  <si>
    <t>711491172</t>
  </si>
  <si>
    <t>Provedení izolace proti tlakové vodě vodorovné z textilií vrstva ochranná</t>
  </si>
  <si>
    <t>216</t>
  </si>
  <si>
    <t>Poznámka k položce:
Poznámka k položce: ochrana izolace geotextilií - min. 600 g/m2, min. tl. 6 mm, tažnost min. 70%</t>
  </si>
  <si>
    <t>347.884-91.600+2*159,935</t>
  </si>
  <si>
    <t>109</t>
  </si>
  <si>
    <t>69311083</t>
  </si>
  <si>
    <t>geotextilie netkaná PP 600g/m2</t>
  </si>
  <si>
    <t>218</t>
  </si>
  <si>
    <t>711311001</t>
  </si>
  <si>
    <t>Provedení hydroizolace mostovek za studena l-pečetící vrstva</t>
  </si>
  <si>
    <t>220</t>
  </si>
  <si>
    <t>Poznámka k položce:
Poznámka k položce: vč. specifikace pečetící vrstvy dle TPP zhotovitele , (epoxidová pryskyřice 300-500 g/m2 + posyp křemimčitým pískem fr. 0,7/1,2 mm + epoxidová pryskyřice do 500-800 g/m2)</t>
  </si>
  <si>
    <t>180.63+52.850+55.296+21.481+21.267+6.540+9.820</t>
  </si>
  <si>
    <t>111</t>
  </si>
  <si>
    <t>711341564</t>
  </si>
  <si>
    <t>Provedení hydroizolace mostovek pásy přitavením NAIP</t>
  </si>
  <si>
    <t>222</t>
  </si>
  <si>
    <t>Poznámka k položce:
Poznámka k položce: izolace nosné konstrukce s přesahem 500 mm na rub křídel</t>
  </si>
  <si>
    <t>224</t>
  </si>
  <si>
    <t>Poznámka k položce:
Poznámka k položce: nad spárou NK - přechodový klín</t>
  </si>
  <si>
    <t>1*(11.39+11.52)</t>
  </si>
  <si>
    <t>113</t>
  </si>
  <si>
    <t>628321340</t>
  </si>
  <si>
    <t>pás těžký asfaltovaný</t>
  </si>
  <si>
    <t>226</t>
  </si>
  <si>
    <t>628362.1</t>
  </si>
  <si>
    <t>Pás izolační s vysokou průtažností</t>
  </si>
  <si>
    <t>228</t>
  </si>
  <si>
    <t>115</t>
  </si>
  <si>
    <t>711432101</t>
  </si>
  <si>
    <t>Ochrana izolace mostovek pod římsou</t>
  </si>
  <si>
    <t>230</t>
  </si>
  <si>
    <t>19.33+5.62</t>
  </si>
  <si>
    <t>62852.R4</t>
  </si>
  <si>
    <t>pás asfaltový s metalickou vložkou</t>
  </si>
  <si>
    <t>232</t>
  </si>
  <si>
    <t>117</t>
  </si>
  <si>
    <t>998711102</t>
  </si>
  <si>
    <t>Přesun hmot tonážní pro izolace proti vodě, vlhkosti a plynům v objektech výšky do 12 m</t>
  </si>
  <si>
    <t>234</t>
  </si>
  <si>
    <t xml:space="preserve"> 2.1*0.005*(347.884+22.910+24.950)</t>
  </si>
  <si>
    <t>711471053</t>
  </si>
  <si>
    <t>Provedení vodorovné izolace  PE - těsnění</t>
  </si>
  <si>
    <t>236</t>
  </si>
  <si>
    <t>Poznámka k položce:
Poznámka k položce: vč. dodávky, PE fólie, včetně vytvoření fabionů z cementové malty</t>
  </si>
  <si>
    <t>36.562+46.821</t>
  </si>
  <si>
    <t>402 - Úprava na zařízení CETIN</t>
  </si>
  <si>
    <t>D1 - D1</t>
  </si>
  <si>
    <t>D1</t>
  </si>
  <si>
    <t>Pol1</t>
  </si>
  <si>
    <t>Úprava zařízení CETIN - NEOCEŇOVAT - provedeno na základě smlouvy mezi investorem a společností CETIN</t>
  </si>
  <si>
    <t>KS</t>
  </si>
  <si>
    <t>801 - Vegetační úpravy</t>
  </si>
  <si>
    <t>111211101</t>
  </si>
  <si>
    <t>Odstranění křovin a stromů průměru kmene do 100 mm i s kořeny sklonu terénu do 1:5 ručně</t>
  </si>
  <si>
    <t>168.02+49.35+40.06</t>
  </si>
  <si>
    <t>112101101</t>
  </si>
  <si>
    <t>Kácení stromů listnatých D kmene do 300 mm</t>
  </si>
  <si>
    <t>Poznámka k položce:
Poznámka k položce: vč. odstranění pařezů a likvidace v místě</t>
  </si>
  <si>
    <t>112101102</t>
  </si>
  <si>
    <t>Kácení stromů listnatých D kmene do 500 mm</t>
  </si>
  <si>
    <t>112101104</t>
  </si>
  <si>
    <t>Kácení stromů listnatých D kmene do 900 mm</t>
  </si>
  <si>
    <t>112201101</t>
  </si>
  <si>
    <t>Odstranění pařezů D do 300 mm</t>
  </si>
  <si>
    <t>112201102</t>
  </si>
  <si>
    <t>Odstranění pařezů D do 500 mm</t>
  </si>
  <si>
    <t>112201104</t>
  </si>
  <si>
    <t>Odstranění pařezů D do 900 mm</t>
  </si>
  <si>
    <t>121103111</t>
  </si>
  <si>
    <t>Skrývka zemin schopných zúrodnění v rovině a svahu do 1:5</t>
  </si>
  <si>
    <t>2086.725*0.150</t>
  </si>
  <si>
    <t>162751117</t>
  </si>
  <si>
    <t>Vodorovné přemístění do 10000 m výkopku/sypaniny z horniny třídy těžitelnosti I, skupiny 1 až 3</t>
  </si>
  <si>
    <t>2*313,009</t>
  </si>
  <si>
    <t>181351003</t>
  </si>
  <si>
    <t>Rozprostření ornice tl vrstvy do 200 mm pl do 100 m2 v rovině nebo ve svahu do 1:5 strojně</t>
  </si>
  <si>
    <t>184004312R</t>
  </si>
  <si>
    <t>Výsadba sazenic stromů v nad 600 do 1500 mm do jamky D 400 mm hl 600 mm, včetně dodání sazenic</t>
  </si>
  <si>
    <t>Poznámka k položce:
Poznámka k položce: Náhradní výsadba:, p. Urban - 7 ks, město Kralovice - 1 ks, Maro - 6 ks, farnost Kralovice - 3 ks, ČR, SPÚ - 19 ks, Plzeňský kraj - 7 ks</t>
  </si>
  <si>
    <t>171201201</t>
  </si>
  <si>
    <t>Uložení sypaniny na skládky</t>
  </si>
  <si>
    <t>182201101</t>
  </si>
  <si>
    <t>Poznámka k položce:
Poznámka k položce: úprava svahů koryta vodoteče bez následného ohumusování</t>
  </si>
  <si>
    <t>901 - Provizorní objízdná komunikace</t>
  </si>
  <si>
    <t>113107342</t>
  </si>
  <si>
    <t>Odstranění živičného krytu tl. do 100 mm pruh š nad 3 m pl do 500 m2</t>
  </si>
  <si>
    <t>Poznámka k položce:
Poznámka k položce: uloženo na skládku zhotovitele</t>
  </si>
  <si>
    <t>113107182</t>
  </si>
  <si>
    <t>Odstranění živičného podkladu vozovek tl. do 100 mm pruh š nad 5 m pl do 500 m2</t>
  </si>
  <si>
    <t>3*31,21</t>
  </si>
  <si>
    <t>113107162</t>
  </si>
  <si>
    <t>Odstranění podkladu pl přes 50 do 200 m2 z kameniva drceného tl  do 200 mm</t>
  </si>
  <si>
    <t>Poznámka k položce:
Poznámka k položce: podkladní vrstva ŠD tl. 200 mm pod panely provizorní objízdné komunikace</t>
  </si>
  <si>
    <t>4*79</t>
  </si>
  <si>
    <t>113107162.1</t>
  </si>
  <si>
    <t>Odstranění podkladu pl přes 50 do 200 m2 z kameniva drceného tl  do 150 mm</t>
  </si>
  <si>
    <t>Poznámka k položce:
Poznámka k položce: podkladní vrstva ŠD tl. 150 mm pod provizorními opěrami</t>
  </si>
  <si>
    <t>113107163</t>
  </si>
  <si>
    <t>Odstranění podkladu pl přes 50 do 200 m2 z kameniva drceného tl  do 250 mm</t>
  </si>
  <si>
    <t>Poznámka k položce:
Poznámka k položce: podkladní vrstva ŠD tl. 250 mm pod vozovkou v napojení provizorní objízdné komunikace</t>
  </si>
  <si>
    <t>131351105</t>
  </si>
  <si>
    <t>Hloubení jam nezapažených v hornině třídy těžitelnosti II, skupiny 4 objem do 1000 m3 strojně</t>
  </si>
  <si>
    <t>876.900+56.090+23.005</t>
  </si>
  <si>
    <t>162751137</t>
  </si>
  <si>
    <t>Vodorovné přemístění do 10000 m výkopku/sypaniny z horniny třídy těžitelnosti II, skupiny 4 a 5</t>
  </si>
  <si>
    <t>2*23.005</t>
  </si>
  <si>
    <t>20*(876,900+56.090)</t>
  </si>
  <si>
    <t>2.0*(876.900+56.090)</t>
  </si>
  <si>
    <t>Poznámka k položce:
Poznámka k položce: zpětný zásyp výkopu zeminou, vč. dovozu do 10000 m</t>
  </si>
  <si>
    <t>629.167+48.7+242.12+29.41</t>
  </si>
  <si>
    <t>257.234+124.352+5.844+6.667</t>
  </si>
  <si>
    <t>275121105</t>
  </si>
  <si>
    <t>Hranice podpěrná dočasná ze ŽB silničních dílců pl do 6 m2 hl 2 m - zřízení</t>
  </si>
  <si>
    <t>30,96/(0,215*3*1)</t>
  </si>
  <si>
    <t>59381006.1</t>
  </si>
  <si>
    <t>panel silniční 300x100x21,5 cm</t>
  </si>
  <si>
    <t>Pol30</t>
  </si>
  <si>
    <t>PROVIZORNÍ MOSTY</t>
  </si>
  <si>
    <t>Poznámka k položce:
Poznámka k položce: mostní provizorium, dodávka, doprava, montáž, demontáž;, délka 21,0 m; volná šířka 4,00 m; zatížitelnost 40 t (jediné vozidlo); doba provozu, 24 týdnů</t>
  </si>
  <si>
    <t>Pol31</t>
  </si>
  <si>
    <t>PROVIZORNÍ LÁVKY</t>
  </si>
  <si>
    <t>Poznámka k položce:
Poznámka k položce: provizorní staveništní lávka zavěšená na mostním provizoriu, dodávka, doprava, montáž, demontáž;, délka 21,0 m; volná šířka 1,00 m; doba provozu 24 týdnů</t>
  </si>
  <si>
    <t>113151111</t>
  </si>
  <si>
    <t>Rozebrání zpevněných ploch ze silničních dílců</t>
  </si>
  <si>
    <t>211,84</t>
  </si>
  <si>
    <t>291211111</t>
  </si>
  <si>
    <t>Zřízení plochy ze silničních panelů do lože tl 50 mm z kameniva</t>
  </si>
  <si>
    <t>Poznámka k položce:
Poznámka k položce: konstrukce provizorní objízdné komunikace z NOVÝCH silničních panelů, včetně odstranění a odvozu do depozitu zhotovitele (panely zůstávají v majetku zhotovitele)</t>
  </si>
  <si>
    <t>59381006</t>
  </si>
  <si>
    <t>564861111</t>
  </si>
  <si>
    <t>Podklad ze štěrkodrtě ŠD tl 200 mm</t>
  </si>
  <si>
    <t>Poznámka k položce:
Poznámka k položce: vč. dodávky, podkladní vrstva pod panely komunikace, nakupovaný materiál</t>
  </si>
  <si>
    <t>564851111</t>
  </si>
  <si>
    <t>Podklad ze štěrkodrtě ŠD tl 150 mm</t>
  </si>
  <si>
    <t>Poznámka k položce:
Poznámka k položce: podkladní vrstva pod konstrukcí provizorních opěr, nakupovaný materiál</t>
  </si>
  <si>
    <t>12.58+12.58+7.18</t>
  </si>
  <si>
    <t>Poznámka k položce:
Poznámka k položce: podkladní vrstva pod konstrukcí vozovky v navázání na stáavjící komunikaci, nakupovaný materiál</t>
  </si>
  <si>
    <t>565176121</t>
  </si>
  <si>
    <t>Asfaltový beton vrstva podkladní ACP 22+ (obalované kamenivo OKH) tl 100 mm š přes 3 m - modifik.asfalt</t>
  </si>
  <si>
    <t>Poznámka k položce:
Poznámka k položce: navázání provizorní objízdné komunikace na stávající: ložná vrstva ACP 22+ (2 vrstvy)</t>
  </si>
  <si>
    <t>2*31,21</t>
  </si>
  <si>
    <t>572211111</t>
  </si>
  <si>
    <t>Poznámka k položce:
Poznámka k položce: krajnice provizorní objízdné komunikace š. 50 cm ŠD 0-32, vč. nákupu a dovozu</t>
  </si>
  <si>
    <t>0.710*79.000</t>
  </si>
  <si>
    <t>573111111</t>
  </si>
  <si>
    <t>Postřik živičný infiltrační s posypem z asfaltu množství 0,50 kg/m2</t>
  </si>
  <si>
    <t>573211111</t>
  </si>
  <si>
    <t>Postřik živičný spojovací z asfaltu v množství do 0,25 kg/m2</t>
  </si>
  <si>
    <t>Poznámka k položce:
Poznámka k položce: spojovací postřik pod ACO 11+, ACL 16+ (2 vrstvy) a ACP22+ (1 vrstva)</t>
  </si>
  <si>
    <t>577144131</t>
  </si>
  <si>
    <t>Asfaltový beton vrstva obrusná ACO 11+ (ABS) tř. I tl 50 mm š přes 3 m z modifikovaného asfaltu</t>
  </si>
  <si>
    <t>Poznámka k položce:
Poznámka k položce: navázání provizorní objízdné komunikace na stávající: obrusná vrstva ACO 11+</t>
  </si>
  <si>
    <t>Poznámka k položce:
Poznámka k položce: navázání provizorní objízdné komunikace na stávající: ložná vrstva ACL 16+ (2 vrstvy)</t>
  </si>
  <si>
    <t>Poznámka k položce:
Poznámka k položce: směrové sloupky plastové (do patek), bílé 12 ks, červené 4 ks; dodávka + montáž</t>
  </si>
  <si>
    <t>Poznámka k položce:
Poznámka k položce: vč. dodávky, pod násypovým tělesem provizorní objízdné komunikace</t>
  </si>
  <si>
    <t>11.43*79.000</t>
  </si>
  <si>
    <t>113311121</t>
  </si>
  <si>
    <t>Odstranění geotextilie netkané měrná hmotnost do 500 g/m2</t>
  </si>
  <si>
    <t>Poznámka k položce:
Poznámka k položce: podkladová vrstva ŠD provizorní komunikace a provizorních opěr</t>
  </si>
  <si>
    <t>2.0*(316*0.20+32.34*0.15+31.21*0.25)</t>
  </si>
  <si>
    <t>Poznámka k položce:
Poznámka k položce: odstraněná geotextilie</t>
  </si>
  <si>
    <t>0.0005*902.970</t>
  </si>
  <si>
    <t>Poznámka k položce:
Poznámka k položce: podkladová vrstva ŠD provizorní komunikace</t>
  </si>
  <si>
    <t>20*143.905</t>
  </si>
  <si>
    <t>20*0.451</t>
  </si>
  <si>
    <t>997013631</t>
  </si>
  <si>
    <t>Poplatek za uložení na skládce (skládkovné) stavebního odpadu směsného kód odpadu 17 09 04</t>
  </si>
  <si>
    <t>997221655</t>
  </si>
  <si>
    <t>Poplatek za uložení na skládce (skládkovné) zeminy a kamení kód odpadu 17 05 04</t>
  </si>
  <si>
    <t>2.0*63.20</t>
  </si>
  <si>
    <t>000 - Průvodní činnosti</t>
  </si>
  <si>
    <t>VRN - Vedlejší rozpočtové náklady</t>
  </si>
  <si>
    <t xml:space="preserve">    VRN1 - Průzkumné, geodetické a projektové práce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</si>
  <si>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</si>
  <si>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</si>
  <si>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</si>
  <si>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</si>
  <si>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</si>
  <si>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011503000</t>
  </si>
  <si>
    <t>Pasportizace, Havarijní plán, Povodňový plán Fotodokumentace</t>
  </si>
  <si>
    <t>Kč</t>
  </si>
  <si>
    <t>Poznámka k položce:
Poznámka k položce: včetně pasportizace, fotodokumentace a odborného posouzení stavu přístupové a objízdné trasy před stavbou i po jejím dokončení, včetně případných oprav</t>
  </si>
  <si>
    <t>012103000</t>
  </si>
  <si>
    <t>Geodetické práce před výstavbou a při provádění stavby</t>
  </si>
  <si>
    <t>012103100</t>
  </si>
  <si>
    <t>Vytýčení inženýrských sítí před zahájením stavby</t>
  </si>
  <si>
    <t>Poznámka k položce:
Poznámka k položce: čerpáno se souhlasem TDI</t>
  </si>
  <si>
    <t>012303000</t>
  </si>
  <si>
    <t>Geodetické zaměření skutečného provedení stavby</t>
  </si>
  <si>
    <t>012403000</t>
  </si>
  <si>
    <t>Geometrický plán po provedení stavby</t>
  </si>
  <si>
    <t>Kpl</t>
  </si>
  <si>
    <t>Poznámka k položce:
Poznámka k položce: pro majetkoprávní vypořádání včetně věcných břemen, vypracováno v 8 soupravách</t>
  </si>
  <si>
    <t>013244000</t>
  </si>
  <si>
    <t>Realizační dokumentace stavby - RDS</t>
  </si>
  <si>
    <t>Poznámka k položce:
Poznámka k položce: vypracováno v 6 soupravách</t>
  </si>
  <si>
    <t>013254000</t>
  </si>
  <si>
    <t>Dokumentace skutečného provedení stavby</t>
  </si>
  <si>
    <t>Poznámka k položce:
Poznámka k položce: vypracováno ve 4 soupravách</t>
  </si>
  <si>
    <t>013254100</t>
  </si>
  <si>
    <t>Mostní list</t>
  </si>
  <si>
    <t>Poznámka k položce:
Poznámka k položce: Včetně vložení do systému BMS</t>
  </si>
  <si>
    <t>013254200</t>
  </si>
  <si>
    <t>První hlavní prohlídka</t>
  </si>
  <si>
    <t>Poznámka k položce:
Poznámka k položce: nový most, včetně vložení do systému BMS</t>
  </si>
  <si>
    <t>Poznámka k položce:
Poznámka k položce: provizorní most</t>
  </si>
  <si>
    <t>VRN7</t>
  </si>
  <si>
    <t>Provozní vlivy</t>
  </si>
  <si>
    <t>072002100</t>
  </si>
  <si>
    <t>Dopravně inženýrská opatření</t>
  </si>
  <si>
    <t>Poznámka k položce:
Poznámka k položce: Včetně případné úhrady navýšení nákladu dopravce při provozu na objízdné trase; předpokládaná doba provozu 24 týdnů Zajištění povolení a úhrada poplatků vzniklých na základě HMG zhotovitele v souladu s POV, včetně regulace dopravy, přechodné dopravní značení dle ZOV Organizace výstavby (VDZ, SDZ, semaforová souprava), vč. dopravy, montáže, napájení, údržby, pronájmu, demontáže, odvozu; předpokládaná doba provozu 24 týdnů</t>
  </si>
  <si>
    <t>043002000</t>
  </si>
  <si>
    <t>ZKOUŠENÍ MATERIÁLŮ NEZÁVISLOU ZKUŠEBNOU</t>
  </si>
  <si>
    <t>Poznámka k položce:
Poznámka k položce: DLE TKP, ZTKP, KZP není-li obsaženo v jedn.cenách za celý most</t>
  </si>
  <si>
    <t>043002001</t>
  </si>
  <si>
    <t>ZKOUŠENÍ KONSTRUKCÍ A PRACÍ NEZÁVISLOU ZKUŠEBNOU</t>
  </si>
  <si>
    <t>000.1 - Průvodní činnosti - NEZPŮSOBILÉ VÝDAJE</t>
  </si>
  <si>
    <t>VRN7 - Provozní vlivy</t>
  </si>
  <si>
    <t>030001000</t>
  </si>
  <si>
    <t>Zařízení staveniště</t>
  </si>
  <si>
    <t>KPL</t>
  </si>
  <si>
    <t>1024</t>
  </si>
  <si>
    <t>-1280631845</t>
  </si>
  <si>
    <t>Poznámka k položce:
včetně vybudování případných měřících odběrných míst, případná příprava území pro objekty ZS a vlastní vybudování objektů ZS včetně oplocení, výstražného osvětlení staveniště - osazení, pronájem, demontáž. Položka zahrnuje i náklady na úpravu povrchů po odstranění staveniště a úklid ploch, na kterých bylo ZS provozováno.</t>
  </si>
  <si>
    <t>RA01</t>
  </si>
  <si>
    <t>Oprava objízdných a přístupových tras</t>
  </si>
  <si>
    <t>Poznámka k položce:
Poznámka k položce: pokládka ACO 5cm, položka bude čerpána se souhlasem TDI a objednatele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</si>
</sst>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 applyProtection="1">
      <alignment vertical="center"/>
      <protection locked="0"/>
    </xf>
    <xf numFmtId="4" fontId="11" fillId="0" borderId="20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1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21</v>
      </c>
      <c r="AK11" s="30" t="s">
        <v>26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27</v>
      </c>
      <c r="AK13" s="30" t="s">
        <v>25</v>
      </c>
      <c r="AN13" s="32" t="s">
        <v>28</v>
      </c>
      <c r="AR13" s="20"/>
      <c r="BE13" s="29"/>
      <c r="BS13" s="17" t="s">
        <v>6</v>
      </c>
    </row>
    <row r="14" spans="2:71" ht="12">
      <c r="B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N14" s="32" t="s">
        <v>28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29</v>
      </c>
      <c r="AK16" s="30" t="s">
        <v>25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21</v>
      </c>
      <c r="AK17" s="30" t="s">
        <v>26</v>
      </c>
      <c r="AN17" s="25" t="s">
        <v>1</v>
      </c>
      <c r="AR17" s="20"/>
      <c r="BE17" s="29"/>
      <c r="BS17" s="17" t="s">
        <v>30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31</v>
      </c>
      <c r="AK19" s="30" t="s">
        <v>25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21</v>
      </c>
      <c r="AK20" s="30" t="s">
        <v>26</v>
      </c>
      <c r="AN20" s="25" t="s">
        <v>1</v>
      </c>
      <c r="AR20" s="20"/>
      <c r="BE20" s="29"/>
      <c r="BS20" s="17" t="s">
        <v>30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32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37</v>
      </c>
      <c r="E29" s="3"/>
      <c r="F29" s="30" t="s">
        <v>38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39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40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41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42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44</v>
      </c>
      <c r="U35" s="48"/>
      <c r="V35" s="48"/>
      <c r="W35" s="48"/>
      <c r="X35" s="50" t="s">
        <v>45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46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47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48</v>
      </c>
      <c r="AI60" s="39"/>
      <c r="AJ60" s="39"/>
      <c r="AK60" s="39"/>
      <c r="AL60" s="39"/>
      <c r="AM60" s="56" t="s">
        <v>49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51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48</v>
      </c>
      <c r="AI75" s="39"/>
      <c r="AJ75" s="39"/>
      <c r="AK75" s="39"/>
      <c r="AL75" s="39"/>
      <c r="AM75" s="56" t="s">
        <v>49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201-025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Most ev. č. 201-025 u Podšibenského mlýna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4. 2. 2020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29</v>
      </c>
      <c r="AJ89" s="36"/>
      <c r="AK89" s="36"/>
      <c r="AL89" s="36"/>
      <c r="AM89" s="68" t="str">
        <f>IF(E17="","",E17)</f>
        <v xml:space="preserve"> </v>
      </c>
      <c r="AN89" s="4"/>
      <c r="AO89" s="4"/>
      <c r="AP89" s="4"/>
      <c r="AQ89" s="36"/>
      <c r="AR89" s="37"/>
      <c r="AS89" s="69" t="s">
        <v>53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27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31</v>
      </c>
      <c r="AJ90" s="36"/>
      <c r="AK90" s="36"/>
      <c r="AL90" s="36"/>
      <c r="AM90" s="68" t="str">
        <f>IF(E20="","",E20)</f>
        <v xml:space="preserve"> 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54</v>
      </c>
      <c r="D92" s="78"/>
      <c r="E92" s="78"/>
      <c r="F92" s="78"/>
      <c r="G92" s="78"/>
      <c r="H92" s="79"/>
      <c r="I92" s="80" t="s">
        <v>55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56</v>
      </c>
      <c r="AH92" s="78"/>
      <c r="AI92" s="78"/>
      <c r="AJ92" s="78"/>
      <c r="AK92" s="78"/>
      <c r="AL92" s="78"/>
      <c r="AM92" s="78"/>
      <c r="AN92" s="80" t="s">
        <v>57</v>
      </c>
      <c r="AO92" s="78"/>
      <c r="AP92" s="82"/>
      <c r="AQ92" s="83" t="s">
        <v>58</v>
      </c>
      <c r="AR92" s="37"/>
      <c r="AS92" s="84" t="s">
        <v>59</v>
      </c>
      <c r="AT92" s="85" t="s">
        <v>60</v>
      </c>
      <c r="AU92" s="85" t="s">
        <v>61</v>
      </c>
      <c r="AV92" s="85" t="s">
        <v>62</v>
      </c>
      <c r="AW92" s="85" t="s">
        <v>63</v>
      </c>
      <c r="AX92" s="85" t="s">
        <v>64</v>
      </c>
      <c r="AY92" s="85" t="s">
        <v>65</v>
      </c>
      <c r="AZ92" s="85" t="s">
        <v>66</v>
      </c>
      <c r="BA92" s="85" t="s">
        <v>67</v>
      </c>
      <c r="BB92" s="85" t="s">
        <v>68</v>
      </c>
      <c r="BC92" s="85" t="s">
        <v>69</v>
      </c>
      <c r="BD92" s="86" t="s">
        <v>70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71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ROUND(SUM(AG95:AG106),2)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ROUND(SUM(AS95:AS106),2)</f>
        <v>0</v>
      </c>
      <c r="AT94" s="97">
        <f>ROUND(SUM(AV94:AW94),2)</f>
        <v>0</v>
      </c>
      <c r="AU94" s="98">
        <f>ROUND(SUM(AU95:AU106),5)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ROUND(SUM(AZ95:AZ106),2)</f>
        <v>0</v>
      </c>
      <c r="BA94" s="97">
        <f>ROUND(SUM(BA95:BA106),2)</f>
        <v>0</v>
      </c>
      <c r="BB94" s="97">
        <f>ROUND(SUM(BB95:BB106),2)</f>
        <v>0</v>
      </c>
      <c r="BC94" s="97">
        <f>ROUND(SUM(BC95:BC106),2)</f>
        <v>0</v>
      </c>
      <c r="BD94" s="99">
        <f>ROUND(SUM(BD95:BD106),2)</f>
        <v>0</v>
      </c>
      <c r="BE94" s="6"/>
      <c r="BS94" s="100" t="s">
        <v>72</v>
      </c>
      <c r="BT94" s="100" t="s">
        <v>73</v>
      </c>
      <c r="BU94" s="101" t="s">
        <v>74</v>
      </c>
      <c r="BV94" s="100" t="s">
        <v>75</v>
      </c>
      <c r="BW94" s="100" t="s">
        <v>4</v>
      </c>
      <c r="BX94" s="100" t="s">
        <v>76</v>
      </c>
      <c r="CL94" s="100" t="s">
        <v>1</v>
      </c>
    </row>
    <row r="95" spans="1:91" s="7" customFormat="1" ht="16.5" customHeight="1">
      <c r="A95" s="102" t="s">
        <v>77</v>
      </c>
      <c r="B95" s="103"/>
      <c r="C95" s="104"/>
      <c r="D95" s="105" t="s">
        <v>78</v>
      </c>
      <c r="E95" s="105"/>
      <c r="F95" s="105"/>
      <c r="G95" s="105"/>
      <c r="H95" s="105"/>
      <c r="I95" s="106"/>
      <c r="J95" s="105" t="s">
        <v>79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'001 - Bourání'!J30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80</v>
      </c>
      <c r="AR95" s="103"/>
      <c r="AS95" s="109">
        <v>0</v>
      </c>
      <c r="AT95" s="110">
        <f>ROUND(SUM(AV95:AW95),2)</f>
        <v>0</v>
      </c>
      <c r="AU95" s="111">
        <f>'001 - Bourání'!P120</f>
        <v>0</v>
      </c>
      <c r="AV95" s="110">
        <f>'001 - Bourání'!J33</f>
        <v>0</v>
      </c>
      <c r="AW95" s="110">
        <f>'001 - Bourání'!J34</f>
        <v>0</v>
      </c>
      <c r="AX95" s="110">
        <f>'001 - Bourání'!J35</f>
        <v>0</v>
      </c>
      <c r="AY95" s="110">
        <f>'001 - Bourání'!J36</f>
        <v>0</v>
      </c>
      <c r="AZ95" s="110">
        <f>'001 - Bourání'!F33</f>
        <v>0</v>
      </c>
      <c r="BA95" s="110">
        <f>'001 - Bourání'!F34</f>
        <v>0</v>
      </c>
      <c r="BB95" s="110">
        <f>'001 - Bourání'!F35</f>
        <v>0</v>
      </c>
      <c r="BC95" s="110">
        <f>'001 - Bourání'!F36</f>
        <v>0</v>
      </c>
      <c r="BD95" s="112">
        <f>'001 - Bourání'!F37</f>
        <v>0</v>
      </c>
      <c r="BE95" s="7"/>
      <c r="BT95" s="113" t="s">
        <v>81</v>
      </c>
      <c r="BV95" s="113" t="s">
        <v>75</v>
      </c>
      <c r="BW95" s="113" t="s">
        <v>82</v>
      </c>
      <c r="BX95" s="113" t="s">
        <v>4</v>
      </c>
      <c r="CL95" s="113" t="s">
        <v>1</v>
      </c>
      <c r="CM95" s="113" t="s">
        <v>83</v>
      </c>
    </row>
    <row r="96" spans="1:91" s="7" customFormat="1" ht="16.5" customHeight="1">
      <c r="A96" s="102" t="s">
        <v>77</v>
      </c>
      <c r="B96" s="103"/>
      <c r="C96" s="104"/>
      <c r="D96" s="105" t="s">
        <v>84</v>
      </c>
      <c r="E96" s="105"/>
      <c r="F96" s="105"/>
      <c r="G96" s="105"/>
      <c r="H96" s="105"/>
      <c r="I96" s="106"/>
      <c r="J96" s="105" t="s">
        <v>85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'001.1 - Bourání - NEZPŮSO...'!J30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80</v>
      </c>
      <c r="AR96" s="103"/>
      <c r="AS96" s="109">
        <v>0</v>
      </c>
      <c r="AT96" s="110">
        <f>ROUND(SUM(AV96:AW96),2)</f>
        <v>0</v>
      </c>
      <c r="AU96" s="111">
        <f>'001.1 - Bourání - NEZPŮSO...'!P118</f>
        <v>0</v>
      </c>
      <c r="AV96" s="110">
        <f>'001.1 - Bourání - NEZPŮSO...'!J33</f>
        <v>0</v>
      </c>
      <c r="AW96" s="110">
        <f>'001.1 - Bourání - NEZPŮSO...'!J34</f>
        <v>0</v>
      </c>
      <c r="AX96" s="110">
        <f>'001.1 - Bourání - NEZPŮSO...'!J35</f>
        <v>0</v>
      </c>
      <c r="AY96" s="110">
        <f>'001.1 - Bourání - NEZPŮSO...'!J36</f>
        <v>0</v>
      </c>
      <c r="AZ96" s="110">
        <f>'001.1 - Bourání - NEZPŮSO...'!F33</f>
        <v>0</v>
      </c>
      <c r="BA96" s="110">
        <f>'001.1 - Bourání - NEZPŮSO...'!F34</f>
        <v>0</v>
      </c>
      <c r="BB96" s="110">
        <f>'001.1 - Bourání - NEZPŮSO...'!F35</f>
        <v>0</v>
      </c>
      <c r="BC96" s="110">
        <f>'001.1 - Bourání - NEZPŮSO...'!F36</f>
        <v>0</v>
      </c>
      <c r="BD96" s="112">
        <f>'001.1 - Bourání - NEZPŮSO...'!F37</f>
        <v>0</v>
      </c>
      <c r="BE96" s="7"/>
      <c r="BT96" s="113" t="s">
        <v>81</v>
      </c>
      <c r="BV96" s="113" t="s">
        <v>75</v>
      </c>
      <c r="BW96" s="113" t="s">
        <v>86</v>
      </c>
      <c r="BX96" s="113" t="s">
        <v>4</v>
      </c>
      <c r="CL96" s="113" t="s">
        <v>1</v>
      </c>
      <c r="CM96" s="113" t="s">
        <v>83</v>
      </c>
    </row>
    <row r="97" spans="1:91" s="7" customFormat="1" ht="16.5" customHeight="1">
      <c r="A97" s="102" t="s">
        <v>77</v>
      </c>
      <c r="B97" s="103"/>
      <c r="C97" s="104"/>
      <c r="D97" s="105" t="s">
        <v>87</v>
      </c>
      <c r="E97" s="105"/>
      <c r="F97" s="105"/>
      <c r="G97" s="105"/>
      <c r="H97" s="105"/>
      <c r="I97" s="106"/>
      <c r="J97" s="105" t="s">
        <v>88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7">
        <f>'101 - Silnice II-201'!J30</f>
        <v>0</v>
      </c>
      <c r="AH97" s="106"/>
      <c r="AI97" s="106"/>
      <c r="AJ97" s="106"/>
      <c r="AK97" s="106"/>
      <c r="AL97" s="106"/>
      <c r="AM97" s="106"/>
      <c r="AN97" s="107">
        <f>SUM(AG97,AT97)</f>
        <v>0</v>
      </c>
      <c r="AO97" s="106"/>
      <c r="AP97" s="106"/>
      <c r="AQ97" s="108" t="s">
        <v>80</v>
      </c>
      <c r="AR97" s="103"/>
      <c r="AS97" s="109">
        <v>0</v>
      </c>
      <c r="AT97" s="110">
        <f>ROUND(SUM(AV97:AW97),2)</f>
        <v>0</v>
      </c>
      <c r="AU97" s="111">
        <f>'101 - Silnice II-201'!P124</f>
        <v>0</v>
      </c>
      <c r="AV97" s="110">
        <f>'101 - Silnice II-201'!J33</f>
        <v>0</v>
      </c>
      <c r="AW97" s="110">
        <f>'101 - Silnice II-201'!J34</f>
        <v>0</v>
      </c>
      <c r="AX97" s="110">
        <f>'101 - Silnice II-201'!J35</f>
        <v>0</v>
      </c>
      <c r="AY97" s="110">
        <f>'101 - Silnice II-201'!J36</f>
        <v>0</v>
      </c>
      <c r="AZ97" s="110">
        <f>'101 - Silnice II-201'!F33</f>
        <v>0</v>
      </c>
      <c r="BA97" s="110">
        <f>'101 - Silnice II-201'!F34</f>
        <v>0</v>
      </c>
      <c r="BB97" s="110">
        <f>'101 - Silnice II-201'!F35</f>
        <v>0</v>
      </c>
      <c r="BC97" s="110">
        <f>'101 - Silnice II-201'!F36</f>
        <v>0</v>
      </c>
      <c r="BD97" s="112">
        <f>'101 - Silnice II-201'!F37</f>
        <v>0</v>
      </c>
      <c r="BE97" s="7"/>
      <c r="BT97" s="113" t="s">
        <v>81</v>
      </c>
      <c r="BV97" s="113" t="s">
        <v>75</v>
      </c>
      <c r="BW97" s="113" t="s">
        <v>89</v>
      </c>
      <c r="BX97" s="113" t="s">
        <v>4</v>
      </c>
      <c r="CL97" s="113" t="s">
        <v>1</v>
      </c>
      <c r="CM97" s="113" t="s">
        <v>83</v>
      </c>
    </row>
    <row r="98" spans="1:91" s="7" customFormat="1" ht="16.5" customHeight="1">
      <c r="A98" s="102" t="s">
        <v>77</v>
      </c>
      <c r="B98" s="103"/>
      <c r="C98" s="104"/>
      <c r="D98" s="105" t="s">
        <v>90</v>
      </c>
      <c r="E98" s="105"/>
      <c r="F98" s="105"/>
      <c r="G98" s="105"/>
      <c r="H98" s="105"/>
      <c r="I98" s="106"/>
      <c r="J98" s="105" t="s">
        <v>91</v>
      </c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7">
        <f>'101.1 - Silnice II-201 - ...'!J30</f>
        <v>0</v>
      </c>
      <c r="AH98" s="106"/>
      <c r="AI98" s="106"/>
      <c r="AJ98" s="106"/>
      <c r="AK98" s="106"/>
      <c r="AL98" s="106"/>
      <c r="AM98" s="106"/>
      <c r="AN98" s="107">
        <f>SUM(AG98,AT98)</f>
        <v>0</v>
      </c>
      <c r="AO98" s="106"/>
      <c r="AP98" s="106"/>
      <c r="AQ98" s="108" t="s">
        <v>80</v>
      </c>
      <c r="AR98" s="103"/>
      <c r="AS98" s="109">
        <v>0</v>
      </c>
      <c r="AT98" s="110">
        <f>ROUND(SUM(AV98:AW98),2)</f>
        <v>0</v>
      </c>
      <c r="AU98" s="111">
        <f>'101.1 - Silnice II-201 - ...'!P120</f>
        <v>0</v>
      </c>
      <c r="AV98" s="110">
        <f>'101.1 - Silnice II-201 - ...'!J33</f>
        <v>0</v>
      </c>
      <c r="AW98" s="110">
        <f>'101.1 - Silnice II-201 - ...'!J34</f>
        <v>0</v>
      </c>
      <c r="AX98" s="110">
        <f>'101.1 - Silnice II-201 - ...'!J35</f>
        <v>0</v>
      </c>
      <c r="AY98" s="110">
        <f>'101.1 - Silnice II-201 - ...'!J36</f>
        <v>0</v>
      </c>
      <c r="AZ98" s="110">
        <f>'101.1 - Silnice II-201 - ...'!F33</f>
        <v>0</v>
      </c>
      <c r="BA98" s="110">
        <f>'101.1 - Silnice II-201 - ...'!F34</f>
        <v>0</v>
      </c>
      <c r="BB98" s="110">
        <f>'101.1 - Silnice II-201 - ...'!F35</f>
        <v>0</v>
      </c>
      <c r="BC98" s="110">
        <f>'101.1 - Silnice II-201 - ...'!F36</f>
        <v>0</v>
      </c>
      <c r="BD98" s="112">
        <f>'101.1 - Silnice II-201 - ...'!F37</f>
        <v>0</v>
      </c>
      <c r="BE98" s="7"/>
      <c r="BT98" s="113" t="s">
        <v>81</v>
      </c>
      <c r="BV98" s="113" t="s">
        <v>75</v>
      </c>
      <c r="BW98" s="113" t="s">
        <v>92</v>
      </c>
      <c r="BX98" s="113" t="s">
        <v>4</v>
      </c>
      <c r="CL98" s="113" t="s">
        <v>1</v>
      </c>
      <c r="CM98" s="113" t="s">
        <v>83</v>
      </c>
    </row>
    <row r="99" spans="1:91" s="7" customFormat="1" ht="16.5" customHeight="1">
      <c r="A99" s="102" t="s">
        <v>77</v>
      </c>
      <c r="B99" s="103"/>
      <c r="C99" s="104"/>
      <c r="D99" s="105" t="s">
        <v>93</v>
      </c>
      <c r="E99" s="105"/>
      <c r="F99" s="105"/>
      <c r="G99" s="105"/>
      <c r="H99" s="105"/>
      <c r="I99" s="106"/>
      <c r="J99" s="105" t="s">
        <v>94</v>
      </c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7">
        <f>'102 - Chodník - NEZPŮSOBI...'!J30</f>
        <v>0</v>
      </c>
      <c r="AH99" s="106"/>
      <c r="AI99" s="106"/>
      <c r="AJ99" s="106"/>
      <c r="AK99" s="106"/>
      <c r="AL99" s="106"/>
      <c r="AM99" s="106"/>
      <c r="AN99" s="107">
        <f>SUM(AG99,AT99)</f>
        <v>0</v>
      </c>
      <c r="AO99" s="106"/>
      <c r="AP99" s="106"/>
      <c r="AQ99" s="108" t="s">
        <v>80</v>
      </c>
      <c r="AR99" s="103"/>
      <c r="AS99" s="109">
        <v>0</v>
      </c>
      <c r="AT99" s="110">
        <f>ROUND(SUM(AV99:AW99),2)</f>
        <v>0</v>
      </c>
      <c r="AU99" s="111">
        <f>'102 - Chodník - NEZPŮSOBI...'!P120</f>
        <v>0</v>
      </c>
      <c r="AV99" s="110">
        <f>'102 - Chodník - NEZPŮSOBI...'!J33</f>
        <v>0</v>
      </c>
      <c r="AW99" s="110">
        <f>'102 - Chodník - NEZPŮSOBI...'!J34</f>
        <v>0</v>
      </c>
      <c r="AX99" s="110">
        <f>'102 - Chodník - NEZPŮSOBI...'!J35</f>
        <v>0</v>
      </c>
      <c r="AY99" s="110">
        <f>'102 - Chodník - NEZPŮSOBI...'!J36</f>
        <v>0</v>
      </c>
      <c r="AZ99" s="110">
        <f>'102 - Chodník - NEZPŮSOBI...'!F33</f>
        <v>0</v>
      </c>
      <c r="BA99" s="110">
        <f>'102 - Chodník - NEZPŮSOBI...'!F34</f>
        <v>0</v>
      </c>
      <c r="BB99" s="110">
        <f>'102 - Chodník - NEZPŮSOBI...'!F35</f>
        <v>0</v>
      </c>
      <c r="BC99" s="110">
        <f>'102 - Chodník - NEZPŮSOBI...'!F36</f>
        <v>0</v>
      </c>
      <c r="BD99" s="112">
        <f>'102 - Chodník - NEZPŮSOBI...'!F37</f>
        <v>0</v>
      </c>
      <c r="BE99" s="7"/>
      <c r="BT99" s="113" t="s">
        <v>81</v>
      </c>
      <c r="BV99" s="113" t="s">
        <v>75</v>
      </c>
      <c r="BW99" s="113" t="s">
        <v>95</v>
      </c>
      <c r="BX99" s="113" t="s">
        <v>4</v>
      </c>
      <c r="CL99" s="113" t="s">
        <v>1</v>
      </c>
      <c r="CM99" s="113" t="s">
        <v>83</v>
      </c>
    </row>
    <row r="100" spans="1:91" s="7" customFormat="1" ht="16.5" customHeight="1">
      <c r="A100" s="102" t="s">
        <v>77</v>
      </c>
      <c r="B100" s="103"/>
      <c r="C100" s="104"/>
      <c r="D100" s="105" t="s">
        <v>96</v>
      </c>
      <c r="E100" s="105"/>
      <c r="F100" s="105"/>
      <c r="G100" s="105"/>
      <c r="H100" s="105"/>
      <c r="I100" s="106"/>
      <c r="J100" s="105" t="s">
        <v>97</v>
      </c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7">
        <f>'103 - Úprava sjezdů'!J30</f>
        <v>0</v>
      </c>
      <c r="AH100" s="106"/>
      <c r="AI100" s="106"/>
      <c r="AJ100" s="106"/>
      <c r="AK100" s="106"/>
      <c r="AL100" s="106"/>
      <c r="AM100" s="106"/>
      <c r="AN100" s="107">
        <f>SUM(AG100,AT100)</f>
        <v>0</v>
      </c>
      <c r="AO100" s="106"/>
      <c r="AP100" s="106"/>
      <c r="AQ100" s="108" t="s">
        <v>80</v>
      </c>
      <c r="AR100" s="103"/>
      <c r="AS100" s="109">
        <v>0</v>
      </c>
      <c r="AT100" s="110">
        <f>ROUND(SUM(AV100:AW100),2)</f>
        <v>0</v>
      </c>
      <c r="AU100" s="111">
        <f>'103 - Úprava sjezdů'!P121</f>
        <v>0</v>
      </c>
      <c r="AV100" s="110">
        <f>'103 - Úprava sjezdů'!J33</f>
        <v>0</v>
      </c>
      <c r="AW100" s="110">
        <f>'103 - Úprava sjezdů'!J34</f>
        <v>0</v>
      </c>
      <c r="AX100" s="110">
        <f>'103 - Úprava sjezdů'!J35</f>
        <v>0</v>
      </c>
      <c r="AY100" s="110">
        <f>'103 - Úprava sjezdů'!J36</f>
        <v>0</v>
      </c>
      <c r="AZ100" s="110">
        <f>'103 - Úprava sjezdů'!F33</f>
        <v>0</v>
      </c>
      <c r="BA100" s="110">
        <f>'103 - Úprava sjezdů'!F34</f>
        <v>0</v>
      </c>
      <c r="BB100" s="110">
        <f>'103 - Úprava sjezdů'!F35</f>
        <v>0</v>
      </c>
      <c r="BC100" s="110">
        <f>'103 - Úprava sjezdů'!F36</f>
        <v>0</v>
      </c>
      <c r="BD100" s="112">
        <f>'103 - Úprava sjezdů'!F37</f>
        <v>0</v>
      </c>
      <c r="BE100" s="7"/>
      <c r="BT100" s="113" t="s">
        <v>81</v>
      </c>
      <c r="BV100" s="113" t="s">
        <v>75</v>
      </c>
      <c r="BW100" s="113" t="s">
        <v>98</v>
      </c>
      <c r="BX100" s="113" t="s">
        <v>4</v>
      </c>
      <c r="CL100" s="113" t="s">
        <v>1</v>
      </c>
      <c r="CM100" s="113" t="s">
        <v>83</v>
      </c>
    </row>
    <row r="101" spans="1:91" s="7" customFormat="1" ht="16.5" customHeight="1">
      <c r="A101" s="102" t="s">
        <v>77</v>
      </c>
      <c r="B101" s="103"/>
      <c r="C101" s="104"/>
      <c r="D101" s="105" t="s">
        <v>99</v>
      </c>
      <c r="E101" s="105"/>
      <c r="F101" s="105"/>
      <c r="G101" s="105"/>
      <c r="H101" s="105"/>
      <c r="I101" s="106"/>
      <c r="J101" s="105" t="s">
        <v>100</v>
      </c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7">
        <f>'201 - Most ev. č. 201-025'!J30</f>
        <v>0</v>
      </c>
      <c r="AH101" s="106"/>
      <c r="AI101" s="106"/>
      <c r="AJ101" s="106"/>
      <c r="AK101" s="106"/>
      <c r="AL101" s="106"/>
      <c r="AM101" s="106"/>
      <c r="AN101" s="107">
        <f>SUM(AG101,AT101)</f>
        <v>0</v>
      </c>
      <c r="AO101" s="106"/>
      <c r="AP101" s="106"/>
      <c r="AQ101" s="108" t="s">
        <v>80</v>
      </c>
      <c r="AR101" s="103"/>
      <c r="AS101" s="109">
        <v>0</v>
      </c>
      <c r="AT101" s="110">
        <f>ROUND(SUM(AV101:AW101),2)</f>
        <v>0</v>
      </c>
      <c r="AU101" s="111">
        <f>'201 - Most ev. č. 201-025'!P125</f>
        <v>0</v>
      </c>
      <c r="AV101" s="110">
        <f>'201 - Most ev. č. 201-025'!J33</f>
        <v>0</v>
      </c>
      <c r="AW101" s="110">
        <f>'201 - Most ev. č. 201-025'!J34</f>
        <v>0</v>
      </c>
      <c r="AX101" s="110">
        <f>'201 - Most ev. č. 201-025'!J35</f>
        <v>0</v>
      </c>
      <c r="AY101" s="110">
        <f>'201 - Most ev. č. 201-025'!J36</f>
        <v>0</v>
      </c>
      <c r="AZ101" s="110">
        <f>'201 - Most ev. č. 201-025'!F33</f>
        <v>0</v>
      </c>
      <c r="BA101" s="110">
        <f>'201 - Most ev. č. 201-025'!F34</f>
        <v>0</v>
      </c>
      <c r="BB101" s="110">
        <f>'201 - Most ev. č. 201-025'!F35</f>
        <v>0</v>
      </c>
      <c r="BC101" s="110">
        <f>'201 - Most ev. č. 201-025'!F36</f>
        <v>0</v>
      </c>
      <c r="BD101" s="112">
        <f>'201 - Most ev. č. 201-025'!F37</f>
        <v>0</v>
      </c>
      <c r="BE101" s="7"/>
      <c r="BT101" s="113" t="s">
        <v>81</v>
      </c>
      <c r="BV101" s="113" t="s">
        <v>75</v>
      </c>
      <c r="BW101" s="113" t="s">
        <v>101</v>
      </c>
      <c r="BX101" s="113" t="s">
        <v>4</v>
      </c>
      <c r="CL101" s="113" t="s">
        <v>1</v>
      </c>
      <c r="CM101" s="113" t="s">
        <v>83</v>
      </c>
    </row>
    <row r="102" spans="1:91" s="7" customFormat="1" ht="16.5" customHeight="1">
      <c r="A102" s="102" t="s">
        <v>77</v>
      </c>
      <c r="B102" s="103"/>
      <c r="C102" s="104"/>
      <c r="D102" s="105" t="s">
        <v>102</v>
      </c>
      <c r="E102" s="105"/>
      <c r="F102" s="105"/>
      <c r="G102" s="105"/>
      <c r="H102" s="105"/>
      <c r="I102" s="106"/>
      <c r="J102" s="105" t="s">
        <v>103</v>
      </c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7">
        <f>'402 - Úprava na zařízení ...'!J30</f>
        <v>0</v>
      </c>
      <c r="AH102" s="106"/>
      <c r="AI102" s="106"/>
      <c r="AJ102" s="106"/>
      <c r="AK102" s="106"/>
      <c r="AL102" s="106"/>
      <c r="AM102" s="106"/>
      <c r="AN102" s="107">
        <f>SUM(AG102,AT102)</f>
        <v>0</v>
      </c>
      <c r="AO102" s="106"/>
      <c r="AP102" s="106"/>
      <c r="AQ102" s="108" t="s">
        <v>80</v>
      </c>
      <c r="AR102" s="103"/>
      <c r="AS102" s="109">
        <v>0</v>
      </c>
      <c r="AT102" s="110">
        <f>ROUND(SUM(AV102:AW102),2)</f>
        <v>0</v>
      </c>
      <c r="AU102" s="111">
        <f>'402 - Úprava na zařízení ...'!P118</f>
        <v>0</v>
      </c>
      <c r="AV102" s="110">
        <f>'402 - Úprava na zařízení ...'!J33</f>
        <v>0</v>
      </c>
      <c r="AW102" s="110">
        <f>'402 - Úprava na zařízení ...'!J34</f>
        <v>0</v>
      </c>
      <c r="AX102" s="110">
        <f>'402 - Úprava na zařízení ...'!J35</f>
        <v>0</v>
      </c>
      <c r="AY102" s="110">
        <f>'402 - Úprava na zařízení ...'!J36</f>
        <v>0</v>
      </c>
      <c r="AZ102" s="110">
        <f>'402 - Úprava na zařízení ...'!F33</f>
        <v>0</v>
      </c>
      <c r="BA102" s="110">
        <f>'402 - Úprava na zařízení ...'!F34</f>
        <v>0</v>
      </c>
      <c r="BB102" s="110">
        <f>'402 - Úprava na zařízení ...'!F35</f>
        <v>0</v>
      </c>
      <c r="BC102" s="110">
        <f>'402 - Úprava na zařízení ...'!F36</f>
        <v>0</v>
      </c>
      <c r="BD102" s="112">
        <f>'402 - Úprava na zařízení ...'!F37</f>
        <v>0</v>
      </c>
      <c r="BE102" s="7"/>
      <c r="BT102" s="113" t="s">
        <v>81</v>
      </c>
      <c r="BV102" s="113" t="s">
        <v>75</v>
      </c>
      <c r="BW102" s="113" t="s">
        <v>104</v>
      </c>
      <c r="BX102" s="113" t="s">
        <v>4</v>
      </c>
      <c r="CL102" s="113" t="s">
        <v>1</v>
      </c>
      <c r="CM102" s="113" t="s">
        <v>83</v>
      </c>
    </row>
    <row r="103" spans="1:91" s="7" customFormat="1" ht="16.5" customHeight="1">
      <c r="A103" s="102" t="s">
        <v>77</v>
      </c>
      <c r="B103" s="103"/>
      <c r="C103" s="104"/>
      <c r="D103" s="105" t="s">
        <v>105</v>
      </c>
      <c r="E103" s="105"/>
      <c r="F103" s="105"/>
      <c r="G103" s="105"/>
      <c r="H103" s="105"/>
      <c r="I103" s="106"/>
      <c r="J103" s="105" t="s">
        <v>106</v>
      </c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7">
        <f>'801 - Vegetační úpravy'!J30</f>
        <v>0</v>
      </c>
      <c r="AH103" s="106"/>
      <c r="AI103" s="106"/>
      <c r="AJ103" s="106"/>
      <c r="AK103" s="106"/>
      <c r="AL103" s="106"/>
      <c r="AM103" s="106"/>
      <c r="AN103" s="107">
        <f>SUM(AG103,AT103)</f>
        <v>0</v>
      </c>
      <c r="AO103" s="106"/>
      <c r="AP103" s="106"/>
      <c r="AQ103" s="108" t="s">
        <v>80</v>
      </c>
      <c r="AR103" s="103"/>
      <c r="AS103" s="109">
        <v>0</v>
      </c>
      <c r="AT103" s="110">
        <f>ROUND(SUM(AV103:AW103),2)</f>
        <v>0</v>
      </c>
      <c r="AU103" s="111">
        <f>'801 - Vegetační úpravy'!P117</f>
        <v>0</v>
      </c>
      <c r="AV103" s="110">
        <f>'801 - Vegetační úpravy'!J33</f>
        <v>0</v>
      </c>
      <c r="AW103" s="110">
        <f>'801 - Vegetační úpravy'!J34</f>
        <v>0</v>
      </c>
      <c r="AX103" s="110">
        <f>'801 - Vegetační úpravy'!J35</f>
        <v>0</v>
      </c>
      <c r="AY103" s="110">
        <f>'801 - Vegetační úpravy'!J36</f>
        <v>0</v>
      </c>
      <c r="AZ103" s="110">
        <f>'801 - Vegetační úpravy'!F33</f>
        <v>0</v>
      </c>
      <c r="BA103" s="110">
        <f>'801 - Vegetační úpravy'!F34</f>
        <v>0</v>
      </c>
      <c r="BB103" s="110">
        <f>'801 - Vegetační úpravy'!F35</f>
        <v>0</v>
      </c>
      <c r="BC103" s="110">
        <f>'801 - Vegetační úpravy'!F36</f>
        <v>0</v>
      </c>
      <c r="BD103" s="112">
        <f>'801 - Vegetační úpravy'!F37</f>
        <v>0</v>
      </c>
      <c r="BE103" s="7"/>
      <c r="BT103" s="113" t="s">
        <v>81</v>
      </c>
      <c r="BV103" s="113" t="s">
        <v>75</v>
      </c>
      <c r="BW103" s="113" t="s">
        <v>107</v>
      </c>
      <c r="BX103" s="113" t="s">
        <v>4</v>
      </c>
      <c r="CL103" s="113" t="s">
        <v>1</v>
      </c>
      <c r="CM103" s="113" t="s">
        <v>83</v>
      </c>
    </row>
    <row r="104" spans="1:91" s="7" customFormat="1" ht="16.5" customHeight="1">
      <c r="A104" s="102" t="s">
        <v>77</v>
      </c>
      <c r="B104" s="103"/>
      <c r="C104" s="104"/>
      <c r="D104" s="105" t="s">
        <v>108</v>
      </c>
      <c r="E104" s="105"/>
      <c r="F104" s="105"/>
      <c r="G104" s="105"/>
      <c r="H104" s="105"/>
      <c r="I104" s="106"/>
      <c r="J104" s="105" t="s">
        <v>109</v>
      </c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7">
        <f>'901 - Provizorní objízdná...'!J30</f>
        <v>0</v>
      </c>
      <c r="AH104" s="106"/>
      <c r="AI104" s="106"/>
      <c r="AJ104" s="106"/>
      <c r="AK104" s="106"/>
      <c r="AL104" s="106"/>
      <c r="AM104" s="106"/>
      <c r="AN104" s="107">
        <f>SUM(AG104,AT104)</f>
        <v>0</v>
      </c>
      <c r="AO104" s="106"/>
      <c r="AP104" s="106"/>
      <c r="AQ104" s="108" t="s">
        <v>80</v>
      </c>
      <c r="AR104" s="103"/>
      <c r="AS104" s="109">
        <v>0</v>
      </c>
      <c r="AT104" s="110">
        <f>ROUND(SUM(AV104:AW104),2)</f>
        <v>0</v>
      </c>
      <c r="AU104" s="111">
        <f>'901 - Provizorní objízdná...'!P122</f>
        <v>0</v>
      </c>
      <c r="AV104" s="110">
        <f>'901 - Provizorní objízdná...'!J33</f>
        <v>0</v>
      </c>
      <c r="AW104" s="110">
        <f>'901 - Provizorní objízdná...'!J34</f>
        <v>0</v>
      </c>
      <c r="AX104" s="110">
        <f>'901 - Provizorní objízdná...'!J35</f>
        <v>0</v>
      </c>
      <c r="AY104" s="110">
        <f>'901 - Provizorní objízdná...'!J36</f>
        <v>0</v>
      </c>
      <c r="AZ104" s="110">
        <f>'901 - Provizorní objízdná...'!F33</f>
        <v>0</v>
      </c>
      <c r="BA104" s="110">
        <f>'901 - Provizorní objízdná...'!F34</f>
        <v>0</v>
      </c>
      <c r="BB104" s="110">
        <f>'901 - Provizorní objízdná...'!F35</f>
        <v>0</v>
      </c>
      <c r="BC104" s="110">
        <f>'901 - Provizorní objízdná...'!F36</f>
        <v>0</v>
      </c>
      <c r="BD104" s="112">
        <f>'901 - Provizorní objízdná...'!F37</f>
        <v>0</v>
      </c>
      <c r="BE104" s="7"/>
      <c r="BT104" s="113" t="s">
        <v>81</v>
      </c>
      <c r="BV104" s="113" t="s">
        <v>75</v>
      </c>
      <c r="BW104" s="113" t="s">
        <v>110</v>
      </c>
      <c r="BX104" s="113" t="s">
        <v>4</v>
      </c>
      <c r="CL104" s="113" t="s">
        <v>1</v>
      </c>
      <c r="CM104" s="113" t="s">
        <v>83</v>
      </c>
    </row>
    <row r="105" spans="1:91" s="7" customFormat="1" ht="16.5" customHeight="1">
      <c r="A105" s="102" t="s">
        <v>77</v>
      </c>
      <c r="B105" s="103"/>
      <c r="C105" s="104"/>
      <c r="D105" s="105" t="s">
        <v>111</v>
      </c>
      <c r="E105" s="105"/>
      <c r="F105" s="105"/>
      <c r="G105" s="105"/>
      <c r="H105" s="105"/>
      <c r="I105" s="106"/>
      <c r="J105" s="105" t="s">
        <v>112</v>
      </c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7">
        <f>'000 - Průvodní činnosti'!J30</f>
        <v>0</v>
      </c>
      <c r="AH105" s="106"/>
      <c r="AI105" s="106"/>
      <c r="AJ105" s="106"/>
      <c r="AK105" s="106"/>
      <c r="AL105" s="106"/>
      <c r="AM105" s="106"/>
      <c r="AN105" s="107">
        <f>SUM(AG105,AT105)</f>
        <v>0</v>
      </c>
      <c r="AO105" s="106"/>
      <c r="AP105" s="106"/>
      <c r="AQ105" s="108" t="s">
        <v>80</v>
      </c>
      <c r="AR105" s="103"/>
      <c r="AS105" s="109">
        <v>0</v>
      </c>
      <c r="AT105" s="110">
        <f>ROUND(SUM(AV105:AW105),2)</f>
        <v>0</v>
      </c>
      <c r="AU105" s="111">
        <f>'000 - Průvodní činnosti'!P119</f>
        <v>0</v>
      </c>
      <c r="AV105" s="110">
        <f>'000 - Průvodní činnosti'!J33</f>
        <v>0</v>
      </c>
      <c r="AW105" s="110">
        <f>'000 - Průvodní činnosti'!J34</f>
        <v>0</v>
      </c>
      <c r="AX105" s="110">
        <f>'000 - Průvodní činnosti'!J35</f>
        <v>0</v>
      </c>
      <c r="AY105" s="110">
        <f>'000 - Průvodní činnosti'!J36</f>
        <v>0</v>
      </c>
      <c r="AZ105" s="110">
        <f>'000 - Průvodní činnosti'!F33</f>
        <v>0</v>
      </c>
      <c r="BA105" s="110">
        <f>'000 - Průvodní činnosti'!F34</f>
        <v>0</v>
      </c>
      <c r="BB105" s="110">
        <f>'000 - Průvodní činnosti'!F35</f>
        <v>0</v>
      </c>
      <c r="BC105" s="110">
        <f>'000 - Průvodní činnosti'!F36</f>
        <v>0</v>
      </c>
      <c r="BD105" s="112">
        <f>'000 - Průvodní činnosti'!F37</f>
        <v>0</v>
      </c>
      <c r="BE105" s="7"/>
      <c r="BT105" s="113" t="s">
        <v>81</v>
      </c>
      <c r="BV105" s="113" t="s">
        <v>75</v>
      </c>
      <c r="BW105" s="113" t="s">
        <v>113</v>
      </c>
      <c r="BX105" s="113" t="s">
        <v>4</v>
      </c>
      <c r="CL105" s="113" t="s">
        <v>1</v>
      </c>
      <c r="CM105" s="113" t="s">
        <v>83</v>
      </c>
    </row>
    <row r="106" spans="1:91" s="7" customFormat="1" ht="24.75" customHeight="1">
      <c r="A106" s="102" t="s">
        <v>77</v>
      </c>
      <c r="B106" s="103"/>
      <c r="C106" s="104"/>
      <c r="D106" s="105" t="s">
        <v>114</v>
      </c>
      <c r="E106" s="105"/>
      <c r="F106" s="105"/>
      <c r="G106" s="105"/>
      <c r="H106" s="105"/>
      <c r="I106" s="106"/>
      <c r="J106" s="105" t="s">
        <v>115</v>
      </c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7">
        <f>'000.1 - Průvodní činnosti...'!J30</f>
        <v>0</v>
      </c>
      <c r="AH106" s="106"/>
      <c r="AI106" s="106"/>
      <c r="AJ106" s="106"/>
      <c r="AK106" s="106"/>
      <c r="AL106" s="106"/>
      <c r="AM106" s="106"/>
      <c r="AN106" s="107">
        <f>SUM(AG106,AT106)</f>
        <v>0</v>
      </c>
      <c r="AO106" s="106"/>
      <c r="AP106" s="106"/>
      <c r="AQ106" s="108" t="s">
        <v>80</v>
      </c>
      <c r="AR106" s="103"/>
      <c r="AS106" s="114">
        <v>0</v>
      </c>
      <c r="AT106" s="115">
        <f>ROUND(SUM(AV106:AW106),2)</f>
        <v>0</v>
      </c>
      <c r="AU106" s="116">
        <f>'000.1 - Průvodní činnosti...'!P117</f>
        <v>0</v>
      </c>
      <c r="AV106" s="115">
        <f>'000.1 - Průvodní činnosti...'!J33</f>
        <v>0</v>
      </c>
      <c r="AW106" s="115">
        <f>'000.1 - Průvodní činnosti...'!J34</f>
        <v>0</v>
      </c>
      <c r="AX106" s="115">
        <f>'000.1 - Průvodní činnosti...'!J35</f>
        <v>0</v>
      </c>
      <c r="AY106" s="115">
        <f>'000.1 - Průvodní činnosti...'!J36</f>
        <v>0</v>
      </c>
      <c r="AZ106" s="115">
        <f>'000.1 - Průvodní činnosti...'!F33</f>
        <v>0</v>
      </c>
      <c r="BA106" s="115">
        <f>'000.1 - Průvodní činnosti...'!F34</f>
        <v>0</v>
      </c>
      <c r="BB106" s="115">
        <f>'000.1 - Průvodní činnosti...'!F35</f>
        <v>0</v>
      </c>
      <c r="BC106" s="115">
        <f>'000.1 - Průvodní činnosti...'!F36</f>
        <v>0</v>
      </c>
      <c r="BD106" s="117">
        <f>'000.1 - Průvodní činnosti...'!F37</f>
        <v>0</v>
      </c>
      <c r="BE106" s="7"/>
      <c r="BT106" s="113" t="s">
        <v>81</v>
      </c>
      <c r="BV106" s="113" t="s">
        <v>75</v>
      </c>
      <c r="BW106" s="113" t="s">
        <v>116</v>
      </c>
      <c r="BX106" s="113" t="s">
        <v>4</v>
      </c>
      <c r="CL106" s="113" t="s">
        <v>1</v>
      </c>
      <c r="CM106" s="113" t="s">
        <v>83</v>
      </c>
    </row>
    <row r="107" spans="1:57" s="2" customFormat="1" ht="30" customHeight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7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s="2" customFormat="1" ht="6.95" customHeight="1">
      <c r="A108" s="36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37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</sheetData>
  <mergeCells count="86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94:AP94"/>
  </mergeCells>
  <hyperlinks>
    <hyperlink ref="A95" location="'001 - Bourání'!C2" display="/"/>
    <hyperlink ref="A96" location="'001.1 - Bourání - NEZPŮSO...'!C2" display="/"/>
    <hyperlink ref="A97" location="'101 - Silnice II-201'!C2" display="/"/>
    <hyperlink ref="A98" location="'101.1 - Silnice II-201 - ...'!C2" display="/"/>
    <hyperlink ref="A99" location="'102 - Chodník - NEZPŮSOBI...'!C2" display="/"/>
    <hyperlink ref="A100" location="'103 - Úprava sjezdů'!C2" display="/"/>
    <hyperlink ref="A101" location="'201 - Most ev. č. 201-025'!C2" display="/"/>
    <hyperlink ref="A102" location="'402 - Úprava na zařízení ...'!C2" display="/"/>
    <hyperlink ref="A103" location="'801 - Vegetační úpravy'!C2" display="/"/>
    <hyperlink ref="A104" location="'901 - Provizorní objízdná...'!C2" display="/"/>
    <hyperlink ref="A105" location="'000 - Průvodní činnosti'!C2" display="/"/>
    <hyperlink ref="A106" location="'000.1 - Průvodní činnost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11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117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Most ev. č. 201-025 u Podšibenského mlýna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118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1101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4. 2. 2020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33</v>
      </c>
      <c r="E30" s="36"/>
      <c r="F30" s="36"/>
      <c r="G30" s="36"/>
      <c r="H30" s="36"/>
      <c r="I30" s="122"/>
      <c r="J30" s="94">
        <f>ROUND(J117,2)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130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37</v>
      </c>
      <c r="E33" s="30" t="s">
        <v>38</v>
      </c>
      <c r="F33" s="132">
        <f>ROUND((SUM(BE117:BE142)),2)</f>
        <v>0</v>
      </c>
      <c r="G33" s="36"/>
      <c r="H33" s="36"/>
      <c r="I33" s="133">
        <v>0.21</v>
      </c>
      <c r="J33" s="132">
        <f>ROUND(((SUM(BE117:BE142))*I33),2)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32">
        <f>ROUND((SUM(BF117:BF142)),2)</f>
        <v>0</v>
      </c>
      <c r="G34" s="36"/>
      <c r="H34" s="36"/>
      <c r="I34" s="133">
        <v>0.15</v>
      </c>
      <c r="J34" s="132">
        <f>ROUND(((SUM(BF117:BF142))*I34),2)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32">
        <f>ROUND((SUM(BG117:BG142)),2)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32">
        <f>ROUND((SUM(BH117:BH142)),2)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32">
        <f>ROUND((SUM(BI117:BI142)),2)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43</v>
      </c>
      <c r="E39" s="79"/>
      <c r="F39" s="79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42" t="s">
        <v>49</v>
      </c>
      <c r="G61" s="56" t="s">
        <v>48</v>
      </c>
      <c r="H61" s="39"/>
      <c r="I61" s="143"/>
      <c r="J61" s="14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42" t="s">
        <v>49</v>
      </c>
      <c r="G76" s="56" t="s">
        <v>48</v>
      </c>
      <c r="H76" s="39"/>
      <c r="I76" s="143"/>
      <c r="J76" s="14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120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121" t="str">
        <f>E7</f>
        <v>Most ev. č. 201-025 u Podšibenského mlýna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118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6"/>
      <c r="D87" s="36"/>
      <c r="E87" s="65" t="str">
        <f>E9</f>
        <v>801 - Vegetační úpravy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4. 2. 2020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48" t="s">
        <v>121</v>
      </c>
      <c r="D94" s="134"/>
      <c r="E94" s="134"/>
      <c r="F94" s="134"/>
      <c r="G94" s="134"/>
      <c r="H94" s="134"/>
      <c r="I94" s="149"/>
      <c r="J94" s="150" t="s">
        <v>122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51" t="s">
        <v>123</v>
      </c>
      <c r="D96" s="36"/>
      <c r="E96" s="36"/>
      <c r="F96" s="36"/>
      <c r="G96" s="36"/>
      <c r="H96" s="36"/>
      <c r="I96" s="122"/>
      <c r="J96" s="94">
        <f>J117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124</v>
      </c>
    </row>
    <row r="97" spans="1:31" s="9" customFormat="1" ht="24.95" customHeight="1" hidden="1">
      <c r="A97" s="9"/>
      <c r="B97" s="152"/>
      <c r="C97" s="9"/>
      <c r="D97" s="153" t="s">
        <v>125</v>
      </c>
      <c r="E97" s="154"/>
      <c r="F97" s="154"/>
      <c r="G97" s="154"/>
      <c r="H97" s="154"/>
      <c r="I97" s="155"/>
      <c r="J97" s="156">
        <f>J118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 hidden="1">
      <c r="A98" s="36"/>
      <c r="B98" s="37"/>
      <c r="C98" s="36"/>
      <c r="D98" s="36"/>
      <c r="E98" s="36"/>
      <c r="F98" s="36"/>
      <c r="G98" s="36"/>
      <c r="H98" s="36"/>
      <c r="I98" s="122"/>
      <c r="J98" s="36"/>
      <c r="K98" s="36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 hidden="1">
      <c r="A99" s="36"/>
      <c r="B99" s="58"/>
      <c r="C99" s="59"/>
      <c r="D99" s="59"/>
      <c r="E99" s="59"/>
      <c r="F99" s="59"/>
      <c r="G99" s="59"/>
      <c r="H99" s="59"/>
      <c r="I99" s="146"/>
      <c r="J99" s="59"/>
      <c r="K99" s="59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ht="12" hidden="1"/>
    <row r="101" ht="12" hidden="1"/>
    <row r="102" ht="12" hidden="1"/>
    <row r="103" spans="1:31" s="2" customFormat="1" ht="6.95" customHeight="1">
      <c r="A103" s="36"/>
      <c r="B103" s="60"/>
      <c r="C103" s="61"/>
      <c r="D103" s="61"/>
      <c r="E103" s="61"/>
      <c r="F103" s="61"/>
      <c r="G103" s="61"/>
      <c r="H103" s="61"/>
      <c r="I103" s="147"/>
      <c r="J103" s="61"/>
      <c r="K103" s="61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24.95" customHeight="1">
      <c r="A104" s="36"/>
      <c r="B104" s="37"/>
      <c r="C104" s="21" t="s">
        <v>129</v>
      </c>
      <c r="D104" s="36"/>
      <c r="E104" s="36"/>
      <c r="F104" s="36"/>
      <c r="G104" s="36"/>
      <c r="H104" s="36"/>
      <c r="I104" s="122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6"/>
      <c r="D105" s="36"/>
      <c r="E105" s="36"/>
      <c r="F105" s="36"/>
      <c r="G105" s="36"/>
      <c r="H105" s="36"/>
      <c r="I105" s="122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2" customHeight="1">
      <c r="A106" s="36"/>
      <c r="B106" s="37"/>
      <c r="C106" s="30" t="s">
        <v>16</v>
      </c>
      <c r="D106" s="36"/>
      <c r="E106" s="36"/>
      <c r="F106" s="36"/>
      <c r="G106" s="36"/>
      <c r="H106" s="36"/>
      <c r="I106" s="122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6.5" customHeight="1">
      <c r="A107" s="36"/>
      <c r="B107" s="37"/>
      <c r="C107" s="36"/>
      <c r="D107" s="36"/>
      <c r="E107" s="121" t="str">
        <f>E7</f>
        <v>Most ev. č. 201-025 u Podšibenského mlýna</v>
      </c>
      <c r="F107" s="30"/>
      <c r="G107" s="30"/>
      <c r="H107" s="30"/>
      <c r="I107" s="122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118</v>
      </c>
      <c r="D108" s="36"/>
      <c r="E108" s="36"/>
      <c r="F108" s="36"/>
      <c r="G108" s="36"/>
      <c r="H108" s="36"/>
      <c r="I108" s="122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6"/>
      <c r="D109" s="36"/>
      <c r="E109" s="65" t="str">
        <f>E9</f>
        <v>801 - Vegetační úpravy</v>
      </c>
      <c r="F109" s="36"/>
      <c r="G109" s="36"/>
      <c r="H109" s="36"/>
      <c r="I109" s="122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6"/>
      <c r="D110" s="36"/>
      <c r="E110" s="36"/>
      <c r="F110" s="36"/>
      <c r="G110" s="36"/>
      <c r="H110" s="36"/>
      <c r="I110" s="122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20</v>
      </c>
      <c r="D111" s="36"/>
      <c r="E111" s="36"/>
      <c r="F111" s="25" t="str">
        <f>F12</f>
        <v xml:space="preserve"> </v>
      </c>
      <c r="G111" s="36"/>
      <c r="H111" s="36"/>
      <c r="I111" s="123" t="s">
        <v>22</v>
      </c>
      <c r="J111" s="67" t="str">
        <f>IF(J12="","",J12)</f>
        <v>4. 2. 2020</v>
      </c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5.15" customHeight="1">
      <c r="A113" s="36"/>
      <c r="B113" s="37"/>
      <c r="C113" s="30" t="s">
        <v>24</v>
      </c>
      <c r="D113" s="36"/>
      <c r="E113" s="36"/>
      <c r="F113" s="25" t="str">
        <f>E15</f>
        <v xml:space="preserve"> </v>
      </c>
      <c r="G113" s="36"/>
      <c r="H113" s="36"/>
      <c r="I113" s="123" t="s">
        <v>29</v>
      </c>
      <c r="J113" s="34" t="str">
        <f>E21</f>
        <v xml:space="preserve"> </v>
      </c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27</v>
      </c>
      <c r="D114" s="36"/>
      <c r="E114" s="36"/>
      <c r="F114" s="25" t="str">
        <f>IF(E18="","",E18)</f>
        <v>Vyplň údaj</v>
      </c>
      <c r="G114" s="36"/>
      <c r="H114" s="36"/>
      <c r="I114" s="123" t="s">
        <v>31</v>
      </c>
      <c r="J114" s="34" t="str">
        <f>E24</f>
        <v xml:space="preserve"> 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0.3" customHeight="1">
      <c r="A115" s="36"/>
      <c r="B115" s="37"/>
      <c r="C115" s="36"/>
      <c r="D115" s="36"/>
      <c r="E115" s="36"/>
      <c r="F115" s="36"/>
      <c r="G115" s="36"/>
      <c r="H115" s="36"/>
      <c r="I115" s="122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10" customFormat="1" ht="29.25" customHeight="1">
      <c r="A116" s="157"/>
      <c r="B116" s="158"/>
      <c r="C116" s="159" t="s">
        <v>130</v>
      </c>
      <c r="D116" s="160" t="s">
        <v>58</v>
      </c>
      <c r="E116" s="160" t="s">
        <v>54</v>
      </c>
      <c r="F116" s="160" t="s">
        <v>55</v>
      </c>
      <c r="G116" s="160" t="s">
        <v>131</v>
      </c>
      <c r="H116" s="160" t="s">
        <v>132</v>
      </c>
      <c r="I116" s="161" t="s">
        <v>133</v>
      </c>
      <c r="J116" s="162" t="s">
        <v>122</v>
      </c>
      <c r="K116" s="163" t="s">
        <v>134</v>
      </c>
      <c r="L116" s="164"/>
      <c r="M116" s="84" t="s">
        <v>1</v>
      </c>
      <c r="N116" s="85" t="s">
        <v>37</v>
      </c>
      <c r="O116" s="85" t="s">
        <v>135</v>
      </c>
      <c r="P116" s="85" t="s">
        <v>136</v>
      </c>
      <c r="Q116" s="85" t="s">
        <v>137</v>
      </c>
      <c r="R116" s="85" t="s">
        <v>138</v>
      </c>
      <c r="S116" s="85" t="s">
        <v>139</v>
      </c>
      <c r="T116" s="86" t="s">
        <v>140</v>
      </c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</row>
    <row r="117" spans="1:63" s="2" customFormat="1" ht="22.8" customHeight="1">
      <c r="A117" s="36"/>
      <c r="B117" s="37"/>
      <c r="C117" s="91" t="s">
        <v>141</v>
      </c>
      <c r="D117" s="36"/>
      <c r="E117" s="36"/>
      <c r="F117" s="36"/>
      <c r="G117" s="36"/>
      <c r="H117" s="36"/>
      <c r="I117" s="122"/>
      <c r="J117" s="165">
        <f>BK117</f>
        <v>0</v>
      </c>
      <c r="K117" s="36"/>
      <c r="L117" s="37"/>
      <c r="M117" s="87"/>
      <c r="N117" s="71"/>
      <c r="O117" s="88"/>
      <c r="P117" s="166">
        <f>P118</f>
        <v>0</v>
      </c>
      <c r="Q117" s="88"/>
      <c r="R117" s="166">
        <f>R118</f>
        <v>0</v>
      </c>
      <c r="S117" s="88"/>
      <c r="T117" s="167">
        <f>T118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7" t="s">
        <v>72</v>
      </c>
      <c r="AU117" s="17" t="s">
        <v>124</v>
      </c>
      <c r="BK117" s="168">
        <f>BK118</f>
        <v>0</v>
      </c>
    </row>
    <row r="118" spans="1:63" s="11" customFormat="1" ht="25.9" customHeight="1">
      <c r="A118" s="11"/>
      <c r="B118" s="169"/>
      <c r="C118" s="11"/>
      <c r="D118" s="170" t="s">
        <v>72</v>
      </c>
      <c r="E118" s="171" t="s">
        <v>81</v>
      </c>
      <c r="F118" s="171" t="s">
        <v>142</v>
      </c>
      <c r="G118" s="11"/>
      <c r="H118" s="11"/>
      <c r="I118" s="172"/>
      <c r="J118" s="173">
        <f>BK118</f>
        <v>0</v>
      </c>
      <c r="K118" s="11"/>
      <c r="L118" s="169"/>
      <c r="M118" s="174"/>
      <c r="N118" s="175"/>
      <c r="O118" s="175"/>
      <c r="P118" s="176">
        <f>SUM(P119:P142)</f>
        <v>0</v>
      </c>
      <c r="Q118" s="175"/>
      <c r="R118" s="176">
        <f>SUM(R119:R142)</f>
        <v>0</v>
      </c>
      <c r="S118" s="175"/>
      <c r="T118" s="177">
        <f>SUM(T119:T142)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170" t="s">
        <v>81</v>
      </c>
      <c r="AT118" s="178" t="s">
        <v>72</v>
      </c>
      <c r="AU118" s="178" t="s">
        <v>73</v>
      </c>
      <c r="AY118" s="170" t="s">
        <v>143</v>
      </c>
      <c r="BK118" s="179">
        <f>SUM(BK119:BK142)</f>
        <v>0</v>
      </c>
    </row>
    <row r="119" spans="1:65" s="2" customFormat="1" ht="24.15" customHeight="1">
      <c r="A119" s="36"/>
      <c r="B119" s="180"/>
      <c r="C119" s="181" t="s">
        <v>81</v>
      </c>
      <c r="D119" s="181" t="s">
        <v>144</v>
      </c>
      <c r="E119" s="182" t="s">
        <v>1102</v>
      </c>
      <c r="F119" s="183" t="s">
        <v>1103</v>
      </c>
      <c r="G119" s="184" t="s">
        <v>147</v>
      </c>
      <c r="H119" s="185">
        <v>257.43</v>
      </c>
      <c r="I119" s="186"/>
      <c r="J119" s="187">
        <f>ROUND(I119*H119,2)</f>
        <v>0</v>
      </c>
      <c r="K119" s="188"/>
      <c r="L119" s="37"/>
      <c r="M119" s="189" t="s">
        <v>1</v>
      </c>
      <c r="N119" s="190" t="s">
        <v>38</v>
      </c>
      <c r="O119" s="75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3" t="s">
        <v>148</v>
      </c>
      <c r="AT119" s="193" t="s">
        <v>144</v>
      </c>
      <c r="AU119" s="193" t="s">
        <v>81</v>
      </c>
      <c r="AY119" s="17" t="s">
        <v>143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7" t="s">
        <v>81</v>
      </c>
      <c r="BK119" s="194">
        <f>ROUND(I119*H119,2)</f>
        <v>0</v>
      </c>
      <c r="BL119" s="17" t="s">
        <v>148</v>
      </c>
      <c r="BM119" s="193" t="s">
        <v>83</v>
      </c>
    </row>
    <row r="120" spans="1:51" s="12" customFormat="1" ht="12">
      <c r="A120" s="12"/>
      <c r="B120" s="199"/>
      <c r="C120" s="12"/>
      <c r="D120" s="195" t="s">
        <v>161</v>
      </c>
      <c r="E120" s="200" t="s">
        <v>1</v>
      </c>
      <c r="F120" s="201" t="s">
        <v>1104</v>
      </c>
      <c r="G120" s="12"/>
      <c r="H120" s="202">
        <v>257.43</v>
      </c>
      <c r="I120" s="203"/>
      <c r="J120" s="12"/>
      <c r="K120" s="12"/>
      <c r="L120" s="199"/>
      <c r="M120" s="204"/>
      <c r="N120" s="205"/>
      <c r="O120" s="205"/>
      <c r="P120" s="205"/>
      <c r="Q120" s="205"/>
      <c r="R120" s="205"/>
      <c r="S120" s="205"/>
      <c r="T120" s="206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T120" s="200" t="s">
        <v>161</v>
      </c>
      <c r="AU120" s="200" t="s">
        <v>81</v>
      </c>
      <c r="AV120" s="12" t="s">
        <v>83</v>
      </c>
      <c r="AW120" s="12" t="s">
        <v>30</v>
      </c>
      <c r="AX120" s="12" t="s">
        <v>73</v>
      </c>
      <c r="AY120" s="200" t="s">
        <v>143</v>
      </c>
    </row>
    <row r="121" spans="1:51" s="13" customFormat="1" ht="12">
      <c r="A121" s="13"/>
      <c r="B121" s="207"/>
      <c r="C121" s="13"/>
      <c r="D121" s="195" t="s">
        <v>161</v>
      </c>
      <c r="E121" s="208" t="s">
        <v>1</v>
      </c>
      <c r="F121" s="209" t="s">
        <v>163</v>
      </c>
      <c r="G121" s="13"/>
      <c r="H121" s="210">
        <v>257.43</v>
      </c>
      <c r="I121" s="211"/>
      <c r="J121" s="13"/>
      <c r="K121" s="13"/>
      <c r="L121" s="207"/>
      <c r="M121" s="212"/>
      <c r="N121" s="213"/>
      <c r="O121" s="213"/>
      <c r="P121" s="213"/>
      <c r="Q121" s="213"/>
      <c r="R121" s="213"/>
      <c r="S121" s="213"/>
      <c r="T121" s="21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08" t="s">
        <v>161</v>
      </c>
      <c r="AU121" s="208" t="s">
        <v>81</v>
      </c>
      <c r="AV121" s="13" t="s">
        <v>148</v>
      </c>
      <c r="AW121" s="13" t="s">
        <v>30</v>
      </c>
      <c r="AX121" s="13" t="s">
        <v>81</v>
      </c>
      <c r="AY121" s="208" t="s">
        <v>143</v>
      </c>
    </row>
    <row r="122" spans="1:65" s="2" customFormat="1" ht="14.4" customHeight="1">
      <c r="A122" s="36"/>
      <c r="B122" s="180"/>
      <c r="C122" s="181" t="s">
        <v>83</v>
      </c>
      <c r="D122" s="181" t="s">
        <v>144</v>
      </c>
      <c r="E122" s="182" t="s">
        <v>1105</v>
      </c>
      <c r="F122" s="183" t="s">
        <v>1106</v>
      </c>
      <c r="G122" s="184" t="s">
        <v>207</v>
      </c>
      <c r="H122" s="185">
        <v>27</v>
      </c>
      <c r="I122" s="186"/>
      <c r="J122" s="187">
        <f>ROUND(I122*H122,2)</f>
        <v>0</v>
      </c>
      <c r="K122" s="188"/>
      <c r="L122" s="37"/>
      <c r="M122" s="189" t="s">
        <v>1</v>
      </c>
      <c r="N122" s="190" t="s">
        <v>38</v>
      </c>
      <c r="O122" s="75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3" t="s">
        <v>148</v>
      </c>
      <c r="AT122" s="193" t="s">
        <v>144</v>
      </c>
      <c r="AU122" s="193" t="s">
        <v>81</v>
      </c>
      <c r="AY122" s="17" t="s">
        <v>143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7" t="s">
        <v>81</v>
      </c>
      <c r="BK122" s="194">
        <f>ROUND(I122*H122,2)</f>
        <v>0</v>
      </c>
      <c r="BL122" s="17" t="s">
        <v>148</v>
      </c>
      <c r="BM122" s="193" t="s">
        <v>148</v>
      </c>
    </row>
    <row r="123" spans="1:47" s="2" customFormat="1" ht="12">
      <c r="A123" s="36"/>
      <c r="B123" s="37"/>
      <c r="C123" s="36"/>
      <c r="D123" s="195" t="s">
        <v>149</v>
      </c>
      <c r="E123" s="36"/>
      <c r="F123" s="196" t="s">
        <v>1107</v>
      </c>
      <c r="G123" s="36"/>
      <c r="H123" s="36"/>
      <c r="I123" s="122"/>
      <c r="J123" s="36"/>
      <c r="K123" s="36"/>
      <c r="L123" s="37"/>
      <c r="M123" s="197"/>
      <c r="N123" s="198"/>
      <c r="O123" s="75"/>
      <c r="P123" s="75"/>
      <c r="Q123" s="75"/>
      <c r="R123" s="75"/>
      <c r="S123" s="75"/>
      <c r="T123" s="7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149</v>
      </c>
      <c r="AU123" s="17" t="s">
        <v>81</v>
      </c>
    </row>
    <row r="124" spans="1:65" s="2" customFormat="1" ht="14.4" customHeight="1">
      <c r="A124" s="36"/>
      <c r="B124" s="180"/>
      <c r="C124" s="181" t="s">
        <v>153</v>
      </c>
      <c r="D124" s="181" t="s">
        <v>144</v>
      </c>
      <c r="E124" s="182" t="s">
        <v>1108</v>
      </c>
      <c r="F124" s="183" t="s">
        <v>1109</v>
      </c>
      <c r="G124" s="184" t="s">
        <v>207</v>
      </c>
      <c r="H124" s="185">
        <v>7</v>
      </c>
      <c r="I124" s="186"/>
      <c r="J124" s="187">
        <f>ROUND(I124*H124,2)</f>
        <v>0</v>
      </c>
      <c r="K124" s="188"/>
      <c r="L124" s="37"/>
      <c r="M124" s="189" t="s">
        <v>1</v>
      </c>
      <c r="N124" s="190" t="s">
        <v>38</v>
      </c>
      <c r="O124" s="75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3" t="s">
        <v>148</v>
      </c>
      <c r="AT124" s="193" t="s">
        <v>144</v>
      </c>
      <c r="AU124" s="193" t="s">
        <v>81</v>
      </c>
      <c r="AY124" s="17" t="s">
        <v>143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7" t="s">
        <v>81</v>
      </c>
      <c r="BK124" s="194">
        <f>ROUND(I124*H124,2)</f>
        <v>0</v>
      </c>
      <c r="BL124" s="17" t="s">
        <v>148</v>
      </c>
      <c r="BM124" s="193" t="s">
        <v>156</v>
      </c>
    </row>
    <row r="125" spans="1:47" s="2" customFormat="1" ht="12">
      <c r="A125" s="36"/>
      <c r="B125" s="37"/>
      <c r="C125" s="36"/>
      <c r="D125" s="195" t="s">
        <v>149</v>
      </c>
      <c r="E125" s="36"/>
      <c r="F125" s="196" t="s">
        <v>1107</v>
      </c>
      <c r="G125" s="36"/>
      <c r="H125" s="36"/>
      <c r="I125" s="122"/>
      <c r="J125" s="36"/>
      <c r="K125" s="36"/>
      <c r="L125" s="37"/>
      <c r="M125" s="197"/>
      <c r="N125" s="198"/>
      <c r="O125" s="75"/>
      <c r="P125" s="75"/>
      <c r="Q125" s="75"/>
      <c r="R125" s="75"/>
      <c r="S125" s="75"/>
      <c r="T125" s="7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149</v>
      </c>
      <c r="AU125" s="17" t="s">
        <v>81</v>
      </c>
    </row>
    <row r="126" spans="1:65" s="2" customFormat="1" ht="14.4" customHeight="1">
      <c r="A126" s="36"/>
      <c r="B126" s="180"/>
      <c r="C126" s="181" t="s">
        <v>148</v>
      </c>
      <c r="D126" s="181" t="s">
        <v>144</v>
      </c>
      <c r="E126" s="182" t="s">
        <v>1110</v>
      </c>
      <c r="F126" s="183" t="s">
        <v>1111</v>
      </c>
      <c r="G126" s="184" t="s">
        <v>207</v>
      </c>
      <c r="H126" s="185">
        <v>7</v>
      </c>
      <c r="I126" s="186"/>
      <c r="J126" s="187">
        <f>ROUND(I126*H126,2)</f>
        <v>0</v>
      </c>
      <c r="K126" s="188"/>
      <c r="L126" s="37"/>
      <c r="M126" s="189" t="s">
        <v>1</v>
      </c>
      <c r="N126" s="190" t="s">
        <v>38</v>
      </c>
      <c r="O126" s="75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3" t="s">
        <v>148</v>
      </c>
      <c r="AT126" s="193" t="s">
        <v>144</v>
      </c>
      <c r="AU126" s="193" t="s">
        <v>81</v>
      </c>
      <c r="AY126" s="17" t="s">
        <v>143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7" t="s">
        <v>81</v>
      </c>
      <c r="BK126" s="194">
        <f>ROUND(I126*H126,2)</f>
        <v>0</v>
      </c>
      <c r="BL126" s="17" t="s">
        <v>148</v>
      </c>
      <c r="BM126" s="193" t="s">
        <v>160</v>
      </c>
    </row>
    <row r="127" spans="1:47" s="2" customFormat="1" ht="12">
      <c r="A127" s="36"/>
      <c r="B127" s="37"/>
      <c r="C127" s="36"/>
      <c r="D127" s="195" t="s">
        <v>149</v>
      </c>
      <c r="E127" s="36"/>
      <c r="F127" s="196" t="s">
        <v>1107</v>
      </c>
      <c r="G127" s="36"/>
      <c r="H127" s="36"/>
      <c r="I127" s="122"/>
      <c r="J127" s="36"/>
      <c r="K127" s="36"/>
      <c r="L127" s="37"/>
      <c r="M127" s="197"/>
      <c r="N127" s="198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149</v>
      </c>
      <c r="AU127" s="17" t="s">
        <v>81</v>
      </c>
    </row>
    <row r="128" spans="1:65" s="2" customFormat="1" ht="14.4" customHeight="1">
      <c r="A128" s="36"/>
      <c r="B128" s="180"/>
      <c r="C128" s="181" t="s">
        <v>164</v>
      </c>
      <c r="D128" s="181" t="s">
        <v>144</v>
      </c>
      <c r="E128" s="182" t="s">
        <v>1112</v>
      </c>
      <c r="F128" s="183" t="s">
        <v>1113</v>
      </c>
      <c r="G128" s="184" t="s">
        <v>207</v>
      </c>
      <c r="H128" s="185">
        <v>27</v>
      </c>
      <c r="I128" s="186"/>
      <c r="J128" s="187">
        <f>ROUND(I128*H128,2)</f>
        <v>0</v>
      </c>
      <c r="K128" s="188"/>
      <c r="L128" s="37"/>
      <c r="M128" s="189" t="s">
        <v>1</v>
      </c>
      <c r="N128" s="190" t="s">
        <v>38</v>
      </c>
      <c r="O128" s="75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3" t="s">
        <v>148</v>
      </c>
      <c r="AT128" s="193" t="s">
        <v>144</v>
      </c>
      <c r="AU128" s="193" t="s">
        <v>81</v>
      </c>
      <c r="AY128" s="17" t="s">
        <v>143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7" t="s">
        <v>81</v>
      </c>
      <c r="BK128" s="194">
        <f>ROUND(I128*H128,2)</f>
        <v>0</v>
      </c>
      <c r="BL128" s="17" t="s">
        <v>148</v>
      </c>
      <c r="BM128" s="193" t="s">
        <v>168</v>
      </c>
    </row>
    <row r="129" spans="1:65" s="2" customFormat="1" ht="14.4" customHeight="1">
      <c r="A129" s="36"/>
      <c r="B129" s="180"/>
      <c r="C129" s="181" t="s">
        <v>156</v>
      </c>
      <c r="D129" s="181" t="s">
        <v>144</v>
      </c>
      <c r="E129" s="182" t="s">
        <v>1114</v>
      </c>
      <c r="F129" s="183" t="s">
        <v>1115</v>
      </c>
      <c r="G129" s="184" t="s">
        <v>207</v>
      </c>
      <c r="H129" s="185">
        <v>7</v>
      </c>
      <c r="I129" s="186"/>
      <c r="J129" s="187">
        <f>ROUND(I129*H129,2)</f>
        <v>0</v>
      </c>
      <c r="K129" s="188"/>
      <c r="L129" s="37"/>
      <c r="M129" s="189" t="s">
        <v>1</v>
      </c>
      <c r="N129" s="190" t="s">
        <v>38</v>
      </c>
      <c r="O129" s="75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3" t="s">
        <v>148</v>
      </c>
      <c r="AT129" s="193" t="s">
        <v>144</v>
      </c>
      <c r="AU129" s="193" t="s">
        <v>81</v>
      </c>
      <c r="AY129" s="17" t="s">
        <v>143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7" t="s">
        <v>81</v>
      </c>
      <c r="BK129" s="194">
        <f>ROUND(I129*H129,2)</f>
        <v>0</v>
      </c>
      <c r="BL129" s="17" t="s">
        <v>148</v>
      </c>
      <c r="BM129" s="193" t="s">
        <v>173</v>
      </c>
    </row>
    <row r="130" spans="1:65" s="2" customFormat="1" ht="14.4" customHeight="1">
      <c r="A130" s="36"/>
      <c r="B130" s="180"/>
      <c r="C130" s="181" t="s">
        <v>178</v>
      </c>
      <c r="D130" s="181" t="s">
        <v>144</v>
      </c>
      <c r="E130" s="182" t="s">
        <v>1116</v>
      </c>
      <c r="F130" s="183" t="s">
        <v>1117</v>
      </c>
      <c r="G130" s="184" t="s">
        <v>207</v>
      </c>
      <c r="H130" s="185">
        <v>7</v>
      </c>
      <c r="I130" s="186"/>
      <c r="J130" s="187">
        <f>ROUND(I130*H130,2)</f>
        <v>0</v>
      </c>
      <c r="K130" s="188"/>
      <c r="L130" s="37"/>
      <c r="M130" s="189" t="s">
        <v>1</v>
      </c>
      <c r="N130" s="190" t="s">
        <v>38</v>
      </c>
      <c r="O130" s="75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3" t="s">
        <v>148</v>
      </c>
      <c r="AT130" s="193" t="s">
        <v>144</v>
      </c>
      <c r="AU130" s="193" t="s">
        <v>81</v>
      </c>
      <c r="AY130" s="17" t="s">
        <v>143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7" t="s">
        <v>81</v>
      </c>
      <c r="BK130" s="194">
        <f>ROUND(I130*H130,2)</f>
        <v>0</v>
      </c>
      <c r="BL130" s="17" t="s">
        <v>148</v>
      </c>
      <c r="BM130" s="193" t="s">
        <v>181</v>
      </c>
    </row>
    <row r="131" spans="1:65" s="2" customFormat="1" ht="24.15" customHeight="1">
      <c r="A131" s="36"/>
      <c r="B131" s="180"/>
      <c r="C131" s="181" t="s">
        <v>176</v>
      </c>
      <c r="D131" s="181" t="s">
        <v>144</v>
      </c>
      <c r="E131" s="182" t="s">
        <v>1118</v>
      </c>
      <c r="F131" s="183" t="s">
        <v>1119</v>
      </c>
      <c r="G131" s="184" t="s">
        <v>167</v>
      </c>
      <c r="H131" s="185">
        <v>313.009</v>
      </c>
      <c r="I131" s="186"/>
      <c r="J131" s="187">
        <f>ROUND(I131*H131,2)</f>
        <v>0</v>
      </c>
      <c r="K131" s="188"/>
      <c r="L131" s="37"/>
      <c r="M131" s="189" t="s">
        <v>1</v>
      </c>
      <c r="N131" s="190" t="s">
        <v>38</v>
      </c>
      <c r="O131" s="75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3" t="s">
        <v>148</v>
      </c>
      <c r="AT131" s="193" t="s">
        <v>144</v>
      </c>
      <c r="AU131" s="193" t="s">
        <v>81</v>
      </c>
      <c r="AY131" s="17" t="s">
        <v>143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7" t="s">
        <v>81</v>
      </c>
      <c r="BK131" s="194">
        <f>ROUND(I131*H131,2)</f>
        <v>0</v>
      </c>
      <c r="BL131" s="17" t="s">
        <v>148</v>
      </c>
      <c r="BM131" s="193" t="s">
        <v>186</v>
      </c>
    </row>
    <row r="132" spans="1:51" s="12" customFormat="1" ht="12">
      <c r="A132" s="12"/>
      <c r="B132" s="199"/>
      <c r="C132" s="12"/>
      <c r="D132" s="195" t="s">
        <v>161</v>
      </c>
      <c r="E132" s="200" t="s">
        <v>1</v>
      </c>
      <c r="F132" s="201" t="s">
        <v>1120</v>
      </c>
      <c r="G132" s="12"/>
      <c r="H132" s="202">
        <v>313.009</v>
      </c>
      <c r="I132" s="203"/>
      <c r="J132" s="12"/>
      <c r="K132" s="12"/>
      <c r="L132" s="199"/>
      <c r="M132" s="204"/>
      <c r="N132" s="205"/>
      <c r="O132" s="205"/>
      <c r="P132" s="205"/>
      <c r="Q132" s="205"/>
      <c r="R132" s="205"/>
      <c r="S132" s="205"/>
      <c r="T132" s="206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00" t="s">
        <v>161</v>
      </c>
      <c r="AU132" s="200" t="s">
        <v>81</v>
      </c>
      <c r="AV132" s="12" t="s">
        <v>83</v>
      </c>
      <c r="AW132" s="12" t="s">
        <v>30</v>
      </c>
      <c r="AX132" s="12" t="s">
        <v>73</v>
      </c>
      <c r="AY132" s="200" t="s">
        <v>143</v>
      </c>
    </row>
    <row r="133" spans="1:51" s="13" customFormat="1" ht="12">
      <c r="A133" s="13"/>
      <c r="B133" s="207"/>
      <c r="C133" s="13"/>
      <c r="D133" s="195" t="s">
        <v>161</v>
      </c>
      <c r="E133" s="208" t="s">
        <v>1</v>
      </c>
      <c r="F133" s="209" t="s">
        <v>163</v>
      </c>
      <c r="G133" s="13"/>
      <c r="H133" s="210">
        <v>313.009</v>
      </c>
      <c r="I133" s="211"/>
      <c r="J133" s="13"/>
      <c r="K133" s="13"/>
      <c r="L133" s="207"/>
      <c r="M133" s="212"/>
      <c r="N133" s="213"/>
      <c r="O133" s="213"/>
      <c r="P133" s="213"/>
      <c r="Q133" s="213"/>
      <c r="R133" s="213"/>
      <c r="S133" s="213"/>
      <c r="T133" s="21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08" t="s">
        <v>161</v>
      </c>
      <c r="AU133" s="208" t="s">
        <v>81</v>
      </c>
      <c r="AV133" s="13" t="s">
        <v>148</v>
      </c>
      <c r="AW133" s="13" t="s">
        <v>30</v>
      </c>
      <c r="AX133" s="13" t="s">
        <v>81</v>
      </c>
      <c r="AY133" s="208" t="s">
        <v>143</v>
      </c>
    </row>
    <row r="134" spans="1:65" s="2" customFormat="1" ht="24.15" customHeight="1">
      <c r="A134" s="36"/>
      <c r="B134" s="180"/>
      <c r="C134" s="181" t="s">
        <v>168</v>
      </c>
      <c r="D134" s="181" t="s">
        <v>144</v>
      </c>
      <c r="E134" s="182" t="s">
        <v>1121</v>
      </c>
      <c r="F134" s="183" t="s">
        <v>1122</v>
      </c>
      <c r="G134" s="184" t="s">
        <v>167</v>
      </c>
      <c r="H134" s="185">
        <v>626.018</v>
      </c>
      <c r="I134" s="186"/>
      <c r="J134" s="187">
        <f>ROUND(I134*H134,2)</f>
        <v>0</v>
      </c>
      <c r="K134" s="188"/>
      <c r="L134" s="37"/>
      <c r="M134" s="189" t="s">
        <v>1</v>
      </c>
      <c r="N134" s="190" t="s">
        <v>38</v>
      </c>
      <c r="O134" s="75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3" t="s">
        <v>148</v>
      </c>
      <c r="AT134" s="193" t="s">
        <v>144</v>
      </c>
      <c r="AU134" s="193" t="s">
        <v>81</v>
      </c>
      <c r="AY134" s="17" t="s">
        <v>143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7" t="s">
        <v>81</v>
      </c>
      <c r="BK134" s="194">
        <f>ROUND(I134*H134,2)</f>
        <v>0</v>
      </c>
      <c r="BL134" s="17" t="s">
        <v>148</v>
      </c>
      <c r="BM134" s="193" t="s">
        <v>191</v>
      </c>
    </row>
    <row r="135" spans="1:51" s="12" customFormat="1" ht="12">
      <c r="A135" s="12"/>
      <c r="B135" s="199"/>
      <c r="C135" s="12"/>
      <c r="D135" s="195" t="s">
        <v>161</v>
      </c>
      <c r="E135" s="200" t="s">
        <v>1</v>
      </c>
      <c r="F135" s="201" t="s">
        <v>1123</v>
      </c>
      <c r="G135" s="12"/>
      <c r="H135" s="202">
        <v>626.018</v>
      </c>
      <c r="I135" s="203"/>
      <c r="J135" s="12"/>
      <c r="K135" s="12"/>
      <c r="L135" s="199"/>
      <c r="M135" s="204"/>
      <c r="N135" s="205"/>
      <c r="O135" s="205"/>
      <c r="P135" s="205"/>
      <c r="Q135" s="205"/>
      <c r="R135" s="205"/>
      <c r="S135" s="205"/>
      <c r="T135" s="206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00" t="s">
        <v>161</v>
      </c>
      <c r="AU135" s="200" t="s">
        <v>81</v>
      </c>
      <c r="AV135" s="12" t="s">
        <v>83</v>
      </c>
      <c r="AW135" s="12" t="s">
        <v>30</v>
      </c>
      <c r="AX135" s="12" t="s">
        <v>73</v>
      </c>
      <c r="AY135" s="200" t="s">
        <v>143</v>
      </c>
    </row>
    <row r="136" spans="1:51" s="13" customFormat="1" ht="12">
      <c r="A136" s="13"/>
      <c r="B136" s="207"/>
      <c r="C136" s="13"/>
      <c r="D136" s="195" t="s">
        <v>161</v>
      </c>
      <c r="E136" s="208" t="s">
        <v>1</v>
      </c>
      <c r="F136" s="209" t="s">
        <v>163</v>
      </c>
      <c r="G136" s="13"/>
      <c r="H136" s="210">
        <v>626.018</v>
      </c>
      <c r="I136" s="211"/>
      <c r="J136" s="13"/>
      <c r="K136" s="13"/>
      <c r="L136" s="207"/>
      <c r="M136" s="212"/>
      <c r="N136" s="213"/>
      <c r="O136" s="213"/>
      <c r="P136" s="213"/>
      <c r="Q136" s="213"/>
      <c r="R136" s="213"/>
      <c r="S136" s="213"/>
      <c r="T136" s="21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08" t="s">
        <v>161</v>
      </c>
      <c r="AU136" s="208" t="s">
        <v>81</v>
      </c>
      <c r="AV136" s="13" t="s">
        <v>148</v>
      </c>
      <c r="AW136" s="13" t="s">
        <v>30</v>
      </c>
      <c r="AX136" s="13" t="s">
        <v>81</v>
      </c>
      <c r="AY136" s="208" t="s">
        <v>143</v>
      </c>
    </row>
    <row r="137" spans="1:65" s="2" customFormat="1" ht="24.15" customHeight="1">
      <c r="A137" s="36"/>
      <c r="B137" s="180"/>
      <c r="C137" s="181" t="s">
        <v>210</v>
      </c>
      <c r="D137" s="181" t="s">
        <v>144</v>
      </c>
      <c r="E137" s="182" t="s">
        <v>1124</v>
      </c>
      <c r="F137" s="183" t="s">
        <v>1125</v>
      </c>
      <c r="G137" s="184" t="s">
        <v>147</v>
      </c>
      <c r="H137" s="185">
        <v>1632.086</v>
      </c>
      <c r="I137" s="186"/>
      <c r="J137" s="187">
        <f>ROUND(I137*H137,2)</f>
        <v>0</v>
      </c>
      <c r="K137" s="188"/>
      <c r="L137" s="37"/>
      <c r="M137" s="189" t="s">
        <v>1</v>
      </c>
      <c r="N137" s="190" t="s">
        <v>38</v>
      </c>
      <c r="O137" s="75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3" t="s">
        <v>148</v>
      </c>
      <c r="AT137" s="193" t="s">
        <v>144</v>
      </c>
      <c r="AU137" s="193" t="s">
        <v>81</v>
      </c>
      <c r="AY137" s="17" t="s">
        <v>143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7" t="s">
        <v>81</v>
      </c>
      <c r="BK137" s="194">
        <f>ROUND(I137*H137,2)</f>
        <v>0</v>
      </c>
      <c r="BL137" s="17" t="s">
        <v>148</v>
      </c>
      <c r="BM137" s="193" t="s">
        <v>196</v>
      </c>
    </row>
    <row r="138" spans="1:65" s="2" customFormat="1" ht="24.15" customHeight="1">
      <c r="A138" s="36"/>
      <c r="B138" s="180"/>
      <c r="C138" s="181" t="s">
        <v>160</v>
      </c>
      <c r="D138" s="181" t="s">
        <v>144</v>
      </c>
      <c r="E138" s="182" t="s">
        <v>1126</v>
      </c>
      <c r="F138" s="183" t="s">
        <v>1127</v>
      </c>
      <c r="G138" s="184" t="s">
        <v>207</v>
      </c>
      <c r="H138" s="185">
        <v>43</v>
      </c>
      <c r="I138" s="186"/>
      <c r="J138" s="187">
        <f>ROUND(I138*H138,2)</f>
        <v>0</v>
      </c>
      <c r="K138" s="188"/>
      <c r="L138" s="37"/>
      <c r="M138" s="189" t="s">
        <v>1</v>
      </c>
      <c r="N138" s="190" t="s">
        <v>38</v>
      </c>
      <c r="O138" s="75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148</v>
      </c>
      <c r="AT138" s="193" t="s">
        <v>144</v>
      </c>
      <c r="AU138" s="193" t="s">
        <v>81</v>
      </c>
      <c r="AY138" s="17" t="s">
        <v>143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7" t="s">
        <v>81</v>
      </c>
      <c r="BK138" s="194">
        <f>ROUND(I138*H138,2)</f>
        <v>0</v>
      </c>
      <c r="BL138" s="17" t="s">
        <v>148</v>
      </c>
      <c r="BM138" s="193" t="s">
        <v>202</v>
      </c>
    </row>
    <row r="139" spans="1:47" s="2" customFormat="1" ht="12">
      <c r="A139" s="36"/>
      <c r="B139" s="37"/>
      <c r="C139" s="36"/>
      <c r="D139" s="195" t="s">
        <v>149</v>
      </c>
      <c r="E139" s="36"/>
      <c r="F139" s="196" t="s">
        <v>1128</v>
      </c>
      <c r="G139" s="36"/>
      <c r="H139" s="36"/>
      <c r="I139" s="122"/>
      <c r="J139" s="36"/>
      <c r="K139" s="36"/>
      <c r="L139" s="37"/>
      <c r="M139" s="197"/>
      <c r="N139" s="198"/>
      <c r="O139" s="75"/>
      <c r="P139" s="75"/>
      <c r="Q139" s="75"/>
      <c r="R139" s="75"/>
      <c r="S139" s="75"/>
      <c r="T139" s="7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149</v>
      </c>
      <c r="AU139" s="17" t="s">
        <v>81</v>
      </c>
    </row>
    <row r="140" spans="1:65" s="2" customFormat="1" ht="14.4" customHeight="1">
      <c r="A140" s="36"/>
      <c r="B140" s="180"/>
      <c r="C140" s="181" t="s">
        <v>199</v>
      </c>
      <c r="D140" s="181" t="s">
        <v>144</v>
      </c>
      <c r="E140" s="182" t="s">
        <v>1129</v>
      </c>
      <c r="F140" s="183" t="s">
        <v>1130</v>
      </c>
      <c r="G140" s="184" t="s">
        <v>167</v>
      </c>
      <c r="H140" s="185">
        <v>313.009</v>
      </c>
      <c r="I140" s="186"/>
      <c r="J140" s="187">
        <f>ROUND(I140*H140,2)</f>
        <v>0</v>
      </c>
      <c r="K140" s="188"/>
      <c r="L140" s="37"/>
      <c r="M140" s="189" t="s">
        <v>1</v>
      </c>
      <c r="N140" s="190" t="s">
        <v>38</v>
      </c>
      <c r="O140" s="75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3" t="s">
        <v>148</v>
      </c>
      <c r="AT140" s="193" t="s">
        <v>144</v>
      </c>
      <c r="AU140" s="193" t="s">
        <v>81</v>
      </c>
      <c r="AY140" s="17" t="s">
        <v>143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7" t="s">
        <v>81</v>
      </c>
      <c r="BK140" s="194">
        <f>ROUND(I140*H140,2)</f>
        <v>0</v>
      </c>
      <c r="BL140" s="17" t="s">
        <v>148</v>
      </c>
      <c r="BM140" s="193" t="s">
        <v>208</v>
      </c>
    </row>
    <row r="141" spans="1:65" s="2" customFormat="1" ht="14.4" customHeight="1">
      <c r="A141" s="36"/>
      <c r="B141" s="180"/>
      <c r="C141" s="181" t="s">
        <v>173</v>
      </c>
      <c r="D141" s="181" t="s">
        <v>144</v>
      </c>
      <c r="E141" s="182" t="s">
        <v>1131</v>
      </c>
      <c r="F141" s="183" t="s">
        <v>362</v>
      </c>
      <c r="G141" s="184" t="s">
        <v>147</v>
      </c>
      <c r="H141" s="185">
        <v>35.125</v>
      </c>
      <c r="I141" s="186"/>
      <c r="J141" s="187">
        <f>ROUND(I141*H141,2)</f>
        <v>0</v>
      </c>
      <c r="K141" s="188"/>
      <c r="L141" s="37"/>
      <c r="M141" s="189" t="s">
        <v>1</v>
      </c>
      <c r="N141" s="190" t="s">
        <v>38</v>
      </c>
      <c r="O141" s="75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3" t="s">
        <v>148</v>
      </c>
      <c r="AT141" s="193" t="s">
        <v>144</v>
      </c>
      <c r="AU141" s="193" t="s">
        <v>81</v>
      </c>
      <c r="AY141" s="17" t="s">
        <v>143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7" t="s">
        <v>81</v>
      </c>
      <c r="BK141" s="194">
        <f>ROUND(I141*H141,2)</f>
        <v>0</v>
      </c>
      <c r="BL141" s="17" t="s">
        <v>148</v>
      </c>
      <c r="BM141" s="193" t="s">
        <v>213</v>
      </c>
    </row>
    <row r="142" spans="1:47" s="2" customFormat="1" ht="12">
      <c r="A142" s="36"/>
      <c r="B142" s="37"/>
      <c r="C142" s="36"/>
      <c r="D142" s="195" t="s">
        <v>149</v>
      </c>
      <c r="E142" s="36"/>
      <c r="F142" s="196" t="s">
        <v>1132</v>
      </c>
      <c r="G142" s="36"/>
      <c r="H142" s="36"/>
      <c r="I142" s="122"/>
      <c r="J142" s="36"/>
      <c r="K142" s="36"/>
      <c r="L142" s="37"/>
      <c r="M142" s="234"/>
      <c r="N142" s="235"/>
      <c r="O142" s="231"/>
      <c r="P142" s="231"/>
      <c r="Q142" s="231"/>
      <c r="R142" s="231"/>
      <c r="S142" s="231"/>
      <c r="T142" s="2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149</v>
      </c>
      <c r="AU142" s="17" t="s">
        <v>81</v>
      </c>
    </row>
    <row r="143" spans="1:31" s="2" customFormat="1" ht="6.95" customHeight="1">
      <c r="A143" s="36"/>
      <c r="B143" s="58"/>
      <c r="C143" s="59"/>
      <c r="D143" s="59"/>
      <c r="E143" s="59"/>
      <c r="F143" s="59"/>
      <c r="G143" s="59"/>
      <c r="H143" s="59"/>
      <c r="I143" s="146"/>
      <c r="J143" s="59"/>
      <c r="K143" s="59"/>
      <c r="L143" s="37"/>
      <c r="M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</sheetData>
  <autoFilter ref="C116:K142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11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117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Most ev. č. 201-025 u Podšibenského mlýna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118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1133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4. 2. 2020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33</v>
      </c>
      <c r="E30" s="36"/>
      <c r="F30" s="36"/>
      <c r="G30" s="36"/>
      <c r="H30" s="36"/>
      <c r="I30" s="122"/>
      <c r="J30" s="94">
        <f>ROUND(J122,2)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130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37</v>
      </c>
      <c r="E33" s="30" t="s">
        <v>38</v>
      </c>
      <c r="F33" s="132">
        <f>ROUND((SUM(BE122:BE241)),2)</f>
        <v>0</v>
      </c>
      <c r="G33" s="36"/>
      <c r="H33" s="36"/>
      <c r="I33" s="133">
        <v>0.21</v>
      </c>
      <c r="J33" s="132">
        <f>ROUND(((SUM(BE122:BE241))*I33),2)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32">
        <f>ROUND((SUM(BF122:BF241)),2)</f>
        <v>0</v>
      </c>
      <c r="G34" s="36"/>
      <c r="H34" s="36"/>
      <c r="I34" s="133">
        <v>0.15</v>
      </c>
      <c r="J34" s="132">
        <f>ROUND(((SUM(BF122:BF241))*I34),2)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32">
        <f>ROUND((SUM(BG122:BG241)),2)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32">
        <f>ROUND((SUM(BH122:BH241)),2)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32">
        <f>ROUND((SUM(BI122:BI241)),2)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43</v>
      </c>
      <c r="E39" s="79"/>
      <c r="F39" s="79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42" t="s">
        <v>49</v>
      </c>
      <c r="G61" s="56" t="s">
        <v>48</v>
      </c>
      <c r="H61" s="39"/>
      <c r="I61" s="143"/>
      <c r="J61" s="14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42" t="s">
        <v>49</v>
      </c>
      <c r="G76" s="56" t="s">
        <v>48</v>
      </c>
      <c r="H76" s="39"/>
      <c r="I76" s="143"/>
      <c r="J76" s="14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120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121" t="str">
        <f>E7</f>
        <v>Most ev. č. 201-025 u Podšibenského mlýna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118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6"/>
      <c r="D87" s="36"/>
      <c r="E87" s="65" t="str">
        <f>E9</f>
        <v>901 - Provizorní objízdná komunikace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4. 2. 2020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48" t="s">
        <v>121</v>
      </c>
      <c r="D94" s="134"/>
      <c r="E94" s="134"/>
      <c r="F94" s="134"/>
      <c r="G94" s="134"/>
      <c r="H94" s="134"/>
      <c r="I94" s="149"/>
      <c r="J94" s="150" t="s">
        <v>122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51" t="s">
        <v>123</v>
      </c>
      <c r="D96" s="36"/>
      <c r="E96" s="36"/>
      <c r="F96" s="36"/>
      <c r="G96" s="36"/>
      <c r="H96" s="36"/>
      <c r="I96" s="122"/>
      <c r="J96" s="94">
        <f>J122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124</v>
      </c>
    </row>
    <row r="97" spans="1:31" s="9" customFormat="1" ht="24.95" customHeight="1" hidden="1">
      <c r="A97" s="9"/>
      <c r="B97" s="152"/>
      <c r="C97" s="9"/>
      <c r="D97" s="153" t="s">
        <v>125</v>
      </c>
      <c r="E97" s="154"/>
      <c r="F97" s="154"/>
      <c r="G97" s="154"/>
      <c r="H97" s="154"/>
      <c r="I97" s="155"/>
      <c r="J97" s="156">
        <f>J123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52"/>
      <c r="C98" s="9"/>
      <c r="D98" s="153" t="s">
        <v>313</v>
      </c>
      <c r="E98" s="154"/>
      <c r="F98" s="154"/>
      <c r="G98" s="154"/>
      <c r="H98" s="154"/>
      <c r="I98" s="155"/>
      <c r="J98" s="156">
        <f>J160</f>
        <v>0</v>
      </c>
      <c r="K98" s="9"/>
      <c r="L98" s="15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52"/>
      <c r="C99" s="9"/>
      <c r="D99" s="153" t="s">
        <v>314</v>
      </c>
      <c r="E99" s="154"/>
      <c r="F99" s="154"/>
      <c r="G99" s="154"/>
      <c r="H99" s="154"/>
      <c r="I99" s="155"/>
      <c r="J99" s="156">
        <f>J165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52"/>
      <c r="C100" s="9"/>
      <c r="D100" s="153" t="s">
        <v>315</v>
      </c>
      <c r="E100" s="154"/>
      <c r="F100" s="154"/>
      <c r="G100" s="154"/>
      <c r="H100" s="154"/>
      <c r="I100" s="155"/>
      <c r="J100" s="156">
        <f>J170</f>
        <v>0</v>
      </c>
      <c r="K100" s="9"/>
      <c r="L100" s="15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52"/>
      <c r="C101" s="9"/>
      <c r="D101" s="153" t="s">
        <v>126</v>
      </c>
      <c r="E101" s="154"/>
      <c r="F101" s="154"/>
      <c r="G101" s="154"/>
      <c r="H101" s="154"/>
      <c r="I101" s="155"/>
      <c r="J101" s="156">
        <f>J209</f>
        <v>0</v>
      </c>
      <c r="K101" s="9"/>
      <c r="L101" s="15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52"/>
      <c r="C102" s="9"/>
      <c r="D102" s="153" t="s">
        <v>127</v>
      </c>
      <c r="E102" s="154"/>
      <c r="F102" s="154"/>
      <c r="G102" s="154"/>
      <c r="H102" s="154"/>
      <c r="I102" s="155"/>
      <c r="J102" s="156">
        <f>J218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 hidden="1">
      <c r="A103" s="36"/>
      <c r="B103" s="37"/>
      <c r="C103" s="36"/>
      <c r="D103" s="36"/>
      <c r="E103" s="36"/>
      <c r="F103" s="36"/>
      <c r="G103" s="36"/>
      <c r="H103" s="36"/>
      <c r="I103" s="122"/>
      <c r="J103" s="36"/>
      <c r="K103" s="36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 hidden="1">
      <c r="A104" s="36"/>
      <c r="B104" s="58"/>
      <c r="C104" s="59"/>
      <c r="D104" s="59"/>
      <c r="E104" s="59"/>
      <c r="F104" s="59"/>
      <c r="G104" s="59"/>
      <c r="H104" s="59"/>
      <c r="I104" s="146"/>
      <c r="J104" s="59"/>
      <c r="K104" s="59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ht="12" hidden="1"/>
    <row r="106" ht="12" hidden="1"/>
    <row r="107" ht="12" hidden="1"/>
    <row r="108" spans="1:31" s="2" customFormat="1" ht="6.95" customHeight="1">
      <c r="A108" s="36"/>
      <c r="B108" s="60"/>
      <c r="C108" s="61"/>
      <c r="D108" s="61"/>
      <c r="E108" s="61"/>
      <c r="F108" s="61"/>
      <c r="G108" s="61"/>
      <c r="H108" s="61"/>
      <c r="I108" s="147"/>
      <c r="J108" s="61"/>
      <c r="K108" s="61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4.95" customHeight="1">
      <c r="A109" s="36"/>
      <c r="B109" s="37"/>
      <c r="C109" s="21" t="s">
        <v>129</v>
      </c>
      <c r="D109" s="36"/>
      <c r="E109" s="36"/>
      <c r="F109" s="36"/>
      <c r="G109" s="36"/>
      <c r="H109" s="36"/>
      <c r="I109" s="122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6"/>
      <c r="D110" s="36"/>
      <c r="E110" s="36"/>
      <c r="F110" s="36"/>
      <c r="G110" s="36"/>
      <c r="H110" s="36"/>
      <c r="I110" s="122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16</v>
      </c>
      <c r="D111" s="36"/>
      <c r="E111" s="36"/>
      <c r="F111" s="36"/>
      <c r="G111" s="36"/>
      <c r="H111" s="36"/>
      <c r="I111" s="122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6"/>
      <c r="D112" s="36"/>
      <c r="E112" s="121" t="str">
        <f>E7</f>
        <v>Most ev. č. 201-025 u Podšibenského mlýna</v>
      </c>
      <c r="F112" s="30"/>
      <c r="G112" s="30"/>
      <c r="H112" s="30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118</v>
      </c>
      <c r="D113" s="36"/>
      <c r="E113" s="36"/>
      <c r="F113" s="36"/>
      <c r="G113" s="36"/>
      <c r="H113" s="36"/>
      <c r="I113" s="122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6"/>
      <c r="D114" s="36"/>
      <c r="E114" s="65" t="str">
        <f>E9</f>
        <v>901 - Provizorní objízdná komunikace</v>
      </c>
      <c r="F114" s="36"/>
      <c r="G114" s="36"/>
      <c r="H114" s="36"/>
      <c r="I114" s="122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6"/>
      <c r="D115" s="36"/>
      <c r="E115" s="36"/>
      <c r="F115" s="36"/>
      <c r="G115" s="36"/>
      <c r="H115" s="36"/>
      <c r="I115" s="122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6"/>
      <c r="E116" s="36"/>
      <c r="F116" s="25" t="str">
        <f>F12</f>
        <v xml:space="preserve"> </v>
      </c>
      <c r="G116" s="36"/>
      <c r="H116" s="36"/>
      <c r="I116" s="123" t="s">
        <v>22</v>
      </c>
      <c r="J116" s="67" t="str">
        <f>IF(J12="","",J12)</f>
        <v>4. 2. 2020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6"/>
      <c r="D117" s="36"/>
      <c r="E117" s="36"/>
      <c r="F117" s="36"/>
      <c r="G117" s="36"/>
      <c r="H117" s="36"/>
      <c r="I117" s="122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24</v>
      </c>
      <c r="D118" s="36"/>
      <c r="E118" s="36"/>
      <c r="F118" s="25" t="str">
        <f>E15</f>
        <v xml:space="preserve"> </v>
      </c>
      <c r="G118" s="36"/>
      <c r="H118" s="36"/>
      <c r="I118" s="123" t="s">
        <v>29</v>
      </c>
      <c r="J118" s="34" t="str">
        <f>E21</f>
        <v xml:space="preserve"> 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27</v>
      </c>
      <c r="D119" s="36"/>
      <c r="E119" s="36"/>
      <c r="F119" s="25" t="str">
        <f>IF(E18="","",E18)</f>
        <v>Vyplň údaj</v>
      </c>
      <c r="G119" s="36"/>
      <c r="H119" s="36"/>
      <c r="I119" s="123" t="s">
        <v>31</v>
      </c>
      <c r="J119" s="34" t="str">
        <f>E24</f>
        <v xml:space="preserve"> </v>
      </c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6"/>
      <c r="D120" s="36"/>
      <c r="E120" s="36"/>
      <c r="F120" s="36"/>
      <c r="G120" s="36"/>
      <c r="H120" s="36"/>
      <c r="I120" s="122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0" customFormat="1" ht="29.25" customHeight="1">
      <c r="A121" s="157"/>
      <c r="B121" s="158"/>
      <c r="C121" s="159" t="s">
        <v>130</v>
      </c>
      <c r="D121" s="160" t="s">
        <v>58</v>
      </c>
      <c r="E121" s="160" t="s">
        <v>54</v>
      </c>
      <c r="F121" s="160" t="s">
        <v>55</v>
      </c>
      <c r="G121" s="160" t="s">
        <v>131</v>
      </c>
      <c r="H121" s="160" t="s">
        <v>132</v>
      </c>
      <c r="I121" s="161" t="s">
        <v>133</v>
      </c>
      <c r="J121" s="162" t="s">
        <v>122</v>
      </c>
      <c r="K121" s="163" t="s">
        <v>134</v>
      </c>
      <c r="L121" s="164"/>
      <c r="M121" s="84" t="s">
        <v>1</v>
      </c>
      <c r="N121" s="85" t="s">
        <v>37</v>
      </c>
      <c r="O121" s="85" t="s">
        <v>135</v>
      </c>
      <c r="P121" s="85" t="s">
        <v>136</v>
      </c>
      <c r="Q121" s="85" t="s">
        <v>137</v>
      </c>
      <c r="R121" s="85" t="s">
        <v>138</v>
      </c>
      <c r="S121" s="85" t="s">
        <v>139</v>
      </c>
      <c r="T121" s="86" t="s">
        <v>140</v>
      </c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</row>
    <row r="122" spans="1:63" s="2" customFormat="1" ht="22.8" customHeight="1">
      <c r="A122" s="36"/>
      <c r="B122" s="37"/>
      <c r="C122" s="91" t="s">
        <v>141</v>
      </c>
      <c r="D122" s="36"/>
      <c r="E122" s="36"/>
      <c r="F122" s="36"/>
      <c r="G122" s="36"/>
      <c r="H122" s="36"/>
      <c r="I122" s="122"/>
      <c r="J122" s="165">
        <f>BK122</f>
        <v>0</v>
      </c>
      <c r="K122" s="36"/>
      <c r="L122" s="37"/>
      <c r="M122" s="87"/>
      <c r="N122" s="71"/>
      <c r="O122" s="88"/>
      <c r="P122" s="166">
        <f>P123+P160+P165+P170+P209+P218</f>
        <v>0</v>
      </c>
      <c r="Q122" s="88"/>
      <c r="R122" s="166">
        <f>R123+R160+R165+R170+R209+R218</f>
        <v>0</v>
      </c>
      <c r="S122" s="88"/>
      <c r="T122" s="167">
        <f>T123+T160+T165+T170+T209+T218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7" t="s">
        <v>72</v>
      </c>
      <c r="AU122" s="17" t="s">
        <v>124</v>
      </c>
      <c r="BK122" s="168">
        <f>BK123+BK160+BK165+BK170+BK209+BK218</f>
        <v>0</v>
      </c>
    </row>
    <row r="123" spans="1:63" s="11" customFormat="1" ht="25.9" customHeight="1">
      <c r="A123" s="11"/>
      <c r="B123" s="169"/>
      <c r="C123" s="11"/>
      <c r="D123" s="170" t="s">
        <v>72</v>
      </c>
      <c r="E123" s="171" t="s">
        <v>81</v>
      </c>
      <c r="F123" s="171" t="s">
        <v>142</v>
      </c>
      <c r="G123" s="11"/>
      <c r="H123" s="11"/>
      <c r="I123" s="172"/>
      <c r="J123" s="173">
        <f>BK123</f>
        <v>0</v>
      </c>
      <c r="K123" s="11"/>
      <c r="L123" s="169"/>
      <c r="M123" s="174"/>
      <c r="N123" s="175"/>
      <c r="O123" s="175"/>
      <c r="P123" s="176">
        <f>SUM(P124:P159)</f>
        <v>0</v>
      </c>
      <c r="Q123" s="175"/>
      <c r="R123" s="176">
        <f>SUM(R124:R159)</f>
        <v>0</v>
      </c>
      <c r="S123" s="175"/>
      <c r="T123" s="177">
        <f>SUM(T124:T159)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170" t="s">
        <v>81</v>
      </c>
      <c r="AT123" s="178" t="s">
        <v>72</v>
      </c>
      <c r="AU123" s="178" t="s">
        <v>73</v>
      </c>
      <c r="AY123" s="170" t="s">
        <v>143</v>
      </c>
      <c r="BK123" s="179">
        <f>SUM(BK124:BK159)</f>
        <v>0</v>
      </c>
    </row>
    <row r="124" spans="1:65" s="2" customFormat="1" ht="24.15" customHeight="1">
      <c r="A124" s="36"/>
      <c r="B124" s="180"/>
      <c r="C124" s="181" t="s">
        <v>81</v>
      </c>
      <c r="D124" s="181" t="s">
        <v>144</v>
      </c>
      <c r="E124" s="182" t="s">
        <v>1134</v>
      </c>
      <c r="F124" s="183" t="s">
        <v>1135</v>
      </c>
      <c r="G124" s="184" t="s">
        <v>147</v>
      </c>
      <c r="H124" s="185">
        <v>31.21</v>
      </c>
      <c r="I124" s="186"/>
      <c r="J124" s="187">
        <f>ROUND(I124*H124,2)</f>
        <v>0</v>
      </c>
      <c r="K124" s="188"/>
      <c r="L124" s="37"/>
      <c r="M124" s="189" t="s">
        <v>1</v>
      </c>
      <c r="N124" s="190" t="s">
        <v>38</v>
      </c>
      <c r="O124" s="75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3" t="s">
        <v>148</v>
      </c>
      <c r="AT124" s="193" t="s">
        <v>144</v>
      </c>
      <c r="AU124" s="193" t="s">
        <v>81</v>
      </c>
      <c r="AY124" s="17" t="s">
        <v>143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7" t="s">
        <v>81</v>
      </c>
      <c r="BK124" s="194">
        <f>ROUND(I124*H124,2)</f>
        <v>0</v>
      </c>
      <c r="BL124" s="17" t="s">
        <v>148</v>
      </c>
      <c r="BM124" s="193" t="s">
        <v>83</v>
      </c>
    </row>
    <row r="125" spans="1:47" s="2" customFormat="1" ht="12">
      <c r="A125" s="36"/>
      <c r="B125" s="37"/>
      <c r="C125" s="36"/>
      <c r="D125" s="195" t="s">
        <v>149</v>
      </c>
      <c r="E125" s="36"/>
      <c r="F125" s="196" t="s">
        <v>1136</v>
      </c>
      <c r="G125" s="36"/>
      <c r="H125" s="36"/>
      <c r="I125" s="122"/>
      <c r="J125" s="36"/>
      <c r="K125" s="36"/>
      <c r="L125" s="37"/>
      <c r="M125" s="197"/>
      <c r="N125" s="198"/>
      <c r="O125" s="75"/>
      <c r="P125" s="75"/>
      <c r="Q125" s="75"/>
      <c r="R125" s="75"/>
      <c r="S125" s="75"/>
      <c r="T125" s="7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149</v>
      </c>
      <c r="AU125" s="17" t="s">
        <v>81</v>
      </c>
    </row>
    <row r="126" spans="1:65" s="2" customFormat="1" ht="24.15" customHeight="1">
      <c r="A126" s="36"/>
      <c r="B126" s="180"/>
      <c r="C126" s="181" t="s">
        <v>83</v>
      </c>
      <c r="D126" s="181" t="s">
        <v>144</v>
      </c>
      <c r="E126" s="182" t="s">
        <v>1137</v>
      </c>
      <c r="F126" s="183" t="s">
        <v>1138</v>
      </c>
      <c r="G126" s="184" t="s">
        <v>147</v>
      </c>
      <c r="H126" s="185">
        <v>93.63</v>
      </c>
      <c r="I126" s="186"/>
      <c r="J126" s="187">
        <f>ROUND(I126*H126,2)</f>
        <v>0</v>
      </c>
      <c r="K126" s="188"/>
      <c r="L126" s="37"/>
      <c r="M126" s="189" t="s">
        <v>1</v>
      </c>
      <c r="N126" s="190" t="s">
        <v>38</v>
      </c>
      <c r="O126" s="75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3" t="s">
        <v>148</v>
      </c>
      <c r="AT126" s="193" t="s">
        <v>144</v>
      </c>
      <c r="AU126" s="193" t="s">
        <v>81</v>
      </c>
      <c r="AY126" s="17" t="s">
        <v>143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7" t="s">
        <v>81</v>
      </c>
      <c r="BK126" s="194">
        <f>ROUND(I126*H126,2)</f>
        <v>0</v>
      </c>
      <c r="BL126" s="17" t="s">
        <v>148</v>
      </c>
      <c r="BM126" s="193" t="s">
        <v>148</v>
      </c>
    </row>
    <row r="127" spans="1:47" s="2" customFormat="1" ht="12">
      <c r="A127" s="36"/>
      <c r="B127" s="37"/>
      <c r="C127" s="36"/>
      <c r="D127" s="195" t="s">
        <v>149</v>
      </c>
      <c r="E127" s="36"/>
      <c r="F127" s="196" t="s">
        <v>1136</v>
      </c>
      <c r="G127" s="36"/>
      <c r="H127" s="36"/>
      <c r="I127" s="122"/>
      <c r="J127" s="36"/>
      <c r="K127" s="36"/>
      <c r="L127" s="37"/>
      <c r="M127" s="197"/>
      <c r="N127" s="198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149</v>
      </c>
      <c r="AU127" s="17" t="s">
        <v>81</v>
      </c>
    </row>
    <row r="128" spans="1:51" s="12" customFormat="1" ht="12">
      <c r="A128" s="12"/>
      <c r="B128" s="199"/>
      <c r="C128" s="12"/>
      <c r="D128" s="195" t="s">
        <v>161</v>
      </c>
      <c r="E128" s="200" t="s">
        <v>1</v>
      </c>
      <c r="F128" s="201" t="s">
        <v>1139</v>
      </c>
      <c r="G128" s="12"/>
      <c r="H128" s="202">
        <v>93.63</v>
      </c>
      <c r="I128" s="203"/>
      <c r="J128" s="12"/>
      <c r="K128" s="12"/>
      <c r="L128" s="199"/>
      <c r="M128" s="204"/>
      <c r="N128" s="205"/>
      <c r="O128" s="205"/>
      <c r="P128" s="205"/>
      <c r="Q128" s="205"/>
      <c r="R128" s="205"/>
      <c r="S128" s="205"/>
      <c r="T128" s="206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00" t="s">
        <v>161</v>
      </c>
      <c r="AU128" s="200" t="s">
        <v>81</v>
      </c>
      <c r="AV128" s="12" t="s">
        <v>83</v>
      </c>
      <c r="AW128" s="12" t="s">
        <v>30</v>
      </c>
      <c r="AX128" s="12" t="s">
        <v>73</v>
      </c>
      <c r="AY128" s="200" t="s">
        <v>143</v>
      </c>
    </row>
    <row r="129" spans="1:51" s="13" customFormat="1" ht="12">
      <c r="A129" s="13"/>
      <c r="B129" s="207"/>
      <c r="C129" s="13"/>
      <c r="D129" s="195" t="s">
        <v>161</v>
      </c>
      <c r="E129" s="208" t="s">
        <v>1</v>
      </c>
      <c r="F129" s="209" t="s">
        <v>163</v>
      </c>
      <c r="G129" s="13"/>
      <c r="H129" s="210">
        <v>93.63</v>
      </c>
      <c r="I129" s="211"/>
      <c r="J129" s="13"/>
      <c r="K129" s="13"/>
      <c r="L129" s="207"/>
      <c r="M129" s="212"/>
      <c r="N129" s="213"/>
      <c r="O129" s="213"/>
      <c r="P129" s="213"/>
      <c r="Q129" s="213"/>
      <c r="R129" s="213"/>
      <c r="S129" s="213"/>
      <c r="T129" s="21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08" t="s">
        <v>161</v>
      </c>
      <c r="AU129" s="208" t="s">
        <v>81</v>
      </c>
      <c r="AV129" s="13" t="s">
        <v>148</v>
      </c>
      <c r="AW129" s="13" t="s">
        <v>30</v>
      </c>
      <c r="AX129" s="13" t="s">
        <v>81</v>
      </c>
      <c r="AY129" s="208" t="s">
        <v>143</v>
      </c>
    </row>
    <row r="130" spans="1:65" s="2" customFormat="1" ht="24.15" customHeight="1">
      <c r="A130" s="36"/>
      <c r="B130" s="180"/>
      <c r="C130" s="181" t="s">
        <v>153</v>
      </c>
      <c r="D130" s="181" t="s">
        <v>144</v>
      </c>
      <c r="E130" s="182" t="s">
        <v>1140</v>
      </c>
      <c r="F130" s="183" t="s">
        <v>1141</v>
      </c>
      <c r="G130" s="184" t="s">
        <v>147</v>
      </c>
      <c r="H130" s="185">
        <v>316</v>
      </c>
      <c r="I130" s="186"/>
      <c r="J130" s="187">
        <f>ROUND(I130*H130,2)</f>
        <v>0</v>
      </c>
      <c r="K130" s="188"/>
      <c r="L130" s="37"/>
      <c r="M130" s="189" t="s">
        <v>1</v>
      </c>
      <c r="N130" s="190" t="s">
        <v>38</v>
      </c>
      <c r="O130" s="75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3" t="s">
        <v>148</v>
      </c>
      <c r="AT130" s="193" t="s">
        <v>144</v>
      </c>
      <c r="AU130" s="193" t="s">
        <v>81</v>
      </c>
      <c r="AY130" s="17" t="s">
        <v>143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7" t="s">
        <v>81</v>
      </c>
      <c r="BK130" s="194">
        <f>ROUND(I130*H130,2)</f>
        <v>0</v>
      </c>
      <c r="BL130" s="17" t="s">
        <v>148</v>
      </c>
      <c r="BM130" s="193" t="s">
        <v>156</v>
      </c>
    </row>
    <row r="131" spans="1:47" s="2" customFormat="1" ht="12">
      <c r="A131" s="36"/>
      <c r="B131" s="37"/>
      <c r="C131" s="36"/>
      <c r="D131" s="195" t="s">
        <v>149</v>
      </c>
      <c r="E131" s="36"/>
      <c r="F131" s="196" t="s">
        <v>1142</v>
      </c>
      <c r="G131" s="36"/>
      <c r="H131" s="36"/>
      <c r="I131" s="122"/>
      <c r="J131" s="36"/>
      <c r="K131" s="36"/>
      <c r="L131" s="37"/>
      <c r="M131" s="197"/>
      <c r="N131" s="198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149</v>
      </c>
      <c r="AU131" s="17" t="s">
        <v>81</v>
      </c>
    </row>
    <row r="132" spans="1:51" s="12" customFormat="1" ht="12">
      <c r="A132" s="12"/>
      <c r="B132" s="199"/>
      <c r="C132" s="12"/>
      <c r="D132" s="195" t="s">
        <v>161</v>
      </c>
      <c r="E132" s="200" t="s">
        <v>1</v>
      </c>
      <c r="F132" s="201" t="s">
        <v>1143</v>
      </c>
      <c r="G132" s="12"/>
      <c r="H132" s="202">
        <v>316</v>
      </c>
      <c r="I132" s="203"/>
      <c r="J132" s="12"/>
      <c r="K132" s="12"/>
      <c r="L132" s="199"/>
      <c r="M132" s="204"/>
      <c r="N132" s="205"/>
      <c r="O132" s="205"/>
      <c r="P132" s="205"/>
      <c r="Q132" s="205"/>
      <c r="R132" s="205"/>
      <c r="S132" s="205"/>
      <c r="T132" s="206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00" t="s">
        <v>161</v>
      </c>
      <c r="AU132" s="200" t="s">
        <v>81</v>
      </c>
      <c r="AV132" s="12" t="s">
        <v>83</v>
      </c>
      <c r="AW132" s="12" t="s">
        <v>30</v>
      </c>
      <c r="AX132" s="12" t="s">
        <v>73</v>
      </c>
      <c r="AY132" s="200" t="s">
        <v>143</v>
      </c>
    </row>
    <row r="133" spans="1:51" s="13" customFormat="1" ht="12">
      <c r="A133" s="13"/>
      <c r="B133" s="207"/>
      <c r="C133" s="13"/>
      <c r="D133" s="195" t="s">
        <v>161</v>
      </c>
      <c r="E133" s="208" t="s">
        <v>1</v>
      </c>
      <c r="F133" s="209" t="s">
        <v>163</v>
      </c>
      <c r="G133" s="13"/>
      <c r="H133" s="210">
        <v>316</v>
      </c>
      <c r="I133" s="211"/>
      <c r="J133" s="13"/>
      <c r="K133" s="13"/>
      <c r="L133" s="207"/>
      <c r="M133" s="212"/>
      <c r="N133" s="213"/>
      <c r="O133" s="213"/>
      <c r="P133" s="213"/>
      <c r="Q133" s="213"/>
      <c r="R133" s="213"/>
      <c r="S133" s="213"/>
      <c r="T133" s="21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08" t="s">
        <v>161</v>
      </c>
      <c r="AU133" s="208" t="s">
        <v>81</v>
      </c>
      <c r="AV133" s="13" t="s">
        <v>148</v>
      </c>
      <c r="AW133" s="13" t="s">
        <v>30</v>
      </c>
      <c r="AX133" s="13" t="s">
        <v>81</v>
      </c>
      <c r="AY133" s="208" t="s">
        <v>143</v>
      </c>
    </row>
    <row r="134" spans="1:65" s="2" customFormat="1" ht="24.15" customHeight="1">
      <c r="A134" s="36"/>
      <c r="B134" s="180"/>
      <c r="C134" s="181" t="s">
        <v>148</v>
      </c>
      <c r="D134" s="181" t="s">
        <v>144</v>
      </c>
      <c r="E134" s="182" t="s">
        <v>1144</v>
      </c>
      <c r="F134" s="183" t="s">
        <v>1145</v>
      </c>
      <c r="G134" s="184" t="s">
        <v>147</v>
      </c>
      <c r="H134" s="185">
        <v>32.34</v>
      </c>
      <c r="I134" s="186"/>
      <c r="J134" s="187">
        <f>ROUND(I134*H134,2)</f>
        <v>0</v>
      </c>
      <c r="K134" s="188"/>
      <c r="L134" s="37"/>
      <c r="M134" s="189" t="s">
        <v>1</v>
      </c>
      <c r="N134" s="190" t="s">
        <v>38</v>
      </c>
      <c r="O134" s="75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3" t="s">
        <v>148</v>
      </c>
      <c r="AT134" s="193" t="s">
        <v>144</v>
      </c>
      <c r="AU134" s="193" t="s">
        <v>81</v>
      </c>
      <c r="AY134" s="17" t="s">
        <v>143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7" t="s">
        <v>81</v>
      </c>
      <c r="BK134" s="194">
        <f>ROUND(I134*H134,2)</f>
        <v>0</v>
      </c>
      <c r="BL134" s="17" t="s">
        <v>148</v>
      </c>
      <c r="BM134" s="193" t="s">
        <v>160</v>
      </c>
    </row>
    <row r="135" spans="1:47" s="2" customFormat="1" ht="12">
      <c r="A135" s="36"/>
      <c r="B135" s="37"/>
      <c r="C135" s="36"/>
      <c r="D135" s="195" t="s">
        <v>149</v>
      </c>
      <c r="E135" s="36"/>
      <c r="F135" s="196" t="s">
        <v>1146</v>
      </c>
      <c r="G135" s="36"/>
      <c r="H135" s="36"/>
      <c r="I135" s="122"/>
      <c r="J135" s="36"/>
      <c r="K135" s="36"/>
      <c r="L135" s="37"/>
      <c r="M135" s="197"/>
      <c r="N135" s="198"/>
      <c r="O135" s="75"/>
      <c r="P135" s="75"/>
      <c r="Q135" s="75"/>
      <c r="R135" s="75"/>
      <c r="S135" s="75"/>
      <c r="T135" s="7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7" t="s">
        <v>149</v>
      </c>
      <c r="AU135" s="17" t="s">
        <v>81</v>
      </c>
    </row>
    <row r="136" spans="1:65" s="2" customFormat="1" ht="24.15" customHeight="1">
      <c r="A136" s="36"/>
      <c r="B136" s="180"/>
      <c r="C136" s="181" t="s">
        <v>164</v>
      </c>
      <c r="D136" s="181" t="s">
        <v>144</v>
      </c>
      <c r="E136" s="182" t="s">
        <v>1147</v>
      </c>
      <c r="F136" s="183" t="s">
        <v>1148</v>
      </c>
      <c r="G136" s="184" t="s">
        <v>147</v>
      </c>
      <c r="H136" s="185">
        <v>31.21</v>
      </c>
      <c r="I136" s="186"/>
      <c r="J136" s="187">
        <f>ROUND(I136*H136,2)</f>
        <v>0</v>
      </c>
      <c r="K136" s="188"/>
      <c r="L136" s="37"/>
      <c r="M136" s="189" t="s">
        <v>1</v>
      </c>
      <c r="N136" s="190" t="s">
        <v>38</v>
      </c>
      <c r="O136" s="75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3" t="s">
        <v>148</v>
      </c>
      <c r="AT136" s="193" t="s">
        <v>144</v>
      </c>
      <c r="AU136" s="193" t="s">
        <v>81</v>
      </c>
      <c r="AY136" s="17" t="s">
        <v>143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7" t="s">
        <v>81</v>
      </c>
      <c r="BK136" s="194">
        <f>ROUND(I136*H136,2)</f>
        <v>0</v>
      </c>
      <c r="BL136" s="17" t="s">
        <v>148</v>
      </c>
      <c r="BM136" s="193" t="s">
        <v>168</v>
      </c>
    </row>
    <row r="137" spans="1:47" s="2" customFormat="1" ht="12">
      <c r="A137" s="36"/>
      <c r="B137" s="37"/>
      <c r="C137" s="36"/>
      <c r="D137" s="195" t="s">
        <v>149</v>
      </c>
      <c r="E137" s="36"/>
      <c r="F137" s="196" t="s">
        <v>1149</v>
      </c>
      <c r="G137" s="36"/>
      <c r="H137" s="36"/>
      <c r="I137" s="122"/>
      <c r="J137" s="36"/>
      <c r="K137" s="36"/>
      <c r="L137" s="37"/>
      <c r="M137" s="197"/>
      <c r="N137" s="198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149</v>
      </c>
      <c r="AU137" s="17" t="s">
        <v>81</v>
      </c>
    </row>
    <row r="138" spans="1:65" s="2" customFormat="1" ht="24.15" customHeight="1">
      <c r="A138" s="36"/>
      <c r="B138" s="180"/>
      <c r="C138" s="181" t="s">
        <v>156</v>
      </c>
      <c r="D138" s="181" t="s">
        <v>144</v>
      </c>
      <c r="E138" s="182" t="s">
        <v>1150</v>
      </c>
      <c r="F138" s="183" t="s">
        <v>1151</v>
      </c>
      <c r="G138" s="184" t="s">
        <v>167</v>
      </c>
      <c r="H138" s="185">
        <v>955.995</v>
      </c>
      <c r="I138" s="186"/>
      <c r="J138" s="187">
        <f>ROUND(I138*H138,2)</f>
        <v>0</v>
      </c>
      <c r="K138" s="188"/>
      <c r="L138" s="37"/>
      <c r="M138" s="189" t="s">
        <v>1</v>
      </c>
      <c r="N138" s="190" t="s">
        <v>38</v>
      </c>
      <c r="O138" s="75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148</v>
      </c>
      <c r="AT138" s="193" t="s">
        <v>144</v>
      </c>
      <c r="AU138" s="193" t="s">
        <v>81</v>
      </c>
      <c r="AY138" s="17" t="s">
        <v>143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7" t="s">
        <v>81</v>
      </c>
      <c r="BK138" s="194">
        <f>ROUND(I138*H138,2)</f>
        <v>0</v>
      </c>
      <c r="BL138" s="17" t="s">
        <v>148</v>
      </c>
      <c r="BM138" s="193" t="s">
        <v>173</v>
      </c>
    </row>
    <row r="139" spans="1:51" s="12" customFormat="1" ht="12">
      <c r="A139" s="12"/>
      <c r="B139" s="199"/>
      <c r="C139" s="12"/>
      <c r="D139" s="195" t="s">
        <v>161</v>
      </c>
      <c r="E139" s="200" t="s">
        <v>1</v>
      </c>
      <c r="F139" s="201" t="s">
        <v>1152</v>
      </c>
      <c r="G139" s="12"/>
      <c r="H139" s="202">
        <v>955.995</v>
      </c>
      <c r="I139" s="203"/>
      <c r="J139" s="12"/>
      <c r="K139" s="12"/>
      <c r="L139" s="199"/>
      <c r="M139" s="204"/>
      <c r="N139" s="205"/>
      <c r="O139" s="205"/>
      <c r="P139" s="205"/>
      <c r="Q139" s="205"/>
      <c r="R139" s="205"/>
      <c r="S139" s="205"/>
      <c r="T139" s="206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00" t="s">
        <v>161</v>
      </c>
      <c r="AU139" s="200" t="s">
        <v>81</v>
      </c>
      <c r="AV139" s="12" t="s">
        <v>83</v>
      </c>
      <c r="AW139" s="12" t="s">
        <v>30</v>
      </c>
      <c r="AX139" s="12" t="s">
        <v>73</v>
      </c>
      <c r="AY139" s="200" t="s">
        <v>143</v>
      </c>
    </row>
    <row r="140" spans="1:51" s="13" customFormat="1" ht="12">
      <c r="A140" s="13"/>
      <c r="B140" s="207"/>
      <c r="C140" s="13"/>
      <c r="D140" s="195" t="s">
        <v>161</v>
      </c>
      <c r="E140" s="208" t="s">
        <v>1</v>
      </c>
      <c r="F140" s="209" t="s">
        <v>163</v>
      </c>
      <c r="G140" s="13"/>
      <c r="H140" s="210">
        <v>955.995</v>
      </c>
      <c r="I140" s="211"/>
      <c r="J140" s="13"/>
      <c r="K140" s="13"/>
      <c r="L140" s="207"/>
      <c r="M140" s="212"/>
      <c r="N140" s="213"/>
      <c r="O140" s="213"/>
      <c r="P140" s="213"/>
      <c r="Q140" s="213"/>
      <c r="R140" s="213"/>
      <c r="S140" s="213"/>
      <c r="T140" s="21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8" t="s">
        <v>161</v>
      </c>
      <c r="AU140" s="208" t="s">
        <v>81</v>
      </c>
      <c r="AV140" s="13" t="s">
        <v>148</v>
      </c>
      <c r="AW140" s="13" t="s">
        <v>30</v>
      </c>
      <c r="AX140" s="13" t="s">
        <v>81</v>
      </c>
      <c r="AY140" s="208" t="s">
        <v>143</v>
      </c>
    </row>
    <row r="141" spans="1:65" s="2" customFormat="1" ht="24.15" customHeight="1">
      <c r="A141" s="36"/>
      <c r="B141" s="180"/>
      <c r="C141" s="181" t="s">
        <v>178</v>
      </c>
      <c r="D141" s="181" t="s">
        <v>144</v>
      </c>
      <c r="E141" s="182" t="s">
        <v>686</v>
      </c>
      <c r="F141" s="183" t="s">
        <v>687</v>
      </c>
      <c r="G141" s="184" t="s">
        <v>167</v>
      </c>
      <c r="H141" s="185">
        <v>932.99</v>
      </c>
      <c r="I141" s="186"/>
      <c r="J141" s="187">
        <f>ROUND(I141*H141,2)</f>
        <v>0</v>
      </c>
      <c r="K141" s="188"/>
      <c r="L141" s="37"/>
      <c r="M141" s="189" t="s">
        <v>1</v>
      </c>
      <c r="N141" s="190" t="s">
        <v>38</v>
      </c>
      <c r="O141" s="75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3" t="s">
        <v>148</v>
      </c>
      <c r="AT141" s="193" t="s">
        <v>144</v>
      </c>
      <c r="AU141" s="193" t="s">
        <v>81</v>
      </c>
      <c r="AY141" s="17" t="s">
        <v>143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7" t="s">
        <v>81</v>
      </c>
      <c r="BK141" s="194">
        <f>ROUND(I141*H141,2)</f>
        <v>0</v>
      </c>
      <c r="BL141" s="17" t="s">
        <v>148</v>
      </c>
      <c r="BM141" s="193" t="s">
        <v>181</v>
      </c>
    </row>
    <row r="142" spans="1:65" s="2" customFormat="1" ht="24.15" customHeight="1">
      <c r="A142" s="36"/>
      <c r="B142" s="180"/>
      <c r="C142" s="181" t="s">
        <v>160</v>
      </c>
      <c r="D142" s="181" t="s">
        <v>144</v>
      </c>
      <c r="E142" s="182" t="s">
        <v>1153</v>
      </c>
      <c r="F142" s="183" t="s">
        <v>1154</v>
      </c>
      <c r="G142" s="184" t="s">
        <v>167</v>
      </c>
      <c r="H142" s="185">
        <v>46.01</v>
      </c>
      <c r="I142" s="186"/>
      <c r="J142" s="187">
        <f>ROUND(I142*H142,2)</f>
        <v>0</v>
      </c>
      <c r="K142" s="188"/>
      <c r="L142" s="37"/>
      <c r="M142" s="189" t="s">
        <v>1</v>
      </c>
      <c r="N142" s="190" t="s">
        <v>38</v>
      </c>
      <c r="O142" s="75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3" t="s">
        <v>148</v>
      </c>
      <c r="AT142" s="193" t="s">
        <v>144</v>
      </c>
      <c r="AU142" s="193" t="s">
        <v>81</v>
      </c>
      <c r="AY142" s="17" t="s">
        <v>143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7" t="s">
        <v>81</v>
      </c>
      <c r="BK142" s="194">
        <f>ROUND(I142*H142,2)</f>
        <v>0</v>
      </c>
      <c r="BL142" s="17" t="s">
        <v>148</v>
      </c>
      <c r="BM142" s="193" t="s">
        <v>186</v>
      </c>
    </row>
    <row r="143" spans="1:51" s="12" customFormat="1" ht="12">
      <c r="A143" s="12"/>
      <c r="B143" s="199"/>
      <c r="C143" s="12"/>
      <c r="D143" s="195" t="s">
        <v>161</v>
      </c>
      <c r="E143" s="200" t="s">
        <v>1</v>
      </c>
      <c r="F143" s="201" t="s">
        <v>1155</v>
      </c>
      <c r="G143" s="12"/>
      <c r="H143" s="202">
        <v>46.01</v>
      </c>
      <c r="I143" s="203"/>
      <c r="J143" s="12"/>
      <c r="K143" s="12"/>
      <c r="L143" s="199"/>
      <c r="M143" s="204"/>
      <c r="N143" s="205"/>
      <c r="O143" s="205"/>
      <c r="P143" s="205"/>
      <c r="Q143" s="205"/>
      <c r="R143" s="205"/>
      <c r="S143" s="205"/>
      <c r="T143" s="206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00" t="s">
        <v>161</v>
      </c>
      <c r="AU143" s="200" t="s">
        <v>81</v>
      </c>
      <c r="AV143" s="12" t="s">
        <v>83</v>
      </c>
      <c r="AW143" s="12" t="s">
        <v>30</v>
      </c>
      <c r="AX143" s="12" t="s">
        <v>73</v>
      </c>
      <c r="AY143" s="200" t="s">
        <v>143</v>
      </c>
    </row>
    <row r="144" spans="1:51" s="13" customFormat="1" ht="12">
      <c r="A144" s="13"/>
      <c r="B144" s="207"/>
      <c r="C144" s="13"/>
      <c r="D144" s="195" t="s">
        <v>161</v>
      </c>
      <c r="E144" s="208" t="s">
        <v>1</v>
      </c>
      <c r="F144" s="209" t="s">
        <v>163</v>
      </c>
      <c r="G144" s="13"/>
      <c r="H144" s="210">
        <v>46.01</v>
      </c>
      <c r="I144" s="211"/>
      <c r="J144" s="13"/>
      <c r="K144" s="13"/>
      <c r="L144" s="207"/>
      <c r="M144" s="212"/>
      <c r="N144" s="213"/>
      <c r="O144" s="213"/>
      <c r="P144" s="213"/>
      <c r="Q144" s="213"/>
      <c r="R144" s="213"/>
      <c r="S144" s="213"/>
      <c r="T144" s="21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08" t="s">
        <v>161</v>
      </c>
      <c r="AU144" s="208" t="s">
        <v>81</v>
      </c>
      <c r="AV144" s="13" t="s">
        <v>148</v>
      </c>
      <c r="AW144" s="13" t="s">
        <v>30</v>
      </c>
      <c r="AX144" s="13" t="s">
        <v>81</v>
      </c>
      <c r="AY144" s="208" t="s">
        <v>143</v>
      </c>
    </row>
    <row r="145" spans="1:65" s="2" customFormat="1" ht="37.8" customHeight="1">
      <c r="A145" s="36"/>
      <c r="B145" s="180"/>
      <c r="C145" s="181" t="s">
        <v>176</v>
      </c>
      <c r="D145" s="181" t="s">
        <v>144</v>
      </c>
      <c r="E145" s="182" t="s">
        <v>691</v>
      </c>
      <c r="F145" s="183" t="s">
        <v>692</v>
      </c>
      <c r="G145" s="184" t="s">
        <v>167</v>
      </c>
      <c r="H145" s="185">
        <v>18659.8</v>
      </c>
      <c r="I145" s="186"/>
      <c r="J145" s="187">
        <f>ROUND(I145*H145,2)</f>
        <v>0</v>
      </c>
      <c r="K145" s="188"/>
      <c r="L145" s="37"/>
      <c r="M145" s="189" t="s">
        <v>1</v>
      </c>
      <c r="N145" s="190" t="s">
        <v>38</v>
      </c>
      <c r="O145" s="75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3" t="s">
        <v>148</v>
      </c>
      <c r="AT145" s="193" t="s">
        <v>144</v>
      </c>
      <c r="AU145" s="193" t="s">
        <v>81</v>
      </c>
      <c r="AY145" s="17" t="s">
        <v>143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7" t="s">
        <v>81</v>
      </c>
      <c r="BK145" s="194">
        <f>ROUND(I145*H145,2)</f>
        <v>0</v>
      </c>
      <c r="BL145" s="17" t="s">
        <v>148</v>
      </c>
      <c r="BM145" s="193" t="s">
        <v>191</v>
      </c>
    </row>
    <row r="146" spans="1:51" s="12" customFormat="1" ht="12">
      <c r="A146" s="12"/>
      <c r="B146" s="199"/>
      <c r="C146" s="12"/>
      <c r="D146" s="195" t="s">
        <v>161</v>
      </c>
      <c r="E146" s="200" t="s">
        <v>1</v>
      </c>
      <c r="F146" s="201" t="s">
        <v>1156</v>
      </c>
      <c r="G146" s="12"/>
      <c r="H146" s="202">
        <v>18659.8</v>
      </c>
      <c r="I146" s="203"/>
      <c r="J146" s="12"/>
      <c r="K146" s="12"/>
      <c r="L146" s="199"/>
      <c r="M146" s="204"/>
      <c r="N146" s="205"/>
      <c r="O146" s="205"/>
      <c r="P146" s="205"/>
      <c r="Q146" s="205"/>
      <c r="R146" s="205"/>
      <c r="S146" s="205"/>
      <c r="T146" s="206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00" t="s">
        <v>161</v>
      </c>
      <c r="AU146" s="200" t="s">
        <v>81</v>
      </c>
      <c r="AV146" s="12" t="s">
        <v>83</v>
      </c>
      <c r="AW146" s="12" t="s">
        <v>30</v>
      </c>
      <c r="AX146" s="12" t="s">
        <v>73</v>
      </c>
      <c r="AY146" s="200" t="s">
        <v>143</v>
      </c>
    </row>
    <row r="147" spans="1:51" s="13" customFormat="1" ht="12">
      <c r="A147" s="13"/>
      <c r="B147" s="207"/>
      <c r="C147" s="13"/>
      <c r="D147" s="195" t="s">
        <v>161</v>
      </c>
      <c r="E147" s="208" t="s">
        <v>1</v>
      </c>
      <c r="F147" s="209" t="s">
        <v>163</v>
      </c>
      <c r="G147" s="13"/>
      <c r="H147" s="210">
        <v>18659.8</v>
      </c>
      <c r="I147" s="211"/>
      <c r="J147" s="13"/>
      <c r="K147" s="13"/>
      <c r="L147" s="207"/>
      <c r="M147" s="212"/>
      <c r="N147" s="213"/>
      <c r="O147" s="213"/>
      <c r="P147" s="213"/>
      <c r="Q147" s="213"/>
      <c r="R147" s="213"/>
      <c r="S147" s="213"/>
      <c r="T147" s="21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8" t="s">
        <v>161</v>
      </c>
      <c r="AU147" s="208" t="s">
        <v>81</v>
      </c>
      <c r="AV147" s="13" t="s">
        <v>148</v>
      </c>
      <c r="AW147" s="13" t="s">
        <v>30</v>
      </c>
      <c r="AX147" s="13" t="s">
        <v>81</v>
      </c>
      <c r="AY147" s="208" t="s">
        <v>143</v>
      </c>
    </row>
    <row r="148" spans="1:65" s="2" customFormat="1" ht="14.4" customHeight="1">
      <c r="A148" s="36"/>
      <c r="B148" s="180"/>
      <c r="C148" s="181" t="s">
        <v>168</v>
      </c>
      <c r="D148" s="181" t="s">
        <v>144</v>
      </c>
      <c r="E148" s="182" t="s">
        <v>1129</v>
      </c>
      <c r="F148" s="183" t="s">
        <v>1130</v>
      </c>
      <c r="G148" s="184" t="s">
        <v>167</v>
      </c>
      <c r="H148" s="185">
        <v>23.005</v>
      </c>
      <c r="I148" s="186"/>
      <c r="J148" s="187">
        <f>ROUND(I148*H148,2)</f>
        <v>0</v>
      </c>
      <c r="K148" s="188"/>
      <c r="L148" s="37"/>
      <c r="M148" s="189" t="s">
        <v>1</v>
      </c>
      <c r="N148" s="190" t="s">
        <v>38</v>
      </c>
      <c r="O148" s="75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3" t="s">
        <v>148</v>
      </c>
      <c r="AT148" s="193" t="s">
        <v>144</v>
      </c>
      <c r="AU148" s="193" t="s">
        <v>81</v>
      </c>
      <c r="AY148" s="17" t="s">
        <v>143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7" t="s">
        <v>81</v>
      </c>
      <c r="BK148" s="194">
        <f>ROUND(I148*H148,2)</f>
        <v>0</v>
      </c>
      <c r="BL148" s="17" t="s">
        <v>148</v>
      </c>
      <c r="BM148" s="193" t="s">
        <v>196</v>
      </c>
    </row>
    <row r="149" spans="1:65" s="2" customFormat="1" ht="24.15" customHeight="1">
      <c r="A149" s="36"/>
      <c r="B149" s="180"/>
      <c r="C149" s="181" t="s">
        <v>199</v>
      </c>
      <c r="D149" s="181" t="s">
        <v>144</v>
      </c>
      <c r="E149" s="182" t="s">
        <v>343</v>
      </c>
      <c r="F149" s="183" t="s">
        <v>344</v>
      </c>
      <c r="G149" s="184" t="s">
        <v>225</v>
      </c>
      <c r="H149" s="185">
        <v>1865.98</v>
      </c>
      <c r="I149" s="186"/>
      <c r="J149" s="187">
        <f>ROUND(I149*H149,2)</f>
        <v>0</v>
      </c>
      <c r="K149" s="188"/>
      <c r="L149" s="37"/>
      <c r="M149" s="189" t="s">
        <v>1</v>
      </c>
      <c r="N149" s="190" t="s">
        <v>38</v>
      </c>
      <c r="O149" s="75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3" t="s">
        <v>148</v>
      </c>
      <c r="AT149" s="193" t="s">
        <v>144</v>
      </c>
      <c r="AU149" s="193" t="s">
        <v>81</v>
      </c>
      <c r="AY149" s="17" t="s">
        <v>143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7" t="s">
        <v>81</v>
      </c>
      <c r="BK149" s="194">
        <f>ROUND(I149*H149,2)</f>
        <v>0</v>
      </c>
      <c r="BL149" s="17" t="s">
        <v>148</v>
      </c>
      <c r="BM149" s="193" t="s">
        <v>202</v>
      </c>
    </row>
    <row r="150" spans="1:51" s="12" customFormat="1" ht="12">
      <c r="A150" s="12"/>
      <c r="B150" s="199"/>
      <c r="C150" s="12"/>
      <c r="D150" s="195" t="s">
        <v>161</v>
      </c>
      <c r="E150" s="200" t="s">
        <v>1</v>
      </c>
      <c r="F150" s="201" t="s">
        <v>1157</v>
      </c>
      <c r="G150" s="12"/>
      <c r="H150" s="202">
        <v>1865.98</v>
      </c>
      <c r="I150" s="203"/>
      <c r="J150" s="12"/>
      <c r="K150" s="12"/>
      <c r="L150" s="199"/>
      <c r="M150" s="204"/>
      <c r="N150" s="205"/>
      <c r="O150" s="205"/>
      <c r="P150" s="205"/>
      <c r="Q150" s="205"/>
      <c r="R150" s="205"/>
      <c r="S150" s="205"/>
      <c r="T150" s="206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00" t="s">
        <v>161</v>
      </c>
      <c r="AU150" s="200" t="s">
        <v>81</v>
      </c>
      <c r="AV150" s="12" t="s">
        <v>83</v>
      </c>
      <c r="AW150" s="12" t="s">
        <v>30</v>
      </c>
      <c r="AX150" s="12" t="s">
        <v>73</v>
      </c>
      <c r="AY150" s="200" t="s">
        <v>143</v>
      </c>
    </row>
    <row r="151" spans="1:51" s="13" customFormat="1" ht="12">
      <c r="A151" s="13"/>
      <c r="B151" s="207"/>
      <c r="C151" s="13"/>
      <c r="D151" s="195" t="s">
        <v>161</v>
      </c>
      <c r="E151" s="208" t="s">
        <v>1</v>
      </c>
      <c r="F151" s="209" t="s">
        <v>163</v>
      </c>
      <c r="G151" s="13"/>
      <c r="H151" s="210">
        <v>1865.98</v>
      </c>
      <c r="I151" s="211"/>
      <c r="J151" s="13"/>
      <c r="K151" s="13"/>
      <c r="L151" s="207"/>
      <c r="M151" s="212"/>
      <c r="N151" s="213"/>
      <c r="O151" s="213"/>
      <c r="P151" s="213"/>
      <c r="Q151" s="213"/>
      <c r="R151" s="213"/>
      <c r="S151" s="213"/>
      <c r="T151" s="21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8" t="s">
        <v>161</v>
      </c>
      <c r="AU151" s="208" t="s">
        <v>81</v>
      </c>
      <c r="AV151" s="13" t="s">
        <v>148</v>
      </c>
      <c r="AW151" s="13" t="s">
        <v>30</v>
      </c>
      <c r="AX151" s="13" t="s">
        <v>81</v>
      </c>
      <c r="AY151" s="208" t="s">
        <v>143</v>
      </c>
    </row>
    <row r="152" spans="1:65" s="2" customFormat="1" ht="24.15" customHeight="1">
      <c r="A152" s="36"/>
      <c r="B152" s="180"/>
      <c r="C152" s="181" t="s">
        <v>173</v>
      </c>
      <c r="D152" s="181" t="s">
        <v>144</v>
      </c>
      <c r="E152" s="182" t="s">
        <v>347</v>
      </c>
      <c r="F152" s="183" t="s">
        <v>348</v>
      </c>
      <c r="G152" s="184" t="s">
        <v>167</v>
      </c>
      <c r="H152" s="185">
        <v>23.005</v>
      </c>
      <c r="I152" s="186"/>
      <c r="J152" s="187">
        <f>ROUND(I152*H152,2)</f>
        <v>0</v>
      </c>
      <c r="K152" s="188"/>
      <c r="L152" s="37"/>
      <c r="M152" s="189" t="s">
        <v>1</v>
      </c>
      <c r="N152" s="190" t="s">
        <v>38</v>
      </c>
      <c r="O152" s="75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3" t="s">
        <v>148</v>
      </c>
      <c r="AT152" s="193" t="s">
        <v>144</v>
      </c>
      <c r="AU152" s="193" t="s">
        <v>81</v>
      </c>
      <c r="AY152" s="17" t="s">
        <v>143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7" t="s">
        <v>81</v>
      </c>
      <c r="BK152" s="194">
        <f>ROUND(I152*H152,2)</f>
        <v>0</v>
      </c>
      <c r="BL152" s="17" t="s">
        <v>148</v>
      </c>
      <c r="BM152" s="193" t="s">
        <v>208</v>
      </c>
    </row>
    <row r="153" spans="1:47" s="2" customFormat="1" ht="12">
      <c r="A153" s="36"/>
      <c r="B153" s="37"/>
      <c r="C153" s="36"/>
      <c r="D153" s="195" t="s">
        <v>149</v>
      </c>
      <c r="E153" s="36"/>
      <c r="F153" s="196" t="s">
        <v>1158</v>
      </c>
      <c r="G153" s="36"/>
      <c r="H153" s="36"/>
      <c r="I153" s="122"/>
      <c r="J153" s="36"/>
      <c r="K153" s="36"/>
      <c r="L153" s="37"/>
      <c r="M153" s="197"/>
      <c r="N153" s="198"/>
      <c r="O153" s="75"/>
      <c r="P153" s="75"/>
      <c r="Q153" s="75"/>
      <c r="R153" s="75"/>
      <c r="S153" s="75"/>
      <c r="T153" s="7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7" t="s">
        <v>149</v>
      </c>
      <c r="AU153" s="17" t="s">
        <v>81</v>
      </c>
    </row>
    <row r="154" spans="1:65" s="2" customFormat="1" ht="24.15" customHeight="1">
      <c r="A154" s="36"/>
      <c r="B154" s="180"/>
      <c r="C154" s="181" t="s">
        <v>210</v>
      </c>
      <c r="D154" s="181" t="s">
        <v>144</v>
      </c>
      <c r="E154" s="182" t="s">
        <v>702</v>
      </c>
      <c r="F154" s="183" t="s">
        <v>703</v>
      </c>
      <c r="G154" s="184" t="s">
        <v>147</v>
      </c>
      <c r="H154" s="185">
        <v>949.397</v>
      </c>
      <c r="I154" s="186"/>
      <c r="J154" s="187">
        <f>ROUND(I154*H154,2)</f>
        <v>0</v>
      </c>
      <c r="K154" s="188"/>
      <c r="L154" s="37"/>
      <c r="M154" s="189" t="s">
        <v>1</v>
      </c>
      <c r="N154" s="190" t="s">
        <v>38</v>
      </c>
      <c r="O154" s="75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3" t="s">
        <v>148</v>
      </c>
      <c r="AT154" s="193" t="s">
        <v>144</v>
      </c>
      <c r="AU154" s="193" t="s">
        <v>81</v>
      </c>
      <c r="AY154" s="17" t="s">
        <v>143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7" t="s">
        <v>81</v>
      </c>
      <c r="BK154" s="194">
        <f>ROUND(I154*H154,2)</f>
        <v>0</v>
      </c>
      <c r="BL154" s="17" t="s">
        <v>148</v>
      </c>
      <c r="BM154" s="193" t="s">
        <v>213</v>
      </c>
    </row>
    <row r="155" spans="1:51" s="12" customFormat="1" ht="12">
      <c r="A155" s="12"/>
      <c r="B155" s="199"/>
      <c r="C155" s="12"/>
      <c r="D155" s="195" t="s">
        <v>161</v>
      </c>
      <c r="E155" s="200" t="s">
        <v>1</v>
      </c>
      <c r="F155" s="201" t="s">
        <v>1159</v>
      </c>
      <c r="G155" s="12"/>
      <c r="H155" s="202">
        <v>949.397</v>
      </c>
      <c r="I155" s="203"/>
      <c r="J155" s="12"/>
      <c r="K155" s="12"/>
      <c r="L155" s="199"/>
      <c r="M155" s="204"/>
      <c r="N155" s="205"/>
      <c r="O155" s="205"/>
      <c r="P155" s="205"/>
      <c r="Q155" s="205"/>
      <c r="R155" s="205"/>
      <c r="S155" s="205"/>
      <c r="T155" s="206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00" t="s">
        <v>161</v>
      </c>
      <c r="AU155" s="200" t="s">
        <v>81</v>
      </c>
      <c r="AV155" s="12" t="s">
        <v>83</v>
      </c>
      <c r="AW155" s="12" t="s">
        <v>30</v>
      </c>
      <c r="AX155" s="12" t="s">
        <v>73</v>
      </c>
      <c r="AY155" s="200" t="s">
        <v>143</v>
      </c>
    </row>
    <row r="156" spans="1:51" s="13" customFormat="1" ht="12">
      <c r="A156" s="13"/>
      <c r="B156" s="207"/>
      <c r="C156" s="13"/>
      <c r="D156" s="195" t="s">
        <v>161</v>
      </c>
      <c r="E156" s="208" t="s">
        <v>1</v>
      </c>
      <c r="F156" s="209" t="s">
        <v>163</v>
      </c>
      <c r="G156" s="13"/>
      <c r="H156" s="210">
        <v>949.397</v>
      </c>
      <c r="I156" s="211"/>
      <c r="J156" s="13"/>
      <c r="K156" s="13"/>
      <c r="L156" s="207"/>
      <c r="M156" s="212"/>
      <c r="N156" s="213"/>
      <c r="O156" s="213"/>
      <c r="P156" s="213"/>
      <c r="Q156" s="213"/>
      <c r="R156" s="213"/>
      <c r="S156" s="213"/>
      <c r="T156" s="21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08" t="s">
        <v>161</v>
      </c>
      <c r="AU156" s="208" t="s">
        <v>81</v>
      </c>
      <c r="AV156" s="13" t="s">
        <v>148</v>
      </c>
      <c r="AW156" s="13" t="s">
        <v>30</v>
      </c>
      <c r="AX156" s="13" t="s">
        <v>81</v>
      </c>
      <c r="AY156" s="208" t="s">
        <v>143</v>
      </c>
    </row>
    <row r="157" spans="1:65" s="2" customFormat="1" ht="14.4" customHeight="1">
      <c r="A157" s="36"/>
      <c r="B157" s="180"/>
      <c r="C157" s="181" t="s">
        <v>181</v>
      </c>
      <c r="D157" s="181" t="s">
        <v>144</v>
      </c>
      <c r="E157" s="182" t="s">
        <v>1131</v>
      </c>
      <c r="F157" s="183" t="s">
        <v>362</v>
      </c>
      <c r="G157" s="184" t="s">
        <v>147</v>
      </c>
      <c r="H157" s="185">
        <v>394.097</v>
      </c>
      <c r="I157" s="186"/>
      <c r="J157" s="187">
        <f>ROUND(I157*H157,2)</f>
        <v>0</v>
      </c>
      <c r="K157" s="188"/>
      <c r="L157" s="37"/>
      <c r="M157" s="189" t="s">
        <v>1</v>
      </c>
      <c r="N157" s="190" t="s">
        <v>38</v>
      </c>
      <c r="O157" s="75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3" t="s">
        <v>148</v>
      </c>
      <c r="AT157" s="193" t="s">
        <v>144</v>
      </c>
      <c r="AU157" s="193" t="s">
        <v>81</v>
      </c>
      <c r="AY157" s="17" t="s">
        <v>143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7" t="s">
        <v>81</v>
      </c>
      <c r="BK157" s="194">
        <f>ROUND(I157*H157,2)</f>
        <v>0</v>
      </c>
      <c r="BL157" s="17" t="s">
        <v>148</v>
      </c>
      <c r="BM157" s="193" t="s">
        <v>218</v>
      </c>
    </row>
    <row r="158" spans="1:51" s="12" customFormat="1" ht="12">
      <c r="A158" s="12"/>
      <c r="B158" s="199"/>
      <c r="C158" s="12"/>
      <c r="D158" s="195" t="s">
        <v>161</v>
      </c>
      <c r="E158" s="200" t="s">
        <v>1</v>
      </c>
      <c r="F158" s="201" t="s">
        <v>1160</v>
      </c>
      <c r="G158" s="12"/>
      <c r="H158" s="202">
        <v>394.097</v>
      </c>
      <c r="I158" s="203"/>
      <c r="J158" s="12"/>
      <c r="K158" s="12"/>
      <c r="L158" s="199"/>
      <c r="M158" s="204"/>
      <c r="N158" s="205"/>
      <c r="O158" s="205"/>
      <c r="P158" s="205"/>
      <c r="Q158" s="205"/>
      <c r="R158" s="205"/>
      <c r="S158" s="205"/>
      <c r="T158" s="206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00" t="s">
        <v>161</v>
      </c>
      <c r="AU158" s="200" t="s">
        <v>81</v>
      </c>
      <c r="AV158" s="12" t="s">
        <v>83</v>
      </c>
      <c r="AW158" s="12" t="s">
        <v>30</v>
      </c>
      <c r="AX158" s="12" t="s">
        <v>73</v>
      </c>
      <c r="AY158" s="200" t="s">
        <v>143</v>
      </c>
    </row>
    <row r="159" spans="1:51" s="13" customFormat="1" ht="12">
      <c r="A159" s="13"/>
      <c r="B159" s="207"/>
      <c r="C159" s="13"/>
      <c r="D159" s="195" t="s">
        <v>161</v>
      </c>
      <c r="E159" s="208" t="s">
        <v>1</v>
      </c>
      <c r="F159" s="209" t="s">
        <v>163</v>
      </c>
      <c r="G159" s="13"/>
      <c r="H159" s="210">
        <v>394.097</v>
      </c>
      <c r="I159" s="211"/>
      <c r="J159" s="13"/>
      <c r="K159" s="13"/>
      <c r="L159" s="207"/>
      <c r="M159" s="212"/>
      <c r="N159" s="213"/>
      <c r="O159" s="213"/>
      <c r="P159" s="213"/>
      <c r="Q159" s="213"/>
      <c r="R159" s="213"/>
      <c r="S159" s="213"/>
      <c r="T159" s="21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8" t="s">
        <v>161</v>
      </c>
      <c r="AU159" s="208" t="s">
        <v>81</v>
      </c>
      <c r="AV159" s="13" t="s">
        <v>148</v>
      </c>
      <c r="AW159" s="13" t="s">
        <v>30</v>
      </c>
      <c r="AX159" s="13" t="s">
        <v>81</v>
      </c>
      <c r="AY159" s="208" t="s">
        <v>143</v>
      </c>
    </row>
    <row r="160" spans="1:63" s="11" customFormat="1" ht="25.9" customHeight="1">
      <c r="A160" s="11"/>
      <c r="B160" s="169"/>
      <c r="C160" s="11"/>
      <c r="D160" s="170" t="s">
        <v>72</v>
      </c>
      <c r="E160" s="171" t="s">
        <v>153</v>
      </c>
      <c r="F160" s="171" t="s">
        <v>377</v>
      </c>
      <c r="G160" s="11"/>
      <c r="H160" s="11"/>
      <c r="I160" s="172"/>
      <c r="J160" s="173">
        <f>BK160</f>
        <v>0</v>
      </c>
      <c r="K160" s="11"/>
      <c r="L160" s="169"/>
      <c r="M160" s="174"/>
      <c r="N160" s="175"/>
      <c r="O160" s="175"/>
      <c r="P160" s="176">
        <f>SUM(P161:P164)</f>
        <v>0</v>
      </c>
      <c r="Q160" s="175"/>
      <c r="R160" s="176">
        <f>SUM(R161:R164)</f>
        <v>0</v>
      </c>
      <c r="S160" s="175"/>
      <c r="T160" s="177">
        <f>SUM(T161:T164)</f>
        <v>0</v>
      </c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R160" s="170" t="s">
        <v>81</v>
      </c>
      <c r="AT160" s="178" t="s">
        <v>72</v>
      </c>
      <c r="AU160" s="178" t="s">
        <v>73</v>
      </c>
      <c r="AY160" s="170" t="s">
        <v>143</v>
      </c>
      <c r="BK160" s="179">
        <f>SUM(BK161:BK164)</f>
        <v>0</v>
      </c>
    </row>
    <row r="161" spans="1:65" s="2" customFormat="1" ht="24.15" customHeight="1">
      <c r="A161" s="36"/>
      <c r="B161" s="180"/>
      <c r="C161" s="181" t="s">
        <v>8</v>
      </c>
      <c r="D161" s="181" t="s">
        <v>144</v>
      </c>
      <c r="E161" s="182" t="s">
        <v>1161</v>
      </c>
      <c r="F161" s="183" t="s">
        <v>1162</v>
      </c>
      <c r="G161" s="184" t="s">
        <v>207</v>
      </c>
      <c r="H161" s="185">
        <v>48</v>
      </c>
      <c r="I161" s="186"/>
      <c r="J161" s="187">
        <f>ROUND(I161*H161,2)</f>
        <v>0</v>
      </c>
      <c r="K161" s="188"/>
      <c r="L161" s="37"/>
      <c r="M161" s="189" t="s">
        <v>1</v>
      </c>
      <c r="N161" s="190" t="s">
        <v>38</v>
      </c>
      <c r="O161" s="75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3" t="s">
        <v>148</v>
      </c>
      <c r="AT161" s="193" t="s">
        <v>144</v>
      </c>
      <c r="AU161" s="193" t="s">
        <v>81</v>
      </c>
      <c r="AY161" s="17" t="s">
        <v>143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7" t="s">
        <v>81</v>
      </c>
      <c r="BK161" s="194">
        <f>ROUND(I161*H161,2)</f>
        <v>0</v>
      </c>
      <c r="BL161" s="17" t="s">
        <v>148</v>
      </c>
      <c r="BM161" s="193" t="s">
        <v>226</v>
      </c>
    </row>
    <row r="162" spans="1:51" s="12" customFormat="1" ht="12">
      <c r="A162" s="12"/>
      <c r="B162" s="199"/>
      <c r="C162" s="12"/>
      <c r="D162" s="195" t="s">
        <v>161</v>
      </c>
      <c r="E162" s="200" t="s">
        <v>1</v>
      </c>
      <c r="F162" s="201" t="s">
        <v>1163</v>
      </c>
      <c r="G162" s="12"/>
      <c r="H162" s="202">
        <v>48</v>
      </c>
      <c r="I162" s="203"/>
      <c r="J162" s="12"/>
      <c r="K162" s="12"/>
      <c r="L162" s="199"/>
      <c r="M162" s="204"/>
      <c r="N162" s="205"/>
      <c r="O162" s="205"/>
      <c r="P162" s="205"/>
      <c r="Q162" s="205"/>
      <c r="R162" s="205"/>
      <c r="S162" s="205"/>
      <c r="T162" s="206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00" t="s">
        <v>161</v>
      </c>
      <c r="AU162" s="200" t="s">
        <v>81</v>
      </c>
      <c r="AV162" s="12" t="s">
        <v>83</v>
      </c>
      <c r="AW162" s="12" t="s">
        <v>30</v>
      </c>
      <c r="AX162" s="12" t="s">
        <v>73</v>
      </c>
      <c r="AY162" s="200" t="s">
        <v>143</v>
      </c>
    </row>
    <row r="163" spans="1:51" s="13" customFormat="1" ht="12">
      <c r="A163" s="13"/>
      <c r="B163" s="207"/>
      <c r="C163" s="13"/>
      <c r="D163" s="195" t="s">
        <v>161</v>
      </c>
      <c r="E163" s="208" t="s">
        <v>1</v>
      </c>
      <c r="F163" s="209" t="s">
        <v>163</v>
      </c>
      <c r="G163" s="13"/>
      <c r="H163" s="210">
        <v>48</v>
      </c>
      <c r="I163" s="211"/>
      <c r="J163" s="13"/>
      <c r="K163" s="13"/>
      <c r="L163" s="207"/>
      <c r="M163" s="212"/>
      <c r="N163" s="213"/>
      <c r="O163" s="213"/>
      <c r="P163" s="213"/>
      <c r="Q163" s="213"/>
      <c r="R163" s="213"/>
      <c r="S163" s="213"/>
      <c r="T163" s="21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08" t="s">
        <v>161</v>
      </c>
      <c r="AU163" s="208" t="s">
        <v>81</v>
      </c>
      <c r="AV163" s="13" t="s">
        <v>148</v>
      </c>
      <c r="AW163" s="13" t="s">
        <v>30</v>
      </c>
      <c r="AX163" s="13" t="s">
        <v>81</v>
      </c>
      <c r="AY163" s="208" t="s">
        <v>143</v>
      </c>
    </row>
    <row r="164" spans="1:65" s="2" customFormat="1" ht="14.4" customHeight="1">
      <c r="A164" s="36"/>
      <c r="B164" s="180"/>
      <c r="C164" s="218" t="s">
        <v>186</v>
      </c>
      <c r="D164" s="218" t="s">
        <v>351</v>
      </c>
      <c r="E164" s="219" t="s">
        <v>1164</v>
      </c>
      <c r="F164" s="220" t="s">
        <v>1165</v>
      </c>
      <c r="G164" s="221" t="s">
        <v>207</v>
      </c>
      <c r="H164" s="222">
        <v>48</v>
      </c>
      <c r="I164" s="223"/>
      <c r="J164" s="224">
        <f>ROUND(I164*H164,2)</f>
        <v>0</v>
      </c>
      <c r="K164" s="225"/>
      <c r="L164" s="226"/>
      <c r="M164" s="227" t="s">
        <v>1</v>
      </c>
      <c r="N164" s="228" t="s">
        <v>38</v>
      </c>
      <c r="O164" s="75"/>
      <c r="P164" s="191">
        <f>O164*H164</f>
        <v>0</v>
      </c>
      <c r="Q164" s="191">
        <v>0</v>
      </c>
      <c r="R164" s="191">
        <f>Q164*H164</f>
        <v>0</v>
      </c>
      <c r="S164" s="191">
        <v>0</v>
      </c>
      <c r="T164" s="19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3" t="s">
        <v>160</v>
      </c>
      <c r="AT164" s="193" t="s">
        <v>351</v>
      </c>
      <c r="AU164" s="193" t="s">
        <v>81</v>
      </c>
      <c r="AY164" s="17" t="s">
        <v>143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7" t="s">
        <v>81</v>
      </c>
      <c r="BK164" s="194">
        <f>ROUND(I164*H164,2)</f>
        <v>0</v>
      </c>
      <c r="BL164" s="17" t="s">
        <v>148</v>
      </c>
      <c r="BM164" s="193" t="s">
        <v>230</v>
      </c>
    </row>
    <row r="165" spans="1:63" s="11" customFormat="1" ht="25.9" customHeight="1">
      <c r="A165" s="11"/>
      <c r="B165" s="169"/>
      <c r="C165" s="11"/>
      <c r="D165" s="170" t="s">
        <v>72</v>
      </c>
      <c r="E165" s="171" t="s">
        <v>148</v>
      </c>
      <c r="F165" s="171" t="s">
        <v>384</v>
      </c>
      <c r="G165" s="11"/>
      <c r="H165" s="11"/>
      <c r="I165" s="172"/>
      <c r="J165" s="173">
        <f>BK165</f>
        <v>0</v>
      </c>
      <c r="K165" s="11"/>
      <c r="L165" s="169"/>
      <c r="M165" s="174"/>
      <c r="N165" s="175"/>
      <c r="O165" s="175"/>
      <c r="P165" s="176">
        <f>SUM(P166:P169)</f>
        <v>0</v>
      </c>
      <c r="Q165" s="175"/>
      <c r="R165" s="176">
        <f>SUM(R166:R169)</f>
        <v>0</v>
      </c>
      <c r="S165" s="175"/>
      <c r="T165" s="177">
        <f>SUM(T166:T169)</f>
        <v>0</v>
      </c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R165" s="170" t="s">
        <v>81</v>
      </c>
      <c r="AT165" s="178" t="s">
        <v>72</v>
      </c>
      <c r="AU165" s="178" t="s">
        <v>73</v>
      </c>
      <c r="AY165" s="170" t="s">
        <v>143</v>
      </c>
      <c r="BK165" s="179">
        <f>SUM(BK166:BK169)</f>
        <v>0</v>
      </c>
    </row>
    <row r="166" spans="1:65" s="2" customFormat="1" ht="14.4" customHeight="1">
      <c r="A166" s="36"/>
      <c r="B166" s="180"/>
      <c r="C166" s="181" t="s">
        <v>233</v>
      </c>
      <c r="D166" s="181" t="s">
        <v>144</v>
      </c>
      <c r="E166" s="182" t="s">
        <v>1166</v>
      </c>
      <c r="F166" s="183" t="s">
        <v>1167</v>
      </c>
      <c r="G166" s="184" t="s">
        <v>383</v>
      </c>
      <c r="H166" s="185">
        <v>1</v>
      </c>
      <c r="I166" s="186"/>
      <c r="J166" s="187">
        <f>ROUND(I166*H166,2)</f>
        <v>0</v>
      </c>
      <c r="K166" s="188"/>
      <c r="L166" s="37"/>
      <c r="M166" s="189" t="s">
        <v>1</v>
      </c>
      <c r="N166" s="190" t="s">
        <v>38</v>
      </c>
      <c r="O166" s="75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3" t="s">
        <v>148</v>
      </c>
      <c r="AT166" s="193" t="s">
        <v>144</v>
      </c>
      <c r="AU166" s="193" t="s">
        <v>81</v>
      </c>
      <c r="AY166" s="17" t="s">
        <v>143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7" t="s">
        <v>81</v>
      </c>
      <c r="BK166" s="194">
        <f>ROUND(I166*H166,2)</f>
        <v>0</v>
      </c>
      <c r="BL166" s="17" t="s">
        <v>148</v>
      </c>
      <c r="BM166" s="193" t="s">
        <v>235</v>
      </c>
    </row>
    <row r="167" spans="1:47" s="2" customFormat="1" ht="12">
      <c r="A167" s="36"/>
      <c r="B167" s="37"/>
      <c r="C167" s="36"/>
      <c r="D167" s="195" t="s">
        <v>149</v>
      </c>
      <c r="E167" s="36"/>
      <c r="F167" s="196" t="s">
        <v>1168</v>
      </c>
      <c r="G167" s="36"/>
      <c r="H167" s="36"/>
      <c r="I167" s="122"/>
      <c r="J167" s="36"/>
      <c r="K167" s="36"/>
      <c r="L167" s="37"/>
      <c r="M167" s="197"/>
      <c r="N167" s="198"/>
      <c r="O167" s="75"/>
      <c r="P167" s="75"/>
      <c r="Q167" s="75"/>
      <c r="R167" s="75"/>
      <c r="S167" s="75"/>
      <c r="T167" s="7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7" t="s">
        <v>149</v>
      </c>
      <c r="AU167" s="17" t="s">
        <v>81</v>
      </c>
    </row>
    <row r="168" spans="1:65" s="2" customFormat="1" ht="14.4" customHeight="1">
      <c r="A168" s="36"/>
      <c r="B168" s="180"/>
      <c r="C168" s="181" t="s">
        <v>191</v>
      </c>
      <c r="D168" s="181" t="s">
        <v>144</v>
      </c>
      <c r="E168" s="182" t="s">
        <v>1169</v>
      </c>
      <c r="F168" s="183" t="s">
        <v>1170</v>
      </c>
      <c r="G168" s="184" t="s">
        <v>383</v>
      </c>
      <c r="H168" s="185">
        <v>1</v>
      </c>
      <c r="I168" s="186"/>
      <c r="J168" s="187">
        <f>ROUND(I168*H168,2)</f>
        <v>0</v>
      </c>
      <c r="K168" s="188"/>
      <c r="L168" s="37"/>
      <c r="M168" s="189" t="s">
        <v>1</v>
      </c>
      <c r="N168" s="190" t="s">
        <v>38</v>
      </c>
      <c r="O168" s="75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3" t="s">
        <v>148</v>
      </c>
      <c r="AT168" s="193" t="s">
        <v>144</v>
      </c>
      <c r="AU168" s="193" t="s">
        <v>81</v>
      </c>
      <c r="AY168" s="17" t="s">
        <v>143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7" t="s">
        <v>81</v>
      </c>
      <c r="BK168" s="194">
        <f>ROUND(I168*H168,2)</f>
        <v>0</v>
      </c>
      <c r="BL168" s="17" t="s">
        <v>148</v>
      </c>
      <c r="BM168" s="193" t="s">
        <v>239</v>
      </c>
    </row>
    <row r="169" spans="1:47" s="2" customFormat="1" ht="12">
      <c r="A169" s="36"/>
      <c r="B169" s="37"/>
      <c r="C169" s="36"/>
      <c r="D169" s="195" t="s">
        <v>149</v>
      </c>
      <c r="E169" s="36"/>
      <c r="F169" s="196" t="s">
        <v>1171</v>
      </c>
      <c r="G169" s="36"/>
      <c r="H169" s="36"/>
      <c r="I169" s="122"/>
      <c r="J169" s="36"/>
      <c r="K169" s="36"/>
      <c r="L169" s="37"/>
      <c r="M169" s="197"/>
      <c r="N169" s="198"/>
      <c r="O169" s="75"/>
      <c r="P169" s="75"/>
      <c r="Q169" s="75"/>
      <c r="R169" s="75"/>
      <c r="S169" s="75"/>
      <c r="T169" s="7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7" t="s">
        <v>149</v>
      </c>
      <c r="AU169" s="17" t="s">
        <v>81</v>
      </c>
    </row>
    <row r="170" spans="1:63" s="11" customFormat="1" ht="25.9" customHeight="1">
      <c r="A170" s="11"/>
      <c r="B170" s="169"/>
      <c r="C170" s="11"/>
      <c r="D170" s="170" t="s">
        <v>72</v>
      </c>
      <c r="E170" s="171" t="s">
        <v>164</v>
      </c>
      <c r="F170" s="171" t="s">
        <v>388</v>
      </c>
      <c r="G170" s="11"/>
      <c r="H170" s="11"/>
      <c r="I170" s="172"/>
      <c r="J170" s="173">
        <f>BK170</f>
        <v>0</v>
      </c>
      <c r="K170" s="11"/>
      <c r="L170" s="169"/>
      <c r="M170" s="174"/>
      <c r="N170" s="175"/>
      <c r="O170" s="175"/>
      <c r="P170" s="176">
        <f>SUM(P171:P208)</f>
        <v>0</v>
      </c>
      <c r="Q170" s="175"/>
      <c r="R170" s="176">
        <f>SUM(R171:R208)</f>
        <v>0</v>
      </c>
      <c r="S170" s="175"/>
      <c r="T170" s="177">
        <f>SUM(T171:T208)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170" t="s">
        <v>81</v>
      </c>
      <c r="AT170" s="178" t="s">
        <v>72</v>
      </c>
      <c r="AU170" s="178" t="s">
        <v>73</v>
      </c>
      <c r="AY170" s="170" t="s">
        <v>143</v>
      </c>
      <c r="BK170" s="179">
        <f>SUM(BK171:BK208)</f>
        <v>0</v>
      </c>
    </row>
    <row r="171" spans="1:65" s="2" customFormat="1" ht="14.4" customHeight="1">
      <c r="A171" s="36"/>
      <c r="B171" s="180"/>
      <c r="C171" s="181" t="s">
        <v>242</v>
      </c>
      <c r="D171" s="181" t="s">
        <v>144</v>
      </c>
      <c r="E171" s="182" t="s">
        <v>1172</v>
      </c>
      <c r="F171" s="183" t="s">
        <v>1173</v>
      </c>
      <c r="G171" s="184" t="s">
        <v>147</v>
      </c>
      <c r="H171" s="185">
        <v>211.84</v>
      </c>
      <c r="I171" s="186"/>
      <c r="J171" s="187">
        <f>ROUND(I171*H171,2)</f>
        <v>0</v>
      </c>
      <c r="K171" s="188"/>
      <c r="L171" s="37"/>
      <c r="M171" s="189" t="s">
        <v>1</v>
      </c>
      <c r="N171" s="190" t="s">
        <v>38</v>
      </c>
      <c r="O171" s="75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3" t="s">
        <v>148</v>
      </c>
      <c r="AT171" s="193" t="s">
        <v>144</v>
      </c>
      <c r="AU171" s="193" t="s">
        <v>81</v>
      </c>
      <c r="AY171" s="17" t="s">
        <v>143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7" t="s">
        <v>81</v>
      </c>
      <c r="BK171" s="194">
        <f>ROUND(I171*H171,2)</f>
        <v>0</v>
      </c>
      <c r="BL171" s="17" t="s">
        <v>148</v>
      </c>
      <c r="BM171" s="193" t="s">
        <v>244</v>
      </c>
    </row>
    <row r="172" spans="1:51" s="12" customFormat="1" ht="12">
      <c r="A172" s="12"/>
      <c r="B172" s="199"/>
      <c r="C172" s="12"/>
      <c r="D172" s="195" t="s">
        <v>161</v>
      </c>
      <c r="E172" s="200" t="s">
        <v>1</v>
      </c>
      <c r="F172" s="201" t="s">
        <v>1174</v>
      </c>
      <c r="G172" s="12"/>
      <c r="H172" s="202">
        <v>211.84</v>
      </c>
      <c r="I172" s="203"/>
      <c r="J172" s="12"/>
      <c r="K172" s="12"/>
      <c r="L172" s="199"/>
      <c r="M172" s="204"/>
      <c r="N172" s="205"/>
      <c r="O172" s="205"/>
      <c r="P172" s="205"/>
      <c r="Q172" s="205"/>
      <c r="R172" s="205"/>
      <c r="S172" s="205"/>
      <c r="T172" s="206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00" t="s">
        <v>161</v>
      </c>
      <c r="AU172" s="200" t="s">
        <v>81</v>
      </c>
      <c r="AV172" s="12" t="s">
        <v>83</v>
      </c>
      <c r="AW172" s="12" t="s">
        <v>30</v>
      </c>
      <c r="AX172" s="12" t="s">
        <v>73</v>
      </c>
      <c r="AY172" s="200" t="s">
        <v>143</v>
      </c>
    </row>
    <row r="173" spans="1:51" s="13" customFormat="1" ht="12">
      <c r="A173" s="13"/>
      <c r="B173" s="207"/>
      <c r="C173" s="13"/>
      <c r="D173" s="195" t="s">
        <v>161</v>
      </c>
      <c r="E173" s="208" t="s">
        <v>1</v>
      </c>
      <c r="F173" s="209" t="s">
        <v>163</v>
      </c>
      <c r="G173" s="13"/>
      <c r="H173" s="210">
        <v>211.84</v>
      </c>
      <c r="I173" s="211"/>
      <c r="J173" s="13"/>
      <c r="K173" s="13"/>
      <c r="L173" s="207"/>
      <c r="M173" s="212"/>
      <c r="N173" s="213"/>
      <c r="O173" s="213"/>
      <c r="P173" s="213"/>
      <c r="Q173" s="213"/>
      <c r="R173" s="213"/>
      <c r="S173" s="213"/>
      <c r="T173" s="21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08" t="s">
        <v>161</v>
      </c>
      <c r="AU173" s="208" t="s">
        <v>81</v>
      </c>
      <c r="AV173" s="13" t="s">
        <v>148</v>
      </c>
      <c r="AW173" s="13" t="s">
        <v>30</v>
      </c>
      <c r="AX173" s="13" t="s">
        <v>81</v>
      </c>
      <c r="AY173" s="208" t="s">
        <v>143</v>
      </c>
    </row>
    <row r="174" spans="1:65" s="2" customFormat="1" ht="24.15" customHeight="1">
      <c r="A174" s="36"/>
      <c r="B174" s="180"/>
      <c r="C174" s="181" t="s">
        <v>196</v>
      </c>
      <c r="D174" s="181" t="s">
        <v>144</v>
      </c>
      <c r="E174" s="182" t="s">
        <v>1175</v>
      </c>
      <c r="F174" s="183" t="s">
        <v>1176</v>
      </c>
      <c r="G174" s="184" t="s">
        <v>147</v>
      </c>
      <c r="H174" s="185">
        <v>211.84</v>
      </c>
      <c r="I174" s="186"/>
      <c r="J174" s="187">
        <f>ROUND(I174*H174,2)</f>
        <v>0</v>
      </c>
      <c r="K174" s="188"/>
      <c r="L174" s="37"/>
      <c r="M174" s="189" t="s">
        <v>1</v>
      </c>
      <c r="N174" s="190" t="s">
        <v>38</v>
      </c>
      <c r="O174" s="75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3" t="s">
        <v>148</v>
      </c>
      <c r="AT174" s="193" t="s">
        <v>144</v>
      </c>
      <c r="AU174" s="193" t="s">
        <v>81</v>
      </c>
      <c r="AY174" s="17" t="s">
        <v>143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7" t="s">
        <v>81</v>
      </c>
      <c r="BK174" s="194">
        <f>ROUND(I174*H174,2)</f>
        <v>0</v>
      </c>
      <c r="BL174" s="17" t="s">
        <v>148</v>
      </c>
      <c r="BM174" s="193" t="s">
        <v>248</v>
      </c>
    </row>
    <row r="175" spans="1:47" s="2" customFormat="1" ht="12">
      <c r="A175" s="36"/>
      <c r="B175" s="37"/>
      <c r="C175" s="36"/>
      <c r="D175" s="195" t="s">
        <v>149</v>
      </c>
      <c r="E175" s="36"/>
      <c r="F175" s="196" t="s">
        <v>1177</v>
      </c>
      <c r="G175" s="36"/>
      <c r="H175" s="36"/>
      <c r="I175" s="122"/>
      <c r="J175" s="36"/>
      <c r="K175" s="36"/>
      <c r="L175" s="37"/>
      <c r="M175" s="197"/>
      <c r="N175" s="198"/>
      <c r="O175" s="75"/>
      <c r="P175" s="75"/>
      <c r="Q175" s="75"/>
      <c r="R175" s="75"/>
      <c r="S175" s="75"/>
      <c r="T175" s="7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7" t="s">
        <v>149</v>
      </c>
      <c r="AU175" s="17" t="s">
        <v>81</v>
      </c>
    </row>
    <row r="176" spans="1:51" s="12" customFormat="1" ht="12">
      <c r="A176" s="12"/>
      <c r="B176" s="199"/>
      <c r="C176" s="12"/>
      <c r="D176" s="195" t="s">
        <v>161</v>
      </c>
      <c r="E176" s="200" t="s">
        <v>1</v>
      </c>
      <c r="F176" s="201" t="s">
        <v>1174</v>
      </c>
      <c r="G176" s="12"/>
      <c r="H176" s="202">
        <v>211.84</v>
      </c>
      <c r="I176" s="203"/>
      <c r="J176" s="12"/>
      <c r="K176" s="12"/>
      <c r="L176" s="199"/>
      <c r="M176" s="204"/>
      <c r="N176" s="205"/>
      <c r="O176" s="205"/>
      <c r="P176" s="205"/>
      <c r="Q176" s="205"/>
      <c r="R176" s="205"/>
      <c r="S176" s="205"/>
      <c r="T176" s="206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200" t="s">
        <v>161</v>
      </c>
      <c r="AU176" s="200" t="s">
        <v>81</v>
      </c>
      <c r="AV176" s="12" t="s">
        <v>83</v>
      </c>
      <c r="AW176" s="12" t="s">
        <v>30</v>
      </c>
      <c r="AX176" s="12" t="s">
        <v>73</v>
      </c>
      <c r="AY176" s="200" t="s">
        <v>143</v>
      </c>
    </row>
    <row r="177" spans="1:51" s="13" customFormat="1" ht="12">
      <c r="A177" s="13"/>
      <c r="B177" s="207"/>
      <c r="C177" s="13"/>
      <c r="D177" s="195" t="s">
        <v>161</v>
      </c>
      <c r="E177" s="208" t="s">
        <v>1</v>
      </c>
      <c r="F177" s="209" t="s">
        <v>163</v>
      </c>
      <c r="G177" s="13"/>
      <c r="H177" s="210">
        <v>211.84</v>
      </c>
      <c r="I177" s="211"/>
      <c r="J177" s="13"/>
      <c r="K177" s="13"/>
      <c r="L177" s="207"/>
      <c r="M177" s="212"/>
      <c r="N177" s="213"/>
      <c r="O177" s="213"/>
      <c r="P177" s="213"/>
      <c r="Q177" s="213"/>
      <c r="R177" s="213"/>
      <c r="S177" s="213"/>
      <c r="T177" s="21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08" t="s">
        <v>161</v>
      </c>
      <c r="AU177" s="208" t="s">
        <v>81</v>
      </c>
      <c r="AV177" s="13" t="s">
        <v>148</v>
      </c>
      <c r="AW177" s="13" t="s">
        <v>30</v>
      </c>
      <c r="AX177" s="13" t="s">
        <v>81</v>
      </c>
      <c r="AY177" s="208" t="s">
        <v>143</v>
      </c>
    </row>
    <row r="178" spans="1:65" s="2" customFormat="1" ht="14.4" customHeight="1">
      <c r="A178" s="36"/>
      <c r="B178" s="180"/>
      <c r="C178" s="218" t="s">
        <v>7</v>
      </c>
      <c r="D178" s="218" t="s">
        <v>351</v>
      </c>
      <c r="E178" s="219" t="s">
        <v>1178</v>
      </c>
      <c r="F178" s="220" t="s">
        <v>1165</v>
      </c>
      <c r="G178" s="221" t="s">
        <v>207</v>
      </c>
      <c r="H178" s="222">
        <v>71</v>
      </c>
      <c r="I178" s="223"/>
      <c r="J178" s="224">
        <f>ROUND(I178*H178,2)</f>
        <v>0</v>
      </c>
      <c r="K178" s="225"/>
      <c r="L178" s="226"/>
      <c r="M178" s="227" t="s">
        <v>1</v>
      </c>
      <c r="N178" s="228" t="s">
        <v>38</v>
      </c>
      <c r="O178" s="75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3" t="s">
        <v>160</v>
      </c>
      <c r="AT178" s="193" t="s">
        <v>351</v>
      </c>
      <c r="AU178" s="193" t="s">
        <v>81</v>
      </c>
      <c r="AY178" s="17" t="s">
        <v>143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7" t="s">
        <v>81</v>
      </c>
      <c r="BK178" s="194">
        <f>ROUND(I178*H178,2)</f>
        <v>0</v>
      </c>
      <c r="BL178" s="17" t="s">
        <v>148</v>
      </c>
      <c r="BM178" s="193" t="s">
        <v>253</v>
      </c>
    </row>
    <row r="179" spans="1:51" s="12" customFormat="1" ht="12">
      <c r="A179" s="12"/>
      <c r="B179" s="199"/>
      <c r="C179" s="12"/>
      <c r="D179" s="195" t="s">
        <v>161</v>
      </c>
      <c r="E179" s="200" t="s">
        <v>1</v>
      </c>
      <c r="F179" s="201" t="s">
        <v>885</v>
      </c>
      <c r="G179" s="12"/>
      <c r="H179" s="202">
        <v>71</v>
      </c>
      <c r="I179" s="203"/>
      <c r="J179" s="12"/>
      <c r="K179" s="12"/>
      <c r="L179" s="199"/>
      <c r="M179" s="204"/>
      <c r="N179" s="205"/>
      <c r="O179" s="205"/>
      <c r="P179" s="205"/>
      <c r="Q179" s="205"/>
      <c r="R179" s="205"/>
      <c r="S179" s="205"/>
      <c r="T179" s="206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00" t="s">
        <v>161</v>
      </c>
      <c r="AU179" s="200" t="s">
        <v>81</v>
      </c>
      <c r="AV179" s="12" t="s">
        <v>83</v>
      </c>
      <c r="AW179" s="12" t="s">
        <v>30</v>
      </c>
      <c r="AX179" s="12" t="s">
        <v>73</v>
      </c>
      <c r="AY179" s="200" t="s">
        <v>143</v>
      </c>
    </row>
    <row r="180" spans="1:51" s="13" customFormat="1" ht="12">
      <c r="A180" s="13"/>
      <c r="B180" s="207"/>
      <c r="C180" s="13"/>
      <c r="D180" s="195" t="s">
        <v>161</v>
      </c>
      <c r="E180" s="208" t="s">
        <v>1</v>
      </c>
      <c r="F180" s="209" t="s">
        <v>163</v>
      </c>
      <c r="G180" s="13"/>
      <c r="H180" s="210">
        <v>71</v>
      </c>
      <c r="I180" s="211"/>
      <c r="J180" s="13"/>
      <c r="K180" s="13"/>
      <c r="L180" s="207"/>
      <c r="M180" s="212"/>
      <c r="N180" s="213"/>
      <c r="O180" s="213"/>
      <c r="P180" s="213"/>
      <c r="Q180" s="213"/>
      <c r="R180" s="213"/>
      <c r="S180" s="213"/>
      <c r="T180" s="21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08" t="s">
        <v>161</v>
      </c>
      <c r="AU180" s="208" t="s">
        <v>81</v>
      </c>
      <c r="AV180" s="13" t="s">
        <v>148</v>
      </c>
      <c r="AW180" s="13" t="s">
        <v>30</v>
      </c>
      <c r="AX180" s="13" t="s">
        <v>81</v>
      </c>
      <c r="AY180" s="208" t="s">
        <v>143</v>
      </c>
    </row>
    <row r="181" spans="1:65" s="2" customFormat="1" ht="14.4" customHeight="1">
      <c r="A181" s="36"/>
      <c r="B181" s="180"/>
      <c r="C181" s="181" t="s">
        <v>202</v>
      </c>
      <c r="D181" s="181" t="s">
        <v>144</v>
      </c>
      <c r="E181" s="182" t="s">
        <v>1179</v>
      </c>
      <c r="F181" s="183" t="s">
        <v>1180</v>
      </c>
      <c r="G181" s="184" t="s">
        <v>147</v>
      </c>
      <c r="H181" s="185">
        <v>316</v>
      </c>
      <c r="I181" s="186"/>
      <c r="J181" s="187">
        <f>ROUND(I181*H181,2)</f>
        <v>0</v>
      </c>
      <c r="K181" s="188"/>
      <c r="L181" s="37"/>
      <c r="M181" s="189" t="s">
        <v>1</v>
      </c>
      <c r="N181" s="190" t="s">
        <v>38</v>
      </c>
      <c r="O181" s="75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3" t="s">
        <v>148</v>
      </c>
      <c r="AT181" s="193" t="s">
        <v>144</v>
      </c>
      <c r="AU181" s="193" t="s">
        <v>81</v>
      </c>
      <c r="AY181" s="17" t="s">
        <v>143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7" t="s">
        <v>81</v>
      </c>
      <c r="BK181" s="194">
        <f>ROUND(I181*H181,2)</f>
        <v>0</v>
      </c>
      <c r="BL181" s="17" t="s">
        <v>148</v>
      </c>
      <c r="BM181" s="193" t="s">
        <v>257</v>
      </c>
    </row>
    <row r="182" spans="1:47" s="2" customFormat="1" ht="12">
      <c r="A182" s="36"/>
      <c r="B182" s="37"/>
      <c r="C182" s="36"/>
      <c r="D182" s="195" t="s">
        <v>149</v>
      </c>
      <c r="E182" s="36"/>
      <c r="F182" s="196" t="s">
        <v>1181</v>
      </c>
      <c r="G182" s="36"/>
      <c r="H182" s="36"/>
      <c r="I182" s="122"/>
      <c r="J182" s="36"/>
      <c r="K182" s="36"/>
      <c r="L182" s="37"/>
      <c r="M182" s="197"/>
      <c r="N182" s="198"/>
      <c r="O182" s="75"/>
      <c r="P182" s="75"/>
      <c r="Q182" s="75"/>
      <c r="R182" s="75"/>
      <c r="S182" s="75"/>
      <c r="T182" s="7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7" t="s">
        <v>149</v>
      </c>
      <c r="AU182" s="17" t="s">
        <v>81</v>
      </c>
    </row>
    <row r="183" spans="1:51" s="12" customFormat="1" ht="12">
      <c r="A183" s="12"/>
      <c r="B183" s="199"/>
      <c r="C183" s="12"/>
      <c r="D183" s="195" t="s">
        <v>161</v>
      </c>
      <c r="E183" s="200" t="s">
        <v>1</v>
      </c>
      <c r="F183" s="201" t="s">
        <v>1143</v>
      </c>
      <c r="G183" s="12"/>
      <c r="H183" s="202">
        <v>316</v>
      </c>
      <c r="I183" s="203"/>
      <c r="J183" s="12"/>
      <c r="K183" s="12"/>
      <c r="L183" s="199"/>
      <c r="M183" s="204"/>
      <c r="N183" s="205"/>
      <c r="O183" s="205"/>
      <c r="P183" s="205"/>
      <c r="Q183" s="205"/>
      <c r="R183" s="205"/>
      <c r="S183" s="205"/>
      <c r="T183" s="206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00" t="s">
        <v>161</v>
      </c>
      <c r="AU183" s="200" t="s">
        <v>81</v>
      </c>
      <c r="AV183" s="12" t="s">
        <v>83</v>
      </c>
      <c r="AW183" s="12" t="s">
        <v>30</v>
      </c>
      <c r="AX183" s="12" t="s">
        <v>73</v>
      </c>
      <c r="AY183" s="200" t="s">
        <v>143</v>
      </c>
    </row>
    <row r="184" spans="1:51" s="13" customFormat="1" ht="12">
      <c r="A184" s="13"/>
      <c r="B184" s="207"/>
      <c r="C184" s="13"/>
      <c r="D184" s="195" t="s">
        <v>161</v>
      </c>
      <c r="E184" s="208" t="s">
        <v>1</v>
      </c>
      <c r="F184" s="209" t="s">
        <v>163</v>
      </c>
      <c r="G184" s="13"/>
      <c r="H184" s="210">
        <v>316</v>
      </c>
      <c r="I184" s="211"/>
      <c r="J184" s="13"/>
      <c r="K184" s="13"/>
      <c r="L184" s="207"/>
      <c r="M184" s="212"/>
      <c r="N184" s="213"/>
      <c r="O184" s="213"/>
      <c r="P184" s="213"/>
      <c r="Q184" s="213"/>
      <c r="R184" s="213"/>
      <c r="S184" s="213"/>
      <c r="T184" s="21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08" t="s">
        <v>161</v>
      </c>
      <c r="AU184" s="208" t="s">
        <v>81</v>
      </c>
      <c r="AV184" s="13" t="s">
        <v>148</v>
      </c>
      <c r="AW184" s="13" t="s">
        <v>30</v>
      </c>
      <c r="AX184" s="13" t="s">
        <v>81</v>
      </c>
      <c r="AY184" s="208" t="s">
        <v>143</v>
      </c>
    </row>
    <row r="185" spans="1:65" s="2" customFormat="1" ht="14.4" customHeight="1">
      <c r="A185" s="36"/>
      <c r="B185" s="180"/>
      <c r="C185" s="181" t="s">
        <v>260</v>
      </c>
      <c r="D185" s="181" t="s">
        <v>144</v>
      </c>
      <c r="E185" s="182" t="s">
        <v>1182</v>
      </c>
      <c r="F185" s="183" t="s">
        <v>1183</v>
      </c>
      <c r="G185" s="184" t="s">
        <v>147</v>
      </c>
      <c r="H185" s="185">
        <v>32.34</v>
      </c>
      <c r="I185" s="186"/>
      <c r="J185" s="187">
        <f>ROUND(I185*H185,2)</f>
        <v>0</v>
      </c>
      <c r="K185" s="188"/>
      <c r="L185" s="37"/>
      <c r="M185" s="189" t="s">
        <v>1</v>
      </c>
      <c r="N185" s="190" t="s">
        <v>38</v>
      </c>
      <c r="O185" s="75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3" t="s">
        <v>148</v>
      </c>
      <c r="AT185" s="193" t="s">
        <v>144</v>
      </c>
      <c r="AU185" s="193" t="s">
        <v>81</v>
      </c>
      <c r="AY185" s="17" t="s">
        <v>143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7" t="s">
        <v>81</v>
      </c>
      <c r="BK185" s="194">
        <f>ROUND(I185*H185,2)</f>
        <v>0</v>
      </c>
      <c r="BL185" s="17" t="s">
        <v>148</v>
      </c>
      <c r="BM185" s="193" t="s">
        <v>262</v>
      </c>
    </row>
    <row r="186" spans="1:47" s="2" customFormat="1" ht="12">
      <c r="A186" s="36"/>
      <c r="B186" s="37"/>
      <c r="C186" s="36"/>
      <c r="D186" s="195" t="s">
        <v>149</v>
      </c>
      <c r="E186" s="36"/>
      <c r="F186" s="196" t="s">
        <v>1184</v>
      </c>
      <c r="G186" s="36"/>
      <c r="H186" s="36"/>
      <c r="I186" s="122"/>
      <c r="J186" s="36"/>
      <c r="K186" s="36"/>
      <c r="L186" s="37"/>
      <c r="M186" s="197"/>
      <c r="N186" s="198"/>
      <c r="O186" s="75"/>
      <c r="P186" s="75"/>
      <c r="Q186" s="75"/>
      <c r="R186" s="75"/>
      <c r="S186" s="75"/>
      <c r="T186" s="7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7" t="s">
        <v>149</v>
      </c>
      <c r="AU186" s="17" t="s">
        <v>81</v>
      </c>
    </row>
    <row r="187" spans="1:51" s="12" customFormat="1" ht="12">
      <c r="A187" s="12"/>
      <c r="B187" s="199"/>
      <c r="C187" s="12"/>
      <c r="D187" s="195" t="s">
        <v>161</v>
      </c>
      <c r="E187" s="200" t="s">
        <v>1</v>
      </c>
      <c r="F187" s="201" t="s">
        <v>1185</v>
      </c>
      <c r="G187" s="12"/>
      <c r="H187" s="202">
        <v>32.34</v>
      </c>
      <c r="I187" s="203"/>
      <c r="J187" s="12"/>
      <c r="K187" s="12"/>
      <c r="L187" s="199"/>
      <c r="M187" s="204"/>
      <c r="N187" s="205"/>
      <c r="O187" s="205"/>
      <c r="P187" s="205"/>
      <c r="Q187" s="205"/>
      <c r="R187" s="205"/>
      <c r="S187" s="205"/>
      <c r="T187" s="206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00" t="s">
        <v>161</v>
      </c>
      <c r="AU187" s="200" t="s">
        <v>81</v>
      </c>
      <c r="AV187" s="12" t="s">
        <v>83</v>
      </c>
      <c r="AW187" s="12" t="s">
        <v>30</v>
      </c>
      <c r="AX187" s="12" t="s">
        <v>73</v>
      </c>
      <c r="AY187" s="200" t="s">
        <v>143</v>
      </c>
    </row>
    <row r="188" spans="1:51" s="13" customFormat="1" ht="12">
      <c r="A188" s="13"/>
      <c r="B188" s="207"/>
      <c r="C188" s="13"/>
      <c r="D188" s="195" t="s">
        <v>161</v>
      </c>
      <c r="E188" s="208" t="s">
        <v>1</v>
      </c>
      <c r="F188" s="209" t="s">
        <v>163</v>
      </c>
      <c r="G188" s="13"/>
      <c r="H188" s="210">
        <v>32.34</v>
      </c>
      <c r="I188" s="211"/>
      <c r="J188" s="13"/>
      <c r="K188" s="13"/>
      <c r="L188" s="207"/>
      <c r="M188" s="212"/>
      <c r="N188" s="213"/>
      <c r="O188" s="213"/>
      <c r="P188" s="213"/>
      <c r="Q188" s="213"/>
      <c r="R188" s="213"/>
      <c r="S188" s="213"/>
      <c r="T188" s="21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08" t="s">
        <v>161</v>
      </c>
      <c r="AU188" s="208" t="s">
        <v>81</v>
      </c>
      <c r="AV188" s="13" t="s">
        <v>148</v>
      </c>
      <c r="AW188" s="13" t="s">
        <v>30</v>
      </c>
      <c r="AX188" s="13" t="s">
        <v>81</v>
      </c>
      <c r="AY188" s="208" t="s">
        <v>143</v>
      </c>
    </row>
    <row r="189" spans="1:65" s="2" customFormat="1" ht="14.4" customHeight="1">
      <c r="A189" s="36"/>
      <c r="B189" s="180"/>
      <c r="C189" s="181" t="s">
        <v>208</v>
      </c>
      <c r="D189" s="181" t="s">
        <v>144</v>
      </c>
      <c r="E189" s="182" t="s">
        <v>609</v>
      </c>
      <c r="F189" s="183" t="s">
        <v>610</v>
      </c>
      <c r="G189" s="184" t="s">
        <v>147</v>
      </c>
      <c r="H189" s="185">
        <v>31.21</v>
      </c>
      <c r="I189" s="186"/>
      <c r="J189" s="187">
        <f>ROUND(I189*H189,2)</f>
        <v>0</v>
      </c>
      <c r="K189" s="188"/>
      <c r="L189" s="37"/>
      <c r="M189" s="189" t="s">
        <v>1</v>
      </c>
      <c r="N189" s="190" t="s">
        <v>38</v>
      </c>
      <c r="O189" s="75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3" t="s">
        <v>148</v>
      </c>
      <c r="AT189" s="193" t="s">
        <v>144</v>
      </c>
      <c r="AU189" s="193" t="s">
        <v>81</v>
      </c>
      <c r="AY189" s="17" t="s">
        <v>143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7" t="s">
        <v>81</v>
      </c>
      <c r="BK189" s="194">
        <f>ROUND(I189*H189,2)</f>
        <v>0</v>
      </c>
      <c r="BL189" s="17" t="s">
        <v>148</v>
      </c>
      <c r="BM189" s="193" t="s">
        <v>266</v>
      </c>
    </row>
    <row r="190" spans="1:47" s="2" customFormat="1" ht="12">
      <c r="A190" s="36"/>
      <c r="B190" s="37"/>
      <c r="C190" s="36"/>
      <c r="D190" s="195" t="s">
        <v>149</v>
      </c>
      <c r="E190" s="36"/>
      <c r="F190" s="196" t="s">
        <v>1186</v>
      </c>
      <c r="G190" s="36"/>
      <c r="H190" s="36"/>
      <c r="I190" s="122"/>
      <c r="J190" s="36"/>
      <c r="K190" s="36"/>
      <c r="L190" s="37"/>
      <c r="M190" s="197"/>
      <c r="N190" s="198"/>
      <c r="O190" s="75"/>
      <c r="P190" s="75"/>
      <c r="Q190" s="75"/>
      <c r="R190" s="75"/>
      <c r="S190" s="75"/>
      <c r="T190" s="7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7" t="s">
        <v>149</v>
      </c>
      <c r="AU190" s="17" t="s">
        <v>81</v>
      </c>
    </row>
    <row r="191" spans="1:65" s="2" customFormat="1" ht="24.15" customHeight="1">
      <c r="A191" s="36"/>
      <c r="B191" s="180"/>
      <c r="C191" s="181" t="s">
        <v>269</v>
      </c>
      <c r="D191" s="181" t="s">
        <v>144</v>
      </c>
      <c r="E191" s="182" t="s">
        <v>1187</v>
      </c>
      <c r="F191" s="183" t="s">
        <v>1188</v>
      </c>
      <c r="G191" s="184" t="s">
        <v>147</v>
      </c>
      <c r="H191" s="185">
        <v>62.42</v>
      </c>
      <c r="I191" s="186"/>
      <c r="J191" s="187">
        <f>ROUND(I191*H191,2)</f>
        <v>0</v>
      </c>
      <c r="K191" s="188"/>
      <c r="L191" s="37"/>
      <c r="M191" s="189" t="s">
        <v>1</v>
      </c>
      <c r="N191" s="190" t="s">
        <v>38</v>
      </c>
      <c r="O191" s="75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3" t="s">
        <v>148</v>
      </c>
      <c r="AT191" s="193" t="s">
        <v>144</v>
      </c>
      <c r="AU191" s="193" t="s">
        <v>81</v>
      </c>
      <c r="AY191" s="17" t="s">
        <v>143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7" t="s">
        <v>81</v>
      </c>
      <c r="BK191" s="194">
        <f>ROUND(I191*H191,2)</f>
        <v>0</v>
      </c>
      <c r="BL191" s="17" t="s">
        <v>148</v>
      </c>
      <c r="BM191" s="193" t="s">
        <v>271</v>
      </c>
    </row>
    <row r="192" spans="1:47" s="2" customFormat="1" ht="12">
      <c r="A192" s="36"/>
      <c r="B192" s="37"/>
      <c r="C192" s="36"/>
      <c r="D192" s="195" t="s">
        <v>149</v>
      </c>
      <c r="E192" s="36"/>
      <c r="F192" s="196" t="s">
        <v>1189</v>
      </c>
      <c r="G192" s="36"/>
      <c r="H192" s="36"/>
      <c r="I192" s="122"/>
      <c r="J192" s="36"/>
      <c r="K192" s="36"/>
      <c r="L192" s="37"/>
      <c r="M192" s="197"/>
      <c r="N192" s="198"/>
      <c r="O192" s="75"/>
      <c r="P192" s="75"/>
      <c r="Q192" s="75"/>
      <c r="R192" s="75"/>
      <c r="S192" s="75"/>
      <c r="T192" s="7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7" t="s">
        <v>149</v>
      </c>
      <c r="AU192" s="17" t="s">
        <v>81</v>
      </c>
    </row>
    <row r="193" spans="1:51" s="12" customFormat="1" ht="12">
      <c r="A193" s="12"/>
      <c r="B193" s="199"/>
      <c r="C193" s="12"/>
      <c r="D193" s="195" t="s">
        <v>161</v>
      </c>
      <c r="E193" s="200" t="s">
        <v>1</v>
      </c>
      <c r="F193" s="201" t="s">
        <v>1190</v>
      </c>
      <c r="G193" s="12"/>
      <c r="H193" s="202">
        <v>62.42</v>
      </c>
      <c r="I193" s="203"/>
      <c r="J193" s="12"/>
      <c r="K193" s="12"/>
      <c r="L193" s="199"/>
      <c r="M193" s="204"/>
      <c r="N193" s="205"/>
      <c r="O193" s="205"/>
      <c r="P193" s="205"/>
      <c r="Q193" s="205"/>
      <c r="R193" s="205"/>
      <c r="S193" s="205"/>
      <c r="T193" s="206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00" t="s">
        <v>161</v>
      </c>
      <c r="AU193" s="200" t="s">
        <v>81</v>
      </c>
      <c r="AV193" s="12" t="s">
        <v>83</v>
      </c>
      <c r="AW193" s="12" t="s">
        <v>30</v>
      </c>
      <c r="AX193" s="12" t="s">
        <v>73</v>
      </c>
      <c r="AY193" s="200" t="s">
        <v>143</v>
      </c>
    </row>
    <row r="194" spans="1:51" s="13" customFormat="1" ht="12">
      <c r="A194" s="13"/>
      <c r="B194" s="207"/>
      <c r="C194" s="13"/>
      <c r="D194" s="195" t="s">
        <v>161</v>
      </c>
      <c r="E194" s="208" t="s">
        <v>1</v>
      </c>
      <c r="F194" s="209" t="s">
        <v>163</v>
      </c>
      <c r="G194" s="13"/>
      <c r="H194" s="210">
        <v>62.42</v>
      </c>
      <c r="I194" s="211"/>
      <c r="J194" s="13"/>
      <c r="K194" s="13"/>
      <c r="L194" s="207"/>
      <c r="M194" s="212"/>
      <c r="N194" s="213"/>
      <c r="O194" s="213"/>
      <c r="P194" s="213"/>
      <c r="Q194" s="213"/>
      <c r="R194" s="213"/>
      <c r="S194" s="213"/>
      <c r="T194" s="21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8" t="s">
        <v>161</v>
      </c>
      <c r="AU194" s="208" t="s">
        <v>81</v>
      </c>
      <c r="AV194" s="13" t="s">
        <v>148</v>
      </c>
      <c r="AW194" s="13" t="s">
        <v>30</v>
      </c>
      <c r="AX194" s="13" t="s">
        <v>81</v>
      </c>
      <c r="AY194" s="208" t="s">
        <v>143</v>
      </c>
    </row>
    <row r="195" spans="1:65" s="2" customFormat="1" ht="14.4" customHeight="1">
      <c r="A195" s="36"/>
      <c r="B195" s="180"/>
      <c r="C195" s="181" t="s">
        <v>213</v>
      </c>
      <c r="D195" s="181" t="s">
        <v>144</v>
      </c>
      <c r="E195" s="182" t="s">
        <v>1191</v>
      </c>
      <c r="F195" s="183" t="s">
        <v>409</v>
      </c>
      <c r="G195" s="184" t="s">
        <v>167</v>
      </c>
      <c r="H195" s="185">
        <v>56.09</v>
      </c>
      <c r="I195" s="186"/>
      <c r="J195" s="187">
        <f>ROUND(I195*H195,2)</f>
        <v>0</v>
      </c>
      <c r="K195" s="188"/>
      <c r="L195" s="37"/>
      <c r="M195" s="189" t="s">
        <v>1</v>
      </c>
      <c r="N195" s="190" t="s">
        <v>38</v>
      </c>
      <c r="O195" s="75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3" t="s">
        <v>148</v>
      </c>
      <c r="AT195" s="193" t="s">
        <v>144</v>
      </c>
      <c r="AU195" s="193" t="s">
        <v>81</v>
      </c>
      <c r="AY195" s="17" t="s">
        <v>143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7" t="s">
        <v>81</v>
      </c>
      <c r="BK195" s="194">
        <f>ROUND(I195*H195,2)</f>
        <v>0</v>
      </c>
      <c r="BL195" s="17" t="s">
        <v>148</v>
      </c>
      <c r="BM195" s="193" t="s">
        <v>275</v>
      </c>
    </row>
    <row r="196" spans="1:47" s="2" customFormat="1" ht="12">
      <c r="A196" s="36"/>
      <c r="B196" s="37"/>
      <c r="C196" s="36"/>
      <c r="D196" s="195" t="s">
        <v>149</v>
      </c>
      <c r="E196" s="36"/>
      <c r="F196" s="196" t="s">
        <v>1192</v>
      </c>
      <c r="G196" s="36"/>
      <c r="H196" s="36"/>
      <c r="I196" s="122"/>
      <c r="J196" s="36"/>
      <c r="K196" s="36"/>
      <c r="L196" s="37"/>
      <c r="M196" s="197"/>
      <c r="N196" s="198"/>
      <c r="O196" s="75"/>
      <c r="P196" s="75"/>
      <c r="Q196" s="75"/>
      <c r="R196" s="75"/>
      <c r="S196" s="75"/>
      <c r="T196" s="7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7" t="s">
        <v>149</v>
      </c>
      <c r="AU196" s="17" t="s">
        <v>81</v>
      </c>
    </row>
    <row r="197" spans="1:51" s="12" customFormat="1" ht="12">
      <c r="A197" s="12"/>
      <c r="B197" s="199"/>
      <c r="C197" s="12"/>
      <c r="D197" s="195" t="s">
        <v>161</v>
      </c>
      <c r="E197" s="200" t="s">
        <v>1</v>
      </c>
      <c r="F197" s="201" t="s">
        <v>1193</v>
      </c>
      <c r="G197" s="12"/>
      <c r="H197" s="202">
        <v>56.09</v>
      </c>
      <c r="I197" s="203"/>
      <c r="J197" s="12"/>
      <c r="K197" s="12"/>
      <c r="L197" s="199"/>
      <c r="M197" s="204"/>
      <c r="N197" s="205"/>
      <c r="O197" s="205"/>
      <c r="P197" s="205"/>
      <c r="Q197" s="205"/>
      <c r="R197" s="205"/>
      <c r="S197" s="205"/>
      <c r="T197" s="206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00" t="s">
        <v>161</v>
      </c>
      <c r="AU197" s="200" t="s">
        <v>81</v>
      </c>
      <c r="AV197" s="12" t="s">
        <v>83</v>
      </c>
      <c r="AW197" s="12" t="s">
        <v>30</v>
      </c>
      <c r="AX197" s="12" t="s">
        <v>73</v>
      </c>
      <c r="AY197" s="200" t="s">
        <v>143</v>
      </c>
    </row>
    <row r="198" spans="1:51" s="13" customFormat="1" ht="12">
      <c r="A198" s="13"/>
      <c r="B198" s="207"/>
      <c r="C198" s="13"/>
      <c r="D198" s="195" t="s">
        <v>161</v>
      </c>
      <c r="E198" s="208" t="s">
        <v>1</v>
      </c>
      <c r="F198" s="209" t="s">
        <v>163</v>
      </c>
      <c r="G198" s="13"/>
      <c r="H198" s="210">
        <v>56.09</v>
      </c>
      <c r="I198" s="211"/>
      <c r="J198" s="13"/>
      <c r="K198" s="13"/>
      <c r="L198" s="207"/>
      <c r="M198" s="212"/>
      <c r="N198" s="213"/>
      <c r="O198" s="213"/>
      <c r="P198" s="213"/>
      <c r="Q198" s="213"/>
      <c r="R198" s="213"/>
      <c r="S198" s="213"/>
      <c r="T198" s="21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08" t="s">
        <v>161</v>
      </c>
      <c r="AU198" s="208" t="s">
        <v>81</v>
      </c>
      <c r="AV198" s="13" t="s">
        <v>148</v>
      </c>
      <c r="AW198" s="13" t="s">
        <v>30</v>
      </c>
      <c r="AX198" s="13" t="s">
        <v>81</v>
      </c>
      <c r="AY198" s="208" t="s">
        <v>143</v>
      </c>
    </row>
    <row r="199" spans="1:65" s="2" customFormat="1" ht="24.15" customHeight="1">
      <c r="A199" s="36"/>
      <c r="B199" s="180"/>
      <c r="C199" s="181" t="s">
        <v>278</v>
      </c>
      <c r="D199" s="181" t="s">
        <v>144</v>
      </c>
      <c r="E199" s="182" t="s">
        <v>1194</v>
      </c>
      <c r="F199" s="183" t="s">
        <v>1195</v>
      </c>
      <c r="G199" s="184" t="s">
        <v>147</v>
      </c>
      <c r="H199" s="185">
        <v>31.21</v>
      </c>
      <c r="I199" s="186"/>
      <c r="J199" s="187">
        <f>ROUND(I199*H199,2)</f>
        <v>0</v>
      </c>
      <c r="K199" s="188"/>
      <c r="L199" s="37"/>
      <c r="M199" s="189" t="s">
        <v>1</v>
      </c>
      <c r="N199" s="190" t="s">
        <v>38</v>
      </c>
      <c r="O199" s="75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3" t="s">
        <v>148</v>
      </c>
      <c r="AT199" s="193" t="s">
        <v>144</v>
      </c>
      <c r="AU199" s="193" t="s">
        <v>81</v>
      </c>
      <c r="AY199" s="17" t="s">
        <v>143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7" t="s">
        <v>81</v>
      </c>
      <c r="BK199" s="194">
        <f>ROUND(I199*H199,2)</f>
        <v>0</v>
      </c>
      <c r="BL199" s="17" t="s">
        <v>148</v>
      </c>
      <c r="BM199" s="193" t="s">
        <v>281</v>
      </c>
    </row>
    <row r="200" spans="1:47" s="2" customFormat="1" ht="12">
      <c r="A200" s="36"/>
      <c r="B200" s="37"/>
      <c r="C200" s="36"/>
      <c r="D200" s="195" t="s">
        <v>149</v>
      </c>
      <c r="E200" s="36"/>
      <c r="F200" s="196" t="s">
        <v>619</v>
      </c>
      <c r="G200" s="36"/>
      <c r="H200" s="36"/>
      <c r="I200" s="122"/>
      <c r="J200" s="36"/>
      <c r="K200" s="36"/>
      <c r="L200" s="37"/>
      <c r="M200" s="197"/>
      <c r="N200" s="198"/>
      <c r="O200" s="75"/>
      <c r="P200" s="75"/>
      <c r="Q200" s="75"/>
      <c r="R200" s="75"/>
      <c r="S200" s="75"/>
      <c r="T200" s="7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7" t="s">
        <v>149</v>
      </c>
      <c r="AU200" s="17" t="s">
        <v>81</v>
      </c>
    </row>
    <row r="201" spans="1:65" s="2" customFormat="1" ht="24.15" customHeight="1">
      <c r="A201" s="36"/>
      <c r="B201" s="180"/>
      <c r="C201" s="181" t="s">
        <v>218</v>
      </c>
      <c r="D201" s="181" t="s">
        <v>144</v>
      </c>
      <c r="E201" s="182" t="s">
        <v>1196</v>
      </c>
      <c r="F201" s="183" t="s">
        <v>1197</v>
      </c>
      <c r="G201" s="184" t="s">
        <v>147</v>
      </c>
      <c r="H201" s="185">
        <v>124.84</v>
      </c>
      <c r="I201" s="186"/>
      <c r="J201" s="187">
        <f>ROUND(I201*H201,2)</f>
        <v>0</v>
      </c>
      <c r="K201" s="188"/>
      <c r="L201" s="37"/>
      <c r="M201" s="189" t="s">
        <v>1</v>
      </c>
      <c r="N201" s="190" t="s">
        <v>38</v>
      </c>
      <c r="O201" s="75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3" t="s">
        <v>148</v>
      </c>
      <c r="AT201" s="193" t="s">
        <v>144</v>
      </c>
      <c r="AU201" s="193" t="s">
        <v>81</v>
      </c>
      <c r="AY201" s="17" t="s">
        <v>143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7" t="s">
        <v>81</v>
      </c>
      <c r="BK201" s="194">
        <f>ROUND(I201*H201,2)</f>
        <v>0</v>
      </c>
      <c r="BL201" s="17" t="s">
        <v>148</v>
      </c>
      <c r="BM201" s="193" t="s">
        <v>285</v>
      </c>
    </row>
    <row r="202" spans="1:47" s="2" customFormat="1" ht="12">
      <c r="A202" s="36"/>
      <c r="B202" s="37"/>
      <c r="C202" s="36"/>
      <c r="D202" s="195" t="s">
        <v>149</v>
      </c>
      <c r="E202" s="36"/>
      <c r="F202" s="196" t="s">
        <v>1198</v>
      </c>
      <c r="G202" s="36"/>
      <c r="H202" s="36"/>
      <c r="I202" s="122"/>
      <c r="J202" s="36"/>
      <c r="K202" s="36"/>
      <c r="L202" s="37"/>
      <c r="M202" s="197"/>
      <c r="N202" s="198"/>
      <c r="O202" s="75"/>
      <c r="P202" s="75"/>
      <c r="Q202" s="75"/>
      <c r="R202" s="75"/>
      <c r="S202" s="75"/>
      <c r="T202" s="7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7" t="s">
        <v>149</v>
      </c>
      <c r="AU202" s="17" t="s">
        <v>81</v>
      </c>
    </row>
    <row r="203" spans="1:65" s="2" customFormat="1" ht="24.15" customHeight="1">
      <c r="A203" s="36"/>
      <c r="B203" s="180"/>
      <c r="C203" s="181" t="s">
        <v>420</v>
      </c>
      <c r="D203" s="181" t="s">
        <v>144</v>
      </c>
      <c r="E203" s="182" t="s">
        <v>1199</v>
      </c>
      <c r="F203" s="183" t="s">
        <v>1200</v>
      </c>
      <c r="G203" s="184" t="s">
        <v>147</v>
      </c>
      <c r="H203" s="185">
        <v>31.21</v>
      </c>
      <c r="I203" s="186"/>
      <c r="J203" s="187">
        <f>ROUND(I203*H203,2)</f>
        <v>0</v>
      </c>
      <c r="K203" s="188"/>
      <c r="L203" s="37"/>
      <c r="M203" s="189" t="s">
        <v>1</v>
      </c>
      <c r="N203" s="190" t="s">
        <v>38</v>
      </c>
      <c r="O203" s="75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3" t="s">
        <v>148</v>
      </c>
      <c r="AT203" s="193" t="s">
        <v>144</v>
      </c>
      <c r="AU203" s="193" t="s">
        <v>81</v>
      </c>
      <c r="AY203" s="17" t="s">
        <v>143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7" t="s">
        <v>81</v>
      </c>
      <c r="BK203" s="194">
        <f>ROUND(I203*H203,2)</f>
        <v>0</v>
      </c>
      <c r="BL203" s="17" t="s">
        <v>148</v>
      </c>
      <c r="BM203" s="193" t="s">
        <v>290</v>
      </c>
    </row>
    <row r="204" spans="1:47" s="2" customFormat="1" ht="12">
      <c r="A204" s="36"/>
      <c r="B204" s="37"/>
      <c r="C204" s="36"/>
      <c r="D204" s="195" t="s">
        <v>149</v>
      </c>
      <c r="E204" s="36"/>
      <c r="F204" s="196" t="s">
        <v>1201</v>
      </c>
      <c r="G204" s="36"/>
      <c r="H204" s="36"/>
      <c r="I204" s="122"/>
      <c r="J204" s="36"/>
      <c r="K204" s="36"/>
      <c r="L204" s="37"/>
      <c r="M204" s="197"/>
      <c r="N204" s="198"/>
      <c r="O204" s="75"/>
      <c r="P204" s="75"/>
      <c r="Q204" s="75"/>
      <c r="R204" s="75"/>
      <c r="S204" s="75"/>
      <c r="T204" s="7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7" t="s">
        <v>149</v>
      </c>
      <c r="AU204" s="17" t="s">
        <v>81</v>
      </c>
    </row>
    <row r="205" spans="1:65" s="2" customFormat="1" ht="24.15" customHeight="1">
      <c r="A205" s="36"/>
      <c r="B205" s="180"/>
      <c r="C205" s="181" t="s">
        <v>226</v>
      </c>
      <c r="D205" s="181" t="s">
        <v>144</v>
      </c>
      <c r="E205" s="182" t="s">
        <v>429</v>
      </c>
      <c r="F205" s="183" t="s">
        <v>430</v>
      </c>
      <c r="G205" s="184" t="s">
        <v>147</v>
      </c>
      <c r="H205" s="185">
        <v>62.42</v>
      </c>
      <c r="I205" s="186"/>
      <c r="J205" s="187">
        <f>ROUND(I205*H205,2)</f>
        <v>0</v>
      </c>
      <c r="K205" s="188"/>
      <c r="L205" s="37"/>
      <c r="M205" s="189" t="s">
        <v>1</v>
      </c>
      <c r="N205" s="190" t="s">
        <v>38</v>
      </c>
      <c r="O205" s="75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3" t="s">
        <v>148</v>
      </c>
      <c r="AT205" s="193" t="s">
        <v>144</v>
      </c>
      <c r="AU205" s="193" t="s">
        <v>81</v>
      </c>
      <c r="AY205" s="17" t="s">
        <v>143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7" t="s">
        <v>81</v>
      </c>
      <c r="BK205" s="194">
        <f>ROUND(I205*H205,2)</f>
        <v>0</v>
      </c>
      <c r="BL205" s="17" t="s">
        <v>148</v>
      </c>
      <c r="BM205" s="193" t="s">
        <v>293</v>
      </c>
    </row>
    <row r="206" spans="1:47" s="2" customFormat="1" ht="12">
      <c r="A206" s="36"/>
      <c r="B206" s="37"/>
      <c r="C206" s="36"/>
      <c r="D206" s="195" t="s">
        <v>149</v>
      </c>
      <c r="E206" s="36"/>
      <c r="F206" s="196" t="s">
        <v>1202</v>
      </c>
      <c r="G206" s="36"/>
      <c r="H206" s="36"/>
      <c r="I206" s="122"/>
      <c r="J206" s="36"/>
      <c r="K206" s="36"/>
      <c r="L206" s="37"/>
      <c r="M206" s="197"/>
      <c r="N206" s="198"/>
      <c r="O206" s="75"/>
      <c r="P206" s="75"/>
      <c r="Q206" s="75"/>
      <c r="R206" s="75"/>
      <c r="S206" s="75"/>
      <c r="T206" s="7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7" t="s">
        <v>149</v>
      </c>
      <c r="AU206" s="17" t="s">
        <v>81</v>
      </c>
    </row>
    <row r="207" spans="1:51" s="12" customFormat="1" ht="12">
      <c r="A207" s="12"/>
      <c r="B207" s="199"/>
      <c r="C207" s="12"/>
      <c r="D207" s="195" t="s">
        <v>161</v>
      </c>
      <c r="E207" s="200" t="s">
        <v>1</v>
      </c>
      <c r="F207" s="201" t="s">
        <v>1190</v>
      </c>
      <c r="G207" s="12"/>
      <c r="H207" s="202">
        <v>62.42</v>
      </c>
      <c r="I207" s="203"/>
      <c r="J207" s="12"/>
      <c r="K207" s="12"/>
      <c r="L207" s="199"/>
      <c r="M207" s="204"/>
      <c r="N207" s="205"/>
      <c r="O207" s="205"/>
      <c r="P207" s="205"/>
      <c r="Q207" s="205"/>
      <c r="R207" s="205"/>
      <c r="S207" s="205"/>
      <c r="T207" s="206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00" t="s">
        <v>161</v>
      </c>
      <c r="AU207" s="200" t="s">
        <v>81</v>
      </c>
      <c r="AV207" s="12" t="s">
        <v>83</v>
      </c>
      <c r="AW207" s="12" t="s">
        <v>30</v>
      </c>
      <c r="AX207" s="12" t="s">
        <v>73</v>
      </c>
      <c r="AY207" s="200" t="s">
        <v>143</v>
      </c>
    </row>
    <row r="208" spans="1:51" s="13" customFormat="1" ht="12">
      <c r="A208" s="13"/>
      <c r="B208" s="207"/>
      <c r="C208" s="13"/>
      <c r="D208" s="195" t="s">
        <v>161</v>
      </c>
      <c r="E208" s="208" t="s">
        <v>1</v>
      </c>
      <c r="F208" s="209" t="s">
        <v>163</v>
      </c>
      <c r="G208" s="13"/>
      <c r="H208" s="210">
        <v>62.42</v>
      </c>
      <c r="I208" s="211"/>
      <c r="J208" s="13"/>
      <c r="K208" s="13"/>
      <c r="L208" s="207"/>
      <c r="M208" s="212"/>
      <c r="N208" s="213"/>
      <c r="O208" s="213"/>
      <c r="P208" s="213"/>
      <c r="Q208" s="213"/>
      <c r="R208" s="213"/>
      <c r="S208" s="213"/>
      <c r="T208" s="21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08" t="s">
        <v>161</v>
      </c>
      <c r="AU208" s="208" t="s">
        <v>81</v>
      </c>
      <c r="AV208" s="13" t="s">
        <v>148</v>
      </c>
      <c r="AW208" s="13" t="s">
        <v>30</v>
      </c>
      <c r="AX208" s="13" t="s">
        <v>81</v>
      </c>
      <c r="AY208" s="208" t="s">
        <v>143</v>
      </c>
    </row>
    <row r="209" spans="1:63" s="11" customFormat="1" ht="25.9" customHeight="1">
      <c r="A209" s="11"/>
      <c r="B209" s="169"/>
      <c r="C209" s="11"/>
      <c r="D209" s="170" t="s">
        <v>72</v>
      </c>
      <c r="E209" s="171" t="s">
        <v>176</v>
      </c>
      <c r="F209" s="171" t="s">
        <v>177</v>
      </c>
      <c r="G209" s="11"/>
      <c r="H209" s="11"/>
      <c r="I209" s="172"/>
      <c r="J209" s="173">
        <f>BK209</f>
        <v>0</v>
      </c>
      <c r="K209" s="11"/>
      <c r="L209" s="169"/>
      <c r="M209" s="174"/>
      <c r="N209" s="175"/>
      <c r="O209" s="175"/>
      <c r="P209" s="176">
        <f>SUM(P210:P217)</f>
        <v>0</v>
      </c>
      <c r="Q209" s="175"/>
      <c r="R209" s="176">
        <f>SUM(R210:R217)</f>
        <v>0</v>
      </c>
      <c r="S209" s="175"/>
      <c r="T209" s="177">
        <f>SUM(T210:T217)</f>
        <v>0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R209" s="170" t="s">
        <v>81</v>
      </c>
      <c r="AT209" s="178" t="s">
        <v>72</v>
      </c>
      <c r="AU209" s="178" t="s">
        <v>73</v>
      </c>
      <c r="AY209" s="170" t="s">
        <v>143</v>
      </c>
      <c r="BK209" s="179">
        <f>SUM(BK210:BK217)</f>
        <v>0</v>
      </c>
    </row>
    <row r="210" spans="1:65" s="2" customFormat="1" ht="24.15" customHeight="1">
      <c r="A210" s="36"/>
      <c r="B210" s="180"/>
      <c r="C210" s="181" t="s">
        <v>292</v>
      </c>
      <c r="D210" s="181" t="s">
        <v>144</v>
      </c>
      <c r="E210" s="182" t="s">
        <v>483</v>
      </c>
      <c r="F210" s="183" t="s">
        <v>484</v>
      </c>
      <c r="G210" s="184" t="s">
        <v>207</v>
      </c>
      <c r="H210" s="185">
        <v>15</v>
      </c>
      <c r="I210" s="186"/>
      <c r="J210" s="187">
        <f>ROUND(I210*H210,2)</f>
        <v>0</v>
      </c>
      <c r="K210" s="188"/>
      <c r="L210" s="37"/>
      <c r="M210" s="189" t="s">
        <v>1</v>
      </c>
      <c r="N210" s="190" t="s">
        <v>38</v>
      </c>
      <c r="O210" s="75"/>
      <c r="P210" s="191">
        <f>O210*H210</f>
        <v>0</v>
      </c>
      <c r="Q210" s="191">
        <v>0</v>
      </c>
      <c r="R210" s="191">
        <f>Q210*H210</f>
        <v>0</v>
      </c>
      <c r="S210" s="191">
        <v>0</v>
      </c>
      <c r="T210" s="192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3" t="s">
        <v>148</v>
      </c>
      <c r="AT210" s="193" t="s">
        <v>144</v>
      </c>
      <c r="AU210" s="193" t="s">
        <v>81</v>
      </c>
      <c r="AY210" s="17" t="s">
        <v>143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17" t="s">
        <v>81</v>
      </c>
      <c r="BK210" s="194">
        <f>ROUND(I210*H210,2)</f>
        <v>0</v>
      </c>
      <c r="BL210" s="17" t="s">
        <v>148</v>
      </c>
      <c r="BM210" s="193" t="s">
        <v>297</v>
      </c>
    </row>
    <row r="211" spans="1:47" s="2" customFormat="1" ht="12">
      <c r="A211" s="36"/>
      <c r="B211" s="37"/>
      <c r="C211" s="36"/>
      <c r="D211" s="195" t="s">
        <v>149</v>
      </c>
      <c r="E211" s="36"/>
      <c r="F211" s="196" t="s">
        <v>1203</v>
      </c>
      <c r="G211" s="36"/>
      <c r="H211" s="36"/>
      <c r="I211" s="122"/>
      <c r="J211" s="36"/>
      <c r="K211" s="36"/>
      <c r="L211" s="37"/>
      <c r="M211" s="197"/>
      <c r="N211" s="198"/>
      <c r="O211" s="75"/>
      <c r="P211" s="75"/>
      <c r="Q211" s="75"/>
      <c r="R211" s="75"/>
      <c r="S211" s="75"/>
      <c r="T211" s="7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7" t="s">
        <v>149</v>
      </c>
      <c r="AU211" s="17" t="s">
        <v>81</v>
      </c>
    </row>
    <row r="212" spans="1:65" s="2" customFormat="1" ht="14.4" customHeight="1">
      <c r="A212" s="36"/>
      <c r="B212" s="180"/>
      <c r="C212" s="218" t="s">
        <v>230</v>
      </c>
      <c r="D212" s="218" t="s">
        <v>351</v>
      </c>
      <c r="E212" s="219" t="s">
        <v>489</v>
      </c>
      <c r="F212" s="220" t="s">
        <v>490</v>
      </c>
      <c r="G212" s="221" t="s">
        <v>207</v>
      </c>
      <c r="H212" s="222">
        <v>15</v>
      </c>
      <c r="I212" s="223"/>
      <c r="J212" s="224">
        <f>ROUND(I212*H212,2)</f>
        <v>0</v>
      </c>
      <c r="K212" s="225"/>
      <c r="L212" s="226"/>
      <c r="M212" s="227" t="s">
        <v>1</v>
      </c>
      <c r="N212" s="228" t="s">
        <v>38</v>
      </c>
      <c r="O212" s="75"/>
      <c r="P212" s="191">
        <f>O212*H212</f>
        <v>0</v>
      </c>
      <c r="Q212" s="191">
        <v>0</v>
      </c>
      <c r="R212" s="191">
        <f>Q212*H212</f>
        <v>0</v>
      </c>
      <c r="S212" s="191">
        <v>0</v>
      </c>
      <c r="T212" s="192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3" t="s">
        <v>160</v>
      </c>
      <c r="AT212" s="193" t="s">
        <v>351</v>
      </c>
      <c r="AU212" s="193" t="s">
        <v>81</v>
      </c>
      <c r="AY212" s="17" t="s">
        <v>143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7" t="s">
        <v>81</v>
      </c>
      <c r="BK212" s="194">
        <f>ROUND(I212*H212,2)</f>
        <v>0</v>
      </c>
      <c r="BL212" s="17" t="s">
        <v>148</v>
      </c>
      <c r="BM212" s="193" t="s">
        <v>303</v>
      </c>
    </row>
    <row r="213" spans="1:65" s="2" customFormat="1" ht="24.15" customHeight="1">
      <c r="A213" s="36"/>
      <c r="B213" s="180"/>
      <c r="C213" s="181" t="s">
        <v>300</v>
      </c>
      <c r="D213" s="181" t="s">
        <v>144</v>
      </c>
      <c r="E213" s="182" t="s">
        <v>517</v>
      </c>
      <c r="F213" s="183" t="s">
        <v>518</v>
      </c>
      <c r="G213" s="184" t="s">
        <v>147</v>
      </c>
      <c r="H213" s="185">
        <v>902.97</v>
      </c>
      <c r="I213" s="186"/>
      <c r="J213" s="187">
        <f>ROUND(I213*H213,2)</f>
        <v>0</v>
      </c>
      <c r="K213" s="188"/>
      <c r="L213" s="37"/>
      <c r="M213" s="189" t="s">
        <v>1</v>
      </c>
      <c r="N213" s="190" t="s">
        <v>38</v>
      </c>
      <c r="O213" s="75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3" t="s">
        <v>148</v>
      </c>
      <c r="AT213" s="193" t="s">
        <v>144</v>
      </c>
      <c r="AU213" s="193" t="s">
        <v>81</v>
      </c>
      <c r="AY213" s="17" t="s">
        <v>143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7" t="s">
        <v>81</v>
      </c>
      <c r="BK213" s="194">
        <f>ROUND(I213*H213,2)</f>
        <v>0</v>
      </c>
      <c r="BL213" s="17" t="s">
        <v>148</v>
      </c>
      <c r="BM213" s="193" t="s">
        <v>439</v>
      </c>
    </row>
    <row r="214" spans="1:47" s="2" customFormat="1" ht="12">
      <c r="A214" s="36"/>
      <c r="B214" s="37"/>
      <c r="C214" s="36"/>
      <c r="D214" s="195" t="s">
        <v>149</v>
      </c>
      <c r="E214" s="36"/>
      <c r="F214" s="196" t="s">
        <v>1204</v>
      </c>
      <c r="G214" s="36"/>
      <c r="H214" s="36"/>
      <c r="I214" s="122"/>
      <c r="J214" s="36"/>
      <c r="K214" s="36"/>
      <c r="L214" s="37"/>
      <c r="M214" s="197"/>
      <c r="N214" s="198"/>
      <c r="O214" s="75"/>
      <c r="P214" s="75"/>
      <c r="Q214" s="75"/>
      <c r="R214" s="75"/>
      <c r="S214" s="75"/>
      <c r="T214" s="7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7" t="s">
        <v>149</v>
      </c>
      <c r="AU214" s="17" t="s">
        <v>81</v>
      </c>
    </row>
    <row r="215" spans="1:51" s="12" customFormat="1" ht="12">
      <c r="A215" s="12"/>
      <c r="B215" s="199"/>
      <c r="C215" s="12"/>
      <c r="D215" s="195" t="s">
        <v>161</v>
      </c>
      <c r="E215" s="200" t="s">
        <v>1</v>
      </c>
      <c r="F215" s="201" t="s">
        <v>1205</v>
      </c>
      <c r="G215" s="12"/>
      <c r="H215" s="202">
        <v>902.97</v>
      </c>
      <c r="I215" s="203"/>
      <c r="J215" s="12"/>
      <c r="K215" s="12"/>
      <c r="L215" s="199"/>
      <c r="M215" s="204"/>
      <c r="N215" s="205"/>
      <c r="O215" s="205"/>
      <c r="P215" s="205"/>
      <c r="Q215" s="205"/>
      <c r="R215" s="205"/>
      <c r="S215" s="205"/>
      <c r="T215" s="206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T215" s="200" t="s">
        <v>161</v>
      </c>
      <c r="AU215" s="200" t="s">
        <v>81</v>
      </c>
      <c r="AV215" s="12" t="s">
        <v>83</v>
      </c>
      <c r="AW215" s="12" t="s">
        <v>30</v>
      </c>
      <c r="AX215" s="12" t="s">
        <v>73</v>
      </c>
      <c r="AY215" s="200" t="s">
        <v>143</v>
      </c>
    </row>
    <row r="216" spans="1:51" s="13" customFormat="1" ht="12">
      <c r="A216" s="13"/>
      <c r="B216" s="207"/>
      <c r="C216" s="13"/>
      <c r="D216" s="195" t="s">
        <v>161</v>
      </c>
      <c r="E216" s="208" t="s">
        <v>1</v>
      </c>
      <c r="F216" s="209" t="s">
        <v>163</v>
      </c>
      <c r="G216" s="13"/>
      <c r="H216" s="210">
        <v>902.97</v>
      </c>
      <c r="I216" s="211"/>
      <c r="J216" s="13"/>
      <c r="K216" s="13"/>
      <c r="L216" s="207"/>
      <c r="M216" s="212"/>
      <c r="N216" s="213"/>
      <c r="O216" s="213"/>
      <c r="P216" s="213"/>
      <c r="Q216" s="213"/>
      <c r="R216" s="213"/>
      <c r="S216" s="213"/>
      <c r="T216" s="21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08" t="s">
        <v>161</v>
      </c>
      <c r="AU216" s="208" t="s">
        <v>81</v>
      </c>
      <c r="AV216" s="13" t="s">
        <v>148</v>
      </c>
      <c r="AW216" s="13" t="s">
        <v>30</v>
      </c>
      <c r="AX216" s="13" t="s">
        <v>81</v>
      </c>
      <c r="AY216" s="208" t="s">
        <v>143</v>
      </c>
    </row>
    <row r="217" spans="1:65" s="2" customFormat="1" ht="24.15" customHeight="1">
      <c r="A217" s="36"/>
      <c r="B217" s="180"/>
      <c r="C217" s="181" t="s">
        <v>235</v>
      </c>
      <c r="D217" s="181" t="s">
        <v>144</v>
      </c>
      <c r="E217" s="182" t="s">
        <v>1206</v>
      </c>
      <c r="F217" s="183" t="s">
        <v>1207</v>
      </c>
      <c r="G217" s="184" t="s">
        <v>147</v>
      </c>
      <c r="H217" s="185">
        <v>902.97</v>
      </c>
      <c r="I217" s="186"/>
      <c r="J217" s="187">
        <f>ROUND(I217*H217,2)</f>
        <v>0</v>
      </c>
      <c r="K217" s="188"/>
      <c r="L217" s="37"/>
      <c r="M217" s="189" t="s">
        <v>1</v>
      </c>
      <c r="N217" s="190" t="s">
        <v>38</v>
      </c>
      <c r="O217" s="75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3" t="s">
        <v>148</v>
      </c>
      <c r="AT217" s="193" t="s">
        <v>144</v>
      </c>
      <c r="AU217" s="193" t="s">
        <v>81</v>
      </c>
      <c r="AY217" s="17" t="s">
        <v>143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17" t="s">
        <v>81</v>
      </c>
      <c r="BK217" s="194">
        <f>ROUND(I217*H217,2)</f>
        <v>0</v>
      </c>
      <c r="BL217" s="17" t="s">
        <v>148</v>
      </c>
      <c r="BM217" s="193" t="s">
        <v>444</v>
      </c>
    </row>
    <row r="218" spans="1:63" s="11" customFormat="1" ht="25.9" customHeight="1">
      <c r="A218" s="11"/>
      <c r="B218" s="169"/>
      <c r="C218" s="11"/>
      <c r="D218" s="170" t="s">
        <v>72</v>
      </c>
      <c r="E218" s="171" t="s">
        <v>221</v>
      </c>
      <c r="F218" s="171" t="s">
        <v>222</v>
      </c>
      <c r="G218" s="11"/>
      <c r="H218" s="11"/>
      <c r="I218" s="172"/>
      <c r="J218" s="173">
        <f>BK218</f>
        <v>0</v>
      </c>
      <c r="K218" s="11"/>
      <c r="L218" s="169"/>
      <c r="M218" s="174"/>
      <c r="N218" s="175"/>
      <c r="O218" s="175"/>
      <c r="P218" s="176">
        <f>SUM(P219:P241)</f>
        <v>0</v>
      </c>
      <c r="Q218" s="175"/>
      <c r="R218" s="176">
        <f>SUM(R219:R241)</f>
        <v>0</v>
      </c>
      <c r="S218" s="175"/>
      <c r="T218" s="177">
        <f>SUM(T219:T241)</f>
        <v>0</v>
      </c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R218" s="170" t="s">
        <v>81</v>
      </c>
      <c r="AT218" s="178" t="s">
        <v>72</v>
      </c>
      <c r="AU218" s="178" t="s">
        <v>73</v>
      </c>
      <c r="AY218" s="170" t="s">
        <v>143</v>
      </c>
      <c r="BK218" s="179">
        <f>SUM(BK219:BK241)</f>
        <v>0</v>
      </c>
    </row>
    <row r="219" spans="1:65" s="2" customFormat="1" ht="24.15" customHeight="1">
      <c r="A219" s="36"/>
      <c r="B219" s="180"/>
      <c r="C219" s="181" t="s">
        <v>73</v>
      </c>
      <c r="D219" s="181" t="s">
        <v>144</v>
      </c>
      <c r="E219" s="182" t="s">
        <v>223</v>
      </c>
      <c r="F219" s="183" t="s">
        <v>224</v>
      </c>
      <c r="G219" s="184" t="s">
        <v>225</v>
      </c>
      <c r="H219" s="185">
        <v>151.707</v>
      </c>
      <c r="I219" s="186"/>
      <c r="J219" s="187">
        <f>ROUND(I219*H219,2)</f>
        <v>0</v>
      </c>
      <c r="K219" s="188"/>
      <c r="L219" s="37"/>
      <c r="M219" s="189" t="s">
        <v>1</v>
      </c>
      <c r="N219" s="190" t="s">
        <v>38</v>
      </c>
      <c r="O219" s="75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3" t="s">
        <v>148</v>
      </c>
      <c r="AT219" s="193" t="s">
        <v>144</v>
      </c>
      <c r="AU219" s="193" t="s">
        <v>81</v>
      </c>
      <c r="AY219" s="17" t="s">
        <v>143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7" t="s">
        <v>81</v>
      </c>
      <c r="BK219" s="194">
        <f>ROUND(I219*H219,2)</f>
        <v>0</v>
      </c>
      <c r="BL219" s="17" t="s">
        <v>148</v>
      </c>
      <c r="BM219" s="193" t="s">
        <v>449</v>
      </c>
    </row>
    <row r="220" spans="1:47" s="2" customFormat="1" ht="12">
      <c r="A220" s="36"/>
      <c r="B220" s="37"/>
      <c r="C220" s="36"/>
      <c r="D220" s="195" t="s">
        <v>149</v>
      </c>
      <c r="E220" s="36"/>
      <c r="F220" s="196" t="s">
        <v>1208</v>
      </c>
      <c r="G220" s="36"/>
      <c r="H220" s="36"/>
      <c r="I220" s="122"/>
      <c r="J220" s="36"/>
      <c r="K220" s="36"/>
      <c r="L220" s="37"/>
      <c r="M220" s="197"/>
      <c r="N220" s="198"/>
      <c r="O220" s="75"/>
      <c r="P220" s="75"/>
      <c r="Q220" s="75"/>
      <c r="R220" s="75"/>
      <c r="S220" s="75"/>
      <c r="T220" s="7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7" t="s">
        <v>149</v>
      </c>
      <c r="AU220" s="17" t="s">
        <v>81</v>
      </c>
    </row>
    <row r="221" spans="1:51" s="12" customFormat="1" ht="12">
      <c r="A221" s="12"/>
      <c r="B221" s="199"/>
      <c r="C221" s="12"/>
      <c r="D221" s="195" t="s">
        <v>161</v>
      </c>
      <c r="E221" s="200" t="s">
        <v>1</v>
      </c>
      <c r="F221" s="201" t="s">
        <v>1209</v>
      </c>
      <c r="G221" s="12"/>
      <c r="H221" s="202">
        <v>151.707</v>
      </c>
      <c r="I221" s="203"/>
      <c r="J221" s="12"/>
      <c r="K221" s="12"/>
      <c r="L221" s="199"/>
      <c r="M221" s="204"/>
      <c r="N221" s="205"/>
      <c r="O221" s="205"/>
      <c r="P221" s="205"/>
      <c r="Q221" s="205"/>
      <c r="R221" s="205"/>
      <c r="S221" s="205"/>
      <c r="T221" s="206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00" t="s">
        <v>161</v>
      </c>
      <c r="AU221" s="200" t="s">
        <v>81</v>
      </c>
      <c r="AV221" s="12" t="s">
        <v>83</v>
      </c>
      <c r="AW221" s="12" t="s">
        <v>30</v>
      </c>
      <c r="AX221" s="12" t="s">
        <v>73</v>
      </c>
      <c r="AY221" s="200" t="s">
        <v>143</v>
      </c>
    </row>
    <row r="222" spans="1:51" s="13" customFormat="1" ht="12">
      <c r="A222" s="13"/>
      <c r="B222" s="207"/>
      <c r="C222" s="13"/>
      <c r="D222" s="195" t="s">
        <v>161</v>
      </c>
      <c r="E222" s="208" t="s">
        <v>1</v>
      </c>
      <c r="F222" s="209" t="s">
        <v>163</v>
      </c>
      <c r="G222" s="13"/>
      <c r="H222" s="210">
        <v>151.707</v>
      </c>
      <c r="I222" s="211"/>
      <c r="J222" s="13"/>
      <c r="K222" s="13"/>
      <c r="L222" s="207"/>
      <c r="M222" s="212"/>
      <c r="N222" s="213"/>
      <c r="O222" s="213"/>
      <c r="P222" s="213"/>
      <c r="Q222" s="213"/>
      <c r="R222" s="213"/>
      <c r="S222" s="213"/>
      <c r="T222" s="21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08" t="s">
        <v>161</v>
      </c>
      <c r="AU222" s="208" t="s">
        <v>81</v>
      </c>
      <c r="AV222" s="13" t="s">
        <v>148</v>
      </c>
      <c r="AW222" s="13" t="s">
        <v>30</v>
      </c>
      <c r="AX222" s="13" t="s">
        <v>81</v>
      </c>
      <c r="AY222" s="208" t="s">
        <v>143</v>
      </c>
    </row>
    <row r="223" spans="1:65" s="2" customFormat="1" ht="24.15" customHeight="1">
      <c r="A223" s="36"/>
      <c r="B223" s="180"/>
      <c r="C223" s="181" t="s">
        <v>446</v>
      </c>
      <c r="D223" s="181" t="s">
        <v>144</v>
      </c>
      <c r="E223" s="182" t="s">
        <v>229</v>
      </c>
      <c r="F223" s="183" t="s">
        <v>224</v>
      </c>
      <c r="G223" s="184" t="s">
        <v>225</v>
      </c>
      <c r="H223" s="185">
        <v>0.451</v>
      </c>
      <c r="I223" s="186"/>
      <c r="J223" s="187">
        <f>ROUND(I223*H223,2)</f>
        <v>0</v>
      </c>
      <c r="K223" s="188"/>
      <c r="L223" s="37"/>
      <c r="M223" s="189" t="s">
        <v>1</v>
      </c>
      <c r="N223" s="190" t="s">
        <v>38</v>
      </c>
      <c r="O223" s="75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3" t="s">
        <v>148</v>
      </c>
      <c r="AT223" s="193" t="s">
        <v>144</v>
      </c>
      <c r="AU223" s="193" t="s">
        <v>81</v>
      </c>
      <c r="AY223" s="17" t="s">
        <v>143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7" t="s">
        <v>81</v>
      </c>
      <c r="BK223" s="194">
        <f>ROUND(I223*H223,2)</f>
        <v>0</v>
      </c>
      <c r="BL223" s="17" t="s">
        <v>148</v>
      </c>
      <c r="BM223" s="193" t="s">
        <v>452</v>
      </c>
    </row>
    <row r="224" spans="1:47" s="2" customFormat="1" ht="12">
      <c r="A224" s="36"/>
      <c r="B224" s="37"/>
      <c r="C224" s="36"/>
      <c r="D224" s="195" t="s">
        <v>149</v>
      </c>
      <c r="E224" s="36"/>
      <c r="F224" s="196" t="s">
        <v>1210</v>
      </c>
      <c r="G224" s="36"/>
      <c r="H224" s="36"/>
      <c r="I224" s="122"/>
      <c r="J224" s="36"/>
      <c r="K224" s="36"/>
      <c r="L224" s="37"/>
      <c r="M224" s="197"/>
      <c r="N224" s="198"/>
      <c r="O224" s="75"/>
      <c r="P224" s="75"/>
      <c r="Q224" s="75"/>
      <c r="R224" s="75"/>
      <c r="S224" s="75"/>
      <c r="T224" s="7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7" t="s">
        <v>149</v>
      </c>
      <c r="AU224" s="17" t="s">
        <v>81</v>
      </c>
    </row>
    <row r="225" spans="1:51" s="12" customFormat="1" ht="12">
      <c r="A225" s="12"/>
      <c r="B225" s="199"/>
      <c r="C225" s="12"/>
      <c r="D225" s="195" t="s">
        <v>161</v>
      </c>
      <c r="E225" s="200" t="s">
        <v>1</v>
      </c>
      <c r="F225" s="201" t="s">
        <v>1211</v>
      </c>
      <c r="G225" s="12"/>
      <c r="H225" s="202">
        <v>0.451</v>
      </c>
      <c r="I225" s="203"/>
      <c r="J225" s="12"/>
      <c r="K225" s="12"/>
      <c r="L225" s="199"/>
      <c r="M225" s="204"/>
      <c r="N225" s="205"/>
      <c r="O225" s="205"/>
      <c r="P225" s="205"/>
      <c r="Q225" s="205"/>
      <c r="R225" s="205"/>
      <c r="S225" s="205"/>
      <c r="T225" s="206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T225" s="200" t="s">
        <v>161</v>
      </c>
      <c r="AU225" s="200" t="s">
        <v>81</v>
      </c>
      <c r="AV225" s="12" t="s">
        <v>83</v>
      </c>
      <c r="AW225" s="12" t="s">
        <v>30</v>
      </c>
      <c r="AX225" s="12" t="s">
        <v>73</v>
      </c>
      <c r="AY225" s="200" t="s">
        <v>143</v>
      </c>
    </row>
    <row r="226" spans="1:51" s="13" customFormat="1" ht="12">
      <c r="A226" s="13"/>
      <c r="B226" s="207"/>
      <c r="C226" s="13"/>
      <c r="D226" s="195" t="s">
        <v>161</v>
      </c>
      <c r="E226" s="208" t="s">
        <v>1</v>
      </c>
      <c r="F226" s="209" t="s">
        <v>163</v>
      </c>
      <c r="G226" s="13"/>
      <c r="H226" s="210">
        <v>0.451</v>
      </c>
      <c r="I226" s="211"/>
      <c r="J226" s="13"/>
      <c r="K226" s="13"/>
      <c r="L226" s="207"/>
      <c r="M226" s="212"/>
      <c r="N226" s="213"/>
      <c r="O226" s="213"/>
      <c r="P226" s="213"/>
      <c r="Q226" s="213"/>
      <c r="R226" s="213"/>
      <c r="S226" s="213"/>
      <c r="T226" s="21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08" t="s">
        <v>161</v>
      </c>
      <c r="AU226" s="208" t="s">
        <v>81</v>
      </c>
      <c r="AV226" s="13" t="s">
        <v>148</v>
      </c>
      <c r="AW226" s="13" t="s">
        <v>30</v>
      </c>
      <c r="AX226" s="13" t="s">
        <v>81</v>
      </c>
      <c r="AY226" s="208" t="s">
        <v>143</v>
      </c>
    </row>
    <row r="227" spans="1:65" s="2" customFormat="1" ht="24.15" customHeight="1">
      <c r="A227" s="36"/>
      <c r="B227" s="180"/>
      <c r="C227" s="181" t="s">
        <v>239</v>
      </c>
      <c r="D227" s="181" t="s">
        <v>144</v>
      </c>
      <c r="E227" s="182" t="s">
        <v>251</v>
      </c>
      <c r="F227" s="183" t="s">
        <v>252</v>
      </c>
      <c r="G227" s="184" t="s">
        <v>225</v>
      </c>
      <c r="H227" s="185">
        <v>2878.1</v>
      </c>
      <c r="I227" s="186"/>
      <c r="J227" s="187">
        <f>ROUND(I227*H227,2)</f>
        <v>0</v>
      </c>
      <c r="K227" s="188"/>
      <c r="L227" s="37"/>
      <c r="M227" s="189" t="s">
        <v>1</v>
      </c>
      <c r="N227" s="190" t="s">
        <v>38</v>
      </c>
      <c r="O227" s="75"/>
      <c r="P227" s="191">
        <f>O227*H227</f>
        <v>0</v>
      </c>
      <c r="Q227" s="191">
        <v>0</v>
      </c>
      <c r="R227" s="191">
        <f>Q227*H227</f>
        <v>0</v>
      </c>
      <c r="S227" s="191">
        <v>0</v>
      </c>
      <c r="T227" s="19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3" t="s">
        <v>148</v>
      </c>
      <c r="AT227" s="193" t="s">
        <v>144</v>
      </c>
      <c r="AU227" s="193" t="s">
        <v>81</v>
      </c>
      <c r="AY227" s="17" t="s">
        <v>143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17" t="s">
        <v>81</v>
      </c>
      <c r="BK227" s="194">
        <f>ROUND(I227*H227,2)</f>
        <v>0</v>
      </c>
      <c r="BL227" s="17" t="s">
        <v>148</v>
      </c>
      <c r="BM227" s="193" t="s">
        <v>457</v>
      </c>
    </row>
    <row r="228" spans="1:47" s="2" customFormat="1" ht="12">
      <c r="A228" s="36"/>
      <c r="B228" s="37"/>
      <c r="C228" s="36"/>
      <c r="D228" s="195" t="s">
        <v>149</v>
      </c>
      <c r="E228" s="36"/>
      <c r="F228" s="196" t="s">
        <v>1212</v>
      </c>
      <c r="G228" s="36"/>
      <c r="H228" s="36"/>
      <c r="I228" s="122"/>
      <c r="J228" s="36"/>
      <c r="K228" s="36"/>
      <c r="L228" s="37"/>
      <c r="M228" s="197"/>
      <c r="N228" s="198"/>
      <c r="O228" s="75"/>
      <c r="P228" s="75"/>
      <c r="Q228" s="75"/>
      <c r="R228" s="75"/>
      <c r="S228" s="75"/>
      <c r="T228" s="7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7" t="s">
        <v>149</v>
      </c>
      <c r="AU228" s="17" t="s">
        <v>81</v>
      </c>
    </row>
    <row r="229" spans="1:51" s="12" customFormat="1" ht="12">
      <c r="A229" s="12"/>
      <c r="B229" s="199"/>
      <c r="C229" s="12"/>
      <c r="D229" s="195" t="s">
        <v>161</v>
      </c>
      <c r="E229" s="200" t="s">
        <v>1</v>
      </c>
      <c r="F229" s="201" t="s">
        <v>1213</v>
      </c>
      <c r="G229" s="12"/>
      <c r="H229" s="202">
        <v>2878.1</v>
      </c>
      <c r="I229" s="203"/>
      <c r="J229" s="12"/>
      <c r="K229" s="12"/>
      <c r="L229" s="199"/>
      <c r="M229" s="204"/>
      <c r="N229" s="205"/>
      <c r="O229" s="205"/>
      <c r="P229" s="205"/>
      <c r="Q229" s="205"/>
      <c r="R229" s="205"/>
      <c r="S229" s="205"/>
      <c r="T229" s="206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00" t="s">
        <v>161</v>
      </c>
      <c r="AU229" s="200" t="s">
        <v>81</v>
      </c>
      <c r="AV229" s="12" t="s">
        <v>83</v>
      </c>
      <c r="AW229" s="12" t="s">
        <v>30</v>
      </c>
      <c r="AX229" s="12" t="s">
        <v>73</v>
      </c>
      <c r="AY229" s="200" t="s">
        <v>143</v>
      </c>
    </row>
    <row r="230" spans="1:51" s="13" customFormat="1" ht="12">
      <c r="A230" s="13"/>
      <c r="B230" s="207"/>
      <c r="C230" s="13"/>
      <c r="D230" s="195" t="s">
        <v>161</v>
      </c>
      <c r="E230" s="208" t="s">
        <v>1</v>
      </c>
      <c r="F230" s="209" t="s">
        <v>163</v>
      </c>
      <c r="G230" s="13"/>
      <c r="H230" s="210">
        <v>2878.1</v>
      </c>
      <c r="I230" s="211"/>
      <c r="J230" s="13"/>
      <c r="K230" s="13"/>
      <c r="L230" s="207"/>
      <c r="M230" s="212"/>
      <c r="N230" s="213"/>
      <c r="O230" s="213"/>
      <c r="P230" s="213"/>
      <c r="Q230" s="213"/>
      <c r="R230" s="213"/>
      <c r="S230" s="213"/>
      <c r="T230" s="21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08" t="s">
        <v>161</v>
      </c>
      <c r="AU230" s="208" t="s">
        <v>81</v>
      </c>
      <c r="AV230" s="13" t="s">
        <v>148</v>
      </c>
      <c r="AW230" s="13" t="s">
        <v>30</v>
      </c>
      <c r="AX230" s="13" t="s">
        <v>81</v>
      </c>
      <c r="AY230" s="208" t="s">
        <v>143</v>
      </c>
    </row>
    <row r="231" spans="1:65" s="2" customFormat="1" ht="24.15" customHeight="1">
      <c r="A231" s="36"/>
      <c r="B231" s="180"/>
      <c r="C231" s="181" t="s">
        <v>454</v>
      </c>
      <c r="D231" s="181" t="s">
        <v>144</v>
      </c>
      <c r="E231" s="182" t="s">
        <v>251</v>
      </c>
      <c r="F231" s="183" t="s">
        <v>252</v>
      </c>
      <c r="G231" s="184" t="s">
        <v>225</v>
      </c>
      <c r="H231" s="185">
        <v>9.02</v>
      </c>
      <c r="I231" s="186"/>
      <c r="J231" s="187">
        <f>ROUND(I231*H231,2)</f>
        <v>0</v>
      </c>
      <c r="K231" s="188"/>
      <c r="L231" s="37"/>
      <c r="M231" s="189" t="s">
        <v>1</v>
      </c>
      <c r="N231" s="190" t="s">
        <v>38</v>
      </c>
      <c r="O231" s="75"/>
      <c r="P231" s="191">
        <f>O231*H231</f>
        <v>0</v>
      </c>
      <c r="Q231" s="191">
        <v>0</v>
      </c>
      <c r="R231" s="191">
        <f>Q231*H231</f>
        <v>0</v>
      </c>
      <c r="S231" s="191">
        <v>0</v>
      </c>
      <c r="T231" s="19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3" t="s">
        <v>148</v>
      </c>
      <c r="AT231" s="193" t="s">
        <v>144</v>
      </c>
      <c r="AU231" s="193" t="s">
        <v>81</v>
      </c>
      <c r="AY231" s="17" t="s">
        <v>143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7" t="s">
        <v>81</v>
      </c>
      <c r="BK231" s="194">
        <f>ROUND(I231*H231,2)</f>
        <v>0</v>
      </c>
      <c r="BL231" s="17" t="s">
        <v>148</v>
      </c>
      <c r="BM231" s="193" t="s">
        <v>460</v>
      </c>
    </row>
    <row r="232" spans="1:47" s="2" customFormat="1" ht="12">
      <c r="A232" s="36"/>
      <c r="B232" s="37"/>
      <c r="C232" s="36"/>
      <c r="D232" s="195" t="s">
        <v>149</v>
      </c>
      <c r="E232" s="36"/>
      <c r="F232" s="196" t="s">
        <v>1210</v>
      </c>
      <c r="G232" s="36"/>
      <c r="H232" s="36"/>
      <c r="I232" s="122"/>
      <c r="J232" s="36"/>
      <c r="K232" s="36"/>
      <c r="L232" s="37"/>
      <c r="M232" s="197"/>
      <c r="N232" s="198"/>
      <c r="O232" s="75"/>
      <c r="P232" s="75"/>
      <c r="Q232" s="75"/>
      <c r="R232" s="75"/>
      <c r="S232" s="75"/>
      <c r="T232" s="7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7" t="s">
        <v>149</v>
      </c>
      <c r="AU232" s="17" t="s">
        <v>81</v>
      </c>
    </row>
    <row r="233" spans="1:51" s="12" customFormat="1" ht="12">
      <c r="A233" s="12"/>
      <c r="B233" s="199"/>
      <c r="C233" s="12"/>
      <c r="D233" s="195" t="s">
        <v>161</v>
      </c>
      <c r="E233" s="200" t="s">
        <v>1</v>
      </c>
      <c r="F233" s="201" t="s">
        <v>1214</v>
      </c>
      <c r="G233" s="12"/>
      <c r="H233" s="202">
        <v>9.02</v>
      </c>
      <c r="I233" s="203"/>
      <c r="J233" s="12"/>
      <c r="K233" s="12"/>
      <c r="L233" s="199"/>
      <c r="M233" s="204"/>
      <c r="N233" s="205"/>
      <c r="O233" s="205"/>
      <c r="P233" s="205"/>
      <c r="Q233" s="205"/>
      <c r="R233" s="205"/>
      <c r="S233" s="205"/>
      <c r="T233" s="206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00" t="s">
        <v>161</v>
      </c>
      <c r="AU233" s="200" t="s">
        <v>81</v>
      </c>
      <c r="AV233" s="12" t="s">
        <v>83</v>
      </c>
      <c r="AW233" s="12" t="s">
        <v>30</v>
      </c>
      <c r="AX233" s="12" t="s">
        <v>73</v>
      </c>
      <c r="AY233" s="200" t="s">
        <v>143</v>
      </c>
    </row>
    <row r="234" spans="1:51" s="13" customFormat="1" ht="12">
      <c r="A234" s="13"/>
      <c r="B234" s="207"/>
      <c r="C234" s="13"/>
      <c r="D234" s="195" t="s">
        <v>161</v>
      </c>
      <c r="E234" s="208" t="s">
        <v>1</v>
      </c>
      <c r="F234" s="209" t="s">
        <v>163</v>
      </c>
      <c r="G234" s="13"/>
      <c r="H234" s="210">
        <v>9.02</v>
      </c>
      <c r="I234" s="211"/>
      <c r="J234" s="13"/>
      <c r="K234" s="13"/>
      <c r="L234" s="207"/>
      <c r="M234" s="212"/>
      <c r="N234" s="213"/>
      <c r="O234" s="213"/>
      <c r="P234" s="213"/>
      <c r="Q234" s="213"/>
      <c r="R234" s="213"/>
      <c r="S234" s="213"/>
      <c r="T234" s="21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08" t="s">
        <v>161</v>
      </c>
      <c r="AU234" s="208" t="s">
        <v>81</v>
      </c>
      <c r="AV234" s="13" t="s">
        <v>148</v>
      </c>
      <c r="AW234" s="13" t="s">
        <v>30</v>
      </c>
      <c r="AX234" s="13" t="s">
        <v>81</v>
      </c>
      <c r="AY234" s="208" t="s">
        <v>143</v>
      </c>
    </row>
    <row r="235" spans="1:65" s="2" customFormat="1" ht="24.15" customHeight="1">
      <c r="A235" s="36"/>
      <c r="B235" s="180"/>
      <c r="C235" s="181" t="s">
        <v>244</v>
      </c>
      <c r="D235" s="181" t="s">
        <v>144</v>
      </c>
      <c r="E235" s="182" t="s">
        <v>1215</v>
      </c>
      <c r="F235" s="183" t="s">
        <v>1216</v>
      </c>
      <c r="G235" s="184" t="s">
        <v>225</v>
      </c>
      <c r="H235" s="185">
        <v>0.451</v>
      </c>
      <c r="I235" s="186"/>
      <c r="J235" s="187">
        <f>ROUND(I235*H235,2)</f>
        <v>0</v>
      </c>
      <c r="K235" s="188"/>
      <c r="L235" s="37"/>
      <c r="M235" s="189" t="s">
        <v>1</v>
      </c>
      <c r="N235" s="190" t="s">
        <v>38</v>
      </c>
      <c r="O235" s="75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3" t="s">
        <v>148</v>
      </c>
      <c r="AT235" s="193" t="s">
        <v>144</v>
      </c>
      <c r="AU235" s="193" t="s">
        <v>81</v>
      </c>
      <c r="AY235" s="17" t="s">
        <v>143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17" t="s">
        <v>81</v>
      </c>
      <c r="BK235" s="194">
        <f>ROUND(I235*H235,2)</f>
        <v>0</v>
      </c>
      <c r="BL235" s="17" t="s">
        <v>148</v>
      </c>
      <c r="BM235" s="193" t="s">
        <v>464</v>
      </c>
    </row>
    <row r="236" spans="1:51" s="12" customFormat="1" ht="12">
      <c r="A236" s="12"/>
      <c r="B236" s="199"/>
      <c r="C236" s="12"/>
      <c r="D236" s="195" t="s">
        <v>161</v>
      </c>
      <c r="E236" s="200" t="s">
        <v>1</v>
      </c>
      <c r="F236" s="201" t="s">
        <v>1211</v>
      </c>
      <c r="G236" s="12"/>
      <c r="H236" s="202">
        <v>0.451</v>
      </c>
      <c r="I236" s="203"/>
      <c r="J236" s="12"/>
      <c r="K236" s="12"/>
      <c r="L236" s="199"/>
      <c r="M236" s="204"/>
      <c r="N236" s="205"/>
      <c r="O236" s="205"/>
      <c r="P236" s="205"/>
      <c r="Q236" s="205"/>
      <c r="R236" s="205"/>
      <c r="S236" s="205"/>
      <c r="T236" s="206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T236" s="200" t="s">
        <v>161</v>
      </c>
      <c r="AU236" s="200" t="s">
        <v>81</v>
      </c>
      <c r="AV236" s="12" t="s">
        <v>83</v>
      </c>
      <c r="AW236" s="12" t="s">
        <v>30</v>
      </c>
      <c r="AX236" s="12" t="s">
        <v>73</v>
      </c>
      <c r="AY236" s="200" t="s">
        <v>143</v>
      </c>
    </row>
    <row r="237" spans="1:51" s="13" customFormat="1" ht="12">
      <c r="A237" s="13"/>
      <c r="B237" s="207"/>
      <c r="C237" s="13"/>
      <c r="D237" s="195" t="s">
        <v>161</v>
      </c>
      <c r="E237" s="208" t="s">
        <v>1</v>
      </c>
      <c r="F237" s="209" t="s">
        <v>163</v>
      </c>
      <c r="G237" s="13"/>
      <c r="H237" s="210">
        <v>0.451</v>
      </c>
      <c r="I237" s="211"/>
      <c r="J237" s="13"/>
      <c r="K237" s="13"/>
      <c r="L237" s="207"/>
      <c r="M237" s="212"/>
      <c r="N237" s="213"/>
      <c r="O237" s="213"/>
      <c r="P237" s="213"/>
      <c r="Q237" s="213"/>
      <c r="R237" s="213"/>
      <c r="S237" s="213"/>
      <c r="T237" s="21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08" t="s">
        <v>161</v>
      </c>
      <c r="AU237" s="208" t="s">
        <v>81</v>
      </c>
      <c r="AV237" s="13" t="s">
        <v>148</v>
      </c>
      <c r="AW237" s="13" t="s">
        <v>30</v>
      </c>
      <c r="AX237" s="13" t="s">
        <v>81</v>
      </c>
      <c r="AY237" s="208" t="s">
        <v>143</v>
      </c>
    </row>
    <row r="238" spans="1:65" s="2" customFormat="1" ht="24.15" customHeight="1">
      <c r="A238" s="36"/>
      <c r="B238" s="180"/>
      <c r="C238" s="181" t="s">
        <v>461</v>
      </c>
      <c r="D238" s="181" t="s">
        <v>144</v>
      </c>
      <c r="E238" s="182" t="s">
        <v>1217</v>
      </c>
      <c r="F238" s="183" t="s">
        <v>1218</v>
      </c>
      <c r="G238" s="184" t="s">
        <v>225</v>
      </c>
      <c r="H238" s="185">
        <v>126.4</v>
      </c>
      <c r="I238" s="186"/>
      <c r="J238" s="187">
        <f>ROUND(I238*H238,2)</f>
        <v>0</v>
      </c>
      <c r="K238" s="188"/>
      <c r="L238" s="37"/>
      <c r="M238" s="189" t="s">
        <v>1</v>
      </c>
      <c r="N238" s="190" t="s">
        <v>38</v>
      </c>
      <c r="O238" s="75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3" t="s">
        <v>148</v>
      </c>
      <c r="AT238" s="193" t="s">
        <v>144</v>
      </c>
      <c r="AU238" s="193" t="s">
        <v>81</v>
      </c>
      <c r="AY238" s="17" t="s">
        <v>143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7" t="s">
        <v>81</v>
      </c>
      <c r="BK238" s="194">
        <f>ROUND(I238*H238,2)</f>
        <v>0</v>
      </c>
      <c r="BL238" s="17" t="s">
        <v>148</v>
      </c>
      <c r="BM238" s="193" t="s">
        <v>467</v>
      </c>
    </row>
    <row r="239" spans="1:51" s="12" customFormat="1" ht="12">
      <c r="A239" s="12"/>
      <c r="B239" s="199"/>
      <c r="C239" s="12"/>
      <c r="D239" s="195" t="s">
        <v>161</v>
      </c>
      <c r="E239" s="200" t="s">
        <v>1</v>
      </c>
      <c r="F239" s="201" t="s">
        <v>1219</v>
      </c>
      <c r="G239" s="12"/>
      <c r="H239" s="202">
        <v>126.4</v>
      </c>
      <c r="I239" s="203"/>
      <c r="J239" s="12"/>
      <c r="K239" s="12"/>
      <c r="L239" s="199"/>
      <c r="M239" s="204"/>
      <c r="N239" s="205"/>
      <c r="O239" s="205"/>
      <c r="P239" s="205"/>
      <c r="Q239" s="205"/>
      <c r="R239" s="205"/>
      <c r="S239" s="205"/>
      <c r="T239" s="206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200" t="s">
        <v>161</v>
      </c>
      <c r="AU239" s="200" t="s">
        <v>81</v>
      </c>
      <c r="AV239" s="12" t="s">
        <v>83</v>
      </c>
      <c r="AW239" s="12" t="s">
        <v>30</v>
      </c>
      <c r="AX239" s="12" t="s">
        <v>73</v>
      </c>
      <c r="AY239" s="200" t="s">
        <v>143</v>
      </c>
    </row>
    <row r="240" spans="1:51" s="13" customFormat="1" ht="12">
      <c r="A240" s="13"/>
      <c r="B240" s="207"/>
      <c r="C240" s="13"/>
      <c r="D240" s="195" t="s">
        <v>161</v>
      </c>
      <c r="E240" s="208" t="s">
        <v>1</v>
      </c>
      <c r="F240" s="209" t="s">
        <v>163</v>
      </c>
      <c r="G240" s="13"/>
      <c r="H240" s="210">
        <v>126.4</v>
      </c>
      <c r="I240" s="211"/>
      <c r="J240" s="13"/>
      <c r="K240" s="13"/>
      <c r="L240" s="207"/>
      <c r="M240" s="212"/>
      <c r="N240" s="213"/>
      <c r="O240" s="213"/>
      <c r="P240" s="213"/>
      <c r="Q240" s="213"/>
      <c r="R240" s="213"/>
      <c r="S240" s="213"/>
      <c r="T240" s="21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08" t="s">
        <v>161</v>
      </c>
      <c r="AU240" s="208" t="s">
        <v>81</v>
      </c>
      <c r="AV240" s="13" t="s">
        <v>148</v>
      </c>
      <c r="AW240" s="13" t="s">
        <v>30</v>
      </c>
      <c r="AX240" s="13" t="s">
        <v>81</v>
      </c>
      <c r="AY240" s="208" t="s">
        <v>143</v>
      </c>
    </row>
    <row r="241" spans="1:65" s="2" customFormat="1" ht="24.15" customHeight="1">
      <c r="A241" s="36"/>
      <c r="B241" s="180"/>
      <c r="C241" s="181" t="s">
        <v>248</v>
      </c>
      <c r="D241" s="181" t="s">
        <v>144</v>
      </c>
      <c r="E241" s="182" t="s">
        <v>535</v>
      </c>
      <c r="F241" s="183" t="s">
        <v>536</v>
      </c>
      <c r="G241" s="184" t="s">
        <v>225</v>
      </c>
      <c r="H241" s="185">
        <v>205.9</v>
      </c>
      <c r="I241" s="186"/>
      <c r="J241" s="187">
        <f>ROUND(I241*H241,2)</f>
        <v>0</v>
      </c>
      <c r="K241" s="188"/>
      <c r="L241" s="37"/>
      <c r="M241" s="229" t="s">
        <v>1</v>
      </c>
      <c r="N241" s="230" t="s">
        <v>38</v>
      </c>
      <c r="O241" s="231"/>
      <c r="P241" s="232">
        <f>O241*H241</f>
        <v>0</v>
      </c>
      <c r="Q241" s="232">
        <v>0</v>
      </c>
      <c r="R241" s="232">
        <f>Q241*H241</f>
        <v>0</v>
      </c>
      <c r="S241" s="232">
        <v>0</v>
      </c>
      <c r="T241" s="233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3" t="s">
        <v>148</v>
      </c>
      <c r="AT241" s="193" t="s">
        <v>144</v>
      </c>
      <c r="AU241" s="193" t="s">
        <v>81</v>
      </c>
      <c r="AY241" s="17" t="s">
        <v>143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17" t="s">
        <v>81</v>
      </c>
      <c r="BK241" s="194">
        <f>ROUND(I241*H241,2)</f>
        <v>0</v>
      </c>
      <c r="BL241" s="17" t="s">
        <v>148</v>
      </c>
      <c r="BM241" s="193" t="s">
        <v>471</v>
      </c>
    </row>
    <row r="242" spans="1:31" s="2" customFormat="1" ht="6.95" customHeight="1">
      <c r="A242" s="36"/>
      <c r="B242" s="58"/>
      <c r="C242" s="59"/>
      <c r="D242" s="59"/>
      <c r="E242" s="59"/>
      <c r="F242" s="59"/>
      <c r="G242" s="59"/>
      <c r="H242" s="59"/>
      <c r="I242" s="146"/>
      <c r="J242" s="59"/>
      <c r="K242" s="59"/>
      <c r="L242" s="37"/>
      <c r="M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</row>
  </sheetData>
  <autoFilter ref="C121:K24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11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117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Most ev. č. 201-025 u Podšibenského mlýna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118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1220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4. 2. 2020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33</v>
      </c>
      <c r="E30" s="36"/>
      <c r="F30" s="36"/>
      <c r="G30" s="36"/>
      <c r="H30" s="36"/>
      <c r="I30" s="122"/>
      <c r="J30" s="94">
        <f>ROUND(J119,2)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130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37</v>
      </c>
      <c r="E33" s="30" t="s">
        <v>38</v>
      </c>
      <c r="F33" s="132">
        <f>ROUND((SUM(BE119:BE146)),2)</f>
        <v>0</v>
      </c>
      <c r="G33" s="36"/>
      <c r="H33" s="36"/>
      <c r="I33" s="133">
        <v>0.21</v>
      </c>
      <c r="J33" s="132">
        <f>ROUND(((SUM(BE119:BE146))*I33),2)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32">
        <f>ROUND((SUM(BF119:BF146)),2)</f>
        <v>0</v>
      </c>
      <c r="G34" s="36"/>
      <c r="H34" s="36"/>
      <c r="I34" s="133">
        <v>0.15</v>
      </c>
      <c r="J34" s="132">
        <f>ROUND(((SUM(BF119:BF146))*I34),2)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32">
        <f>ROUND((SUM(BG119:BG146)),2)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32">
        <f>ROUND((SUM(BH119:BH146)),2)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32">
        <f>ROUND((SUM(BI119:BI146)),2)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43</v>
      </c>
      <c r="E39" s="79"/>
      <c r="F39" s="79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42" t="s">
        <v>49</v>
      </c>
      <c r="G61" s="56" t="s">
        <v>48</v>
      </c>
      <c r="H61" s="39"/>
      <c r="I61" s="143"/>
      <c r="J61" s="14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42" t="s">
        <v>49</v>
      </c>
      <c r="G76" s="56" t="s">
        <v>48</v>
      </c>
      <c r="H76" s="39"/>
      <c r="I76" s="143"/>
      <c r="J76" s="14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120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121" t="str">
        <f>E7</f>
        <v>Most ev. č. 201-025 u Podšibenského mlýna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118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6"/>
      <c r="D87" s="36"/>
      <c r="E87" s="65" t="str">
        <f>E9</f>
        <v>000 - Průvodní činnosti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4. 2. 2020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48" t="s">
        <v>121</v>
      </c>
      <c r="D94" s="134"/>
      <c r="E94" s="134"/>
      <c r="F94" s="134"/>
      <c r="G94" s="134"/>
      <c r="H94" s="134"/>
      <c r="I94" s="149"/>
      <c r="J94" s="150" t="s">
        <v>122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51" t="s">
        <v>123</v>
      </c>
      <c r="D96" s="36"/>
      <c r="E96" s="36"/>
      <c r="F96" s="36"/>
      <c r="G96" s="36"/>
      <c r="H96" s="36"/>
      <c r="I96" s="122"/>
      <c r="J96" s="94">
        <f>J119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124</v>
      </c>
    </row>
    <row r="97" spans="1:31" s="9" customFormat="1" ht="24.95" customHeight="1" hidden="1">
      <c r="A97" s="9"/>
      <c r="B97" s="152"/>
      <c r="C97" s="9"/>
      <c r="D97" s="153" t="s">
        <v>1221</v>
      </c>
      <c r="E97" s="154"/>
      <c r="F97" s="154"/>
      <c r="G97" s="154"/>
      <c r="H97" s="154"/>
      <c r="I97" s="155"/>
      <c r="J97" s="156">
        <f>J120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4" customFormat="1" ht="19.9" customHeight="1" hidden="1">
      <c r="A98" s="14"/>
      <c r="B98" s="237"/>
      <c r="C98" s="14"/>
      <c r="D98" s="238" t="s">
        <v>1222</v>
      </c>
      <c r="E98" s="239"/>
      <c r="F98" s="239"/>
      <c r="G98" s="239"/>
      <c r="H98" s="239"/>
      <c r="I98" s="240"/>
      <c r="J98" s="241">
        <f>J121</f>
        <v>0</v>
      </c>
      <c r="K98" s="14"/>
      <c r="L98" s="237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s="14" customFormat="1" ht="19.9" customHeight="1" hidden="1">
      <c r="A99" s="14"/>
      <c r="B99" s="237"/>
      <c r="C99" s="14"/>
      <c r="D99" s="238" t="s">
        <v>1223</v>
      </c>
      <c r="E99" s="239"/>
      <c r="F99" s="239"/>
      <c r="G99" s="239"/>
      <c r="H99" s="239"/>
      <c r="I99" s="240"/>
      <c r="J99" s="241">
        <f>J140</f>
        <v>0</v>
      </c>
      <c r="K99" s="14"/>
      <c r="L99" s="237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s="2" customFormat="1" ht="21.8" customHeight="1" hidden="1">
      <c r="A100" s="36"/>
      <c r="B100" s="37"/>
      <c r="C100" s="36"/>
      <c r="D100" s="36"/>
      <c r="E100" s="36"/>
      <c r="F100" s="36"/>
      <c r="G100" s="36"/>
      <c r="H100" s="36"/>
      <c r="I100" s="122"/>
      <c r="J100" s="36"/>
      <c r="K100" s="36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 hidden="1">
      <c r="A101" s="36"/>
      <c r="B101" s="58"/>
      <c r="C101" s="59"/>
      <c r="D101" s="59"/>
      <c r="E101" s="59"/>
      <c r="F101" s="59"/>
      <c r="G101" s="59"/>
      <c r="H101" s="59"/>
      <c r="I101" s="146"/>
      <c r="J101" s="59"/>
      <c r="K101" s="59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ht="12" hidden="1"/>
    <row r="103" ht="12" hidden="1"/>
    <row r="104" ht="12" hidden="1"/>
    <row r="105" spans="1:31" s="2" customFormat="1" ht="6.95" customHeight="1">
      <c r="A105" s="36"/>
      <c r="B105" s="60"/>
      <c r="C105" s="61"/>
      <c r="D105" s="61"/>
      <c r="E105" s="61"/>
      <c r="F105" s="61"/>
      <c r="G105" s="61"/>
      <c r="H105" s="61"/>
      <c r="I105" s="147"/>
      <c r="J105" s="61"/>
      <c r="K105" s="61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4.95" customHeight="1">
      <c r="A106" s="36"/>
      <c r="B106" s="37"/>
      <c r="C106" s="21" t="s">
        <v>129</v>
      </c>
      <c r="D106" s="36"/>
      <c r="E106" s="36"/>
      <c r="F106" s="36"/>
      <c r="G106" s="36"/>
      <c r="H106" s="36"/>
      <c r="I106" s="122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37"/>
      <c r="C107" s="36"/>
      <c r="D107" s="36"/>
      <c r="E107" s="36"/>
      <c r="F107" s="36"/>
      <c r="G107" s="36"/>
      <c r="H107" s="36"/>
      <c r="I107" s="122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16</v>
      </c>
      <c r="D108" s="36"/>
      <c r="E108" s="36"/>
      <c r="F108" s="36"/>
      <c r="G108" s="36"/>
      <c r="H108" s="36"/>
      <c r="I108" s="122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6"/>
      <c r="D109" s="36"/>
      <c r="E109" s="121" t="str">
        <f>E7</f>
        <v>Most ev. č. 201-025 u Podšibenského mlýna</v>
      </c>
      <c r="F109" s="30"/>
      <c r="G109" s="30"/>
      <c r="H109" s="30"/>
      <c r="I109" s="122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118</v>
      </c>
      <c r="D110" s="36"/>
      <c r="E110" s="36"/>
      <c r="F110" s="36"/>
      <c r="G110" s="36"/>
      <c r="H110" s="36"/>
      <c r="I110" s="122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6"/>
      <c r="D111" s="36"/>
      <c r="E111" s="65" t="str">
        <f>E9</f>
        <v>000 - Průvodní činnosti</v>
      </c>
      <c r="F111" s="36"/>
      <c r="G111" s="36"/>
      <c r="H111" s="36"/>
      <c r="I111" s="122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20</v>
      </c>
      <c r="D113" s="36"/>
      <c r="E113" s="36"/>
      <c r="F113" s="25" t="str">
        <f>F12</f>
        <v xml:space="preserve"> </v>
      </c>
      <c r="G113" s="36"/>
      <c r="H113" s="36"/>
      <c r="I113" s="123" t="s">
        <v>22</v>
      </c>
      <c r="J113" s="67" t="str">
        <f>IF(J12="","",J12)</f>
        <v>4. 2. 2020</v>
      </c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6"/>
      <c r="D114" s="36"/>
      <c r="E114" s="36"/>
      <c r="F114" s="36"/>
      <c r="G114" s="36"/>
      <c r="H114" s="36"/>
      <c r="I114" s="122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24</v>
      </c>
      <c r="D115" s="36"/>
      <c r="E115" s="36"/>
      <c r="F115" s="25" t="str">
        <f>E15</f>
        <v xml:space="preserve"> </v>
      </c>
      <c r="G115" s="36"/>
      <c r="H115" s="36"/>
      <c r="I115" s="123" t="s">
        <v>29</v>
      </c>
      <c r="J115" s="34" t="str">
        <f>E21</f>
        <v xml:space="preserve"> 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27</v>
      </c>
      <c r="D116" s="36"/>
      <c r="E116" s="36"/>
      <c r="F116" s="25" t="str">
        <f>IF(E18="","",E18)</f>
        <v>Vyplň údaj</v>
      </c>
      <c r="G116" s="36"/>
      <c r="H116" s="36"/>
      <c r="I116" s="123" t="s">
        <v>31</v>
      </c>
      <c r="J116" s="34" t="str">
        <f>E24</f>
        <v xml:space="preserve"> 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0.3" customHeight="1">
      <c r="A117" s="36"/>
      <c r="B117" s="37"/>
      <c r="C117" s="36"/>
      <c r="D117" s="36"/>
      <c r="E117" s="36"/>
      <c r="F117" s="36"/>
      <c r="G117" s="36"/>
      <c r="H117" s="36"/>
      <c r="I117" s="122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10" customFormat="1" ht="29.25" customHeight="1">
      <c r="A118" s="157"/>
      <c r="B118" s="158"/>
      <c r="C118" s="159" t="s">
        <v>130</v>
      </c>
      <c r="D118" s="160" t="s">
        <v>58</v>
      </c>
      <c r="E118" s="160" t="s">
        <v>54</v>
      </c>
      <c r="F118" s="160" t="s">
        <v>55</v>
      </c>
      <c r="G118" s="160" t="s">
        <v>131</v>
      </c>
      <c r="H118" s="160" t="s">
        <v>132</v>
      </c>
      <c r="I118" s="161" t="s">
        <v>133</v>
      </c>
      <c r="J118" s="162" t="s">
        <v>122</v>
      </c>
      <c r="K118" s="163" t="s">
        <v>134</v>
      </c>
      <c r="L118" s="164"/>
      <c r="M118" s="84" t="s">
        <v>1</v>
      </c>
      <c r="N118" s="85" t="s">
        <v>37</v>
      </c>
      <c r="O118" s="85" t="s">
        <v>135</v>
      </c>
      <c r="P118" s="85" t="s">
        <v>136</v>
      </c>
      <c r="Q118" s="85" t="s">
        <v>137</v>
      </c>
      <c r="R118" s="85" t="s">
        <v>138</v>
      </c>
      <c r="S118" s="85" t="s">
        <v>139</v>
      </c>
      <c r="T118" s="86" t="s">
        <v>140</v>
      </c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</row>
    <row r="119" spans="1:63" s="2" customFormat="1" ht="22.8" customHeight="1">
      <c r="A119" s="36"/>
      <c r="B119" s="37"/>
      <c r="C119" s="91" t="s">
        <v>141</v>
      </c>
      <c r="D119" s="36"/>
      <c r="E119" s="36"/>
      <c r="F119" s="36"/>
      <c r="G119" s="36"/>
      <c r="H119" s="36"/>
      <c r="I119" s="122"/>
      <c r="J119" s="165">
        <f>BK119</f>
        <v>0</v>
      </c>
      <c r="K119" s="36"/>
      <c r="L119" s="37"/>
      <c r="M119" s="87"/>
      <c r="N119" s="71"/>
      <c r="O119" s="88"/>
      <c r="P119" s="166">
        <f>P120</f>
        <v>0</v>
      </c>
      <c r="Q119" s="88"/>
      <c r="R119" s="166">
        <f>R120</f>
        <v>0</v>
      </c>
      <c r="S119" s="88"/>
      <c r="T119" s="167">
        <f>T120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7" t="s">
        <v>72</v>
      </c>
      <c r="AU119" s="17" t="s">
        <v>124</v>
      </c>
      <c r="BK119" s="168">
        <f>BK120</f>
        <v>0</v>
      </c>
    </row>
    <row r="120" spans="1:63" s="11" customFormat="1" ht="25.9" customHeight="1">
      <c r="A120" s="11"/>
      <c r="B120" s="169"/>
      <c r="C120" s="11"/>
      <c r="D120" s="170" t="s">
        <v>72</v>
      </c>
      <c r="E120" s="171" t="s">
        <v>1224</v>
      </c>
      <c r="F120" s="171" t="s">
        <v>1225</v>
      </c>
      <c r="G120" s="11"/>
      <c r="H120" s="11"/>
      <c r="I120" s="172"/>
      <c r="J120" s="173">
        <f>BK120</f>
        <v>0</v>
      </c>
      <c r="K120" s="11"/>
      <c r="L120" s="169"/>
      <c r="M120" s="174"/>
      <c r="N120" s="175"/>
      <c r="O120" s="175"/>
      <c r="P120" s="176">
        <f>P121+P140</f>
        <v>0</v>
      </c>
      <c r="Q120" s="175"/>
      <c r="R120" s="176">
        <f>R121+R140</f>
        <v>0</v>
      </c>
      <c r="S120" s="175"/>
      <c r="T120" s="177">
        <f>T121+T140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170" t="s">
        <v>164</v>
      </c>
      <c r="AT120" s="178" t="s">
        <v>72</v>
      </c>
      <c r="AU120" s="178" t="s">
        <v>73</v>
      </c>
      <c r="AY120" s="170" t="s">
        <v>143</v>
      </c>
      <c r="BK120" s="179">
        <f>BK121+BK140</f>
        <v>0</v>
      </c>
    </row>
    <row r="121" spans="1:63" s="11" customFormat="1" ht="22.8" customHeight="1">
      <c r="A121" s="11"/>
      <c r="B121" s="169"/>
      <c r="C121" s="11"/>
      <c r="D121" s="170" t="s">
        <v>72</v>
      </c>
      <c r="E121" s="242" t="s">
        <v>1226</v>
      </c>
      <c r="F121" s="242" t="s">
        <v>1227</v>
      </c>
      <c r="G121" s="11"/>
      <c r="H121" s="11"/>
      <c r="I121" s="172"/>
      <c r="J121" s="243">
        <f>BK121</f>
        <v>0</v>
      </c>
      <c r="K121" s="11"/>
      <c r="L121" s="169"/>
      <c r="M121" s="174"/>
      <c r="N121" s="175"/>
      <c r="O121" s="175"/>
      <c r="P121" s="176">
        <f>SUM(P122:P139)</f>
        <v>0</v>
      </c>
      <c r="Q121" s="175"/>
      <c r="R121" s="176">
        <f>SUM(R122:R139)</f>
        <v>0</v>
      </c>
      <c r="S121" s="175"/>
      <c r="T121" s="177">
        <f>SUM(T122:T139)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170" t="s">
        <v>164</v>
      </c>
      <c r="AT121" s="178" t="s">
        <v>72</v>
      </c>
      <c r="AU121" s="178" t="s">
        <v>81</v>
      </c>
      <c r="AY121" s="170" t="s">
        <v>143</v>
      </c>
      <c r="BK121" s="179">
        <f>SUM(BK122:BK139)</f>
        <v>0</v>
      </c>
    </row>
    <row r="122" spans="1:65" s="2" customFormat="1" ht="24.15" customHeight="1">
      <c r="A122" s="36"/>
      <c r="B122" s="180"/>
      <c r="C122" s="181" t="s">
        <v>81</v>
      </c>
      <c r="D122" s="181" t="s">
        <v>144</v>
      </c>
      <c r="E122" s="182" t="s">
        <v>1228</v>
      </c>
      <c r="F122" s="183" t="s">
        <v>1229</v>
      </c>
      <c r="G122" s="184" t="s">
        <v>1230</v>
      </c>
      <c r="H122" s="185">
        <v>1</v>
      </c>
      <c r="I122" s="186"/>
      <c r="J122" s="187">
        <f>ROUND(I122*H122,2)</f>
        <v>0</v>
      </c>
      <c r="K122" s="188"/>
      <c r="L122" s="37"/>
      <c r="M122" s="189" t="s">
        <v>1</v>
      </c>
      <c r="N122" s="190" t="s">
        <v>38</v>
      </c>
      <c r="O122" s="75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3" t="s">
        <v>148</v>
      </c>
      <c r="AT122" s="193" t="s">
        <v>144</v>
      </c>
      <c r="AU122" s="193" t="s">
        <v>83</v>
      </c>
      <c r="AY122" s="17" t="s">
        <v>143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7" t="s">
        <v>81</v>
      </c>
      <c r="BK122" s="194">
        <f>ROUND(I122*H122,2)</f>
        <v>0</v>
      </c>
      <c r="BL122" s="17" t="s">
        <v>148</v>
      </c>
      <c r="BM122" s="193" t="s">
        <v>83</v>
      </c>
    </row>
    <row r="123" spans="1:47" s="2" customFormat="1" ht="12">
      <c r="A123" s="36"/>
      <c r="B123" s="37"/>
      <c r="C123" s="36"/>
      <c r="D123" s="195" t="s">
        <v>149</v>
      </c>
      <c r="E123" s="36"/>
      <c r="F123" s="196" t="s">
        <v>1231</v>
      </c>
      <c r="G123" s="36"/>
      <c r="H123" s="36"/>
      <c r="I123" s="122"/>
      <c r="J123" s="36"/>
      <c r="K123" s="36"/>
      <c r="L123" s="37"/>
      <c r="M123" s="197"/>
      <c r="N123" s="198"/>
      <c r="O123" s="75"/>
      <c r="P123" s="75"/>
      <c r="Q123" s="75"/>
      <c r="R123" s="75"/>
      <c r="S123" s="75"/>
      <c r="T123" s="7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149</v>
      </c>
      <c r="AU123" s="17" t="s">
        <v>83</v>
      </c>
    </row>
    <row r="124" spans="1:65" s="2" customFormat="1" ht="14.4" customHeight="1">
      <c r="A124" s="36"/>
      <c r="B124" s="180"/>
      <c r="C124" s="181" t="s">
        <v>83</v>
      </c>
      <c r="D124" s="181" t="s">
        <v>144</v>
      </c>
      <c r="E124" s="182" t="s">
        <v>1232</v>
      </c>
      <c r="F124" s="183" t="s">
        <v>1233</v>
      </c>
      <c r="G124" s="184" t="s">
        <v>1230</v>
      </c>
      <c r="H124" s="185">
        <v>1</v>
      </c>
      <c r="I124" s="186"/>
      <c r="J124" s="187">
        <f>ROUND(I124*H124,2)</f>
        <v>0</v>
      </c>
      <c r="K124" s="188"/>
      <c r="L124" s="37"/>
      <c r="M124" s="189" t="s">
        <v>1</v>
      </c>
      <c r="N124" s="190" t="s">
        <v>38</v>
      </c>
      <c r="O124" s="75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3" t="s">
        <v>148</v>
      </c>
      <c r="AT124" s="193" t="s">
        <v>144</v>
      </c>
      <c r="AU124" s="193" t="s">
        <v>83</v>
      </c>
      <c r="AY124" s="17" t="s">
        <v>143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7" t="s">
        <v>81</v>
      </c>
      <c r="BK124" s="194">
        <f>ROUND(I124*H124,2)</f>
        <v>0</v>
      </c>
      <c r="BL124" s="17" t="s">
        <v>148</v>
      </c>
      <c r="BM124" s="193" t="s">
        <v>148</v>
      </c>
    </row>
    <row r="125" spans="1:65" s="2" customFormat="1" ht="14.4" customHeight="1">
      <c r="A125" s="36"/>
      <c r="B125" s="180"/>
      <c r="C125" s="181" t="s">
        <v>153</v>
      </c>
      <c r="D125" s="181" t="s">
        <v>144</v>
      </c>
      <c r="E125" s="182" t="s">
        <v>1234</v>
      </c>
      <c r="F125" s="183" t="s">
        <v>1235</v>
      </c>
      <c r="G125" s="184" t="s">
        <v>1230</v>
      </c>
      <c r="H125" s="185">
        <v>1</v>
      </c>
      <c r="I125" s="186"/>
      <c r="J125" s="187">
        <f>ROUND(I125*H125,2)</f>
        <v>0</v>
      </c>
      <c r="K125" s="188"/>
      <c r="L125" s="37"/>
      <c r="M125" s="189" t="s">
        <v>1</v>
      </c>
      <c r="N125" s="190" t="s">
        <v>38</v>
      </c>
      <c r="O125" s="75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3" t="s">
        <v>148</v>
      </c>
      <c r="AT125" s="193" t="s">
        <v>144</v>
      </c>
      <c r="AU125" s="193" t="s">
        <v>83</v>
      </c>
      <c r="AY125" s="17" t="s">
        <v>143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7" t="s">
        <v>81</v>
      </c>
      <c r="BK125" s="194">
        <f>ROUND(I125*H125,2)</f>
        <v>0</v>
      </c>
      <c r="BL125" s="17" t="s">
        <v>148</v>
      </c>
      <c r="BM125" s="193" t="s">
        <v>156</v>
      </c>
    </row>
    <row r="126" spans="1:47" s="2" customFormat="1" ht="12">
      <c r="A126" s="36"/>
      <c r="B126" s="37"/>
      <c r="C126" s="36"/>
      <c r="D126" s="195" t="s">
        <v>149</v>
      </c>
      <c r="E126" s="36"/>
      <c r="F126" s="196" t="s">
        <v>1236</v>
      </c>
      <c r="G126" s="36"/>
      <c r="H126" s="36"/>
      <c r="I126" s="122"/>
      <c r="J126" s="36"/>
      <c r="K126" s="36"/>
      <c r="L126" s="37"/>
      <c r="M126" s="197"/>
      <c r="N126" s="198"/>
      <c r="O126" s="75"/>
      <c r="P126" s="75"/>
      <c r="Q126" s="75"/>
      <c r="R126" s="75"/>
      <c r="S126" s="75"/>
      <c r="T126" s="7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149</v>
      </c>
      <c r="AU126" s="17" t="s">
        <v>83</v>
      </c>
    </row>
    <row r="127" spans="1:65" s="2" customFormat="1" ht="14.4" customHeight="1">
      <c r="A127" s="36"/>
      <c r="B127" s="180"/>
      <c r="C127" s="181" t="s">
        <v>148</v>
      </c>
      <c r="D127" s="181" t="s">
        <v>144</v>
      </c>
      <c r="E127" s="182" t="s">
        <v>1237</v>
      </c>
      <c r="F127" s="183" t="s">
        <v>1238</v>
      </c>
      <c r="G127" s="184" t="s">
        <v>1230</v>
      </c>
      <c r="H127" s="185">
        <v>1</v>
      </c>
      <c r="I127" s="186"/>
      <c r="J127" s="187">
        <f>ROUND(I127*H127,2)</f>
        <v>0</v>
      </c>
      <c r="K127" s="188"/>
      <c r="L127" s="37"/>
      <c r="M127" s="189" t="s">
        <v>1</v>
      </c>
      <c r="N127" s="190" t="s">
        <v>38</v>
      </c>
      <c r="O127" s="75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3" t="s">
        <v>148</v>
      </c>
      <c r="AT127" s="193" t="s">
        <v>144</v>
      </c>
      <c r="AU127" s="193" t="s">
        <v>83</v>
      </c>
      <c r="AY127" s="17" t="s">
        <v>143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7" t="s">
        <v>81</v>
      </c>
      <c r="BK127" s="194">
        <f>ROUND(I127*H127,2)</f>
        <v>0</v>
      </c>
      <c r="BL127" s="17" t="s">
        <v>148</v>
      </c>
      <c r="BM127" s="193" t="s">
        <v>160</v>
      </c>
    </row>
    <row r="128" spans="1:65" s="2" customFormat="1" ht="14.4" customHeight="1">
      <c r="A128" s="36"/>
      <c r="B128" s="180"/>
      <c r="C128" s="181" t="s">
        <v>164</v>
      </c>
      <c r="D128" s="181" t="s">
        <v>144</v>
      </c>
      <c r="E128" s="182" t="s">
        <v>1239</v>
      </c>
      <c r="F128" s="183" t="s">
        <v>1240</v>
      </c>
      <c r="G128" s="184" t="s">
        <v>1241</v>
      </c>
      <c r="H128" s="185">
        <v>1</v>
      </c>
      <c r="I128" s="186"/>
      <c r="J128" s="187">
        <f>ROUND(I128*H128,2)</f>
        <v>0</v>
      </c>
      <c r="K128" s="188"/>
      <c r="L128" s="37"/>
      <c r="M128" s="189" t="s">
        <v>1</v>
      </c>
      <c r="N128" s="190" t="s">
        <v>38</v>
      </c>
      <c r="O128" s="75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3" t="s">
        <v>148</v>
      </c>
      <c r="AT128" s="193" t="s">
        <v>144</v>
      </c>
      <c r="AU128" s="193" t="s">
        <v>83</v>
      </c>
      <c r="AY128" s="17" t="s">
        <v>143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7" t="s">
        <v>81</v>
      </c>
      <c r="BK128" s="194">
        <f>ROUND(I128*H128,2)</f>
        <v>0</v>
      </c>
      <c r="BL128" s="17" t="s">
        <v>148</v>
      </c>
      <c r="BM128" s="193" t="s">
        <v>168</v>
      </c>
    </row>
    <row r="129" spans="1:47" s="2" customFormat="1" ht="12">
      <c r="A129" s="36"/>
      <c r="B129" s="37"/>
      <c r="C129" s="36"/>
      <c r="D129" s="195" t="s">
        <v>149</v>
      </c>
      <c r="E129" s="36"/>
      <c r="F129" s="196" t="s">
        <v>1242</v>
      </c>
      <c r="G129" s="36"/>
      <c r="H129" s="36"/>
      <c r="I129" s="122"/>
      <c r="J129" s="36"/>
      <c r="K129" s="36"/>
      <c r="L129" s="37"/>
      <c r="M129" s="197"/>
      <c r="N129" s="198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149</v>
      </c>
      <c r="AU129" s="17" t="s">
        <v>83</v>
      </c>
    </row>
    <row r="130" spans="1:65" s="2" customFormat="1" ht="14.4" customHeight="1">
      <c r="A130" s="36"/>
      <c r="B130" s="180"/>
      <c r="C130" s="181" t="s">
        <v>156</v>
      </c>
      <c r="D130" s="181" t="s">
        <v>144</v>
      </c>
      <c r="E130" s="182" t="s">
        <v>1243</v>
      </c>
      <c r="F130" s="183" t="s">
        <v>1244</v>
      </c>
      <c r="G130" s="184" t="s">
        <v>1241</v>
      </c>
      <c r="H130" s="185">
        <v>1</v>
      </c>
      <c r="I130" s="186"/>
      <c r="J130" s="187">
        <f>ROUND(I130*H130,2)</f>
        <v>0</v>
      </c>
      <c r="K130" s="188"/>
      <c r="L130" s="37"/>
      <c r="M130" s="189" t="s">
        <v>1</v>
      </c>
      <c r="N130" s="190" t="s">
        <v>38</v>
      </c>
      <c r="O130" s="75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3" t="s">
        <v>148</v>
      </c>
      <c r="AT130" s="193" t="s">
        <v>144</v>
      </c>
      <c r="AU130" s="193" t="s">
        <v>83</v>
      </c>
      <c r="AY130" s="17" t="s">
        <v>143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7" t="s">
        <v>81</v>
      </c>
      <c r="BK130" s="194">
        <f>ROUND(I130*H130,2)</f>
        <v>0</v>
      </c>
      <c r="BL130" s="17" t="s">
        <v>148</v>
      </c>
      <c r="BM130" s="193" t="s">
        <v>173</v>
      </c>
    </row>
    <row r="131" spans="1:47" s="2" customFormat="1" ht="12">
      <c r="A131" s="36"/>
      <c r="B131" s="37"/>
      <c r="C131" s="36"/>
      <c r="D131" s="195" t="s">
        <v>149</v>
      </c>
      <c r="E131" s="36"/>
      <c r="F131" s="196" t="s">
        <v>1245</v>
      </c>
      <c r="G131" s="36"/>
      <c r="H131" s="36"/>
      <c r="I131" s="122"/>
      <c r="J131" s="36"/>
      <c r="K131" s="36"/>
      <c r="L131" s="37"/>
      <c r="M131" s="197"/>
      <c r="N131" s="198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149</v>
      </c>
      <c r="AU131" s="17" t="s">
        <v>83</v>
      </c>
    </row>
    <row r="132" spans="1:65" s="2" customFormat="1" ht="14.4" customHeight="1">
      <c r="A132" s="36"/>
      <c r="B132" s="180"/>
      <c r="C132" s="181" t="s">
        <v>178</v>
      </c>
      <c r="D132" s="181" t="s">
        <v>144</v>
      </c>
      <c r="E132" s="182" t="s">
        <v>1246</v>
      </c>
      <c r="F132" s="183" t="s">
        <v>1247</v>
      </c>
      <c r="G132" s="184" t="s">
        <v>1241</v>
      </c>
      <c r="H132" s="185">
        <v>1</v>
      </c>
      <c r="I132" s="186"/>
      <c r="J132" s="187">
        <f>ROUND(I132*H132,2)</f>
        <v>0</v>
      </c>
      <c r="K132" s="188"/>
      <c r="L132" s="37"/>
      <c r="M132" s="189" t="s">
        <v>1</v>
      </c>
      <c r="N132" s="190" t="s">
        <v>38</v>
      </c>
      <c r="O132" s="75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3" t="s">
        <v>148</v>
      </c>
      <c r="AT132" s="193" t="s">
        <v>144</v>
      </c>
      <c r="AU132" s="193" t="s">
        <v>83</v>
      </c>
      <c r="AY132" s="17" t="s">
        <v>143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7" t="s">
        <v>81</v>
      </c>
      <c r="BK132" s="194">
        <f>ROUND(I132*H132,2)</f>
        <v>0</v>
      </c>
      <c r="BL132" s="17" t="s">
        <v>148</v>
      </c>
      <c r="BM132" s="193" t="s">
        <v>181</v>
      </c>
    </row>
    <row r="133" spans="1:47" s="2" customFormat="1" ht="12">
      <c r="A133" s="36"/>
      <c r="B133" s="37"/>
      <c r="C133" s="36"/>
      <c r="D133" s="195" t="s">
        <v>149</v>
      </c>
      <c r="E133" s="36"/>
      <c r="F133" s="196" t="s">
        <v>1248</v>
      </c>
      <c r="G133" s="36"/>
      <c r="H133" s="36"/>
      <c r="I133" s="122"/>
      <c r="J133" s="36"/>
      <c r="K133" s="36"/>
      <c r="L133" s="37"/>
      <c r="M133" s="197"/>
      <c r="N133" s="198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149</v>
      </c>
      <c r="AU133" s="17" t="s">
        <v>83</v>
      </c>
    </row>
    <row r="134" spans="1:65" s="2" customFormat="1" ht="14.4" customHeight="1">
      <c r="A134" s="36"/>
      <c r="B134" s="180"/>
      <c r="C134" s="181" t="s">
        <v>160</v>
      </c>
      <c r="D134" s="181" t="s">
        <v>144</v>
      </c>
      <c r="E134" s="182" t="s">
        <v>1249</v>
      </c>
      <c r="F134" s="183" t="s">
        <v>1250</v>
      </c>
      <c r="G134" s="184" t="s">
        <v>1230</v>
      </c>
      <c r="H134" s="185">
        <v>1</v>
      </c>
      <c r="I134" s="186"/>
      <c r="J134" s="187">
        <f>ROUND(I134*H134,2)</f>
        <v>0</v>
      </c>
      <c r="K134" s="188"/>
      <c r="L134" s="37"/>
      <c r="M134" s="189" t="s">
        <v>1</v>
      </c>
      <c r="N134" s="190" t="s">
        <v>38</v>
      </c>
      <c r="O134" s="75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3" t="s">
        <v>148</v>
      </c>
      <c r="AT134" s="193" t="s">
        <v>144</v>
      </c>
      <c r="AU134" s="193" t="s">
        <v>83</v>
      </c>
      <c r="AY134" s="17" t="s">
        <v>143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7" t="s">
        <v>81</v>
      </c>
      <c r="BK134" s="194">
        <f>ROUND(I134*H134,2)</f>
        <v>0</v>
      </c>
      <c r="BL134" s="17" t="s">
        <v>148</v>
      </c>
      <c r="BM134" s="193" t="s">
        <v>186</v>
      </c>
    </row>
    <row r="135" spans="1:47" s="2" customFormat="1" ht="12">
      <c r="A135" s="36"/>
      <c r="B135" s="37"/>
      <c r="C135" s="36"/>
      <c r="D135" s="195" t="s">
        <v>149</v>
      </c>
      <c r="E135" s="36"/>
      <c r="F135" s="196" t="s">
        <v>1251</v>
      </c>
      <c r="G135" s="36"/>
      <c r="H135" s="36"/>
      <c r="I135" s="122"/>
      <c r="J135" s="36"/>
      <c r="K135" s="36"/>
      <c r="L135" s="37"/>
      <c r="M135" s="197"/>
      <c r="N135" s="198"/>
      <c r="O135" s="75"/>
      <c r="P135" s="75"/>
      <c r="Q135" s="75"/>
      <c r="R135" s="75"/>
      <c r="S135" s="75"/>
      <c r="T135" s="7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7" t="s">
        <v>149</v>
      </c>
      <c r="AU135" s="17" t="s">
        <v>83</v>
      </c>
    </row>
    <row r="136" spans="1:65" s="2" customFormat="1" ht="14.4" customHeight="1">
      <c r="A136" s="36"/>
      <c r="B136" s="180"/>
      <c r="C136" s="181" t="s">
        <v>176</v>
      </c>
      <c r="D136" s="181" t="s">
        <v>144</v>
      </c>
      <c r="E136" s="182" t="s">
        <v>1252</v>
      </c>
      <c r="F136" s="183" t="s">
        <v>1253</v>
      </c>
      <c r="G136" s="184" t="s">
        <v>1230</v>
      </c>
      <c r="H136" s="185">
        <v>1</v>
      </c>
      <c r="I136" s="186"/>
      <c r="J136" s="187">
        <f>ROUND(I136*H136,2)</f>
        <v>0</v>
      </c>
      <c r="K136" s="188"/>
      <c r="L136" s="37"/>
      <c r="M136" s="189" t="s">
        <v>1</v>
      </c>
      <c r="N136" s="190" t="s">
        <v>38</v>
      </c>
      <c r="O136" s="75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3" t="s">
        <v>148</v>
      </c>
      <c r="AT136" s="193" t="s">
        <v>144</v>
      </c>
      <c r="AU136" s="193" t="s">
        <v>83</v>
      </c>
      <c r="AY136" s="17" t="s">
        <v>143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7" t="s">
        <v>81</v>
      </c>
      <c r="BK136" s="194">
        <f>ROUND(I136*H136,2)</f>
        <v>0</v>
      </c>
      <c r="BL136" s="17" t="s">
        <v>148</v>
      </c>
      <c r="BM136" s="193" t="s">
        <v>191</v>
      </c>
    </row>
    <row r="137" spans="1:47" s="2" customFormat="1" ht="12">
      <c r="A137" s="36"/>
      <c r="B137" s="37"/>
      <c r="C137" s="36"/>
      <c r="D137" s="195" t="s">
        <v>149</v>
      </c>
      <c r="E137" s="36"/>
      <c r="F137" s="196" t="s">
        <v>1254</v>
      </c>
      <c r="G137" s="36"/>
      <c r="H137" s="36"/>
      <c r="I137" s="122"/>
      <c r="J137" s="36"/>
      <c r="K137" s="36"/>
      <c r="L137" s="37"/>
      <c r="M137" s="197"/>
      <c r="N137" s="198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149</v>
      </c>
      <c r="AU137" s="17" t="s">
        <v>83</v>
      </c>
    </row>
    <row r="138" spans="1:65" s="2" customFormat="1" ht="14.4" customHeight="1">
      <c r="A138" s="36"/>
      <c r="B138" s="180"/>
      <c r="C138" s="181" t="s">
        <v>168</v>
      </c>
      <c r="D138" s="181" t="s">
        <v>144</v>
      </c>
      <c r="E138" s="182" t="s">
        <v>1252</v>
      </c>
      <c r="F138" s="183" t="s">
        <v>1253</v>
      </c>
      <c r="G138" s="184" t="s">
        <v>1230</v>
      </c>
      <c r="H138" s="185">
        <v>1</v>
      </c>
      <c r="I138" s="186"/>
      <c r="J138" s="187">
        <f>ROUND(I138*H138,2)</f>
        <v>0</v>
      </c>
      <c r="K138" s="188"/>
      <c r="L138" s="37"/>
      <c r="M138" s="189" t="s">
        <v>1</v>
      </c>
      <c r="N138" s="190" t="s">
        <v>38</v>
      </c>
      <c r="O138" s="75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148</v>
      </c>
      <c r="AT138" s="193" t="s">
        <v>144</v>
      </c>
      <c r="AU138" s="193" t="s">
        <v>83</v>
      </c>
      <c r="AY138" s="17" t="s">
        <v>143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7" t="s">
        <v>81</v>
      </c>
      <c r="BK138" s="194">
        <f>ROUND(I138*H138,2)</f>
        <v>0</v>
      </c>
      <c r="BL138" s="17" t="s">
        <v>148</v>
      </c>
      <c r="BM138" s="193" t="s">
        <v>196</v>
      </c>
    </row>
    <row r="139" spans="1:47" s="2" customFormat="1" ht="12">
      <c r="A139" s="36"/>
      <c r="B139" s="37"/>
      <c r="C139" s="36"/>
      <c r="D139" s="195" t="s">
        <v>149</v>
      </c>
      <c r="E139" s="36"/>
      <c r="F139" s="196" t="s">
        <v>1255</v>
      </c>
      <c r="G139" s="36"/>
      <c r="H139" s="36"/>
      <c r="I139" s="122"/>
      <c r="J139" s="36"/>
      <c r="K139" s="36"/>
      <c r="L139" s="37"/>
      <c r="M139" s="197"/>
      <c r="N139" s="198"/>
      <c r="O139" s="75"/>
      <c r="P139" s="75"/>
      <c r="Q139" s="75"/>
      <c r="R139" s="75"/>
      <c r="S139" s="75"/>
      <c r="T139" s="7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149</v>
      </c>
      <c r="AU139" s="17" t="s">
        <v>83</v>
      </c>
    </row>
    <row r="140" spans="1:63" s="11" customFormat="1" ht="22.8" customHeight="1">
      <c r="A140" s="11"/>
      <c r="B140" s="169"/>
      <c r="C140" s="11"/>
      <c r="D140" s="170" t="s">
        <v>72</v>
      </c>
      <c r="E140" s="242" t="s">
        <v>1256</v>
      </c>
      <c r="F140" s="242" t="s">
        <v>1257</v>
      </c>
      <c r="G140" s="11"/>
      <c r="H140" s="11"/>
      <c r="I140" s="172"/>
      <c r="J140" s="243">
        <f>BK140</f>
        <v>0</v>
      </c>
      <c r="K140" s="11"/>
      <c r="L140" s="169"/>
      <c r="M140" s="174"/>
      <c r="N140" s="175"/>
      <c r="O140" s="175"/>
      <c r="P140" s="176">
        <f>SUM(P141:P146)</f>
        <v>0</v>
      </c>
      <c r="Q140" s="175"/>
      <c r="R140" s="176">
        <f>SUM(R141:R146)</f>
        <v>0</v>
      </c>
      <c r="S140" s="175"/>
      <c r="T140" s="177">
        <f>SUM(T141:T146)</f>
        <v>0</v>
      </c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R140" s="170" t="s">
        <v>164</v>
      </c>
      <c r="AT140" s="178" t="s">
        <v>72</v>
      </c>
      <c r="AU140" s="178" t="s">
        <v>81</v>
      </c>
      <c r="AY140" s="170" t="s">
        <v>143</v>
      </c>
      <c r="BK140" s="179">
        <f>SUM(BK141:BK146)</f>
        <v>0</v>
      </c>
    </row>
    <row r="141" spans="1:65" s="2" customFormat="1" ht="14.4" customHeight="1">
      <c r="A141" s="36"/>
      <c r="B141" s="180"/>
      <c r="C141" s="181" t="s">
        <v>199</v>
      </c>
      <c r="D141" s="181" t="s">
        <v>144</v>
      </c>
      <c r="E141" s="182" t="s">
        <v>1258</v>
      </c>
      <c r="F141" s="183" t="s">
        <v>1259</v>
      </c>
      <c r="G141" s="184" t="s">
        <v>1230</v>
      </c>
      <c r="H141" s="185">
        <v>1</v>
      </c>
      <c r="I141" s="186"/>
      <c r="J141" s="187">
        <f>ROUND(I141*H141,2)</f>
        <v>0</v>
      </c>
      <c r="K141" s="188"/>
      <c r="L141" s="37"/>
      <c r="M141" s="189" t="s">
        <v>1</v>
      </c>
      <c r="N141" s="190" t="s">
        <v>38</v>
      </c>
      <c r="O141" s="75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3" t="s">
        <v>148</v>
      </c>
      <c r="AT141" s="193" t="s">
        <v>144</v>
      </c>
      <c r="AU141" s="193" t="s">
        <v>83</v>
      </c>
      <c r="AY141" s="17" t="s">
        <v>143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7" t="s">
        <v>81</v>
      </c>
      <c r="BK141" s="194">
        <f>ROUND(I141*H141,2)</f>
        <v>0</v>
      </c>
      <c r="BL141" s="17" t="s">
        <v>148</v>
      </c>
      <c r="BM141" s="193" t="s">
        <v>202</v>
      </c>
    </row>
    <row r="142" spans="1:47" s="2" customFormat="1" ht="12">
      <c r="A142" s="36"/>
      <c r="B142" s="37"/>
      <c r="C142" s="36"/>
      <c r="D142" s="195" t="s">
        <v>149</v>
      </c>
      <c r="E142" s="36"/>
      <c r="F142" s="196" t="s">
        <v>1260</v>
      </c>
      <c r="G142" s="36"/>
      <c r="H142" s="36"/>
      <c r="I142" s="122"/>
      <c r="J142" s="36"/>
      <c r="K142" s="36"/>
      <c r="L142" s="37"/>
      <c r="M142" s="197"/>
      <c r="N142" s="198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149</v>
      </c>
      <c r="AU142" s="17" t="s">
        <v>83</v>
      </c>
    </row>
    <row r="143" spans="1:65" s="2" customFormat="1" ht="14.4" customHeight="1">
      <c r="A143" s="36"/>
      <c r="B143" s="180"/>
      <c r="C143" s="181" t="s">
        <v>173</v>
      </c>
      <c r="D143" s="181" t="s">
        <v>144</v>
      </c>
      <c r="E143" s="182" t="s">
        <v>1261</v>
      </c>
      <c r="F143" s="183" t="s">
        <v>1262</v>
      </c>
      <c r="G143" s="184" t="s">
        <v>1241</v>
      </c>
      <c r="H143" s="185">
        <v>1</v>
      </c>
      <c r="I143" s="186"/>
      <c r="J143" s="187">
        <f>ROUND(I143*H143,2)</f>
        <v>0</v>
      </c>
      <c r="K143" s="188"/>
      <c r="L143" s="37"/>
      <c r="M143" s="189" t="s">
        <v>1</v>
      </c>
      <c r="N143" s="190" t="s">
        <v>38</v>
      </c>
      <c r="O143" s="75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3" t="s">
        <v>148</v>
      </c>
      <c r="AT143" s="193" t="s">
        <v>144</v>
      </c>
      <c r="AU143" s="193" t="s">
        <v>83</v>
      </c>
      <c r="AY143" s="17" t="s">
        <v>143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7" t="s">
        <v>81</v>
      </c>
      <c r="BK143" s="194">
        <f>ROUND(I143*H143,2)</f>
        <v>0</v>
      </c>
      <c r="BL143" s="17" t="s">
        <v>148</v>
      </c>
      <c r="BM143" s="193" t="s">
        <v>208</v>
      </c>
    </row>
    <row r="144" spans="1:47" s="2" customFormat="1" ht="12">
      <c r="A144" s="36"/>
      <c r="B144" s="37"/>
      <c r="C144" s="36"/>
      <c r="D144" s="195" t="s">
        <v>149</v>
      </c>
      <c r="E144" s="36"/>
      <c r="F144" s="196" t="s">
        <v>1263</v>
      </c>
      <c r="G144" s="36"/>
      <c r="H144" s="36"/>
      <c r="I144" s="122"/>
      <c r="J144" s="36"/>
      <c r="K144" s="36"/>
      <c r="L144" s="37"/>
      <c r="M144" s="197"/>
      <c r="N144" s="198"/>
      <c r="O144" s="75"/>
      <c r="P144" s="75"/>
      <c r="Q144" s="75"/>
      <c r="R144" s="75"/>
      <c r="S144" s="75"/>
      <c r="T144" s="7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7" t="s">
        <v>149</v>
      </c>
      <c r="AU144" s="17" t="s">
        <v>83</v>
      </c>
    </row>
    <row r="145" spans="1:65" s="2" customFormat="1" ht="24.15" customHeight="1">
      <c r="A145" s="36"/>
      <c r="B145" s="180"/>
      <c r="C145" s="181" t="s">
        <v>210</v>
      </c>
      <c r="D145" s="181" t="s">
        <v>144</v>
      </c>
      <c r="E145" s="182" t="s">
        <v>1264</v>
      </c>
      <c r="F145" s="183" t="s">
        <v>1265</v>
      </c>
      <c r="G145" s="184" t="s">
        <v>1241</v>
      </c>
      <c r="H145" s="185">
        <v>1</v>
      </c>
      <c r="I145" s="186"/>
      <c r="J145" s="187">
        <f>ROUND(I145*H145,2)</f>
        <v>0</v>
      </c>
      <c r="K145" s="188"/>
      <c r="L145" s="37"/>
      <c r="M145" s="189" t="s">
        <v>1</v>
      </c>
      <c r="N145" s="190" t="s">
        <v>38</v>
      </c>
      <c r="O145" s="75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3" t="s">
        <v>148</v>
      </c>
      <c r="AT145" s="193" t="s">
        <v>144</v>
      </c>
      <c r="AU145" s="193" t="s">
        <v>83</v>
      </c>
      <c r="AY145" s="17" t="s">
        <v>143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7" t="s">
        <v>81</v>
      </c>
      <c r="BK145" s="194">
        <f>ROUND(I145*H145,2)</f>
        <v>0</v>
      </c>
      <c r="BL145" s="17" t="s">
        <v>148</v>
      </c>
      <c r="BM145" s="193" t="s">
        <v>213</v>
      </c>
    </row>
    <row r="146" spans="1:47" s="2" customFormat="1" ht="12">
      <c r="A146" s="36"/>
      <c r="B146" s="37"/>
      <c r="C146" s="36"/>
      <c r="D146" s="195" t="s">
        <v>149</v>
      </c>
      <c r="E146" s="36"/>
      <c r="F146" s="196" t="s">
        <v>1263</v>
      </c>
      <c r="G146" s="36"/>
      <c r="H146" s="36"/>
      <c r="I146" s="122"/>
      <c r="J146" s="36"/>
      <c r="K146" s="36"/>
      <c r="L146" s="37"/>
      <c r="M146" s="234"/>
      <c r="N146" s="235"/>
      <c r="O146" s="231"/>
      <c r="P146" s="231"/>
      <c r="Q146" s="231"/>
      <c r="R146" s="231"/>
      <c r="S146" s="231"/>
      <c r="T146" s="2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7" t="s">
        <v>149</v>
      </c>
      <c r="AU146" s="17" t="s">
        <v>83</v>
      </c>
    </row>
    <row r="147" spans="1:31" s="2" customFormat="1" ht="6.95" customHeight="1">
      <c r="A147" s="36"/>
      <c r="B147" s="58"/>
      <c r="C147" s="59"/>
      <c r="D147" s="59"/>
      <c r="E147" s="59"/>
      <c r="F147" s="59"/>
      <c r="G147" s="59"/>
      <c r="H147" s="59"/>
      <c r="I147" s="146"/>
      <c r="J147" s="59"/>
      <c r="K147" s="59"/>
      <c r="L147" s="37"/>
      <c r="M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</sheetData>
  <autoFilter ref="C118:K14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11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117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Most ev. č. 201-025 u Podšibenského mlýna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118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1266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4. 2. 2020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33</v>
      </c>
      <c r="E30" s="36"/>
      <c r="F30" s="36"/>
      <c r="G30" s="36"/>
      <c r="H30" s="36"/>
      <c r="I30" s="122"/>
      <c r="J30" s="94">
        <f>ROUND(J117,2)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130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37</v>
      </c>
      <c r="E33" s="30" t="s">
        <v>38</v>
      </c>
      <c r="F33" s="132">
        <f>ROUND((SUM(BE117:BE122)),2)</f>
        <v>0</v>
      </c>
      <c r="G33" s="36"/>
      <c r="H33" s="36"/>
      <c r="I33" s="133">
        <v>0.21</v>
      </c>
      <c r="J33" s="132">
        <f>ROUND(((SUM(BE117:BE122))*I33),2)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32">
        <f>ROUND((SUM(BF117:BF122)),2)</f>
        <v>0</v>
      </c>
      <c r="G34" s="36"/>
      <c r="H34" s="36"/>
      <c r="I34" s="133">
        <v>0.15</v>
      </c>
      <c r="J34" s="132">
        <f>ROUND(((SUM(BF117:BF122))*I34),2)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32">
        <f>ROUND((SUM(BG117:BG122)),2)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32">
        <f>ROUND((SUM(BH117:BH122)),2)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32">
        <f>ROUND((SUM(BI117:BI122)),2)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43</v>
      </c>
      <c r="E39" s="79"/>
      <c r="F39" s="79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42" t="s">
        <v>49</v>
      </c>
      <c r="G61" s="56" t="s">
        <v>48</v>
      </c>
      <c r="H61" s="39"/>
      <c r="I61" s="143"/>
      <c r="J61" s="14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42" t="s">
        <v>49</v>
      </c>
      <c r="G76" s="56" t="s">
        <v>48</v>
      </c>
      <c r="H76" s="39"/>
      <c r="I76" s="143"/>
      <c r="J76" s="14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120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121" t="str">
        <f>E7</f>
        <v>Most ev. č. 201-025 u Podšibenského mlýna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118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6"/>
      <c r="D87" s="36"/>
      <c r="E87" s="65" t="str">
        <f>E9</f>
        <v>000.1 - Průvodní činnosti - NEZPŮSOBILÉ VÝDAJE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4. 2. 2020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48" t="s">
        <v>121</v>
      </c>
      <c r="D94" s="134"/>
      <c r="E94" s="134"/>
      <c r="F94" s="134"/>
      <c r="G94" s="134"/>
      <c r="H94" s="134"/>
      <c r="I94" s="149"/>
      <c r="J94" s="150" t="s">
        <v>122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51" t="s">
        <v>123</v>
      </c>
      <c r="D96" s="36"/>
      <c r="E96" s="36"/>
      <c r="F96" s="36"/>
      <c r="G96" s="36"/>
      <c r="H96" s="36"/>
      <c r="I96" s="122"/>
      <c r="J96" s="94">
        <f>J117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124</v>
      </c>
    </row>
    <row r="97" spans="1:31" s="9" customFormat="1" ht="24.95" customHeight="1" hidden="1">
      <c r="A97" s="9"/>
      <c r="B97" s="152"/>
      <c r="C97" s="9"/>
      <c r="D97" s="153" t="s">
        <v>1267</v>
      </c>
      <c r="E97" s="154"/>
      <c r="F97" s="154"/>
      <c r="G97" s="154"/>
      <c r="H97" s="154"/>
      <c r="I97" s="155"/>
      <c r="J97" s="156">
        <f>J118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 hidden="1">
      <c r="A98" s="36"/>
      <c r="B98" s="37"/>
      <c r="C98" s="36"/>
      <c r="D98" s="36"/>
      <c r="E98" s="36"/>
      <c r="F98" s="36"/>
      <c r="G98" s="36"/>
      <c r="H98" s="36"/>
      <c r="I98" s="122"/>
      <c r="J98" s="36"/>
      <c r="K98" s="36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 hidden="1">
      <c r="A99" s="36"/>
      <c r="B99" s="58"/>
      <c r="C99" s="59"/>
      <c r="D99" s="59"/>
      <c r="E99" s="59"/>
      <c r="F99" s="59"/>
      <c r="G99" s="59"/>
      <c r="H99" s="59"/>
      <c r="I99" s="146"/>
      <c r="J99" s="59"/>
      <c r="K99" s="59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ht="12" hidden="1"/>
    <row r="101" ht="12" hidden="1"/>
    <row r="102" ht="12" hidden="1"/>
    <row r="103" spans="1:31" s="2" customFormat="1" ht="6.95" customHeight="1">
      <c r="A103" s="36"/>
      <c r="B103" s="60"/>
      <c r="C103" s="61"/>
      <c r="D103" s="61"/>
      <c r="E103" s="61"/>
      <c r="F103" s="61"/>
      <c r="G103" s="61"/>
      <c r="H103" s="61"/>
      <c r="I103" s="147"/>
      <c r="J103" s="61"/>
      <c r="K103" s="61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24.95" customHeight="1">
      <c r="A104" s="36"/>
      <c r="B104" s="37"/>
      <c r="C104" s="21" t="s">
        <v>129</v>
      </c>
      <c r="D104" s="36"/>
      <c r="E104" s="36"/>
      <c r="F104" s="36"/>
      <c r="G104" s="36"/>
      <c r="H104" s="36"/>
      <c r="I104" s="122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6"/>
      <c r="D105" s="36"/>
      <c r="E105" s="36"/>
      <c r="F105" s="36"/>
      <c r="G105" s="36"/>
      <c r="H105" s="36"/>
      <c r="I105" s="122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2" customHeight="1">
      <c r="A106" s="36"/>
      <c r="B106" s="37"/>
      <c r="C106" s="30" t="s">
        <v>16</v>
      </c>
      <c r="D106" s="36"/>
      <c r="E106" s="36"/>
      <c r="F106" s="36"/>
      <c r="G106" s="36"/>
      <c r="H106" s="36"/>
      <c r="I106" s="122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6.5" customHeight="1">
      <c r="A107" s="36"/>
      <c r="B107" s="37"/>
      <c r="C107" s="36"/>
      <c r="D107" s="36"/>
      <c r="E107" s="121" t="str">
        <f>E7</f>
        <v>Most ev. č. 201-025 u Podšibenského mlýna</v>
      </c>
      <c r="F107" s="30"/>
      <c r="G107" s="30"/>
      <c r="H107" s="30"/>
      <c r="I107" s="122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118</v>
      </c>
      <c r="D108" s="36"/>
      <c r="E108" s="36"/>
      <c r="F108" s="36"/>
      <c r="G108" s="36"/>
      <c r="H108" s="36"/>
      <c r="I108" s="122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6"/>
      <c r="D109" s="36"/>
      <c r="E109" s="65" t="str">
        <f>E9</f>
        <v>000.1 - Průvodní činnosti - NEZPŮSOBILÉ VÝDAJE</v>
      </c>
      <c r="F109" s="36"/>
      <c r="G109" s="36"/>
      <c r="H109" s="36"/>
      <c r="I109" s="122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6"/>
      <c r="D110" s="36"/>
      <c r="E110" s="36"/>
      <c r="F110" s="36"/>
      <c r="G110" s="36"/>
      <c r="H110" s="36"/>
      <c r="I110" s="122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20</v>
      </c>
      <c r="D111" s="36"/>
      <c r="E111" s="36"/>
      <c r="F111" s="25" t="str">
        <f>F12</f>
        <v xml:space="preserve"> </v>
      </c>
      <c r="G111" s="36"/>
      <c r="H111" s="36"/>
      <c r="I111" s="123" t="s">
        <v>22</v>
      </c>
      <c r="J111" s="67" t="str">
        <f>IF(J12="","",J12)</f>
        <v>4. 2. 2020</v>
      </c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5.15" customHeight="1">
      <c r="A113" s="36"/>
      <c r="B113" s="37"/>
      <c r="C113" s="30" t="s">
        <v>24</v>
      </c>
      <c r="D113" s="36"/>
      <c r="E113" s="36"/>
      <c r="F113" s="25" t="str">
        <f>E15</f>
        <v xml:space="preserve"> </v>
      </c>
      <c r="G113" s="36"/>
      <c r="H113" s="36"/>
      <c r="I113" s="123" t="s">
        <v>29</v>
      </c>
      <c r="J113" s="34" t="str">
        <f>E21</f>
        <v xml:space="preserve"> </v>
      </c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27</v>
      </c>
      <c r="D114" s="36"/>
      <c r="E114" s="36"/>
      <c r="F114" s="25" t="str">
        <f>IF(E18="","",E18)</f>
        <v>Vyplň údaj</v>
      </c>
      <c r="G114" s="36"/>
      <c r="H114" s="36"/>
      <c r="I114" s="123" t="s">
        <v>31</v>
      </c>
      <c r="J114" s="34" t="str">
        <f>E24</f>
        <v xml:space="preserve"> 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0.3" customHeight="1">
      <c r="A115" s="36"/>
      <c r="B115" s="37"/>
      <c r="C115" s="36"/>
      <c r="D115" s="36"/>
      <c r="E115" s="36"/>
      <c r="F115" s="36"/>
      <c r="G115" s="36"/>
      <c r="H115" s="36"/>
      <c r="I115" s="122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10" customFormat="1" ht="29.25" customHeight="1">
      <c r="A116" s="157"/>
      <c r="B116" s="158"/>
      <c r="C116" s="159" t="s">
        <v>130</v>
      </c>
      <c r="D116" s="160" t="s">
        <v>58</v>
      </c>
      <c r="E116" s="160" t="s">
        <v>54</v>
      </c>
      <c r="F116" s="160" t="s">
        <v>55</v>
      </c>
      <c r="G116" s="160" t="s">
        <v>131</v>
      </c>
      <c r="H116" s="160" t="s">
        <v>132</v>
      </c>
      <c r="I116" s="161" t="s">
        <v>133</v>
      </c>
      <c r="J116" s="162" t="s">
        <v>122</v>
      </c>
      <c r="K116" s="163" t="s">
        <v>134</v>
      </c>
      <c r="L116" s="164"/>
      <c r="M116" s="84" t="s">
        <v>1</v>
      </c>
      <c r="N116" s="85" t="s">
        <v>37</v>
      </c>
      <c r="O116" s="85" t="s">
        <v>135</v>
      </c>
      <c r="P116" s="85" t="s">
        <v>136</v>
      </c>
      <c r="Q116" s="85" t="s">
        <v>137</v>
      </c>
      <c r="R116" s="85" t="s">
        <v>138</v>
      </c>
      <c r="S116" s="85" t="s">
        <v>139</v>
      </c>
      <c r="T116" s="86" t="s">
        <v>140</v>
      </c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</row>
    <row r="117" spans="1:63" s="2" customFormat="1" ht="22.8" customHeight="1">
      <c r="A117" s="36"/>
      <c r="B117" s="37"/>
      <c r="C117" s="91" t="s">
        <v>141</v>
      </c>
      <c r="D117" s="36"/>
      <c r="E117" s="36"/>
      <c r="F117" s="36"/>
      <c r="G117" s="36"/>
      <c r="H117" s="36"/>
      <c r="I117" s="122"/>
      <c r="J117" s="165">
        <f>BK117</f>
        <v>0</v>
      </c>
      <c r="K117" s="36"/>
      <c r="L117" s="37"/>
      <c r="M117" s="87"/>
      <c r="N117" s="71"/>
      <c r="O117" s="88"/>
      <c r="P117" s="166">
        <f>P118</f>
        <v>0</v>
      </c>
      <c r="Q117" s="88"/>
      <c r="R117" s="166">
        <f>R118</f>
        <v>0</v>
      </c>
      <c r="S117" s="88"/>
      <c r="T117" s="167">
        <f>T118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7" t="s">
        <v>72</v>
      </c>
      <c r="AU117" s="17" t="s">
        <v>124</v>
      </c>
      <c r="BK117" s="168">
        <f>BK118</f>
        <v>0</v>
      </c>
    </row>
    <row r="118" spans="1:63" s="11" customFormat="1" ht="25.9" customHeight="1">
      <c r="A118" s="11"/>
      <c r="B118" s="169"/>
      <c r="C118" s="11"/>
      <c r="D118" s="170" t="s">
        <v>72</v>
      </c>
      <c r="E118" s="171" t="s">
        <v>1256</v>
      </c>
      <c r="F118" s="171" t="s">
        <v>1257</v>
      </c>
      <c r="G118" s="11"/>
      <c r="H118" s="11"/>
      <c r="I118" s="172"/>
      <c r="J118" s="173">
        <f>BK118</f>
        <v>0</v>
      </c>
      <c r="K118" s="11"/>
      <c r="L118" s="169"/>
      <c r="M118" s="174"/>
      <c r="N118" s="175"/>
      <c r="O118" s="175"/>
      <c r="P118" s="176">
        <f>SUM(P119:P122)</f>
        <v>0</v>
      </c>
      <c r="Q118" s="175"/>
      <c r="R118" s="176">
        <f>SUM(R119:R122)</f>
        <v>0</v>
      </c>
      <c r="S118" s="175"/>
      <c r="T118" s="177">
        <f>SUM(T119:T122)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170" t="s">
        <v>164</v>
      </c>
      <c r="AT118" s="178" t="s">
        <v>72</v>
      </c>
      <c r="AU118" s="178" t="s">
        <v>73</v>
      </c>
      <c r="AY118" s="170" t="s">
        <v>143</v>
      </c>
      <c r="BK118" s="179">
        <f>SUM(BK119:BK122)</f>
        <v>0</v>
      </c>
    </row>
    <row r="119" spans="1:65" s="2" customFormat="1" ht="14.4" customHeight="1">
      <c r="A119" s="36"/>
      <c r="B119" s="180"/>
      <c r="C119" s="181" t="s">
        <v>81</v>
      </c>
      <c r="D119" s="181" t="s">
        <v>144</v>
      </c>
      <c r="E119" s="182" t="s">
        <v>1268</v>
      </c>
      <c r="F119" s="183" t="s">
        <v>1269</v>
      </c>
      <c r="G119" s="184" t="s">
        <v>1270</v>
      </c>
      <c r="H119" s="185">
        <v>1</v>
      </c>
      <c r="I119" s="186"/>
      <c r="J119" s="187">
        <f>ROUND(I119*H119,2)</f>
        <v>0</v>
      </c>
      <c r="K119" s="188"/>
      <c r="L119" s="37"/>
      <c r="M119" s="189" t="s">
        <v>1</v>
      </c>
      <c r="N119" s="190" t="s">
        <v>38</v>
      </c>
      <c r="O119" s="75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3" t="s">
        <v>1271</v>
      </c>
      <c r="AT119" s="193" t="s">
        <v>144</v>
      </c>
      <c r="AU119" s="193" t="s">
        <v>81</v>
      </c>
      <c r="AY119" s="17" t="s">
        <v>143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7" t="s">
        <v>81</v>
      </c>
      <c r="BK119" s="194">
        <f>ROUND(I119*H119,2)</f>
        <v>0</v>
      </c>
      <c r="BL119" s="17" t="s">
        <v>1271</v>
      </c>
      <c r="BM119" s="193" t="s">
        <v>1272</v>
      </c>
    </row>
    <row r="120" spans="1:47" s="2" customFormat="1" ht="12">
      <c r="A120" s="36"/>
      <c r="B120" s="37"/>
      <c r="C120" s="36"/>
      <c r="D120" s="195" t="s">
        <v>149</v>
      </c>
      <c r="E120" s="36"/>
      <c r="F120" s="196" t="s">
        <v>1273</v>
      </c>
      <c r="G120" s="36"/>
      <c r="H120" s="36"/>
      <c r="I120" s="122"/>
      <c r="J120" s="36"/>
      <c r="K120" s="36"/>
      <c r="L120" s="37"/>
      <c r="M120" s="197"/>
      <c r="N120" s="198"/>
      <c r="O120" s="75"/>
      <c r="P120" s="75"/>
      <c r="Q120" s="75"/>
      <c r="R120" s="75"/>
      <c r="S120" s="75"/>
      <c r="T120" s="7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149</v>
      </c>
      <c r="AU120" s="17" t="s">
        <v>81</v>
      </c>
    </row>
    <row r="121" spans="1:65" s="2" customFormat="1" ht="14.4" customHeight="1">
      <c r="A121" s="36"/>
      <c r="B121" s="180"/>
      <c r="C121" s="181" t="s">
        <v>83</v>
      </c>
      <c r="D121" s="181" t="s">
        <v>144</v>
      </c>
      <c r="E121" s="182" t="s">
        <v>1274</v>
      </c>
      <c r="F121" s="183" t="s">
        <v>1275</v>
      </c>
      <c r="G121" s="184" t="s">
        <v>225</v>
      </c>
      <c r="H121" s="185">
        <v>300</v>
      </c>
      <c r="I121" s="186"/>
      <c r="J121" s="187">
        <f>ROUND(I121*H121,2)</f>
        <v>0</v>
      </c>
      <c r="K121" s="188"/>
      <c r="L121" s="37"/>
      <c r="M121" s="189" t="s">
        <v>1</v>
      </c>
      <c r="N121" s="190" t="s">
        <v>38</v>
      </c>
      <c r="O121" s="75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3" t="s">
        <v>148</v>
      </c>
      <c r="AT121" s="193" t="s">
        <v>144</v>
      </c>
      <c r="AU121" s="193" t="s">
        <v>81</v>
      </c>
      <c r="AY121" s="17" t="s">
        <v>143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7" t="s">
        <v>81</v>
      </c>
      <c r="BK121" s="194">
        <f>ROUND(I121*H121,2)</f>
        <v>0</v>
      </c>
      <c r="BL121" s="17" t="s">
        <v>148</v>
      </c>
      <c r="BM121" s="193" t="s">
        <v>83</v>
      </c>
    </row>
    <row r="122" spans="1:47" s="2" customFormat="1" ht="12">
      <c r="A122" s="36"/>
      <c r="B122" s="37"/>
      <c r="C122" s="36"/>
      <c r="D122" s="195" t="s">
        <v>149</v>
      </c>
      <c r="E122" s="36"/>
      <c r="F122" s="196" t="s">
        <v>1276</v>
      </c>
      <c r="G122" s="36"/>
      <c r="H122" s="36"/>
      <c r="I122" s="122"/>
      <c r="J122" s="36"/>
      <c r="K122" s="36"/>
      <c r="L122" s="37"/>
      <c r="M122" s="234"/>
      <c r="N122" s="235"/>
      <c r="O122" s="231"/>
      <c r="P122" s="231"/>
      <c r="Q122" s="231"/>
      <c r="R122" s="231"/>
      <c r="S122" s="231"/>
      <c r="T122" s="2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7" t="s">
        <v>149</v>
      </c>
      <c r="AU122" s="17" t="s">
        <v>81</v>
      </c>
    </row>
    <row r="123" spans="1:31" s="2" customFormat="1" ht="6.95" customHeight="1">
      <c r="A123" s="36"/>
      <c r="B123" s="58"/>
      <c r="C123" s="59"/>
      <c r="D123" s="59"/>
      <c r="E123" s="59"/>
      <c r="F123" s="59"/>
      <c r="G123" s="59"/>
      <c r="H123" s="59"/>
      <c r="I123" s="146"/>
      <c r="J123" s="59"/>
      <c r="K123" s="59"/>
      <c r="L123" s="37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autoFilter ref="C116:K122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11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117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Most ev. č. 201-025 u Podšibenského mlýna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118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119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4. 2. 2020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33</v>
      </c>
      <c r="E30" s="36"/>
      <c r="F30" s="36"/>
      <c r="G30" s="36"/>
      <c r="H30" s="36"/>
      <c r="I30" s="122"/>
      <c r="J30" s="94">
        <f>ROUND(J120,2)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130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37</v>
      </c>
      <c r="E33" s="30" t="s">
        <v>38</v>
      </c>
      <c r="F33" s="132">
        <f>ROUND((SUM(BE120:BE240)),2)</f>
        <v>0</v>
      </c>
      <c r="G33" s="36"/>
      <c r="H33" s="36"/>
      <c r="I33" s="133">
        <v>0.21</v>
      </c>
      <c r="J33" s="132">
        <f>ROUND(((SUM(BE120:BE240))*I33),2)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32">
        <f>ROUND((SUM(BF120:BF240)),2)</f>
        <v>0</v>
      </c>
      <c r="G34" s="36"/>
      <c r="H34" s="36"/>
      <c r="I34" s="133">
        <v>0.15</v>
      </c>
      <c r="J34" s="132">
        <f>ROUND(((SUM(BF120:BF240))*I34),2)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32">
        <f>ROUND((SUM(BG120:BG240)),2)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32">
        <f>ROUND((SUM(BH120:BH240)),2)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32">
        <f>ROUND((SUM(BI120:BI240)),2)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43</v>
      </c>
      <c r="E39" s="79"/>
      <c r="F39" s="79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42" t="s">
        <v>49</v>
      </c>
      <c r="G61" s="56" t="s">
        <v>48</v>
      </c>
      <c r="H61" s="39"/>
      <c r="I61" s="143"/>
      <c r="J61" s="14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42" t="s">
        <v>49</v>
      </c>
      <c r="G76" s="56" t="s">
        <v>48</v>
      </c>
      <c r="H76" s="39"/>
      <c r="I76" s="143"/>
      <c r="J76" s="14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120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121" t="str">
        <f>E7</f>
        <v>Most ev. č. 201-025 u Podšibenského mlýna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118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6"/>
      <c r="D87" s="36"/>
      <c r="E87" s="65" t="str">
        <f>E9</f>
        <v>001 - Bourání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4. 2. 2020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48" t="s">
        <v>121</v>
      </c>
      <c r="D94" s="134"/>
      <c r="E94" s="134"/>
      <c r="F94" s="134"/>
      <c r="G94" s="134"/>
      <c r="H94" s="134"/>
      <c r="I94" s="149"/>
      <c r="J94" s="150" t="s">
        <v>122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51" t="s">
        <v>123</v>
      </c>
      <c r="D96" s="36"/>
      <c r="E96" s="36"/>
      <c r="F96" s="36"/>
      <c r="G96" s="36"/>
      <c r="H96" s="36"/>
      <c r="I96" s="122"/>
      <c r="J96" s="94">
        <f>J120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124</v>
      </c>
    </row>
    <row r="97" spans="1:31" s="9" customFormat="1" ht="24.95" customHeight="1" hidden="1">
      <c r="A97" s="9"/>
      <c r="B97" s="152"/>
      <c r="C97" s="9"/>
      <c r="D97" s="153" t="s">
        <v>125</v>
      </c>
      <c r="E97" s="154"/>
      <c r="F97" s="154"/>
      <c r="G97" s="154"/>
      <c r="H97" s="154"/>
      <c r="I97" s="155"/>
      <c r="J97" s="156">
        <f>J121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52"/>
      <c r="C98" s="9"/>
      <c r="D98" s="153" t="s">
        <v>126</v>
      </c>
      <c r="E98" s="154"/>
      <c r="F98" s="154"/>
      <c r="G98" s="154"/>
      <c r="H98" s="154"/>
      <c r="I98" s="155"/>
      <c r="J98" s="156">
        <f>J139</f>
        <v>0</v>
      </c>
      <c r="K98" s="9"/>
      <c r="L98" s="15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52"/>
      <c r="C99" s="9"/>
      <c r="D99" s="153" t="s">
        <v>127</v>
      </c>
      <c r="E99" s="154"/>
      <c r="F99" s="154"/>
      <c r="G99" s="154"/>
      <c r="H99" s="154"/>
      <c r="I99" s="155"/>
      <c r="J99" s="156">
        <f>J170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52"/>
      <c r="C100" s="9"/>
      <c r="D100" s="153" t="s">
        <v>128</v>
      </c>
      <c r="E100" s="154"/>
      <c r="F100" s="154"/>
      <c r="G100" s="154"/>
      <c r="H100" s="154"/>
      <c r="I100" s="155"/>
      <c r="J100" s="156">
        <f>J236</f>
        <v>0</v>
      </c>
      <c r="K100" s="9"/>
      <c r="L100" s="15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 hidden="1">
      <c r="A101" s="36"/>
      <c r="B101" s="37"/>
      <c r="C101" s="36"/>
      <c r="D101" s="36"/>
      <c r="E101" s="36"/>
      <c r="F101" s="36"/>
      <c r="G101" s="36"/>
      <c r="H101" s="36"/>
      <c r="I101" s="122"/>
      <c r="J101" s="36"/>
      <c r="K101" s="36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 hidden="1">
      <c r="A102" s="36"/>
      <c r="B102" s="58"/>
      <c r="C102" s="59"/>
      <c r="D102" s="59"/>
      <c r="E102" s="59"/>
      <c r="F102" s="59"/>
      <c r="G102" s="59"/>
      <c r="H102" s="59"/>
      <c r="I102" s="146"/>
      <c r="J102" s="59"/>
      <c r="K102" s="59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ht="12" hidden="1"/>
    <row r="104" ht="12" hidden="1"/>
    <row r="105" ht="12" hidden="1"/>
    <row r="106" spans="1:31" s="2" customFormat="1" ht="6.95" customHeight="1">
      <c r="A106" s="36"/>
      <c r="B106" s="60"/>
      <c r="C106" s="61"/>
      <c r="D106" s="61"/>
      <c r="E106" s="61"/>
      <c r="F106" s="61"/>
      <c r="G106" s="61"/>
      <c r="H106" s="61"/>
      <c r="I106" s="147"/>
      <c r="J106" s="61"/>
      <c r="K106" s="61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129</v>
      </c>
      <c r="D107" s="36"/>
      <c r="E107" s="36"/>
      <c r="F107" s="36"/>
      <c r="G107" s="36"/>
      <c r="H107" s="36"/>
      <c r="I107" s="122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6"/>
      <c r="D108" s="36"/>
      <c r="E108" s="36"/>
      <c r="F108" s="36"/>
      <c r="G108" s="36"/>
      <c r="H108" s="36"/>
      <c r="I108" s="122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6"/>
      <c r="E109" s="36"/>
      <c r="F109" s="36"/>
      <c r="G109" s="36"/>
      <c r="H109" s="36"/>
      <c r="I109" s="122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121" t="str">
        <f>E7</f>
        <v>Most ev. č. 201-025 u Podšibenského mlýna</v>
      </c>
      <c r="F110" s="30"/>
      <c r="G110" s="30"/>
      <c r="H110" s="30"/>
      <c r="I110" s="122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118</v>
      </c>
      <c r="D111" s="36"/>
      <c r="E111" s="36"/>
      <c r="F111" s="36"/>
      <c r="G111" s="36"/>
      <c r="H111" s="36"/>
      <c r="I111" s="122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6"/>
      <c r="D112" s="36"/>
      <c r="E112" s="65" t="str">
        <f>E9</f>
        <v>001 - Bourání</v>
      </c>
      <c r="F112" s="36"/>
      <c r="G112" s="36"/>
      <c r="H112" s="36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122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6"/>
      <c r="E114" s="36"/>
      <c r="F114" s="25" t="str">
        <f>F12</f>
        <v xml:space="preserve"> </v>
      </c>
      <c r="G114" s="36"/>
      <c r="H114" s="36"/>
      <c r="I114" s="123" t="s">
        <v>22</v>
      </c>
      <c r="J114" s="67" t="str">
        <f>IF(J12="","",J12)</f>
        <v>4. 2. 2020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6"/>
      <c r="D115" s="36"/>
      <c r="E115" s="36"/>
      <c r="F115" s="36"/>
      <c r="G115" s="36"/>
      <c r="H115" s="36"/>
      <c r="I115" s="122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6"/>
      <c r="E116" s="36"/>
      <c r="F116" s="25" t="str">
        <f>E15</f>
        <v xml:space="preserve"> </v>
      </c>
      <c r="G116" s="36"/>
      <c r="H116" s="36"/>
      <c r="I116" s="123" t="s">
        <v>29</v>
      </c>
      <c r="J116" s="34" t="str">
        <f>E21</f>
        <v xml:space="preserve"> 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27</v>
      </c>
      <c r="D117" s="36"/>
      <c r="E117" s="36"/>
      <c r="F117" s="25" t="str">
        <f>IF(E18="","",E18)</f>
        <v>Vyplň údaj</v>
      </c>
      <c r="G117" s="36"/>
      <c r="H117" s="36"/>
      <c r="I117" s="123" t="s">
        <v>31</v>
      </c>
      <c r="J117" s="34" t="str">
        <f>E24</f>
        <v xml:space="preserve"> 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6"/>
      <c r="D118" s="36"/>
      <c r="E118" s="36"/>
      <c r="F118" s="36"/>
      <c r="G118" s="36"/>
      <c r="H118" s="36"/>
      <c r="I118" s="122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0" customFormat="1" ht="29.25" customHeight="1">
      <c r="A119" s="157"/>
      <c r="B119" s="158"/>
      <c r="C119" s="159" t="s">
        <v>130</v>
      </c>
      <c r="D119" s="160" t="s">
        <v>58</v>
      </c>
      <c r="E119" s="160" t="s">
        <v>54</v>
      </c>
      <c r="F119" s="160" t="s">
        <v>55</v>
      </c>
      <c r="G119" s="160" t="s">
        <v>131</v>
      </c>
      <c r="H119" s="160" t="s">
        <v>132</v>
      </c>
      <c r="I119" s="161" t="s">
        <v>133</v>
      </c>
      <c r="J119" s="162" t="s">
        <v>122</v>
      </c>
      <c r="K119" s="163" t="s">
        <v>134</v>
      </c>
      <c r="L119" s="164"/>
      <c r="M119" s="84" t="s">
        <v>1</v>
      </c>
      <c r="N119" s="85" t="s">
        <v>37</v>
      </c>
      <c r="O119" s="85" t="s">
        <v>135</v>
      </c>
      <c r="P119" s="85" t="s">
        <v>136</v>
      </c>
      <c r="Q119" s="85" t="s">
        <v>137</v>
      </c>
      <c r="R119" s="85" t="s">
        <v>138</v>
      </c>
      <c r="S119" s="85" t="s">
        <v>139</v>
      </c>
      <c r="T119" s="86" t="s">
        <v>140</v>
      </c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</row>
    <row r="120" spans="1:63" s="2" customFormat="1" ht="22.8" customHeight="1">
      <c r="A120" s="36"/>
      <c r="B120" s="37"/>
      <c r="C120" s="91" t="s">
        <v>141</v>
      </c>
      <c r="D120" s="36"/>
      <c r="E120" s="36"/>
      <c r="F120" s="36"/>
      <c r="G120" s="36"/>
      <c r="H120" s="36"/>
      <c r="I120" s="122"/>
      <c r="J120" s="165">
        <f>BK120</f>
        <v>0</v>
      </c>
      <c r="K120" s="36"/>
      <c r="L120" s="37"/>
      <c r="M120" s="87"/>
      <c r="N120" s="71"/>
      <c r="O120" s="88"/>
      <c r="P120" s="166">
        <f>P121+P139+P170+P236</f>
        <v>0</v>
      </c>
      <c r="Q120" s="88"/>
      <c r="R120" s="166">
        <f>R121+R139+R170+R236</f>
        <v>0</v>
      </c>
      <c r="S120" s="88"/>
      <c r="T120" s="167">
        <f>T121+T139+T170+T236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72</v>
      </c>
      <c r="AU120" s="17" t="s">
        <v>124</v>
      </c>
      <c r="BK120" s="168">
        <f>BK121+BK139+BK170+BK236</f>
        <v>0</v>
      </c>
    </row>
    <row r="121" spans="1:63" s="11" customFormat="1" ht="25.9" customHeight="1">
      <c r="A121" s="11"/>
      <c r="B121" s="169"/>
      <c r="C121" s="11"/>
      <c r="D121" s="170" t="s">
        <v>72</v>
      </c>
      <c r="E121" s="171" t="s">
        <v>81</v>
      </c>
      <c r="F121" s="171" t="s">
        <v>142</v>
      </c>
      <c r="G121" s="11"/>
      <c r="H121" s="11"/>
      <c r="I121" s="172"/>
      <c r="J121" s="173">
        <f>BK121</f>
        <v>0</v>
      </c>
      <c r="K121" s="11"/>
      <c r="L121" s="169"/>
      <c r="M121" s="174"/>
      <c r="N121" s="175"/>
      <c r="O121" s="175"/>
      <c r="P121" s="176">
        <f>SUM(P122:P138)</f>
        <v>0</v>
      </c>
      <c r="Q121" s="175"/>
      <c r="R121" s="176">
        <f>SUM(R122:R138)</f>
        <v>0</v>
      </c>
      <c r="S121" s="175"/>
      <c r="T121" s="177">
        <f>SUM(T122:T138)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170" t="s">
        <v>81</v>
      </c>
      <c r="AT121" s="178" t="s">
        <v>72</v>
      </c>
      <c r="AU121" s="178" t="s">
        <v>73</v>
      </c>
      <c r="AY121" s="170" t="s">
        <v>143</v>
      </c>
      <c r="BK121" s="179">
        <f>SUM(BK122:BK138)</f>
        <v>0</v>
      </c>
    </row>
    <row r="122" spans="1:65" s="2" customFormat="1" ht="24.15" customHeight="1">
      <c r="A122" s="36"/>
      <c r="B122" s="180"/>
      <c r="C122" s="181" t="s">
        <v>81</v>
      </c>
      <c r="D122" s="181" t="s">
        <v>144</v>
      </c>
      <c r="E122" s="182" t="s">
        <v>145</v>
      </c>
      <c r="F122" s="183" t="s">
        <v>146</v>
      </c>
      <c r="G122" s="184" t="s">
        <v>147</v>
      </c>
      <c r="H122" s="185">
        <v>1159.5</v>
      </c>
      <c r="I122" s="186"/>
      <c r="J122" s="187">
        <f>ROUND(I122*H122,2)</f>
        <v>0</v>
      </c>
      <c r="K122" s="188"/>
      <c r="L122" s="37"/>
      <c r="M122" s="189" t="s">
        <v>1</v>
      </c>
      <c r="N122" s="190" t="s">
        <v>38</v>
      </c>
      <c r="O122" s="75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3" t="s">
        <v>148</v>
      </c>
      <c r="AT122" s="193" t="s">
        <v>144</v>
      </c>
      <c r="AU122" s="193" t="s">
        <v>81</v>
      </c>
      <c r="AY122" s="17" t="s">
        <v>143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7" t="s">
        <v>81</v>
      </c>
      <c r="BK122" s="194">
        <f>ROUND(I122*H122,2)</f>
        <v>0</v>
      </c>
      <c r="BL122" s="17" t="s">
        <v>148</v>
      </c>
      <c r="BM122" s="193" t="s">
        <v>83</v>
      </c>
    </row>
    <row r="123" spans="1:47" s="2" customFormat="1" ht="12">
      <c r="A123" s="36"/>
      <c r="B123" s="37"/>
      <c r="C123" s="36"/>
      <c r="D123" s="195" t="s">
        <v>149</v>
      </c>
      <c r="E123" s="36"/>
      <c r="F123" s="196" t="s">
        <v>150</v>
      </c>
      <c r="G123" s="36"/>
      <c r="H123" s="36"/>
      <c r="I123" s="122"/>
      <c r="J123" s="36"/>
      <c r="K123" s="36"/>
      <c r="L123" s="37"/>
      <c r="M123" s="197"/>
      <c r="N123" s="198"/>
      <c r="O123" s="75"/>
      <c r="P123" s="75"/>
      <c r="Q123" s="75"/>
      <c r="R123" s="75"/>
      <c r="S123" s="75"/>
      <c r="T123" s="7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149</v>
      </c>
      <c r="AU123" s="17" t="s">
        <v>81</v>
      </c>
    </row>
    <row r="124" spans="1:65" s="2" customFormat="1" ht="24.15" customHeight="1">
      <c r="A124" s="36"/>
      <c r="B124" s="180"/>
      <c r="C124" s="181" t="s">
        <v>83</v>
      </c>
      <c r="D124" s="181" t="s">
        <v>144</v>
      </c>
      <c r="E124" s="182" t="s">
        <v>151</v>
      </c>
      <c r="F124" s="183" t="s">
        <v>152</v>
      </c>
      <c r="G124" s="184" t="s">
        <v>147</v>
      </c>
      <c r="H124" s="185">
        <v>105.86</v>
      </c>
      <c r="I124" s="186"/>
      <c r="J124" s="187">
        <f>ROUND(I124*H124,2)</f>
        <v>0</v>
      </c>
      <c r="K124" s="188"/>
      <c r="L124" s="37"/>
      <c r="M124" s="189" t="s">
        <v>1</v>
      </c>
      <c r="N124" s="190" t="s">
        <v>38</v>
      </c>
      <c r="O124" s="75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3" t="s">
        <v>148</v>
      </c>
      <c r="AT124" s="193" t="s">
        <v>144</v>
      </c>
      <c r="AU124" s="193" t="s">
        <v>81</v>
      </c>
      <c r="AY124" s="17" t="s">
        <v>143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7" t="s">
        <v>81</v>
      </c>
      <c r="BK124" s="194">
        <f>ROUND(I124*H124,2)</f>
        <v>0</v>
      </c>
      <c r="BL124" s="17" t="s">
        <v>148</v>
      </c>
      <c r="BM124" s="193" t="s">
        <v>148</v>
      </c>
    </row>
    <row r="125" spans="1:47" s="2" customFormat="1" ht="12">
      <c r="A125" s="36"/>
      <c r="B125" s="37"/>
      <c r="C125" s="36"/>
      <c r="D125" s="195" t="s">
        <v>149</v>
      </c>
      <c r="E125" s="36"/>
      <c r="F125" s="196" t="s">
        <v>150</v>
      </c>
      <c r="G125" s="36"/>
      <c r="H125" s="36"/>
      <c r="I125" s="122"/>
      <c r="J125" s="36"/>
      <c r="K125" s="36"/>
      <c r="L125" s="37"/>
      <c r="M125" s="197"/>
      <c r="N125" s="198"/>
      <c r="O125" s="75"/>
      <c r="P125" s="75"/>
      <c r="Q125" s="75"/>
      <c r="R125" s="75"/>
      <c r="S125" s="75"/>
      <c r="T125" s="7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149</v>
      </c>
      <c r="AU125" s="17" t="s">
        <v>81</v>
      </c>
    </row>
    <row r="126" spans="1:65" s="2" customFormat="1" ht="24.15" customHeight="1">
      <c r="A126" s="36"/>
      <c r="B126" s="180"/>
      <c r="C126" s="181" t="s">
        <v>153</v>
      </c>
      <c r="D126" s="181" t="s">
        <v>144</v>
      </c>
      <c r="E126" s="182" t="s">
        <v>154</v>
      </c>
      <c r="F126" s="183" t="s">
        <v>155</v>
      </c>
      <c r="G126" s="184" t="s">
        <v>147</v>
      </c>
      <c r="H126" s="185">
        <v>1159.49</v>
      </c>
      <c r="I126" s="186"/>
      <c r="J126" s="187">
        <f>ROUND(I126*H126,2)</f>
        <v>0</v>
      </c>
      <c r="K126" s="188"/>
      <c r="L126" s="37"/>
      <c r="M126" s="189" t="s">
        <v>1</v>
      </c>
      <c r="N126" s="190" t="s">
        <v>38</v>
      </c>
      <c r="O126" s="75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3" t="s">
        <v>148</v>
      </c>
      <c r="AT126" s="193" t="s">
        <v>144</v>
      </c>
      <c r="AU126" s="193" t="s">
        <v>81</v>
      </c>
      <c r="AY126" s="17" t="s">
        <v>143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7" t="s">
        <v>81</v>
      </c>
      <c r="BK126" s="194">
        <f>ROUND(I126*H126,2)</f>
        <v>0</v>
      </c>
      <c r="BL126" s="17" t="s">
        <v>148</v>
      </c>
      <c r="BM126" s="193" t="s">
        <v>156</v>
      </c>
    </row>
    <row r="127" spans="1:47" s="2" customFormat="1" ht="12">
      <c r="A127" s="36"/>
      <c r="B127" s="37"/>
      <c r="C127" s="36"/>
      <c r="D127" s="195" t="s">
        <v>149</v>
      </c>
      <c r="E127" s="36"/>
      <c r="F127" s="196" t="s">
        <v>150</v>
      </c>
      <c r="G127" s="36"/>
      <c r="H127" s="36"/>
      <c r="I127" s="122"/>
      <c r="J127" s="36"/>
      <c r="K127" s="36"/>
      <c r="L127" s="37"/>
      <c r="M127" s="197"/>
      <c r="N127" s="198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149</v>
      </c>
      <c r="AU127" s="17" t="s">
        <v>81</v>
      </c>
    </row>
    <row r="128" spans="1:65" s="2" customFormat="1" ht="14.4" customHeight="1">
      <c r="A128" s="36"/>
      <c r="B128" s="180"/>
      <c r="C128" s="181" t="s">
        <v>148</v>
      </c>
      <c r="D128" s="181" t="s">
        <v>144</v>
      </c>
      <c r="E128" s="182" t="s">
        <v>157</v>
      </c>
      <c r="F128" s="183" t="s">
        <v>158</v>
      </c>
      <c r="G128" s="184" t="s">
        <v>159</v>
      </c>
      <c r="H128" s="185">
        <v>67.69</v>
      </c>
      <c r="I128" s="186"/>
      <c r="J128" s="187">
        <f>ROUND(I128*H128,2)</f>
        <v>0</v>
      </c>
      <c r="K128" s="188"/>
      <c r="L128" s="37"/>
      <c r="M128" s="189" t="s">
        <v>1</v>
      </c>
      <c r="N128" s="190" t="s">
        <v>38</v>
      </c>
      <c r="O128" s="75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3" t="s">
        <v>148</v>
      </c>
      <c r="AT128" s="193" t="s">
        <v>144</v>
      </c>
      <c r="AU128" s="193" t="s">
        <v>81</v>
      </c>
      <c r="AY128" s="17" t="s">
        <v>143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7" t="s">
        <v>81</v>
      </c>
      <c r="BK128" s="194">
        <f>ROUND(I128*H128,2)</f>
        <v>0</v>
      </c>
      <c r="BL128" s="17" t="s">
        <v>148</v>
      </c>
      <c r="BM128" s="193" t="s">
        <v>160</v>
      </c>
    </row>
    <row r="129" spans="1:51" s="12" customFormat="1" ht="12">
      <c r="A129" s="12"/>
      <c r="B129" s="199"/>
      <c r="C129" s="12"/>
      <c r="D129" s="195" t="s">
        <v>161</v>
      </c>
      <c r="E129" s="200" t="s">
        <v>1</v>
      </c>
      <c r="F129" s="201" t="s">
        <v>162</v>
      </c>
      <c r="G129" s="12"/>
      <c r="H129" s="202">
        <v>67.69</v>
      </c>
      <c r="I129" s="203"/>
      <c r="J129" s="12"/>
      <c r="K129" s="12"/>
      <c r="L129" s="199"/>
      <c r="M129" s="204"/>
      <c r="N129" s="205"/>
      <c r="O129" s="205"/>
      <c r="P129" s="205"/>
      <c r="Q129" s="205"/>
      <c r="R129" s="205"/>
      <c r="S129" s="205"/>
      <c r="T129" s="206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00" t="s">
        <v>161</v>
      </c>
      <c r="AU129" s="200" t="s">
        <v>81</v>
      </c>
      <c r="AV129" s="12" t="s">
        <v>83</v>
      </c>
      <c r="AW129" s="12" t="s">
        <v>30</v>
      </c>
      <c r="AX129" s="12" t="s">
        <v>73</v>
      </c>
      <c r="AY129" s="200" t="s">
        <v>143</v>
      </c>
    </row>
    <row r="130" spans="1:51" s="13" customFormat="1" ht="12">
      <c r="A130" s="13"/>
      <c r="B130" s="207"/>
      <c r="C130" s="13"/>
      <c r="D130" s="195" t="s">
        <v>161</v>
      </c>
      <c r="E130" s="208" t="s">
        <v>1</v>
      </c>
      <c r="F130" s="209" t="s">
        <v>163</v>
      </c>
      <c r="G130" s="13"/>
      <c r="H130" s="210">
        <v>67.69</v>
      </c>
      <c r="I130" s="211"/>
      <c r="J130" s="13"/>
      <c r="K130" s="13"/>
      <c r="L130" s="207"/>
      <c r="M130" s="212"/>
      <c r="N130" s="213"/>
      <c r="O130" s="213"/>
      <c r="P130" s="213"/>
      <c r="Q130" s="213"/>
      <c r="R130" s="213"/>
      <c r="S130" s="213"/>
      <c r="T130" s="21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08" t="s">
        <v>161</v>
      </c>
      <c r="AU130" s="208" t="s">
        <v>81</v>
      </c>
      <c r="AV130" s="13" t="s">
        <v>148</v>
      </c>
      <c r="AW130" s="13" t="s">
        <v>30</v>
      </c>
      <c r="AX130" s="13" t="s">
        <v>81</v>
      </c>
      <c r="AY130" s="208" t="s">
        <v>143</v>
      </c>
    </row>
    <row r="131" spans="1:65" s="2" customFormat="1" ht="24.15" customHeight="1">
      <c r="A131" s="36"/>
      <c r="B131" s="180"/>
      <c r="C131" s="181" t="s">
        <v>164</v>
      </c>
      <c r="D131" s="181" t="s">
        <v>144</v>
      </c>
      <c r="E131" s="182" t="s">
        <v>165</v>
      </c>
      <c r="F131" s="183" t="s">
        <v>166</v>
      </c>
      <c r="G131" s="184" t="s">
        <v>167</v>
      </c>
      <c r="H131" s="185">
        <v>35.374</v>
      </c>
      <c r="I131" s="186"/>
      <c r="J131" s="187">
        <f>ROUND(I131*H131,2)</f>
        <v>0</v>
      </c>
      <c r="K131" s="188"/>
      <c r="L131" s="37"/>
      <c r="M131" s="189" t="s">
        <v>1</v>
      </c>
      <c r="N131" s="190" t="s">
        <v>38</v>
      </c>
      <c r="O131" s="75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3" t="s">
        <v>148</v>
      </c>
      <c r="AT131" s="193" t="s">
        <v>144</v>
      </c>
      <c r="AU131" s="193" t="s">
        <v>81</v>
      </c>
      <c r="AY131" s="17" t="s">
        <v>143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7" t="s">
        <v>81</v>
      </c>
      <c r="BK131" s="194">
        <f>ROUND(I131*H131,2)</f>
        <v>0</v>
      </c>
      <c r="BL131" s="17" t="s">
        <v>148</v>
      </c>
      <c r="BM131" s="193" t="s">
        <v>168</v>
      </c>
    </row>
    <row r="132" spans="1:47" s="2" customFormat="1" ht="12">
      <c r="A132" s="36"/>
      <c r="B132" s="37"/>
      <c r="C132" s="36"/>
      <c r="D132" s="195" t="s">
        <v>149</v>
      </c>
      <c r="E132" s="36"/>
      <c r="F132" s="196" t="s">
        <v>169</v>
      </c>
      <c r="G132" s="36"/>
      <c r="H132" s="36"/>
      <c r="I132" s="122"/>
      <c r="J132" s="36"/>
      <c r="K132" s="36"/>
      <c r="L132" s="37"/>
      <c r="M132" s="197"/>
      <c r="N132" s="198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149</v>
      </c>
      <c r="AU132" s="17" t="s">
        <v>81</v>
      </c>
    </row>
    <row r="133" spans="1:51" s="12" customFormat="1" ht="12">
      <c r="A133" s="12"/>
      <c r="B133" s="199"/>
      <c r="C133" s="12"/>
      <c r="D133" s="195" t="s">
        <v>161</v>
      </c>
      <c r="E133" s="200" t="s">
        <v>1</v>
      </c>
      <c r="F133" s="201" t="s">
        <v>170</v>
      </c>
      <c r="G133" s="12"/>
      <c r="H133" s="202">
        <v>35.374</v>
      </c>
      <c r="I133" s="203"/>
      <c r="J133" s="12"/>
      <c r="K133" s="12"/>
      <c r="L133" s="199"/>
      <c r="M133" s="204"/>
      <c r="N133" s="205"/>
      <c r="O133" s="205"/>
      <c r="P133" s="205"/>
      <c r="Q133" s="205"/>
      <c r="R133" s="205"/>
      <c r="S133" s="205"/>
      <c r="T133" s="206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00" t="s">
        <v>161</v>
      </c>
      <c r="AU133" s="200" t="s">
        <v>81</v>
      </c>
      <c r="AV133" s="12" t="s">
        <v>83</v>
      </c>
      <c r="AW133" s="12" t="s">
        <v>30</v>
      </c>
      <c r="AX133" s="12" t="s">
        <v>73</v>
      </c>
      <c r="AY133" s="200" t="s">
        <v>143</v>
      </c>
    </row>
    <row r="134" spans="1:51" s="13" customFormat="1" ht="12">
      <c r="A134" s="13"/>
      <c r="B134" s="207"/>
      <c r="C134" s="13"/>
      <c r="D134" s="195" t="s">
        <v>161</v>
      </c>
      <c r="E134" s="208" t="s">
        <v>1</v>
      </c>
      <c r="F134" s="209" t="s">
        <v>163</v>
      </c>
      <c r="G134" s="13"/>
      <c r="H134" s="210">
        <v>35.374</v>
      </c>
      <c r="I134" s="211"/>
      <c r="J134" s="13"/>
      <c r="K134" s="13"/>
      <c r="L134" s="207"/>
      <c r="M134" s="212"/>
      <c r="N134" s="213"/>
      <c r="O134" s="213"/>
      <c r="P134" s="213"/>
      <c r="Q134" s="213"/>
      <c r="R134" s="213"/>
      <c r="S134" s="213"/>
      <c r="T134" s="21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08" t="s">
        <v>161</v>
      </c>
      <c r="AU134" s="208" t="s">
        <v>81</v>
      </c>
      <c r="AV134" s="13" t="s">
        <v>148</v>
      </c>
      <c r="AW134" s="13" t="s">
        <v>30</v>
      </c>
      <c r="AX134" s="13" t="s">
        <v>81</v>
      </c>
      <c r="AY134" s="208" t="s">
        <v>143</v>
      </c>
    </row>
    <row r="135" spans="1:65" s="2" customFormat="1" ht="24.15" customHeight="1">
      <c r="A135" s="36"/>
      <c r="B135" s="180"/>
      <c r="C135" s="181" t="s">
        <v>156</v>
      </c>
      <c r="D135" s="181" t="s">
        <v>144</v>
      </c>
      <c r="E135" s="182" t="s">
        <v>171</v>
      </c>
      <c r="F135" s="183" t="s">
        <v>172</v>
      </c>
      <c r="G135" s="184" t="s">
        <v>167</v>
      </c>
      <c r="H135" s="185">
        <v>41.498</v>
      </c>
      <c r="I135" s="186"/>
      <c r="J135" s="187">
        <f>ROUND(I135*H135,2)</f>
        <v>0</v>
      </c>
      <c r="K135" s="188"/>
      <c r="L135" s="37"/>
      <c r="M135" s="189" t="s">
        <v>1</v>
      </c>
      <c r="N135" s="190" t="s">
        <v>38</v>
      </c>
      <c r="O135" s="75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3" t="s">
        <v>148</v>
      </c>
      <c r="AT135" s="193" t="s">
        <v>144</v>
      </c>
      <c r="AU135" s="193" t="s">
        <v>81</v>
      </c>
      <c r="AY135" s="17" t="s">
        <v>143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7" t="s">
        <v>81</v>
      </c>
      <c r="BK135" s="194">
        <f>ROUND(I135*H135,2)</f>
        <v>0</v>
      </c>
      <c r="BL135" s="17" t="s">
        <v>148</v>
      </c>
      <c r="BM135" s="193" t="s">
        <v>173</v>
      </c>
    </row>
    <row r="136" spans="1:47" s="2" customFormat="1" ht="12">
      <c r="A136" s="36"/>
      <c r="B136" s="37"/>
      <c r="C136" s="36"/>
      <c r="D136" s="195" t="s">
        <v>149</v>
      </c>
      <c r="E136" s="36"/>
      <c r="F136" s="196" t="s">
        <v>174</v>
      </c>
      <c r="G136" s="36"/>
      <c r="H136" s="36"/>
      <c r="I136" s="122"/>
      <c r="J136" s="36"/>
      <c r="K136" s="36"/>
      <c r="L136" s="37"/>
      <c r="M136" s="197"/>
      <c r="N136" s="198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149</v>
      </c>
      <c r="AU136" s="17" t="s">
        <v>81</v>
      </c>
    </row>
    <row r="137" spans="1:51" s="12" customFormat="1" ht="12">
      <c r="A137" s="12"/>
      <c r="B137" s="199"/>
      <c r="C137" s="12"/>
      <c r="D137" s="195" t="s">
        <v>161</v>
      </c>
      <c r="E137" s="200" t="s">
        <v>1</v>
      </c>
      <c r="F137" s="201" t="s">
        <v>175</v>
      </c>
      <c r="G137" s="12"/>
      <c r="H137" s="202">
        <v>41.498</v>
      </c>
      <c r="I137" s="203"/>
      <c r="J137" s="12"/>
      <c r="K137" s="12"/>
      <c r="L137" s="199"/>
      <c r="M137" s="204"/>
      <c r="N137" s="205"/>
      <c r="O137" s="205"/>
      <c r="P137" s="205"/>
      <c r="Q137" s="205"/>
      <c r="R137" s="205"/>
      <c r="S137" s="205"/>
      <c r="T137" s="206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00" t="s">
        <v>161</v>
      </c>
      <c r="AU137" s="200" t="s">
        <v>81</v>
      </c>
      <c r="AV137" s="12" t="s">
        <v>83</v>
      </c>
      <c r="AW137" s="12" t="s">
        <v>30</v>
      </c>
      <c r="AX137" s="12" t="s">
        <v>73</v>
      </c>
      <c r="AY137" s="200" t="s">
        <v>143</v>
      </c>
    </row>
    <row r="138" spans="1:51" s="13" customFormat="1" ht="12">
      <c r="A138" s="13"/>
      <c r="B138" s="207"/>
      <c r="C138" s="13"/>
      <c r="D138" s="195" t="s">
        <v>161</v>
      </c>
      <c r="E138" s="208" t="s">
        <v>1</v>
      </c>
      <c r="F138" s="209" t="s">
        <v>163</v>
      </c>
      <c r="G138" s="13"/>
      <c r="H138" s="210">
        <v>41.498</v>
      </c>
      <c r="I138" s="211"/>
      <c r="J138" s="13"/>
      <c r="K138" s="13"/>
      <c r="L138" s="207"/>
      <c r="M138" s="212"/>
      <c r="N138" s="213"/>
      <c r="O138" s="213"/>
      <c r="P138" s="213"/>
      <c r="Q138" s="213"/>
      <c r="R138" s="213"/>
      <c r="S138" s="213"/>
      <c r="T138" s="21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08" t="s">
        <v>161</v>
      </c>
      <c r="AU138" s="208" t="s">
        <v>81</v>
      </c>
      <c r="AV138" s="13" t="s">
        <v>148</v>
      </c>
      <c r="AW138" s="13" t="s">
        <v>30</v>
      </c>
      <c r="AX138" s="13" t="s">
        <v>81</v>
      </c>
      <c r="AY138" s="208" t="s">
        <v>143</v>
      </c>
    </row>
    <row r="139" spans="1:63" s="11" customFormat="1" ht="25.9" customHeight="1">
      <c r="A139" s="11"/>
      <c r="B139" s="169"/>
      <c r="C139" s="11"/>
      <c r="D139" s="170" t="s">
        <v>72</v>
      </c>
      <c r="E139" s="171" t="s">
        <v>176</v>
      </c>
      <c r="F139" s="171" t="s">
        <v>177</v>
      </c>
      <c r="G139" s="11"/>
      <c r="H139" s="11"/>
      <c r="I139" s="172"/>
      <c r="J139" s="173">
        <f>BK139</f>
        <v>0</v>
      </c>
      <c r="K139" s="11"/>
      <c r="L139" s="169"/>
      <c r="M139" s="174"/>
      <c r="N139" s="175"/>
      <c r="O139" s="175"/>
      <c r="P139" s="176">
        <f>SUM(P140:P169)</f>
        <v>0</v>
      </c>
      <c r="Q139" s="175"/>
      <c r="R139" s="176">
        <f>SUM(R140:R169)</f>
        <v>0</v>
      </c>
      <c r="S139" s="175"/>
      <c r="T139" s="177">
        <f>SUM(T140:T169)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170" t="s">
        <v>81</v>
      </c>
      <c r="AT139" s="178" t="s">
        <v>72</v>
      </c>
      <c r="AU139" s="178" t="s">
        <v>73</v>
      </c>
      <c r="AY139" s="170" t="s">
        <v>143</v>
      </c>
      <c r="BK139" s="179">
        <f>SUM(BK140:BK169)</f>
        <v>0</v>
      </c>
    </row>
    <row r="140" spans="1:65" s="2" customFormat="1" ht="24.15" customHeight="1">
      <c r="A140" s="36"/>
      <c r="B140" s="180"/>
      <c r="C140" s="181" t="s">
        <v>178</v>
      </c>
      <c r="D140" s="181" t="s">
        <v>144</v>
      </c>
      <c r="E140" s="182" t="s">
        <v>179</v>
      </c>
      <c r="F140" s="183" t="s">
        <v>180</v>
      </c>
      <c r="G140" s="184" t="s">
        <v>167</v>
      </c>
      <c r="H140" s="185">
        <v>9.828</v>
      </c>
      <c r="I140" s="186"/>
      <c r="J140" s="187">
        <f>ROUND(I140*H140,2)</f>
        <v>0</v>
      </c>
      <c r="K140" s="188"/>
      <c r="L140" s="37"/>
      <c r="M140" s="189" t="s">
        <v>1</v>
      </c>
      <c r="N140" s="190" t="s">
        <v>38</v>
      </c>
      <c r="O140" s="75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3" t="s">
        <v>148</v>
      </c>
      <c r="AT140" s="193" t="s">
        <v>144</v>
      </c>
      <c r="AU140" s="193" t="s">
        <v>81</v>
      </c>
      <c r="AY140" s="17" t="s">
        <v>143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7" t="s">
        <v>81</v>
      </c>
      <c r="BK140" s="194">
        <f>ROUND(I140*H140,2)</f>
        <v>0</v>
      </c>
      <c r="BL140" s="17" t="s">
        <v>148</v>
      </c>
      <c r="BM140" s="193" t="s">
        <v>181</v>
      </c>
    </row>
    <row r="141" spans="1:47" s="2" customFormat="1" ht="12">
      <c r="A141" s="36"/>
      <c r="B141" s="37"/>
      <c r="C141" s="36"/>
      <c r="D141" s="195" t="s">
        <v>149</v>
      </c>
      <c r="E141" s="36"/>
      <c r="F141" s="196" t="s">
        <v>182</v>
      </c>
      <c r="G141" s="36"/>
      <c r="H141" s="36"/>
      <c r="I141" s="122"/>
      <c r="J141" s="36"/>
      <c r="K141" s="36"/>
      <c r="L141" s="37"/>
      <c r="M141" s="197"/>
      <c r="N141" s="198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149</v>
      </c>
      <c r="AU141" s="17" t="s">
        <v>81</v>
      </c>
    </row>
    <row r="142" spans="1:51" s="12" customFormat="1" ht="12">
      <c r="A142" s="12"/>
      <c r="B142" s="199"/>
      <c r="C142" s="12"/>
      <c r="D142" s="195" t="s">
        <v>161</v>
      </c>
      <c r="E142" s="200" t="s">
        <v>1</v>
      </c>
      <c r="F142" s="201" t="s">
        <v>183</v>
      </c>
      <c r="G142" s="12"/>
      <c r="H142" s="202">
        <v>9.828</v>
      </c>
      <c r="I142" s="203"/>
      <c r="J142" s="12"/>
      <c r="K142" s="12"/>
      <c r="L142" s="199"/>
      <c r="M142" s="204"/>
      <c r="N142" s="205"/>
      <c r="O142" s="205"/>
      <c r="P142" s="205"/>
      <c r="Q142" s="205"/>
      <c r="R142" s="205"/>
      <c r="S142" s="205"/>
      <c r="T142" s="206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00" t="s">
        <v>161</v>
      </c>
      <c r="AU142" s="200" t="s">
        <v>81</v>
      </c>
      <c r="AV142" s="12" t="s">
        <v>83</v>
      </c>
      <c r="AW142" s="12" t="s">
        <v>30</v>
      </c>
      <c r="AX142" s="12" t="s">
        <v>73</v>
      </c>
      <c r="AY142" s="200" t="s">
        <v>143</v>
      </c>
    </row>
    <row r="143" spans="1:51" s="13" customFormat="1" ht="12">
      <c r="A143" s="13"/>
      <c r="B143" s="207"/>
      <c r="C143" s="13"/>
      <c r="D143" s="195" t="s">
        <v>161</v>
      </c>
      <c r="E143" s="208" t="s">
        <v>1</v>
      </c>
      <c r="F143" s="209" t="s">
        <v>163</v>
      </c>
      <c r="G143" s="13"/>
      <c r="H143" s="210">
        <v>9.828</v>
      </c>
      <c r="I143" s="211"/>
      <c r="J143" s="13"/>
      <c r="K143" s="13"/>
      <c r="L143" s="207"/>
      <c r="M143" s="212"/>
      <c r="N143" s="213"/>
      <c r="O143" s="213"/>
      <c r="P143" s="213"/>
      <c r="Q143" s="213"/>
      <c r="R143" s="213"/>
      <c r="S143" s="213"/>
      <c r="T143" s="21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08" t="s">
        <v>161</v>
      </c>
      <c r="AU143" s="208" t="s">
        <v>81</v>
      </c>
      <c r="AV143" s="13" t="s">
        <v>148</v>
      </c>
      <c r="AW143" s="13" t="s">
        <v>30</v>
      </c>
      <c r="AX143" s="13" t="s">
        <v>81</v>
      </c>
      <c r="AY143" s="208" t="s">
        <v>143</v>
      </c>
    </row>
    <row r="144" spans="1:65" s="2" customFormat="1" ht="14.4" customHeight="1">
      <c r="A144" s="36"/>
      <c r="B144" s="180"/>
      <c r="C144" s="181" t="s">
        <v>160</v>
      </c>
      <c r="D144" s="181" t="s">
        <v>144</v>
      </c>
      <c r="E144" s="182" t="s">
        <v>184</v>
      </c>
      <c r="F144" s="183" t="s">
        <v>185</v>
      </c>
      <c r="G144" s="184" t="s">
        <v>167</v>
      </c>
      <c r="H144" s="185">
        <v>69.829</v>
      </c>
      <c r="I144" s="186"/>
      <c r="J144" s="187">
        <f>ROUND(I144*H144,2)</f>
        <v>0</v>
      </c>
      <c r="K144" s="188"/>
      <c r="L144" s="37"/>
      <c r="M144" s="189" t="s">
        <v>1</v>
      </c>
      <c r="N144" s="190" t="s">
        <v>38</v>
      </c>
      <c r="O144" s="75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3" t="s">
        <v>148</v>
      </c>
      <c r="AT144" s="193" t="s">
        <v>144</v>
      </c>
      <c r="AU144" s="193" t="s">
        <v>81</v>
      </c>
      <c r="AY144" s="17" t="s">
        <v>143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7" t="s">
        <v>81</v>
      </c>
      <c r="BK144" s="194">
        <f>ROUND(I144*H144,2)</f>
        <v>0</v>
      </c>
      <c r="BL144" s="17" t="s">
        <v>148</v>
      </c>
      <c r="BM144" s="193" t="s">
        <v>186</v>
      </c>
    </row>
    <row r="145" spans="1:47" s="2" customFormat="1" ht="12">
      <c r="A145" s="36"/>
      <c r="B145" s="37"/>
      <c r="C145" s="36"/>
      <c r="D145" s="195" t="s">
        <v>149</v>
      </c>
      <c r="E145" s="36"/>
      <c r="F145" s="196" t="s">
        <v>187</v>
      </c>
      <c r="G145" s="36"/>
      <c r="H145" s="36"/>
      <c r="I145" s="122"/>
      <c r="J145" s="36"/>
      <c r="K145" s="36"/>
      <c r="L145" s="37"/>
      <c r="M145" s="197"/>
      <c r="N145" s="198"/>
      <c r="O145" s="75"/>
      <c r="P145" s="75"/>
      <c r="Q145" s="75"/>
      <c r="R145" s="75"/>
      <c r="S145" s="75"/>
      <c r="T145" s="7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7" t="s">
        <v>149</v>
      </c>
      <c r="AU145" s="17" t="s">
        <v>81</v>
      </c>
    </row>
    <row r="146" spans="1:51" s="12" customFormat="1" ht="12">
      <c r="A146" s="12"/>
      <c r="B146" s="199"/>
      <c r="C146" s="12"/>
      <c r="D146" s="195" t="s">
        <v>161</v>
      </c>
      <c r="E146" s="200" t="s">
        <v>1</v>
      </c>
      <c r="F146" s="201" t="s">
        <v>188</v>
      </c>
      <c r="G146" s="12"/>
      <c r="H146" s="202">
        <v>69.829</v>
      </c>
      <c r="I146" s="203"/>
      <c r="J146" s="12"/>
      <c r="K146" s="12"/>
      <c r="L146" s="199"/>
      <c r="M146" s="204"/>
      <c r="N146" s="205"/>
      <c r="O146" s="205"/>
      <c r="P146" s="205"/>
      <c r="Q146" s="205"/>
      <c r="R146" s="205"/>
      <c r="S146" s="205"/>
      <c r="T146" s="206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00" t="s">
        <v>161</v>
      </c>
      <c r="AU146" s="200" t="s">
        <v>81</v>
      </c>
      <c r="AV146" s="12" t="s">
        <v>83</v>
      </c>
      <c r="AW146" s="12" t="s">
        <v>30</v>
      </c>
      <c r="AX146" s="12" t="s">
        <v>73</v>
      </c>
      <c r="AY146" s="200" t="s">
        <v>143</v>
      </c>
    </row>
    <row r="147" spans="1:51" s="13" customFormat="1" ht="12">
      <c r="A147" s="13"/>
      <c r="B147" s="207"/>
      <c r="C147" s="13"/>
      <c r="D147" s="195" t="s">
        <v>161</v>
      </c>
      <c r="E147" s="208" t="s">
        <v>1</v>
      </c>
      <c r="F147" s="209" t="s">
        <v>163</v>
      </c>
      <c r="G147" s="13"/>
      <c r="H147" s="210">
        <v>69.829</v>
      </c>
      <c r="I147" s="211"/>
      <c r="J147" s="13"/>
      <c r="K147" s="13"/>
      <c r="L147" s="207"/>
      <c r="M147" s="212"/>
      <c r="N147" s="213"/>
      <c r="O147" s="213"/>
      <c r="P147" s="213"/>
      <c r="Q147" s="213"/>
      <c r="R147" s="213"/>
      <c r="S147" s="213"/>
      <c r="T147" s="21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8" t="s">
        <v>161</v>
      </c>
      <c r="AU147" s="208" t="s">
        <v>81</v>
      </c>
      <c r="AV147" s="13" t="s">
        <v>148</v>
      </c>
      <c r="AW147" s="13" t="s">
        <v>30</v>
      </c>
      <c r="AX147" s="13" t="s">
        <v>81</v>
      </c>
      <c r="AY147" s="208" t="s">
        <v>143</v>
      </c>
    </row>
    <row r="148" spans="1:65" s="2" customFormat="1" ht="14.4" customHeight="1">
      <c r="A148" s="36"/>
      <c r="B148" s="180"/>
      <c r="C148" s="181" t="s">
        <v>176</v>
      </c>
      <c r="D148" s="181" t="s">
        <v>144</v>
      </c>
      <c r="E148" s="182" t="s">
        <v>189</v>
      </c>
      <c r="F148" s="183" t="s">
        <v>190</v>
      </c>
      <c r="G148" s="184" t="s">
        <v>167</v>
      </c>
      <c r="H148" s="185">
        <v>16.504</v>
      </c>
      <c r="I148" s="186"/>
      <c r="J148" s="187">
        <f>ROUND(I148*H148,2)</f>
        <v>0</v>
      </c>
      <c r="K148" s="188"/>
      <c r="L148" s="37"/>
      <c r="M148" s="189" t="s">
        <v>1</v>
      </c>
      <c r="N148" s="190" t="s">
        <v>38</v>
      </c>
      <c r="O148" s="75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3" t="s">
        <v>148</v>
      </c>
      <c r="AT148" s="193" t="s">
        <v>144</v>
      </c>
      <c r="AU148" s="193" t="s">
        <v>81</v>
      </c>
      <c r="AY148" s="17" t="s">
        <v>143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7" t="s">
        <v>81</v>
      </c>
      <c r="BK148" s="194">
        <f>ROUND(I148*H148,2)</f>
        <v>0</v>
      </c>
      <c r="BL148" s="17" t="s">
        <v>148</v>
      </c>
      <c r="BM148" s="193" t="s">
        <v>191</v>
      </c>
    </row>
    <row r="149" spans="1:47" s="2" customFormat="1" ht="12">
      <c r="A149" s="36"/>
      <c r="B149" s="37"/>
      <c r="C149" s="36"/>
      <c r="D149" s="195" t="s">
        <v>149</v>
      </c>
      <c r="E149" s="36"/>
      <c r="F149" s="196" t="s">
        <v>192</v>
      </c>
      <c r="G149" s="36"/>
      <c r="H149" s="36"/>
      <c r="I149" s="122"/>
      <c r="J149" s="36"/>
      <c r="K149" s="36"/>
      <c r="L149" s="37"/>
      <c r="M149" s="197"/>
      <c r="N149" s="198"/>
      <c r="O149" s="75"/>
      <c r="P149" s="75"/>
      <c r="Q149" s="75"/>
      <c r="R149" s="75"/>
      <c r="S149" s="75"/>
      <c r="T149" s="7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7" t="s">
        <v>149</v>
      </c>
      <c r="AU149" s="17" t="s">
        <v>81</v>
      </c>
    </row>
    <row r="150" spans="1:51" s="12" customFormat="1" ht="12">
      <c r="A150" s="12"/>
      <c r="B150" s="199"/>
      <c r="C150" s="12"/>
      <c r="D150" s="195" t="s">
        <v>161</v>
      </c>
      <c r="E150" s="200" t="s">
        <v>1</v>
      </c>
      <c r="F150" s="201" t="s">
        <v>193</v>
      </c>
      <c r="G150" s="12"/>
      <c r="H150" s="202">
        <v>16.504</v>
      </c>
      <c r="I150" s="203"/>
      <c r="J150" s="12"/>
      <c r="K150" s="12"/>
      <c r="L150" s="199"/>
      <c r="M150" s="204"/>
      <c r="N150" s="205"/>
      <c r="O150" s="205"/>
      <c r="P150" s="205"/>
      <c r="Q150" s="205"/>
      <c r="R150" s="205"/>
      <c r="S150" s="205"/>
      <c r="T150" s="206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00" t="s">
        <v>161</v>
      </c>
      <c r="AU150" s="200" t="s">
        <v>81</v>
      </c>
      <c r="AV150" s="12" t="s">
        <v>83</v>
      </c>
      <c r="AW150" s="12" t="s">
        <v>30</v>
      </c>
      <c r="AX150" s="12" t="s">
        <v>73</v>
      </c>
      <c r="AY150" s="200" t="s">
        <v>143</v>
      </c>
    </row>
    <row r="151" spans="1:51" s="13" customFormat="1" ht="12">
      <c r="A151" s="13"/>
      <c r="B151" s="207"/>
      <c r="C151" s="13"/>
      <c r="D151" s="195" t="s">
        <v>161</v>
      </c>
      <c r="E151" s="208" t="s">
        <v>1</v>
      </c>
      <c r="F151" s="209" t="s">
        <v>163</v>
      </c>
      <c r="G151" s="13"/>
      <c r="H151" s="210">
        <v>16.504</v>
      </c>
      <c r="I151" s="211"/>
      <c r="J151" s="13"/>
      <c r="K151" s="13"/>
      <c r="L151" s="207"/>
      <c r="M151" s="212"/>
      <c r="N151" s="213"/>
      <c r="O151" s="213"/>
      <c r="P151" s="213"/>
      <c r="Q151" s="213"/>
      <c r="R151" s="213"/>
      <c r="S151" s="213"/>
      <c r="T151" s="21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8" t="s">
        <v>161</v>
      </c>
      <c r="AU151" s="208" t="s">
        <v>81</v>
      </c>
      <c r="AV151" s="13" t="s">
        <v>148</v>
      </c>
      <c r="AW151" s="13" t="s">
        <v>30</v>
      </c>
      <c r="AX151" s="13" t="s">
        <v>81</v>
      </c>
      <c r="AY151" s="208" t="s">
        <v>143</v>
      </c>
    </row>
    <row r="152" spans="1:65" s="2" customFormat="1" ht="24.15" customHeight="1">
      <c r="A152" s="36"/>
      <c r="B152" s="180"/>
      <c r="C152" s="181" t="s">
        <v>168</v>
      </c>
      <c r="D152" s="181" t="s">
        <v>144</v>
      </c>
      <c r="E152" s="182" t="s">
        <v>194</v>
      </c>
      <c r="F152" s="183" t="s">
        <v>195</v>
      </c>
      <c r="G152" s="184" t="s">
        <v>147</v>
      </c>
      <c r="H152" s="185">
        <v>52.89</v>
      </c>
      <c r="I152" s="186"/>
      <c r="J152" s="187">
        <f>ROUND(I152*H152,2)</f>
        <v>0</v>
      </c>
      <c r="K152" s="188"/>
      <c r="L152" s="37"/>
      <c r="M152" s="189" t="s">
        <v>1</v>
      </c>
      <c r="N152" s="190" t="s">
        <v>38</v>
      </c>
      <c r="O152" s="75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3" t="s">
        <v>148</v>
      </c>
      <c r="AT152" s="193" t="s">
        <v>144</v>
      </c>
      <c r="AU152" s="193" t="s">
        <v>81</v>
      </c>
      <c r="AY152" s="17" t="s">
        <v>143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7" t="s">
        <v>81</v>
      </c>
      <c r="BK152" s="194">
        <f>ROUND(I152*H152,2)</f>
        <v>0</v>
      </c>
      <c r="BL152" s="17" t="s">
        <v>148</v>
      </c>
      <c r="BM152" s="193" t="s">
        <v>196</v>
      </c>
    </row>
    <row r="153" spans="1:47" s="2" customFormat="1" ht="12">
      <c r="A153" s="36"/>
      <c r="B153" s="37"/>
      <c r="C153" s="36"/>
      <c r="D153" s="195" t="s">
        <v>149</v>
      </c>
      <c r="E153" s="36"/>
      <c r="F153" s="196" t="s">
        <v>197</v>
      </c>
      <c r="G153" s="36"/>
      <c r="H153" s="36"/>
      <c r="I153" s="122"/>
      <c r="J153" s="36"/>
      <c r="K153" s="36"/>
      <c r="L153" s="37"/>
      <c r="M153" s="197"/>
      <c r="N153" s="198"/>
      <c r="O153" s="75"/>
      <c r="P153" s="75"/>
      <c r="Q153" s="75"/>
      <c r="R153" s="75"/>
      <c r="S153" s="75"/>
      <c r="T153" s="7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7" t="s">
        <v>149</v>
      </c>
      <c r="AU153" s="17" t="s">
        <v>81</v>
      </c>
    </row>
    <row r="154" spans="1:51" s="12" customFormat="1" ht="12">
      <c r="A154" s="12"/>
      <c r="B154" s="199"/>
      <c r="C154" s="12"/>
      <c r="D154" s="195" t="s">
        <v>161</v>
      </c>
      <c r="E154" s="200" t="s">
        <v>1</v>
      </c>
      <c r="F154" s="201" t="s">
        <v>198</v>
      </c>
      <c r="G154" s="12"/>
      <c r="H154" s="202">
        <v>52.89</v>
      </c>
      <c r="I154" s="203"/>
      <c r="J154" s="12"/>
      <c r="K154" s="12"/>
      <c r="L154" s="199"/>
      <c r="M154" s="204"/>
      <c r="N154" s="205"/>
      <c r="O154" s="205"/>
      <c r="P154" s="205"/>
      <c r="Q154" s="205"/>
      <c r="R154" s="205"/>
      <c r="S154" s="205"/>
      <c r="T154" s="206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00" t="s">
        <v>161</v>
      </c>
      <c r="AU154" s="200" t="s">
        <v>81</v>
      </c>
      <c r="AV154" s="12" t="s">
        <v>83</v>
      </c>
      <c r="AW154" s="12" t="s">
        <v>30</v>
      </c>
      <c r="AX154" s="12" t="s">
        <v>73</v>
      </c>
      <c r="AY154" s="200" t="s">
        <v>143</v>
      </c>
    </row>
    <row r="155" spans="1:51" s="13" customFormat="1" ht="12">
      <c r="A155" s="13"/>
      <c r="B155" s="207"/>
      <c r="C155" s="13"/>
      <c r="D155" s="195" t="s">
        <v>161</v>
      </c>
      <c r="E155" s="208" t="s">
        <v>1</v>
      </c>
      <c r="F155" s="209" t="s">
        <v>163</v>
      </c>
      <c r="G155" s="13"/>
      <c r="H155" s="210">
        <v>52.89</v>
      </c>
      <c r="I155" s="211"/>
      <c r="J155" s="13"/>
      <c r="K155" s="13"/>
      <c r="L155" s="207"/>
      <c r="M155" s="212"/>
      <c r="N155" s="213"/>
      <c r="O155" s="213"/>
      <c r="P155" s="213"/>
      <c r="Q155" s="213"/>
      <c r="R155" s="213"/>
      <c r="S155" s="213"/>
      <c r="T155" s="21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08" t="s">
        <v>161</v>
      </c>
      <c r="AU155" s="208" t="s">
        <v>81</v>
      </c>
      <c r="AV155" s="13" t="s">
        <v>148</v>
      </c>
      <c r="AW155" s="13" t="s">
        <v>30</v>
      </c>
      <c r="AX155" s="13" t="s">
        <v>81</v>
      </c>
      <c r="AY155" s="208" t="s">
        <v>143</v>
      </c>
    </row>
    <row r="156" spans="1:65" s="2" customFormat="1" ht="24.15" customHeight="1">
      <c r="A156" s="36"/>
      <c r="B156" s="180"/>
      <c r="C156" s="181" t="s">
        <v>199</v>
      </c>
      <c r="D156" s="181" t="s">
        <v>144</v>
      </c>
      <c r="E156" s="182" t="s">
        <v>200</v>
      </c>
      <c r="F156" s="183" t="s">
        <v>201</v>
      </c>
      <c r="G156" s="184" t="s">
        <v>159</v>
      </c>
      <c r="H156" s="185">
        <v>18.04</v>
      </c>
      <c r="I156" s="186"/>
      <c r="J156" s="187">
        <f>ROUND(I156*H156,2)</f>
        <v>0</v>
      </c>
      <c r="K156" s="188"/>
      <c r="L156" s="37"/>
      <c r="M156" s="189" t="s">
        <v>1</v>
      </c>
      <c r="N156" s="190" t="s">
        <v>38</v>
      </c>
      <c r="O156" s="75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3" t="s">
        <v>148</v>
      </c>
      <c r="AT156" s="193" t="s">
        <v>144</v>
      </c>
      <c r="AU156" s="193" t="s">
        <v>81</v>
      </c>
      <c r="AY156" s="17" t="s">
        <v>143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7" t="s">
        <v>81</v>
      </c>
      <c r="BK156" s="194">
        <f>ROUND(I156*H156,2)</f>
        <v>0</v>
      </c>
      <c r="BL156" s="17" t="s">
        <v>148</v>
      </c>
      <c r="BM156" s="193" t="s">
        <v>202</v>
      </c>
    </row>
    <row r="157" spans="1:47" s="2" customFormat="1" ht="12">
      <c r="A157" s="36"/>
      <c r="B157" s="37"/>
      <c r="C157" s="36"/>
      <c r="D157" s="195" t="s">
        <v>149</v>
      </c>
      <c r="E157" s="36"/>
      <c r="F157" s="196" t="s">
        <v>203</v>
      </c>
      <c r="G157" s="36"/>
      <c r="H157" s="36"/>
      <c r="I157" s="122"/>
      <c r="J157" s="36"/>
      <c r="K157" s="36"/>
      <c r="L157" s="37"/>
      <c r="M157" s="197"/>
      <c r="N157" s="198"/>
      <c r="O157" s="75"/>
      <c r="P157" s="75"/>
      <c r="Q157" s="75"/>
      <c r="R157" s="75"/>
      <c r="S157" s="75"/>
      <c r="T157" s="7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7" t="s">
        <v>149</v>
      </c>
      <c r="AU157" s="17" t="s">
        <v>81</v>
      </c>
    </row>
    <row r="158" spans="1:51" s="12" customFormat="1" ht="12">
      <c r="A158" s="12"/>
      <c r="B158" s="199"/>
      <c r="C158" s="12"/>
      <c r="D158" s="195" t="s">
        <v>161</v>
      </c>
      <c r="E158" s="200" t="s">
        <v>1</v>
      </c>
      <c r="F158" s="201" t="s">
        <v>204</v>
      </c>
      <c r="G158" s="12"/>
      <c r="H158" s="202">
        <v>18.04</v>
      </c>
      <c r="I158" s="203"/>
      <c r="J158" s="12"/>
      <c r="K158" s="12"/>
      <c r="L158" s="199"/>
      <c r="M158" s="204"/>
      <c r="N158" s="205"/>
      <c r="O158" s="205"/>
      <c r="P158" s="205"/>
      <c r="Q158" s="205"/>
      <c r="R158" s="205"/>
      <c r="S158" s="205"/>
      <c r="T158" s="206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00" t="s">
        <v>161</v>
      </c>
      <c r="AU158" s="200" t="s">
        <v>81</v>
      </c>
      <c r="AV158" s="12" t="s">
        <v>83</v>
      </c>
      <c r="AW158" s="12" t="s">
        <v>30</v>
      </c>
      <c r="AX158" s="12" t="s">
        <v>73</v>
      </c>
      <c r="AY158" s="200" t="s">
        <v>143</v>
      </c>
    </row>
    <row r="159" spans="1:51" s="13" customFormat="1" ht="12">
      <c r="A159" s="13"/>
      <c r="B159" s="207"/>
      <c r="C159" s="13"/>
      <c r="D159" s="195" t="s">
        <v>161</v>
      </c>
      <c r="E159" s="208" t="s">
        <v>1</v>
      </c>
      <c r="F159" s="209" t="s">
        <v>163</v>
      </c>
      <c r="G159" s="13"/>
      <c r="H159" s="210">
        <v>18.04</v>
      </c>
      <c r="I159" s="211"/>
      <c r="J159" s="13"/>
      <c r="K159" s="13"/>
      <c r="L159" s="207"/>
      <c r="M159" s="212"/>
      <c r="N159" s="213"/>
      <c r="O159" s="213"/>
      <c r="P159" s="213"/>
      <c r="Q159" s="213"/>
      <c r="R159" s="213"/>
      <c r="S159" s="213"/>
      <c r="T159" s="21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8" t="s">
        <v>161</v>
      </c>
      <c r="AU159" s="208" t="s">
        <v>81</v>
      </c>
      <c r="AV159" s="13" t="s">
        <v>148</v>
      </c>
      <c r="AW159" s="13" t="s">
        <v>30</v>
      </c>
      <c r="AX159" s="13" t="s">
        <v>81</v>
      </c>
      <c r="AY159" s="208" t="s">
        <v>143</v>
      </c>
    </row>
    <row r="160" spans="1:65" s="2" customFormat="1" ht="24.15" customHeight="1">
      <c r="A160" s="36"/>
      <c r="B160" s="180"/>
      <c r="C160" s="181" t="s">
        <v>173</v>
      </c>
      <c r="D160" s="181" t="s">
        <v>144</v>
      </c>
      <c r="E160" s="182" t="s">
        <v>205</v>
      </c>
      <c r="F160" s="183" t="s">
        <v>206</v>
      </c>
      <c r="G160" s="184" t="s">
        <v>207</v>
      </c>
      <c r="H160" s="185">
        <v>20</v>
      </c>
      <c r="I160" s="186"/>
      <c r="J160" s="187">
        <f>ROUND(I160*H160,2)</f>
        <v>0</v>
      </c>
      <c r="K160" s="188"/>
      <c r="L160" s="37"/>
      <c r="M160" s="189" t="s">
        <v>1</v>
      </c>
      <c r="N160" s="190" t="s">
        <v>38</v>
      </c>
      <c r="O160" s="75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3" t="s">
        <v>148</v>
      </c>
      <c r="AT160" s="193" t="s">
        <v>144</v>
      </c>
      <c r="AU160" s="193" t="s">
        <v>81</v>
      </c>
      <c r="AY160" s="17" t="s">
        <v>143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7" t="s">
        <v>81</v>
      </c>
      <c r="BK160" s="194">
        <f>ROUND(I160*H160,2)</f>
        <v>0</v>
      </c>
      <c r="BL160" s="17" t="s">
        <v>148</v>
      </c>
      <c r="BM160" s="193" t="s">
        <v>208</v>
      </c>
    </row>
    <row r="161" spans="1:47" s="2" customFormat="1" ht="12">
      <c r="A161" s="36"/>
      <c r="B161" s="37"/>
      <c r="C161" s="36"/>
      <c r="D161" s="195" t="s">
        <v>149</v>
      </c>
      <c r="E161" s="36"/>
      <c r="F161" s="196" t="s">
        <v>209</v>
      </c>
      <c r="G161" s="36"/>
      <c r="H161" s="36"/>
      <c r="I161" s="122"/>
      <c r="J161" s="36"/>
      <c r="K161" s="36"/>
      <c r="L161" s="37"/>
      <c r="M161" s="197"/>
      <c r="N161" s="198"/>
      <c r="O161" s="75"/>
      <c r="P161" s="75"/>
      <c r="Q161" s="75"/>
      <c r="R161" s="75"/>
      <c r="S161" s="75"/>
      <c r="T161" s="7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7" t="s">
        <v>149</v>
      </c>
      <c r="AU161" s="17" t="s">
        <v>81</v>
      </c>
    </row>
    <row r="162" spans="1:65" s="2" customFormat="1" ht="14.4" customHeight="1">
      <c r="A162" s="36"/>
      <c r="B162" s="180"/>
      <c r="C162" s="181" t="s">
        <v>210</v>
      </c>
      <c r="D162" s="181" t="s">
        <v>144</v>
      </c>
      <c r="E162" s="182" t="s">
        <v>211</v>
      </c>
      <c r="F162" s="183" t="s">
        <v>212</v>
      </c>
      <c r="G162" s="184" t="s">
        <v>167</v>
      </c>
      <c r="H162" s="185">
        <v>143.19</v>
      </c>
      <c r="I162" s="186"/>
      <c r="J162" s="187">
        <f>ROUND(I162*H162,2)</f>
        <v>0</v>
      </c>
      <c r="K162" s="188"/>
      <c r="L162" s="37"/>
      <c r="M162" s="189" t="s">
        <v>1</v>
      </c>
      <c r="N162" s="190" t="s">
        <v>38</v>
      </c>
      <c r="O162" s="75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3" t="s">
        <v>148</v>
      </c>
      <c r="AT162" s="193" t="s">
        <v>144</v>
      </c>
      <c r="AU162" s="193" t="s">
        <v>81</v>
      </c>
      <c r="AY162" s="17" t="s">
        <v>143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7" t="s">
        <v>81</v>
      </c>
      <c r="BK162" s="194">
        <f>ROUND(I162*H162,2)</f>
        <v>0</v>
      </c>
      <c r="BL162" s="17" t="s">
        <v>148</v>
      </c>
      <c r="BM162" s="193" t="s">
        <v>213</v>
      </c>
    </row>
    <row r="163" spans="1:47" s="2" customFormat="1" ht="12">
      <c r="A163" s="36"/>
      <c r="B163" s="37"/>
      <c r="C163" s="36"/>
      <c r="D163" s="195" t="s">
        <v>149</v>
      </c>
      <c r="E163" s="36"/>
      <c r="F163" s="196" t="s">
        <v>214</v>
      </c>
      <c r="G163" s="36"/>
      <c r="H163" s="36"/>
      <c r="I163" s="122"/>
      <c r="J163" s="36"/>
      <c r="K163" s="36"/>
      <c r="L163" s="37"/>
      <c r="M163" s="197"/>
      <c r="N163" s="198"/>
      <c r="O163" s="75"/>
      <c r="P163" s="75"/>
      <c r="Q163" s="75"/>
      <c r="R163" s="75"/>
      <c r="S163" s="75"/>
      <c r="T163" s="7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7" t="s">
        <v>149</v>
      </c>
      <c r="AU163" s="17" t="s">
        <v>81</v>
      </c>
    </row>
    <row r="164" spans="1:51" s="12" customFormat="1" ht="12">
      <c r="A164" s="12"/>
      <c r="B164" s="199"/>
      <c r="C164" s="12"/>
      <c r="D164" s="195" t="s">
        <v>161</v>
      </c>
      <c r="E164" s="200" t="s">
        <v>1</v>
      </c>
      <c r="F164" s="201" t="s">
        <v>215</v>
      </c>
      <c r="G164" s="12"/>
      <c r="H164" s="202">
        <v>143.19</v>
      </c>
      <c r="I164" s="203"/>
      <c r="J164" s="12"/>
      <c r="K164" s="12"/>
      <c r="L164" s="199"/>
      <c r="M164" s="204"/>
      <c r="N164" s="205"/>
      <c r="O164" s="205"/>
      <c r="P164" s="205"/>
      <c r="Q164" s="205"/>
      <c r="R164" s="205"/>
      <c r="S164" s="205"/>
      <c r="T164" s="206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00" t="s">
        <v>161</v>
      </c>
      <c r="AU164" s="200" t="s">
        <v>81</v>
      </c>
      <c r="AV164" s="12" t="s">
        <v>83</v>
      </c>
      <c r="AW164" s="12" t="s">
        <v>30</v>
      </c>
      <c r="AX164" s="12" t="s">
        <v>73</v>
      </c>
      <c r="AY164" s="200" t="s">
        <v>143</v>
      </c>
    </row>
    <row r="165" spans="1:51" s="13" customFormat="1" ht="12">
      <c r="A165" s="13"/>
      <c r="B165" s="207"/>
      <c r="C165" s="13"/>
      <c r="D165" s="195" t="s">
        <v>161</v>
      </c>
      <c r="E165" s="208" t="s">
        <v>1</v>
      </c>
      <c r="F165" s="209" t="s">
        <v>163</v>
      </c>
      <c r="G165" s="13"/>
      <c r="H165" s="210">
        <v>143.19</v>
      </c>
      <c r="I165" s="211"/>
      <c r="J165" s="13"/>
      <c r="K165" s="13"/>
      <c r="L165" s="207"/>
      <c r="M165" s="212"/>
      <c r="N165" s="213"/>
      <c r="O165" s="213"/>
      <c r="P165" s="213"/>
      <c r="Q165" s="213"/>
      <c r="R165" s="213"/>
      <c r="S165" s="213"/>
      <c r="T165" s="21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08" t="s">
        <v>161</v>
      </c>
      <c r="AU165" s="208" t="s">
        <v>81</v>
      </c>
      <c r="AV165" s="13" t="s">
        <v>148</v>
      </c>
      <c r="AW165" s="13" t="s">
        <v>30</v>
      </c>
      <c r="AX165" s="13" t="s">
        <v>81</v>
      </c>
      <c r="AY165" s="208" t="s">
        <v>143</v>
      </c>
    </row>
    <row r="166" spans="1:65" s="2" customFormat="1" ht="14.4" customHeight="1">
      <c r="A166" s="36"/>
      <c r="B166" s="180"/>
      <c r="C166" s="181" t="s">
        <v>181</v>
      </c>
      <c r="D166" s="181" t="s">
        <v>144</v>
      </c>
      <c r="E166" s="182" t="s">
        <v>216</v>
      </c>
      <c r="F166" s="183" t="s">
        <v>217</v>
      </c>
      <c r="G166" s="184" t="s">
        <v>167</v>
      </c>
      <c r="H166" s="185">
        <v>20.521</v>
      </c>
      <c r="I166" s="186"/>
      <c r="J166" s="187">
        <f>ROUND(I166*H166,2)</f>
        <v>0</v>
      </c>
      <c r="K166" s="188"/>
      <c r="L166" s="37"/>
      <c r="M166" s="189" t="s">
        <v>1</v>
      </c>
      <c r="N166" s="190" t="s">
        <v>38</v>
      </c>
      <c r="O166" s="75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3" t="s">
        <v>148</v>
      </c>
      <c r="AT166" s="193" t="s">
        <v>144</v>
      </c>
      <c r="AU166" s="193" t="s">
        <v>81</v>
      </c>
      <c r="AY166" s="17" t="s">
        <v>143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7" t="s">
        <v>81</v>
      </c>
      <c r="BK166" s="194">
        <f>ROUND(I166*H166,2)</f>
        <v>0</v>
      </c>
      <c r="BL166" s="17" t="s">
        <v>148</v>
      </c>
      <c r="BM166" s="193" t="s">
        <v>218</v>
      </c>
    </row>
    <row r="167" spans="1:47" s="2" customFormat="1" ht="12">
      <c r="A167" s="36"/>
      <c r="B167" s="37"/>
      <c r="C167" s="36"/>
      <c r="D167" s="195" t="s">
        <v>149</v>
      </c>
      <c r="E167" s="36"/>
      <c r="F167" s="196" t="s">
        <v>219</v>
      </c>
      <c r="G167" s="36"/>
      <c r="H167" s="36"/>
      <c r="I167" s="122"/>
      <c r="J167" s="36"/>
      <c r="K167" s="36"/>
      <c r="L167" s="37"/>
      <c r="M167" s="197"/>
      <c r="N167" s="198"/>
      <c r="O167" s="75"/>
      <c r="P167" s="75"/>
      <c r="Q167" s="75"/>
      <c r="R167" s="75"/>
      <c r="S167" s="75"/>
      <c r="T167" s="7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7" t="s">
        <v>149</v>
      </c>
      <c r="AU167" s="17" t="s">
        <v>81</v>
      </c>
    </row>
    <row r="168" spans="1:51" s="12" customFormat="1" ht="12">
      <c r="A168" s="12"/>
      <c r="B168" s="199"/>
      <c r="C168" s="12"/>
      <c r="D168" s="195" t="s">
        <v>161</v>
      </c>
      <c r="E168" s="200" t="s">
        <v>1</v>
      </c>
      <c r="F168" s="201" t="s">
        <v>220</v>
      </c>
      <c r="G168" s="12"/>
      <c r="H168" s="202">
        <v>20.521</v>
      </c>
      <c r="I168" s="203"/>
      <c r="J168" s="12"/>
      <c r="K168" s="12"/>
      <c r="L168" s="199"/>
      <c r="M168" s="204"/>
      <c r="N168" s="205"/>
      <c r="O168" s="205"/>
      <c r="P168" s="205"/>
      <c r="Q168" s="205"/>
      <c r="R168" s="205"/>
      <c r="S168" s="205"/>
      <c r="T168" s="206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00" t="s">
        <v>161</v>
      </c>
      <c r="AU168" s="200" t="s">
        <v>81</v>
      </c>
      <c r="AV168" s="12" t="s">
        <v>83</v>
      </c>
      <c r="AW168" s="12" t="s">
        <v>30</v>
      </c>
      <c r="AX168" s="12" t="s">
        <v>73</v>
      </c>
      <c r="AY168" s="200" t="s">
        <v>143</v>
      </c>
    </row>
    <row r="169" spans="1:51" s="13" customFormat="1" ht="12">
      <c r="A169" s="13"/>
      <c r="B169" s="207"/>
      <c r="C169" s="13"/>
      <c r="D169" s="195" t="s">
        <v>161</v>
      </c>
      <c r="E169" s="208" t="s">
        <v>1</v>
      </c>
      <c r="F169" s="209" t="s">
        <v>163</v>
      </c>
      <c r="G169" s="13"/>
      <c r="H169" s="210">
        <v>20.521</v>
      </c>
      <c r="I169" s="211"/>
      <c r="J169" s="13"/>
      <c r="K169" s="13"/>
      <c r="L169" s="207"/>
      <c r="M169" s="212"/>
      <c r="N169" s="213"/>
      <c r="O169" s="213"/>
      <c r="P169" s="213"/>
      <c r="Q169" s="213"/>
      <c r="R169" s="213"/>
      <c r="S169" s="213"/>
      <c r="T169" s="21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8" t="s">
        <v>161</v>
      </c>
      <c r="AU169" s="208" t="s">
        <v>81</v>
      </c>
      <c r="AV169" s="13" t="s">
        <v>148</v>
      </c>
      <c r="AW169" s="13" t="s">
        <v>30</v>
      </c>
      <c r="AX169" s="13" t="s">
        <v>81</v>
      </c>
      <c r="AY169" s="208" t="s">
        <v>143</v>
      </c>
    </row>
    <row r="170" spans="1:63" s="11" customFormat="1" ht="25.9" customHeight="1">
      <c r="A170" s="11"/>
      <c r="B170" s="169"/>
      <c r="C170" s="11"/>
      <c r="D170" s="170" t="s">
        <v>72</v>
      </c>
      <c r="E170" s="171" t="s">
        <v>221</v>
      </c>
      <c r="F170" s="171" t="s">
        <v>222</v>
      </c>
      <c r="G170" s="11"/>
      <c r="H170" s="11"/>
      <c r="I170" s="172"/>
      <c r="J170" s="173">
        <f>BK170</f>
        <v>0</v>
      </c>
      <c r="K170" s="11"/>
      <c r="L170" s="169"/>
      <c r="M170" s="174"/>
      <c r="N170" s="175"/>
      <c r="O170" s="175"/>
      <c r="P170" s="176">
        <f>SUM(P171:P235)</f>
        <v>0</v>
      </c>
      <c r="Q170" s="175"/>
      <c r="R170" s="176">
        <f>SUM(R171:R235)</f>
        <v>0</v>
      </c>
      <c r="S170" s="175"/>
      <c r="T170" s="177">
        <f>SUM(T171:T235)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170" t="s">
        <v>81</v>
      </c>
      <c r="AT170" s="178" t="s">
        <v>72</v>
      </c>
      <c r="AU170" s="178" t="s">
        <v>73</v>
      </c>
      <c r="AY170" s="170" t="s">
        <v>143</v>
      </c>
      <c r="BK170" s="179">
        <f>SUM(BK171:BK235)</f>
        <v>0</v>
      </c>
    </row>
    <row r="171" spans="1:65" s="2" customFormat="1" ht="24.15" customHeight="1">
      <c r="A171" s="36"/>
      <c r="B171" s="180"/>
      <c r="C171" s="181" t="s">
        <v>8</v>
      </c>
      <c r="D171" s="181" t="s">
        <v>144</v>
      </c>
      <c r="E171" s="182" t="s">
        <v>223</v>
      </c>
      <c r="F171" s="183" t="s">
        <v>224</v>
      </c>
      <c r="G171" s="184" t="s">
        <v>225</v>
      </c>
      <c r="H171" s="185">
        <v>334.786</v>
      </c>
      <c r="I171" s="186"/>
      <c r="J171" s="187">
        <f>ROUND(I171*H171,2)</f>
        <v>0</v>
      </c>
      <c r="K171" s="188"/>
      <c r="L171" s="37"/>
      <c r="M171" s="189" t="s">
        <v>1</v>
      </c>
      <c r="N171" s="190" t="s">
        <v>38</v>
      </c>
      <c r="O171" s="75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3" t="s">
        <v>148</v>
      </c>
      <c r="AT171" s="193" t="s">
        <v>144</v>
      </c>
      <c r="AU171" s="193" t="s">
        <v>81</v>
      </c>
      <c r="AY171" s="17" t="s">
        <v>143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7" t="s">
        <v>81</v>
      </c>
      <c r="BK171" s="194">
        <f>ROUND(I171*H171,2)</f>
        <v>0</v>
      </c>
      <c r="BL171" s="17" t="s">
        <v>148</v>
      </c>
      <c r="BM171" s="193" t="s">
        <v>226</v>
      </c>
    </row>
    <row r="172" spans="1:47" s="2" customFormat="1" ht="12">
      <c r="A172" s="36"/>
      <c r="B172" s="37"/>
      <c r="C172" s="36"/>
      <c r="D172" s="195" t="s">
        <v>149</v>
      </c>
      <c r="E172" s="36"/>
      <c r="F172" s="196" t="s">
        <v>227</v>
      </c>
      <c r="G172" s="36"/>
      <c r="H172" s="36"/>
      <c r="I172" s="122"/>
      <c r="J172" s="36"/>
      <c r="K172" s="36"/>
      <c r="L172" s="37"/>
      <c r="M172" s="197"/>
      <c r="N172" s="198"/>
      <c r="O172" s="75"/>
      <c r="P172" s="75"/>
      <c r="Q172" s="75"/>
      <c r="R172" s="75"/>
      <c r="S172" s="75"/>
      <c r="T172" s="7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7" t="s">
        <v>149</v>
      </c>
      <c r="AU172" s="17" t="s">
        <v>81</v>
      </c>
    </row>
    <row r="173" spans="1:51" s="12" customFormat="1" ht="12">
      <c r="A173" s="12"/>
      <c r="B173" s="199"/>
      <c r="C173" s="12"/>
      <c r="D173" s="195" t="s">
        <v>161</v>
      </c>
      <c r="E173" s="200" t="s">
        <v>1</v>
      </c>
      <c r="F173" s="201" t="s">
        <v>228</v>
      </c>
      <c r="G173" s="12"/>
      <c r="H173" s="202">
        <v>334.786</v>
      </c>
      <c r="I173" s="203"/>
      <c r="J173" s="12"/>
      <c r="K173" s="12"/>
      <c r="L173" s="199"/>
      <c r="M173" s="204"/>
      <c r="N173" s="205"/>
      <c r="O173" s="205"/>
      <c r="P173" s="205"/>
      <c r="Q173" s="205"/>
      <c r="R173" s="205"/>
      <c r="S173" s="205"/>
      <c r="T173" s="206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00" t="s">
        <v>161</v>
      </c>
      <c r="AU173" s="200" t="s">
        <v>81</v>
      </c>
      <c r="AV173" s="12" t="s">
        <v>83</v>
      </c>
      <c r="AW173" s="12" t="s">
        <v>30</v>
      </c>
      <c r="AX173" s="12" t="s">
        <v>73</v>
      </c>
      <c r="AY173" s="200" t="s">
        <v>143</v>
      </c>
    </row>
    <row r="174" spans="1:51" s="13" customFormat="1" ht="12">
      <c r="A174" s="13"/>
      <c r="B174" s="207"/>
      <c r="C174" s="13"/>
      <c r="D174" s="195" t="s">
        <v>161</v>
      </c>
      <c r="E174" s="208" t="s">
        <v>1</v>
      </c>
      <c r="F174" s="209" t="s">
        <v>163</v>
      </c>
      <c r="G174" s="13"/>
      <c r="H174" s="210">
        <v>334.786</v>
      </c>
      <c r="I174" s="211"/>
      <c r="J174" s="13"/>
      <c r="K174" s="13"/>
      <c r="L174" s="207"/>
      <c r="M174" s="212"/>
      <c r="N174" s="213"/>
      <c r="O174" s="213"/>
      <c r="P174" s="213"/>
      <c r="Q174" s="213"/>
      <c r="R174" s="213"/>
      <c r="S174" s="213"/>
      <c r="T174" s="21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08" t="s">
        <v>161</v>
      </c>
      <c r="AU174" s="208" t="s">
        <v>81</v>
      </c>
      <c r="AV174" s="13" t="s">
        <v>148</v>
      </c>
      <c r="AW174" s="13" t="s">
        <v>30</v>
      </c>
      <c r="AX174" s="13" t="s">
        <v>81</v>
      </c>
      <c r="AY174" s="208" t="s">
        <v>143</v>
      </c>
    </row>
    <row r="175" spans="1:65" s="2" customFormat="1" ht="24.15" customHeight="1">
      <c r="A175" s="36"/>
      <c r="B175" s="180"/>
      <c r="C175" s="181" t="s">
        <v>186</v>
      </c>
      <c r="D175" s="181" t="s">
        <v>144</v>
      </c>
      <c r="E175" s="182" t="s">
        <v>229</v>
      </c>
      <c r="F175" s="183" t="s">
        <v>224</v>
      </c>
      <c r="G175" s="184" t="s">
        <v>225</v>
      </c>
      <c r="H175" s="185">
        <v>400.78</v>
      </c>
      <c r="I175" s="186"/>
      <c r="J175" s="187">
        <f>ROUND(I175*H175,2)</f>
        <v>0</v>
      </c>
      <c r="K175" s="188"/>
      <c r="L175" s="37"/>
      <c r="M175" s="189" t="s">
        <v>1</v>
      </c>
      <c r="N175" s="190" t="s">
        <v>38</v>
      </c>
      <c r="O175" s="75"/>
      <c r="P175" s="191">
        <f>O175*H175</f>
        <v>0</v>
      </c>
      <c r="Q175" s="191">
        <v>0</v>
      </c>
      <c r="R175" s="191">
        <f>Q175*H175</f>
        <v>0</v>
      </c>
      <c r="S175" s="191">
        <v>0</v>
      </c>
      <c r="T175" s="19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3" t="s">
        <v>148</v>
      </c>
      <c r="AT175" s="193" t="s">
        <v>144</v>
      </c>
      <c r="AU175" s="193" t="s">
        <v>81</v>
      </c>
      <c r="AY175" s="17" t="s">
        <v>143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7" t="s">
        <v>81</v>
      </c>
      <c r="BK175" s="194">
        <f>ROUND(I175*H175,2)</f>
        <v>0</v>
      </c>
      <c r="BL175" s="17" t="s">
        <v>148</v>
      </c>
      <c r="BM175" s="193" t="s">
        <v>230</v>
      </c>
    </row>
    <row r="176" spans="1:47" s="2" customFormat="1" ht="12">
      <c r="A176" s="36"/>
      <c r="B176" s="37"/>
      <c r="C176" s="36"/>
      <c r="D176" s="195" t="s">
        <v>149</v>
      </c>
      <c r="E176" s="36"/>
      <c r="F176" s="196" t="s">
        <v>231</v>
      </c>
      <c r="G176" s="36"/>
      <c r="H176" s="36"/>
      <c r="I176" s="122"/>
      <c r="J176" s="36"/>
      <c r="K176" s="36"/>
      <c r="L176" s="37"/>
      <c r="M176" s="197"/>
      <c r="N176" s="198"/>
      <c r="O176" s="75"/>
      <c r="P176" s="75"/>
      <c r="Q176" s="75"/>
      <c r="R176" s="75"/>
      <c r="S176" s="75"/>
      <c r="T176" s="7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7" t="s">
        <v>149</v>
      </c>
      <c r="AU176" s="17" t="s">
        <v>81</v>
      </c>
    </row>
    <row r="177" spans="1:51" s="12" customFormat="1" ht="12">
      <c r="A177" s="12"/>
      <c r="B177" s="199"/>
      <c r="C177" s="12"/>
      <c r="D177" s="195" t="s">
        <v>161</v>
      </c>
      <c r="E177" s="200" t="s">
        <v>1</v>
      </c>
      <c r="F177" s="201" t="s">
        <v>232</v>
      </c>
      <c r="G177" s="12"/>
      <c r="H177" s="202">
        <v>400.78</v>
      </c>
      <c r="I177" s="203"/>
      <c r="J177" s="12"/>
      <c r="K177" s="12"/>
      <c r="L177" s="199"/>
      <c r="M177" s="204"/>
      <c r="N177" s="205"/>
      <c r="O177" s="205"/>
      <c r="P177" s="205"/>
      <c r="Q177" s="205"/>
      <c r="R177" s="205"/>
      <c r="S177" s="205"/>
      <c r="T177" s="206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00" t="s">
        <v>161</v>
      </c>
      <c r="AU177" s="200" t="s">
        <v>81</v>
      </c>
      <c r="AV177" s="12" t="s">
        <v>83</v>
      </c>
      <c r="AW177" s="12" t="s">
        <v>30</v>
      </c>
      <c r="AX177" s="12" t="s">
        <v>73</v>
      </c>
      <c r="AY177" s="200" t="s">
        <v>143</v>
      </c>
    </row>
    <row r="178" spans="1:51" s="13" customFormat="1" ht="12">
      <c r="A178" s="13"/>
      <c r="B178" s="207"/>
      <c r="C178" s="13"/>
      <c r="D178" s="195" t="s">
        <v>161</v>
      </c>
      <c r="E178" s="208" t="s">
        <v>1</v>
      </c>
      <c r="F178" s="209" t="s">
        <v>163</v>
      </c>
      <c r="G178" s="13"/>
      <c r="H178" s="210">
        <v>400.78</v>
      </c>
      <c r="I178" s="211"/>
      <c r="J178" s="13"/>
      <c r="K178" s="13"/>
      <c r="L178" s="207"/>
      <c r="M178" s="212"/>
      <c r="N178" s="213"/>
      <c r="O178" s="213"/>
      <c r="P178" s="213"/>
      <c r="Q178" s="213"/>
      <c r="R178" s="213"/>
      <c r="S178" s="213"/>
      <c r="T178" s="21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8" t="s">
        <v>161</v>
      </c>
      <c r="AU178" s="208" t="s">
        <v>81</v>
      </c>
      <c r="AV178" s="13" t="s">
        <v>148</v>
      </c>
      <c r="AW178" s="13" t="s">
        <v>30</v>
      </c>
      <c r="AX178" s="13" t="s">
        <v>81</v>
      </c>
      <c r="AY178" s="208" t="s">
        <v>143</v>
      </c>
    </row>
    <row r="179" spans="1:65" s="2" customFormat="1" ht="24.15" customHeight="1">
      <c r="A179" s="36"/>
      <c r="B179" s="180"/>
      <c r="C179" s="181" t="s">
        <v>233</v>
      </c>
      <c r="D179" s="181" t="s">
        <v>144</v>
      </c>
      <c r="E179" s="182" t="s">
        <v>234</v>
      </c>
      <c r="F179" s="183" t="s">
        <v>224</v>
      </c>
      <c r="G179" s="184" t="s">
        <v>225</v>
      </c>
      <c r="H179" s="185">
        <v>231.898</v>
      </c>
      <c r="I179" s="186"/>
      <c r="J179" s="187">
        <f>ROUND(I179*H179,2)</f>
        <v>0</v>
      </c>
      <c r="K179" s="188"/>
      <c r="L179" s="37"/>
      <c r="M179" s="189" t="s">
        <v>1</v>
      </c>
      <c r="N179" s="190" t="s">
        <v>38</v>
      </c>
      <c r="O179" s="75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3" t="s">
        <v>148</v>
      </c>
      <c r="AT179" s="193" t="s">
        <v>144</v>
      </c>
      <c r="AU179" s="193" t="s">
        <v>81</v>
      </c>
      <c r="AY179" s="17" t="s">
        <v>143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7" t="s">
        <v>81</v>
      </c>
      <c r="BK179" s="194">
        <f>ROUND(I179*H179,2)</f>
        <v>0</v>
      </c>
      <c r="BL179" s="17" t="s">
        <v>148</v>
      </c>
      <c r="BM179" s="193" t="s">
        <v>235</v>
      </c>
    </row>
    <row r="180" spans="1:47" s="2" customFormat="1" ht="12">
      <c r="A180" s="36"/>
      <c r="B180" s="37"/>
      <c r="C180" s="36"/>
      <c r="D180" s="195" t="s">
        <v>149</v>
      </c>
      <c r="E180" s="36"/>
      <c r="F180" s="196" t="s">
        <v>236</v>
      </c>
      <c r="G180" s="36"/>
      <c r="H180" s="36"/>
      <c r="I180" s="122"/>
      <c r="J180" s="36"/>
      <c r="K180" s="36"/>
      <c r="L180" s="37"/>
      <c r="M180" s="197"/>
      <c r="N180" s="198"/>
      <c r="O180" s="75"/>
      <c r="P180" s="75"/>
      <c r="Q180" s="75"/>
      <c r="R180" s="75"/>
      <c r="S180" s="75"/>
      <c r="T180" s="7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7" t="s">
        <v>149</v>
      </c>
      <c r="AU180" s="17" t="s">
        <v>81</v>
      </c>
    </row>
    <row r="181" spans="1:51" s="12" customFormat="1" ht="12">
      <c r="A181" s="12"/>
      <c r="B181" s="199"/>
      <c r="C181" s="12"/>
      <c r="D181" s="195" t="s">
        <v>161</v>
      </c>
      <c r="E181" s="200" t="s">
        <v>1</v>
      </c>
      <c r="F181" s="201" t="s">
        <v>237</v>
      </c>
      <c r="G181" s="12"/>
      <c r="H181" s="202">
        <v>231.898</v>
      </c>
      <c r="I181" s="203"/>
      <c r="J181" s="12"/>
      <c r="K181" s="12"/>
      <c r="L181" s="199"/>
      <c r="M181" s="204"/>
      <c r="N181" s="205"/>
      <c r="O181" s="205"/>
      <c r="P181" s="205"/>
      <c r="Q181" s="205"/>
      <c r="R181" s="205"/>
      <c r="S181" s="205"/>
      <c r="T181" s="206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T181" s="200" t="s">
        <v>161</v>
      </c>
      <c r="AU181" s="200" t="s">
        <v>81</v>
      </c>
      <c r="AV181" s="12" t="s">
        <v>83</v>
      </c>
      <c r="AW181" s="12" t="s">
        <v>30</v>
      </c>
      <c r="AX181" s="12" t="s">
        <v>73</v>
      </c>
      <c r="AY181" s="200" t="s">
        <v>143</v>
      </c>
    </row>
    <row r="182" spans="1:51" s="13" customFormat="1" ht="12">
      <c r="A182" s="13"/>
      <c r="B182" s="207"/>
      <c r="C182" s="13"/>
      <c r="D182" s="195" t="s">
        <v>161</v>
      </c>
      <c r="E182" s="208" t="s">
        <v>1</v>
      </c>
      <c r="F182" s="209" t="s">
        <v>163</v>
      </c>
      <c r="G182" s="13"/>
      <c r="H182" s="210">
        <v>231.898</v>
      </c>
      <c r="I182" s="211"/>
      <c r="J182" s="13"/>
      <c r="K182" s="13"/>
      <c r="L182" s="207"/>
      <c r="M182" s="212"/>
      <c r="N182" s="213"/>
      <c r="O182" s="213"/>
      <c r="P182" s="213"/>
      <c r="Q182" s="213"/>
      <c r="R182" s="213"/>
      <c r="S182" s="213"/>
      <c r="T182" s="21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08" t="s">
        <v>161</v>
      </c>
      <c r="AU182" s="208" t="s">
        <v>81</v>
      </c>
      <c r="AV182" s="13" t="s">
        <v>148</v>
      </c>
      <c r="AW182" s="13" t="s">
        <v>30</v>
      </c>
      <c r="AX182" s="13" t="s">
        <v>81</v>
      </c>
      <c r="AY182" s="208" t="s">
        <v>143</v>
      </c>
    </row>
    <row r="183" spans="1:65" s="2" customFormat="1" ht="24.15" customHeight="1">
      <c r="A183" s="36"/>
      <c r="B183" s="180"/>
      <c r="C183" s="181" t="s">
        <v>191</v>
      </c>
      <c r="D183" s="181" t="s">
        <v>144</v>
      </c>
      <c r="E183" s="182" t="s">
        <v>238</v>
      </c>
      <c r="F183" s="183" t="s">
        <v>224</v>
      </c>
      <c r="G183" s="184" t="s">
        <v>225</v>
      </c>
      <c r="H183" s="185">
        <v>257.664</v>
      </c>
      <c r="I183" s="186"/>
      <c r="J183" s="187">
        <f>ROUND(I183*H183,2)</f>
        <v>0</v>
      </c>
      <c r="K183" s="188"/>
      <c r="L183" s="37"/>
      <c r="M183" s="189" t="s">
        <v>1</v>
      </c>
      <c r="N183" s="190" t="s">
        <v>38</v>
      </c>
      <c r="O183" s="75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3" t="s">
        <v>148</v>
      </c>
      <c r="AT183" s="193" t="s">
        <v>144</v>
      </c>
      <c r="AU183" s="193" t="s">
        <v>81</v>
      </c>
      <c r="AY183" s="17" t="s">
        <v>143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7" t="s">
        <v>81</v>
      </c>
      <c r="BK183" s="194">
        <f>ROUND(I183*H183,2)</f>
        <v>0</v>
      </c>
      <c r="BL183" s="17" t="s">
        <v>148</v>
      </c>
      <c r="BM183" s="193" t="s">
        <v>239</v>
      </c>
    </row>
    <row r="184" spans="1:47" s="2" customFormat="1" ht="12">
      <c r="A184" s="36"/>
      <c r="B184" s="37"/>
      <c r="C184" s="36"/>
      <c r="D184" s="195" t="s">
        <v>149</v>
      </c>
      <c r="E184" s="36"/>
      <c r="F184" s="196" t="s">
        <v>240</v>
      </c>
      <c r="G184" s="36"/>
      <c r="H184" s="36"/>
      <c r="I184" s="122"/>
      <c r="J184" s="36"/>
      <c r="K184" s="36"/>
      <c r="L184" s="37"/>
      <c r="M184" s="197"/>
      <c r="N184" s="198"/>
      <c r="O184" s="75"/>
      <c r="P184" s="75"/>
      <c r="Q184" s="75"/>
      <c r="R184" s="75"/>
      <c r="S184" s="75"/>
      <c r="T184" s="7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7" t="s">
        <v>149</v>
      </c>
      <c r="AU184" s="17" t="s">
        <v>81</v>
      </c>
    </row>
    <row r="185" spans="1:51" s="12" customFormat="1" ht="12">
      <c r="A185" s="12"/>
      <c r="B185" s="199"/>
      <c r="C185" s="12"/>
      <c r="D185" s="195" t="s">
        <v>161</v>
      </c>
      <c r="E185" s="200" t="s">
        <v>1</v>
      </c>
      <c r="F185" s="201" t="s">
        <v>241</v>
      </c>
      <c r="G185" s="12"/>
      <c r="H185" s="202">
        <v>257.664</v>
      </c>
      <c r="I185" s="203"/>
      <c r="J185" s="12"/>
      <c r="K185" s="12"/>
      <c r="L185" s="199"/>
      <c r="M185" s="204"/>
      <c r="N185" s="205"/>
      <c r="O185" s="205"/>
      <c r="P185" s="205"/>
      <c r="Q185" s="205"/>
      <c r="R185" s="205"/>
      <c r="S185" s="205"/>
      <c r="T185" s="206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T185" s="200" t="s">
        <v>161</v>
      </c>
      <c r="AU185" s="200" t="s">
        <v>81</v>
      </c>
      <c r="AV185" s="12" t="s">
        <v>83</v>
      </c>
      <c r="AW185" s="12" t="s">
        <v>30</v>
      </c>
      <c r="AX185" s="12" t="s">
        <v>73</v>
      </c>
      <c r="AY185" s="200" t="s">
        <v>143</v>
      </c>
    </row>
    <row r="186" spans="1:51" s="13" customFormat="1" ht="12">
      <c r="A186" s="13"/>
      <c r="B186" s="207"/>
      <c r="C186" s="13"/>
      <c r="D186" s="195" t="s">
        <v>161</v>
      </c>
      <c r="E186" s="208" t="s">
        <v>1</v>
      </c>
      <c r="F186" s="209" t="s">
        <v>163</v>
      </c>
      <c r="G186" s="13"/>
      <c r="H186" s="210">
        <v>257.664</v>
      </c>
      <c r="I186" s="211"/>
      <c r="J186" s="13"/>
      <c r="K186" s="13"/>
      <c r="L186" s="207"/>
      <c r="M186" s="212"/>
      <c r="N186" s="213"/>
      <c r="O186" s="213"/>
      <c r="P186" s="213"/>
      <c r="Q186" s="213"/>
      <c r="R186" s="213"/>
      <c r="S186" s="213"/>
      <c r="T186" s="21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08" t="s">
        <v>161</v>
      </c>
      <c r="AU186" s="208" t="s">
        <v>81</v>
      </c>
      <c r="AV186" s="13" t="s">
        <v>148</v>
      </c>
      <c r="AW186" s="13" t="s">
        <v>30</v>
      </c>
      <c r="AX186" s="13" t="s">
        <v>81</v>
      </c>
      <c r="AY186" s="208" t="s">
        <v>143</v>
      </c>
    </row>
    <row r="187" spans="1:65" s="2" customFormat="1" ht="24.15" customHeight="1">
      <c r="A187" s="36"/>
      <c r="B187" s="180"/>
      <c r="C187" s="181" t="s">
        <v>242</v>
      </c>
      <c r="D187" s="181" t="s">
        <v>144</v>
      </c>
      <c r="E187" s="182" t="s">
        <v>243</v>
      </c>
      <c r="F187" s="183" t="s">
        <v>224</v>
      </c>
      <c r="G187" s="184" t="s">
        <v>225</v>
      </c>
      <c r="H187" s="185">
        <v>51.303</v>
      </c>
      <c r="I187" s="186"/>
      <c r="J187" s="187">
        <f>ROUND(I187*H187,2)</f>
        <v>0</v>
      </c>
      <c r="K187" s="188"/>
      <c r="L187" s="37"/>
      <c r="M187" s="189" t="s">
        <v>1</v>
      </c>
      <c r="N187" s="190" t="s">
        <v>38</v>
      </c>
      <c r="O187" s="75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3" t="s">
        <v>148</v>
      </c>
      <c r="AT187" s="193" t="s">
        <v>144</v>
      </c>
      <c r="AU187" s="193" t="s">
        <v>81</v>
      </c>
      <c r="AY187" s="17" t="s">
        <v>143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7" t="s">
        <v>81</v>
      </c>
      <c r="BK187" s="194">
        <f>ROUND(I187*H187,2)</f>
        <v>0</v>
      </c>
      <c r="BL187" s="17" t="s">
        <v>148</v>
      </c>
      <c r="BM187" s="193" t="s">
        <v>244</v>
      </c>
    </row>
    <row r="188" spans="1:47" s="2" customFormat="1" ht="12">
      <c r="A188" s="36"/>
      <c r="B188" s="37"/>
      <c r="C188" s="36"/>
      <c r="D188" s="195" t="s">
        <v>149</v>
      </c>
      <c r="E188" s="36"/>
      <c r="F188" s="196" t="s">
        <v>245</v>
      </c>
      <c r="G188" s="36"/>
      <c r="H188" s="36"/>
      <c r="I188" s="122"/>
      <c r="J188" s="36"/>
      <c r="K188" s="36"/>
      <c r="L188" s="37"/>
      <c r="M188" s="197"/>
      <c r="N188" s="198"/>
      <c r="O188" s="75"/>
      <c r="P188" s="75"/>
      <c r="Q188" s="75"/>
      <c r="R188" s="75"/>
      <c r="S188" s="75"/>
      <c r="T188" s="7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7" t="s">
        <v>149</v>
      </c>
      <c r="AU188" s="17" t="s">
        <v>81</v>
      </c>
    </row>
    <row r="189" spans="1:51" s="12" customFormat="1" ht="12">
      <c r="A189" s="12"/>
      <c r="B189" s="199"/>
      <c r="C189" s="12"/>
      <c r="D189" s="195" t="s">
        <v>161</v>
      </c>
      <c r="E189" s="200" t="s">
        <v>1</v>
      </c>
      <c r="F189" s="201" t="s">
        <v>246</v>
      </c>
      <c r="G189" s="12"/>
      <c r="H189" s="202">
        <v>51.303</v>
      </c>
      <c r="I189" s="203"/>
      <c r="J189" s="12"/>
      <c r="K189" s="12"/>
      <c r="L189" s="199"/>
      <c r="M189" s="204"/>
      <c r="N189" s="205"/>
      <c r="O189" s="205"/>
      <c r="P189" s="205"/>
      <c r="Q189" s="205"/>
      <c r="R189" s="205"/>
      <c r="S189" s="205"/>
      <c r="T189" s="206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00" t="s">
        <v>161</v>
      </c>
      <c r="AU189" s="200" t="s">
        <v>81</v>
      </c>
      <c r="AV189" s="12" t="s">
        <v>83</v>
      </c>
      <c r="AW189" s="12" t="s">
        <v>30</v>
      </c>
      <c r="AX189" s="12" t="s">
        <v>73</v>
      </c>
      <c r="AY189" s="200" t="s">
        <v>143</v>
      </c>
    </row>
    <row r="190" spans="1:51" s="13" customFormat="1" ht="12">
      <c r="A190" s="13"/>
      <c r="B190" s="207"/>
      <c r="C190" s="13"/>
      <c r="D190" s="195" t="s">
        <v>161</v>
      </c>
      <c r="E190" s="208" t="s">
        <v>1</v>
      </c>
      <c r="F190" s="209" t="s">
        <v>163</v>
      </c>
      <c r="G190" s="13"/>
      <c r="H190" s="210">
        <v>51.303</v>
      </c>
      <c r="I190" s="211"/>
      <c r="J190" s="13"/>
      <c r="K190" s="13"/>
      <c r="L190" s="207"/>
      <c r="M190" s="212"/>
      <c r="N190" s="213"/>
      <c r="O190" s="213"/>
      <c r="P190" s="213"/>
      <c r="Q190" s="213"/>
      <c r="R190" s="213"/>
      <c r="S190" s="213"/>
      <c r="T190" s="21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8" t="s">
        <v>161</v>
      </c>
      <c r="AU190" s="208" t="s">
        <v>81</v>
      </c>
      <c r="AV190" s="13" t="s">
        <v>148</v>
      </c>
      <c r="AW190" s="13" t="s">
        <v>30</v>
      </c>
      <c r="AX190" s="13" t="s">
        <v>81</v>
      </c>
      <c r="AY190" s="208" t="s">
        <v>143</v>
      </c>
    </row>
    <row r="191" spans="1:65" s="2" customFormat="1" ht="24.15" customHeight="1">
      <c r="A191" s="36"/>
      <c r="B191" s="180"/>
      <c r="C191" s="181" t="s">
        <v>196</v>
      </c>
      <c r="D191" s="181" t="s">
        <v>144</v>
      </c>
      <c r="E191" s="182" t="s">
        <v>247</v>
      </c>
      <c r="F191" s="183" t="s">
        <v>224</v>
      </c>
      <c r="G191" s="184" t="s">
        <v>225</v>
      </c>
      <c r="H191" s="185">
        <v>153.744</v>
      </c>
      <c r="I191" s="186"/>
      <c r="J191" s="187">
        <f>ROUND(I191*H191,2)</f>
        <v>0</v>
      </c>
      <c r="K191" s="188"/>
      <c r="L191" s="37"/>
      <c r="M191" s="189" t="s">
        <v>1</v>
      </c>
      <c r="N191" s="190" t="s">
        <v>38</v>
      </c>
      <c r="O191" s="75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3" t="s">
        <v>148</v>
      </c>
      <c r="AT191" s="193" t="s">
        <v>144</v>
      </c>
      <c r="AU191" s="193" t="s">
        <v>81</v>
      </c>
      <c r="AY191" s="17" t="s">
        <v>143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7" t="s">
        <v>81</v>
      </c>
      <c r="BK191" s="194">
        <f>ROUND(I191*H191,2)</f>
        <v>0</v>
      </c>
      <c r="BL191" s="17" t="s">
        <v>148</v>
      </c>
      <c r="BM191" s="193" t="s">
        <v>248</v>
      </c>
    </row>
    <row r="192" spans="1:47" s="2" customFormat="1" ht="12">
      <c r="A192" s="36"/>
      <c r="B192" s="37"/>
      <c r="C192" s="36"/>
      <c r="D192" s="195" t="s">
        <v>149</v>
      </c>
      <c r="E192" s="36"/>
      <c r="F192" s="196" t="s">
        <v>249</v>
      </c>
      <c r="G192" s="36"/>
      <c r="H192" s="36"/>
      <c r="I192" s="122"/>
      <c r="J192" s="36"/>
      <c r="K192" s="36"/>
      <c r="L192" s="37"/>
      <c r="M192" s="197"/>
      <c r="N192" s="198"/>
      <c r="O192" s="75"/>
      <c r="P192" s="75"/>
      <c r="Q192" s="75"/>
      <c r="R192" s="75"/>
      <c r="S192" s="75"/>
      <c r="T192" s="7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7" t="s">
        <v>149</v>
      </c>
      <c r="AU192" s="17" t="s">
        <v>81</v>
      </c>
    </row>
    <row r="193" spans="1:51" s="12" customFormat="1" ht="12">
      <c r="A193" s="12"/>
      <c r="B193" s="199"/>
      <c r="C193" s="12"/>
      <c r="D193" s="195" t="s">
        <v>161</v>
      </c>
      <c r="E193" s="200" t="s">
        <v>1</v>
      </c>
      <c r="F193" s="201" t="s">
        <v>250</v>
      </c>
      <c r="G193" s="12"/>
      <c r="H193" s="202">
        <v>153.744</v>
      </c>
      <c r="I193" s="203"/>
      <c r="J193" s="12"/>
      <c r="K193" s="12"/>
      <c r="L193" s="199"/>
      <c r="M193" s="204"/>
      <c r="N193" s="205"/>
      <c r="O193" s="205"/>
      <c r="P193" s="205"/>
      <c r="Q193" s="205"/>
      <c r="R193" s="205"/>
      <c r="S193" s="205"/>
      <c r="T193" s="206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00" t="s">
        <v>161</v>
      </c>
      <c r="AU193" s="200" t="s">
        <v>81</v>
      </c>
      <c r="AV193" s="12" t="s">
        <v>83</v>
      </c>
      <c r="AW193" s="12" t="s">
        <v>30</v>
      </c>
      <c r="AX193" s="12" t="s">
        <v>73</v>
      </c>
      <c r="AY193" s="200" t="s">
        <v>143</v>
      </c>
    </row>
    <row r="194" spans="1:51" s="13" customFormat="1" ht="12">
      <c r="A194" s="13"/>
      <c r="B194" s="207"/>
      <c r="C194" s="13"/>
      <c r="D194" s="195" t="s">
        <v>161</v>
      </c>
      <c r="E194" s="208" t="s">
        <v>1</v>
      </c>
      <c r="F194" s="209" t="s">
        <v>163</v>
      </c>
      <c r="G194" s="13"/>
      <c r="H194" s="210">
        <v>153.744</v>
      </c>
      <c r="I194" s="211"/>
      <c r="J194" s="13"/>
      <c r="K194" s="13"/>
      <c r="L194" s="207"/>
      <c r="M194" s="212"/>
      <c r="N194" s="213"/>
      <c r="O194" s="213"/>
      <c r="P194" s="213"/>
      <c r="Q194" s="213"/>
      <c r="R194" s="213"/>
      <c r="S194" s="213"/>
      <c r="T194" s="21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8" t="s">
        <v>161</v>
      </c>
      <c r="AU194" s="208" t="s">
        <v>81</v>
      </c>
      <c r="AV194" s="13" t="s">
        <v>148</v>
      </c>
      <c r="AW194" s="13" t="s">
        <v>30</v>
      </c>
      <c r="AX194" s="13" t="s">
        <v>81</v>
      </c>
      <c r="AY194" s="208" t="s">
        <v>143</v>
      </c>
    </row>
    <row r="195" spans="1:65" s="2" customFormat="1" ht="24.15" customHeight="1">
      <c r="A195" s="36"/>
      <c r="B195" s="180"/>
      <c r="C195" s="181" t="s">
        <v>7</v>
      </c>
      <c r="D195" s="181" t="s">
        <v>144</v>
      </c>
      <c r="E195" s="182" t="s">
        <v>251</v>
      </c>
      <c r="F195" s="183" t="s">
        <v>252</v>
      </c>
      <c r="G195" s="184" t="s">
        <v>225</v>
      </c>
      <c r="H195" s="185">
        <v>6695.72</v>
      </c>
      <c r="I195" s="186"/>
      <c r="J195" s="187">
        <f>ROUND(I195*H195,2)</f>
        <v>0</v>
      </c>
      <c r="K195" s="188"/>
      <c r="L195" s="37"/>
      <c r="M195" s="189" t="s">
        <v>1</v>
      </c>
      <c r="N195" s="190" t="s">
        <v>38</v>
      </c>
      <c r="O195" s="75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3" t="s">
        <v>148</v>
      </c>
      <c r="AT195" s="193" t="s">
        <v>144</v>
      </c>
      <c r="AU195" s="193" t="s">
        <v>81</v>
      </c>
      <c r="AY195" s="17" t="s">
        <v>143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7" t="s">
        <v>81</v>
      </c>
      <c r="BK195" s="194">
        <f>ROUND(I195*H195,2)</f>
        <v>0</v>
      </c>
      <c r="BL195" s="17" t="s">
        <v>148</v>
      </c>
      <c r="BM195" s="193" t="s">
        <v>253</v>
      </c>
    </row>
    <row r="196" spans="1:47" s="2" customFormat="1" ht="12">
      <c r="A196" s="36"/>
      <c r="B196" s="37"/>
      <c r="C196" s="36"/>
      <c r="D196" s="195" t="s">
        <v>149</v>
      </c>
      <c r="E196" s="36"/>
      <c r="F196" s="196" t="s">
        <v>254</v>
      </c>
      <c r="G196" s="36"/>
      <c r="H196" s="36"/>
      <c r="I196" s="122"/>
      <c r="J196" s="36"/>
      <c r="K196" s="36"/>
      <c r="L196" s="37"/>
      <c r="M196" s="197"/>
      <c r="N196" s="198"/>
      <c r="O196" s="75"/>
      <c r="P196" s="75"/>
      <c r="Q196" s="75"/>
      <c r="R196" s="75"/>
      <c r="S196" s="75"/>
      <c r="T196" s="7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7" t="s">
        <v>149</v>
      </c>
      <c r="AU196" s="17" t="s">
        <v>81</v>
      </c>
    </row>
    <row r="197" spans="1:51" s="12" customFormat="1" ht="12">
      <c r="A197" s="12"/>
      <c r="B197" s="199"/>
      <c r="C197" s="12"/>
      <c r="D197" s="195" t="s">
        <v>161</v>
      </c>
      <c r="E197" s="200" t="s">
        <v>1</v>
      </c>
      <c r="F197" s="201" t="s">
        <v>255</v>
      </c>
      <c r="G197" s="12"/>
      <c r="H197" s="202">
        <v>6695.72</v>
      </c>
      <c r="I197" s="203"/>
      <c r="J197" s="12"/>
      <c r="K197" s="12"/>
      <c r="L197" s="199"/>
      <c r="M197" s="204"/>
      <c r="N197" s="205"/>
      <c r="O197" s="205"/>
      <c r="P197" s="205"/>
      <c r="Q197" s="205"/>
      <c r="R197" s="205"/>
      <c r="S197" s="205"/>
      <c r="T197" s="206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00" t="s">
        <v>161</v>
      </c>
      <c r="AU197" s="200" t="s">
        <v>81</v>
      </c>
      <c r="AV197" s="12" t="s">
        <v>83</v>
      </c>
      <c r="AW197" s="12" t="s">
        <v>30</v>
      </c>
      <c r="AX197" s="12" t="s">
        <v>73</v>
      </c>
      <c r="AY197" s="200" t="s">
        <v>143</v>
      </c>
    </row>
    <row r="198" spans="1:51" s="13" customFormat="1" ht="12">
      <c r="A198" s="13"/>
      <c r="B198" s="207"/>
      <c r="C198" s="13"/>
      <c r="D198" s="195" t="s">
        <v>161</v>
      </c>
      <c r="E198" s="208" t="s">
        <v>1</v>
      </c>
      <c r="F198" s="209" t="s">
        <v>163</v>
      </c>
      <c r="G198" s="13"/>
      <c r="H198" s="210">
        <v>6695.72</v>
      </c>
      <c r="I198" s="211"/>
      <c r="J198" s="13"/>
      <c r="K198" s="13"/>
      <c r="L198" s="207"/>
      <c r="M198" s="212"/>
      <c r="N198" s="213"/>
      <c r="O198" s="213"/>
      <c r="P198" s="213"/>
      <c r="Q198" s="213"/>
      <c r="R198" s="213"/>
      <c r="S198" s="213"/>
      <c r="T198" s="21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08" t="s">
        <v>161</v>
      </c>
      <c r="AU198" s="208" t="s">
        <v>81</v>
      </c>
      <c r="AV198" s="13" t="s">
        <v>148</v>
      </c>
      <c r="AW198" s="13" t="s">
        <v>30</v>
      </c>
      <c r="AX198" s="13" t="s">
        <v>81</v>
      </c>
      <c r="AY198" s="208" t="s">
        <v>143</v>
      </c>
    </row>
    <row r="199" spans="1:65" s="2" customFormat="1" ht="24.15" customHeight="1">
      <c r="A199" s="36"/>
      <c r="B199" s="180"/>
      <c r="C199" s="181" t="s">
        <v>202</v>
      </c>
      <c r="D199" s="181" t="s">
        <v>144</v>
      </c>
      <c r="E199" s="182" t="s">
        <v>256</v>
      </c>
      <c r="F199" s="183" t="s">
        <v>252</v>
      </c>
      <c r="G199" s="184" t="s">
        <v>225</v>
      </c>
      <c r="H199" s="185">
        <v>8015.6</v>
      </c>
      <c r="I199" s="186"/>
      <c r="J199" s="187">
        <f>ROUND(I199*H199,2)</f>
        <v>0</v>
      </c>
      <c r="K199" s="188"/>
      <c r="L199" s="37"/>
      <c r="M199" s="189" t="s">
        <v>1</v>
      </c>
      <c r="N199" s="190" t="s">
        <v>38</v>
      </c>
      <c r="O199" s="75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3" t="s">
        <v>148</v>
      </c>
      <c r="AT199" s="193" t="s">
        <v>144</v>
      </c>
      <c r="AU199" s="193" t="s">
        <v>81</v>
      </c>
      <c r="AY199" s="17" t="s">
        <v>143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7" t="s">
        <v>81</v>
      </c>
      <c r="BK199" s="194">
        <f>ROUND(I199*H199,2)</f>
        <v>0</v>
      </c>
      <c r="BL199" s="17" t="s">
        <v>148</v>
      </c>
      <c r="BM199" s="193" t="s">
        <v>257</v>
      </c>
    </row>
    <row r="200" spans="1:47" s="2" customFormat="1" ht="12">
      <c r="A200" s="36"/>
      <c r="B200" s="37"/>
      <c r="C200" s="36"/>
      <c r="D200" s="195" t="s">
        <v>149</v>
      </c>
      <c r="E200" s="36"/>
      <c r="F200" s="196" t="s">
        <v>258</v>
      </c>
      <c r="G200" s="36"/>
      <c r="H200" s="36"/>
      <c r="I200" s="122"/>
      <c r="J200" s="36"/>
      <c r="K200" s="36"/>
      <c r="L200" s="37"/>
      <c r="M200" s="197"/>
      <c r="N200" s="198"/>
      <c r="O200" s="75"/>
      <c r="P200" s="75"/>
      <c r="Q200" s="75"/>
      <c r="R200" s="75"/>
      <c r="S200" s="75"/>
      <c r="T200" s="7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7" t="s">
        <v>149</v>
      </c>
      <c r="AU200" s="17" t="s">
        <v>81</v>
      </c>
    </row>
    <row r="201" spans="1:51" s="12" customFormat="1" ht="12">
      <c r="A201" s="12"/>
      <c r="B201" s="199"/>
      <c r="C201" s="12"/>
      <c r="D201" s="195" t="s">
        <v>161</v>
      </c>
      <c r="E201" s="200" t="s">
        <v>1</v>
      </c>
      <c r="F201" s="201" t="s">
        <v>259</v>
      </c>
      <c r="G201" s="12"/>
      <c r="H201" s="202">
        <v>8015.6</v>
      </c>
      <c r="I201" s="203"/>
      <c r="J201" s="12"/>
      <c r="K201" s="12"/>
      <c r="L201" s="199"/>
      <c r="M201" s="204"/>
      <c r="N201" s="205"/>
      <c r="O201" s="205"/>
      <c r="P201" s="205"/>
      <c r="Q201" s="205"/>
      <c r="R201" s="205"/>
      <c r="S201" s="205"/>
      <c r="T201" s="206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T201" s="200" t="s">
        <v>161</v>
      </c>
      <c r="AU201" s="200" t="s">
        <v>81</v>
      </c>
      <c r="AV201" s="12" t="s">
        <v>83</v>
      </c>
      <c r="AW201" s="12" t="s">
        <v>30</v>
      </c>
      <c r="AX201" s="12" t="s">
        <v>73</v>
      </c>
      <c r="AY201" s="200" t="s">
        <v>143</v>
      </c>
    </row>
    <row r="202" spans="1:51" s="13" customFormat="1" ht="12">
      <c r="A202" s="13"/>
      <c r="B202" s="207"/>
      <c r="C202" s="13"/>
      <c r="D202" s="195" t="s">
        <v>161</v>
      </c>
      <c r="E202" s="208" t="s">
        <v>1</v>
      </c>
      <c r="F202" s="209" t="s">
        <v>163</v>
      </c>
      <c r="G202" s="13"/>
      <c r="H202" s="210">
        <v>8015.6</v>
      </c>
      <c r="I202" s="211"/>
      <c r="J202" s="13"/>
      <c r="K202" s="13"/>
      <c r="L202" s="207"/>
      <c r="M202" s="212"/>
      <c r="N202" s="213"/>
      <c r="O202" s="213"/>
      <c r="P202" s="213"/>
      <c r="Q202" s="213"/>
      <c r="R202" s="213"/>
      <c r="S202" s="213"/>
      <c r="T202" s="21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08" t="s">
        <v>161</v>
      </c>
      <c r="AU202" s="208" t="s">
        <v>81</v>
      </c>
      <c r="AV202" s="13" t="s">
        <v>148</v>
      </c>
      <c r="AW202" s="13" t="s">
        <v>30</v>
      </c>
      <c r="AX202" s="13" t="s">
        <v>81</v>
      </c>
      <c r="AY202" s="208" t="s">
        <v>143</v>
      </c>
    </row>
    <row r="203" spans="1:65" s="2" customFormat="1" ht="24.15" customHeight="1">
      <c r="A203" s="36"/>
      <c r="B203" s="180"/>
      <c r="C203" s="181" t="s">
        <v>260</v>
      </c>
      <c r="D203" s="181" t="s">
        <v>144</v>
      </c>
      <c r="E203" s="182" t="s">
        <v>261</v>
      </c>
      <c r="F203" s="183" t="s">
        <v>252</v>
      </c>
      <c r="G203" s="184" t="s">
        <v>225</v>
      </c>
      <c r="H203" s="185">
        <v>463.796</v>
      </c>
      <c r="I203" s="186"/>
      <c r="J203" s="187">
        <f>ROUND(I203*H203,2)</f>
        <v>0</v>
      </c>
      <c r="K203" s="188"/>
      <c r="L203" s="37"/>
      <c r="M203" s="189" t="s">
        <v>1</v>
      </c>
      <c r="N203" s="190" t="s">
        <v>38</v>
      </c>
      <c r="O203" s="75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3" t="s">
        <v>148</v>
      </c>
      <c r="AT203" s="193" t="s">
        <v>144</v>
      </c>
      <c r="AU203" s="193" t="s">
        <v>81</v>
      </c>
      <c r="AY203" s="17" t="s">
        <v>143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7" t="s">
        <v>81</v>
      </c>
      <c r="BK203" s="194">
        <f>ROUND(I203*H203,2)</f>
        <v>0</v>
      </c>
      <c r="BL203" s="17" t="s">
        <v>148</v>
      </c>
      <c r="BM203" s="193" t="s">
        <v>262</v>
      </c>
    </row>
    <row r="204" spans="1:47" s="2" customFormat="1" ht="12">
      <c r="A204" s="36"/>
      <c r="B204" s="37"/>
      <c r="C204" s="36"/>
      <c r="D204" s="195" t="s">
        <v>149</v>
      </c>
      <c r="E204" s="36"/>
      <c r="F204" s="196" t="s">
        <v>263</v>
      </c>
      <c r="G204" s="36"/>
      <c r="H204" s="36"/>
      <c r="I204" s="122"/>
      <c r="J204" s="36"/>
      <c r="K204" s="36"/>
      <c r="L204" s="37"/>
      <c r="M204" s="197"/>
      <c r="N204" s="198"/>
      <c r="O204" s="75"/>
      <c r="P204" s="75"/>
      <c r="Q204" s="75"/>
      <c r="R204" s="75"/>
      <c r="S204" s="75"/>
      <c r="T204" s="7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7" t="s">
        <v>149</v>
      </c>
      <c r="AU204" s="17" t="s">
        <v>81</v>
      </c>
    </row>
    <row r="205" spans="1:51" s="12" customFormat="1" ht="12">
      <c r="A205" s="12"/>
      <c r="B205" s="199"/>
      <c r="C205" s="12"/>
      <c r="D205" s="195" t="s">
        <v>161</v>
      </c>
      <c r="E205" s="200" t="s">
        <v>1</v>
      </c>
      <c r="F205" s="201" t="s">
        <v>264</v>
      </c>
      <c r="G205" s="12"/>
      <c r="H205" s="202">
        <v>463.796</v>
      </c>
      <c r="I205" s="203"/>
      <c r="J205" s="12"/>
      <c r="K205" s="12"/>
      <c r="L205" s="199"/>
      <c r="M205" s="204"/>
      <c r="N205" s="205"/>
      <c r="O205" s="205"/>
      <c r="P205" s="205"/>
      <c r="Q205" s="205"/>
      <c r="R205" s="205"/>
      <c r="S205" s="205"/>
      <c r="T205" s="206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T205" s="200" t="s">
        <v>161</v>
      </c>
      <c r="AU205" s="200" t="s">
        <v>81</v>
      </c>
      <c r="AV205" s="12" t="s">
        <v>83</v>
      </c>
      <c r="AW205" s="12" t="s">
        <v>30</v>
      </c>
      <c r="AX205" s="12" t="s">
        <v>73</v>
      </c>
      <c r="AY205" s="200" t="s">
        <v>143</v>
      </c>
    </row>
    <row r="206" spans="1:51" s="13" customFormat="1" ht="12">
      <c r="A206" s="13"/>
      <c r="B206" s="207"/>
      <c r="C206" s="13"/>
      <c r="D206" s="195" t="s">
        <v>161</v>
      </c>
      <c r="E206" s="208" t="s">
        <v>1</v>
      </c>
      <c r="F206" s="209" t="s">
        <v>163</v>
      </c>
      <c r="G206" s="13"/>
      <c r="H206" s="210">
        <v>463.796</v>
      </c>
      <c r="I206" s="211"/>
      <c r="J206" s="13"/>
      <c r="K206" s="13"/>
      <c r="L206" s="207"/>
      <c r="M206" s="212"/>
      <c r="N206" s="213"/>
      <c r="O206" s="213"/>
      <c r="P206" s="213"/>
      <c r="Q206" s="213"/>
      <c r="R206" s="213"/>
      <c r="S206" s="213"/>
      <c r="T206" s="21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08" t="s">
        <v>161</v>
      </c>
      <c r="AU206" s="208" t="s">
        <v>81</v>
      </c>
      <c r="AV206" s="13" t="s">
        <v>148</v>
      </c>
      <c r="AW206" s="13" t="s">
        <v>30</v>
      </c>
      <c r="AX206" s="13" t="s">
        <v>81</v>
      </c>
      <c r="AY206" s="208" t="s">
        <v>143</v>
      </c>
    </row>
    <row r="207" spans="1:65" s="2" customFormat="1" ht="24.15" customHeight="1">
      <c r="A207" s="36"/>
      <c r="B207" s="180"/>
      <c r="C207" s="181" t="s">
        <v>208</v>
      </c>
      <c r="D207" s="181" t="s">
        <v>144</v>
      </c>
      <c r="E207" s="182" t="s">
        <v>265</v>
      </c>
      <c r="F207" s="183" t="s">
        <v>252</v>
      </c>
      <c r="G207" s="184" t="s">
        <v>225</v>
      </c>
      <c r="H207" s="185">
        <v>5153.28</v>
      </c>
      <c r="I207" s="186"/>
      <c r="J207" s="187">
        <f>ROUND(I207*H207,2)</f>
        <v>0</v>
      </c>
      <c r="K207" s="188"/>
      <c r="L207" s="37"/>
      <c r="M207" s="189" t="s">
        <v>1</v>
      </c>
      <c r="N207" s="190" t="s">
        <v>38</v>
      </c>
      <c r="O207" s="75"/>
      <c r="P207" s="191">
        <f>O207*H207</f>
        <v>0</v>
      </c>
      <c r="Q207" s="191">
        <v>0</v>
      </c>
      <c r="R207" s="191">
        <f>Q207*H207</f>
        <v>0</v>
      </c>
      <c r="S207" s="191">
        <v>0</v>
      </c>
      <c r="T207" s="192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93" t="s">
        <v>148</v>
      </c>
      <c r="AT207" s="193" t="s">
        <v>144</v>
      </c>
      <c r="AU207" s="193" t="s">
        <v>81</v>
      </c>
      <c r="AY207" s="17" t="s">
        <v>143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7" t="s">
        <v>81</v>
      </c>
      <c r="BK207" s="194">
        <f>ROUND(I207*H207,2)</f>
        <v>0</v>
      </c>
      <c r="BL207" s="17" t="s">
        <v>148</v>
      </c>
      <c r="BM207" s="193" t="s">
        <v>266</v>
      </c>
    </row>
    <row r="208" spans="1:47" s="2" customFormat="1" ht="12">
      <c r="A208" s="36"/>
      <c r="B208" s="37"/>
      <c r="C208" s="36"/>
      <c r="D208" s="195" t="s">
        <v>149</v>
      </c>
      <c r="E208" s="36"/>
      <c r="F208" s="196" t="s">
        <v>267</v>
      </c>
      <c r="G208" s="36"/>
      <c r="H208" s="36"/>
      <c r="I208" s="122"/>
      <c r="J208" s="36"/>
      <c r="K208" s="36"/>
      <c r="L208" s="37"/>
      <c r="M208" s="197"/>
      <c r="N208" s="198"/>
      <c r="O208" s="75"/>
      <c r="P208" s="75"/>
      <c r="Q208" s="75"/>
      <c r="R208" s="75"/>
      <c r="S208" s="75"/>
      <c r="T208" s="7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7" t="s">
        <v>149</v>
      </c>
      <c r="AU208" s="17" t="s">
        <v>81</v>
      </c>
    </row>
    <row r="209" spans="1:51" s="12" customFormat="1" ht="12">
      <c r="A209" s="12"/>
      <c r="B209" s="199"/>
      <c r="C209" s="12"/>
      <c r="D209" s="195" t="s">
        <v>161</v>
      </c>
      <c r="E209" s="200" t="s">
        <v>1</v>
      </c>
      <c r="F209" s="201" t="s">
        <v>268</v>
      </c>
      <c r="G209" s="12"/>
      <c r="H209" s="202">
        <v>5153.28</v>
      </c>
      <c r="I209" s="203"/>
      <c r="J209" s="12"/>
      <c r="K209" s="12"/>
      <c r="L209" s="199"/>
      <c r="M209" s="204"/>
      <c r="N209" s="205"/>
      <c r="O209" s="205"/>
      <c r="P209" s="205"/>
      <c r="Q209" s="205"/>
      <c r="R209" s="205"/>
      <c r="S209" s="205"/>
      <c r="T209" s="206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T209" s="200" t="s">
        <v>161</v>
      </c>
      <c r="AU209" s="200" t="s">
        <v>81</v>
      </c>
      <c r="AV209" s="12" t="s">
        <v>83</v>
      </c>
      <c r="AW209" s="12" t="s">
        <v>30</v>
      </c>
      <c r="AX209" s="12" t="s">
        <v>73</v>
      </c>
      <c r="AY209" s="200" t="s">
        <v>143</v>
      </c>
    </row>
    <row r="210" spans="1:51" s="13" customFormat="1" ht="12">
      <c r="A210" s="13"/>
      <c r="B210" s="207"/>
      <c r="C210" s="13"/>
      <c r="D210" s="195" t="s">
        <v>161</v>
      </c>
      <c r="E210" s="208" t="s">
        <v>1</v>
      </c>
      <c r="F210" s="209" t="s">
        <v>163</v>
      </c>
      <c r="G210" s="13"/>
      <c r="H210" s="210">
        <v>5153.28</v>
      </c>
      <c r="I210" s="211"/>
      <c r="J210" s="13"/>
      <c r="K210" s="13"/>
      <c r="L210" s="207"/>
      <c r="M210" s="212"/>
      <c r="N210" s="213"/>
      <c r="O210" s="213"/>
      <c r="P210" s="213"/>
      <c r="Q210" s="213"/>
      <c r="R210" s="213"/>
      <c r="S210" s="213"/>
      <c r="T210" s="21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8" t="s">
        <v>161</v>
      </c>
      <c r="AU210" s="208" t="s">
        <v>81</v>
      </c>
      <c r="AV210" s="13" t="s">
        <v>148</v>
      </c>
      <c r="AW210" s="13" t="s">
        <v>30</v>
      </c>
      <c r="AX210" s="13" t="s">
        <v>81</v>
      </c>
      <c r="AY210" s="208" t="s">
        <v>143</v>
      </c>
    </row>
    <row r="211" spans="1:65" s="2" customFormat="1" ht="24.15" customHeight="1">
      <c r="A211" s="36"/>
      <c r="B211" s="180"/>
      <c r="C211" s="181" t="s">
        <v>269</v>
      </c>
      <c r="D211" s="181" t="s">
        <v>144</v>
      </c>
      <c r="E211" s="182" t="s">
        <v>270</v>
      </c>
      <c r="F211" s="183" t="s">
        <v>252</v>
      </c>
      <c r="G211" s="184" t="s">
        <v>225</v>
      </c>
      <c r="H211" s="185">
        <v>1026.06</v>
      </c>
      <c r="I211" s="186"/>
      <c r="J211" s="187">
        <f>ROUND(I211*H211,2)</f>
        <v>0</v>
      </c>
      <c r="K211" s="188"/>
      <c r="L211" s="37"/>
      <c r="M211" s="189" t="s">
        <v>1</v>
      </c>
      <c r="N211" s="190" t="s">
        <v>38</v>
      </c>
      <c r="O211" s="75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3" t="s">
        <v>148</v>
      </c>
      <c r="AT211" s="193" t="s">
        <v>144</v>
      </c>
      <c r="AU211" s="193" t="s">
        <v>81</v>
      </c>
      <c r="AY211" s="17" t="s">
        <v>143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7" t="s">
        <v>81</v>
      </c>
      <c r="BK211" s="194">
        <f>ROUND(I211*H211,2)</f>
        <v>0</v>
      </c>
      <c r="BL211" s="17" t="s">
        <v>148</v>
      </c>
      <c r="BM211" s="193" t="s">
        <v>271</v>
      </c>
    </row>
    <row r="212" spans="1:47" s="2" customFormat="1" ht="12">
      <c r="A212" s="36"/>
      <c r="B212" s="37"/>
      <c r="C212" s="36"/>
      <c r="D212" s="195" t="s">
        <v>149</v>
      </c>
      <c r="E212" s="36"/>
      <c r="F212" s="196" t="s">
        <v>272</v>
      </c>
      <c r="G212" s="36"/>
      <c r="H212" s="36"/>
      <c r="I212" s="122"/>
      <c r="J212" s="36"/>
      <c r="K212" s="36"/>
      <c r="L212" s="37"/>
      <c r="M212" s="197"/>
      <c r="N212" s="198"/>
      <c r="O212" s="75"/>
      <c r="P212" s="75"/>
      <c r="Q212" s="75"/>
      <c r="R212" s="75"/>
      <c r="S212" s="75"/>
      <c r="T212" s="7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7" t="s">
        <v>149</v>
      </c>
      <c r="AU212" s="17" t="s">
        <v>81</v>
      </c>
    </row>
    <row r="213" spans="1:51" s="12" customFormat="1" ht="12">
      <c r="A213" s="12"/>
      <c r="B213" s="199"/>
      <c r="C213" s="12"/>
      <c r="D213" s="195" t="s">
        <v>161</v>
      </c>
      <c r="E213" s="200" t="s">
        <v>1</v>
      </c>
      <c r="F213" s="201" t="s">
        <v>273</v>
      </c>
      <c r="G213" s="12"/>
      <c r="H213" s="202">
        <v>1026.06</v>
      </c>
      <c r="I213" s="203"/>
      <c r="J213" s="12"/>
      <c r="K213" s="12"/>
      <c r="L213" s="199"/>
      <c r="M213" s="204"/>
      <c r="N213" s="205"/>
      <c r="O213" s="205"/>
      <c r="P213" s="205"/>
      <c r="Q213" s="205"/>
      <c r="R213" s="205"/>
      <c r="S213" s="205"/>
      <c r="T213" s="206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T213" s="200" t="s">
        <v>161</v>
      </c>
      <c r="AU213" s="200" t="s">
        <v>81</v>
      </c>
      <c r="AV213" s="12" t="s">
        <v>83</v>
      </c>
      <c r="AW213" s="12" t="s">
        <v>30</v>
      </c>
      <c r="AX213" s="12" t="s">
        <v>73</v>
      </c>
      <c r="AY213" s="200" t="s">
        <v>143</v>
      </c>
    </row>
    <row r="214" spans="1:51" s="13" customFormat="1" ht="12">
      <c r="A214" s="13"/>
      <c r="B214" s="207"/>
      <c r="C214" s="13"/>
      <c r="D214" s="195" t="s">
        <v>161</v>
      </c>
      <c r="E214" s="208" t="s">
        <v>1</v>
      </c>
      <c r="F214" s="209" t="s">
        <v>163</v>
      </c>
      <c r="G214" s="13"/>
      <c r="H214" s="210">
        <v>1026.06</v>
      </c>
      <c r="I214" s="211"/>
      <c r="J214" s="13"/>
      <c r="K214" s="13"/>
      <c r="L214" s="207"/>
      <c r="M214" s="212"/>
      <c r="N214" s="213"/>
      <c r="O214" s="213"/>
      <c r="P214" s="213"/>
      <c r="Q214" s="213"/>
      <c r="R214" s="213"/>
      <c r="S214" s="213"/>
      <c r="T214" s="21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08" t="s">
        <v>161</v>
      </c>
      <c r="AU214" s="208" t="s">
        <v>81</v>
      </c>
      <c r="AV214" s="13" t="s">
        <v>148</v>
      </c>
      <c r="AW214" s="13" t="s">
        <v>30</v>
      </c>
      <c r="AX214" s="13" t="s">
        <v>81</v>
      </c>
      <c r="AY214" s="208" t="s">
        <v>143</v>
      </c>
    </row>
    <row r="215" spans="1:65" s="2" customFormat="1" ht="24.15" customHeight="1">
      <c r="A215" s="36"/>
      <c r="B215" s="180"/>
      <c r="C215" s="181" t="s">
        <v>213</v>
      </c>
      <c r="D215" s="181" t="s">
        <v>144</v>
      </c>
      <c r="E215" s="182" t="s">
        <v>274</v>
      </c>
      <c r="F215" s="183" t="s">
        <v>252</v>
      </c>
      <c r="G215" s="184" t="s">
        <v>225</v>
      </c>
      <c r="H215" s="185">
        <v>3074.88</v>
      </c>
      <c r="I215" s="186"/>
      <c r="J215" s="187">
        <f>ROUND(I215*H215,2)</f>
        <v>0</v>
      </c>
      <c r="K215" s="188"/>
      <c r="L215" s="37"/>
      <c r="M215" s="189" t="s">
        <v>1</v>
      </c>
      <c r="N215" s="190" t="s">
        <v>38</v>
      </c>
      <c r="O215" s="75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3" t="s">
        <v>148</v>
      </c>
      <c r="AT215" s="193" t="s">
        <v>144</v>
      </c>
      <c r="AU215" s="193" t="s">
        <v>81</v>
      </c>
      <c r="AY215" s="17" t="s">
        <v>143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7" t="s">
        <v>81</v>
      </c>
      <c r="BK215" s="194">
        <f>ROUND(I215*H215,2)</f>
        <v>0</v>
      </c>
      <c r="BL215" s="17" t="s">
        <v>148</v>
      </c>
      <c r="BM215" s="193" t="s">
        <v>275</v>
      </c>
    </row>
    <row r="216" spans="1:47" s="2" customFormat="1" ht="12">
      <c r="A216" s="36"/>
      <c r="B216" s="37"/>
      <c r="C216" s="36"/>
      <c r="D216" s="195" t="s">
        <v>149</v>
      </c>
      <c r="E216" s="36"/>
      <c r="F216" s="196" t="s">
        <v>276</v>
      </c>
      <c r="G216" s="36"/>
      <c r="H216" s="36"/>
      <c r="I216" s="122"/>
      <c r="J216" s="36"/>
      <c r="K216" s="36"/>
      <c r="L216" s="37"/>
      <c r="M216" s="197"/>
      <c r="N216" s="198"/>
      <c r="O216" s="75"/>
      <c r="P216" s="75"/>
      <c r="Q216" s="75"/>
      <c r="R216" s="75"/>
      <c r="S216" s="75"/>
      <c r="T216" s="7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7" t="s">
        <v>149</v>
      </c>
      <c r="AU216" s="17" t="s">
        <v>81</v>
      </c>
    </row>
    <row r="217" spans="1:51" s="12" customFormat="1" ht="12">
      <c r="A217" s="12"/>
      <c r="B217" s="199"/>
      <c r="C217" s="12"/>
      <c r="D217" s="195" t="s">
        <v>161</v>
      </c>
      <c r="E217" s="200" t="s">
        <v>1</v>
      </c>
      <c r="F217" s="201" t="s">
        <v>277</v>
      </c>
      <c r="G217" s="12"/>
      <c r="H217" s="202">
        <v>3074.88</v>
      </c>
      <c r="I217" s="203"/>
      <c r="J217" s="12"/>
      <c r="K217" s="12"/>
      <c r="L217" s="199"/>
      <c r="M217" s="204"/>
      <c r="N217" s="205"/>
      <c r="O217" s="205"/>
      <c r="P217" s="205"/>
      <c r="Q217" s="205"/>
      <c r="R217" s="205"/>
      <c r="S217" s="205"/>
      <c r="T217" s="206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200" t="s">
        <v>161</v>
      </c>
      <c r="AU217" s="200" t="s">
        <v>81</v>
      </c>
      <c r="AV217" s="12" t="s">
        <v>83</v>
      </c>
      <c r="AW217" s="12" t="s">
        <v>30</v>
      </c>
      <c r="AX217" s="12" t="s">
        <v>73</v>
      </c>
      <c r="AY217" s="200" t="s">
        <v>143</v>
      </c>
    </row>
    <row r="218" spans="1:51" s="13" customFormat="1" ht="12">
      <c r="A218" s="13"/>
      <c r="B218" s="207"/>
      <c r="C218" s="13"/>
      <c r="D218" s="195" t="s">
        <v>161</v>
      </c>
      <c r="E218" s="208" t="s">
        <v>1</v>
      </c>
      <c r="F218" s="209" t="s">
        <v>163</v>
      </c>
      <c r="G218" s="13"/>
      <c r="H218" s="210">
        <v>3074.88</v>
      </c>
      <c r="I218" s="211"/>
      <c r="J218" s="13"/>
      <c r="K218" s="13"/>
      <c r="L218" s="207"/>
      <c r="M218" s="212"/>
      <c r="N218" s="213"/>
      <c r="O218" s="213"/>
      <c r="P218" s="213"/>
      <c r="Q218" s="213"/>
      <c r="R218" s="213"/>
      <c r="S218" s="213"/>
      <c r="T218" s="21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08" t="s">
        <v>161</v>
      </c>
      <c r="AU218" s="208" t="s">
        <v>81</v>
      </c>
      <c r="AV218" s="13" t="s">
        <v>148</v>
      </c>
      <c r="AW218" s="13" t="s">
        <v>30</v>
      </c>
      <c r="AX218" s="13" t="s">
        <v>81</v>
      </c>
      <c r="AY218" s="208" t="s">
        <v>143</v>
      </c>
    </row>
    <row r="219" spans="1:65" s="2" customFormat="1" ht="37.8" customHeight="1">
      <c r="A219" s="36"/>
      <c r="B219" s="180"/>
      <c r="C219" s="181" t="s">
        <v>278</v>
      </c>
      <c r="D219" s="181" t="s">
        <v>144</v>
      </c>
      <c r="E219" s="182" t="s">
        <v>279</v>
      </c>
      <c r="F219" s="183" t="s">
        <v>280</v>
      </c>
      <c r="G219" s="184" t="s">
        <v>225</v>
      </c>
      <c r="H219" s="185">
        <v>51.303</v>
      </c>
      <c r="I219" s="186"/>
      <c r="J219" s="187">
        <f>ROUND(I219*H219,2)</f>
        <v>0</v>
      </c>
      <c r="K219" s="188"/>
      <c r="L219" s="37"/>
      <c r="M219" s="189" t="s">
        <v>1</v>
      </c>
      <c r="N219" s="190" t="s">
        <v>38</v>
      </c>
      <c r="O219" s="75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3" t="s">
        <v>148</v>
      </c>
      <c r="AT219" s="193" t="s">
        <v>144</v>
      </c>
      <c r="AU219" s="193" t="s">
        <v>81</v>
      </c>
      <c r="AY219" s="17" t="s">
        <v>143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7" t="s">
        <v>81</v>
      </c>
      <c r="BK219" s="194">
        <f>ROUND(I219*H219,2)</f>
        <v>0</v>
      </c>
      <c r="BL219" s="17" t="s">
        <v>148</v>
      </c>
      <c r="BM219" s="193" t="s">
        <v>281</v>
      </c>
    </row>
    <row r="220" spans="1:47" s="2" customFormat="1" ht="12">
      <c r="A220" s="36"/>
      <c r="B220" s="37"/>
      <c r="C220" s="36"/>
      <c r="D220" s="195" t="s">
        <v>149</v>
      </c>
      <c r="E220" s="36"/>
      <c r="F220" s="196" t="s">
        <v>282</v>
      </c>
      <c r="G220" s="36"/>
      <c r="H220" s="36"/>
      <c r="I220" s="122"/>
      <c r="J220" s="36"/>
      <c r="K220" s="36"/>
      <c r="L220" s="37"/>
      <c r="M220" s="197"/>
      <c r="N220" s="198"/>
      <c r="O220" s="75"/>
      <c r="P220" s="75"/>
      <c r="Q220" s="75"/>
      <c r="R220" s="75"/>
      <c r="S220" s="75"/>
      <c r="T220" s="7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7" t="s">
        <v>149</v>
      </c>
      <c r="AU220" s="17" t="s">
        <v>81</v>
      </c>
    </row>
    <row r="221" spans="1:51" s="12" customFormat="1" ht="12">
      <c r="A221" s="12"/>
      <c r="B221" s="199"/>
      <c r="C221" s="12"/>
      <c r="D221" s="195" t="s">
        <v>161</v>
      </c>
      <c r="E221" s="200" t="s">
        <v>1</v>
      </c>
      <c r="F221" s="201" t="s">
        <v>246</v>
      </c>
      <c r="G221" s="12"/>
      <c r="H221" s="202">
        <v>51.303</v>
      </c>
      <c r="I221" s="203"/>
      <c r="J221" s="12"/>
      <c r="K221" s="12"/>
      <c r="L221" s="199"/>
      <c r="M221" s="204"/>
      <c r="N221" s="205"/>
      <c r="O221" s="205"/>
      <c r="P221" s="205"/>
      <c r="Q221" s="205"/>
      <c r="R221" s="205"/>
      <c r="S221" s="205"/>
      <c r="T221" s="206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00" t="s">
        <v>161</v>
      </c>
      <c r="AU221" s="200" t="s">
        <v>81</v>
      </c>
      <c r="AV221" s="12" t="s">
        <v>83</v>
      </c>
      <c r="AW221" s="12" t="s">
        <v>30</v>
      </c>
      <c r="AX221" s="12" t="s">
        <v>73</v>
      </c>
      <c r="AY221" s="200" t="s">
        <v>143</v>
      </c>
    </row>
    <row r="222" spans="1:51" s="13" customFormat="1" ht="12">
      <c r="A222" s="13"/>
      <c r="B222" s="207"/>
      <c r="C222" s="13"/>
      <c r="D222" s="195" t="s">
        <v>161</v>
      </c>
      <c r="E222" s="208" t="s">
        <v>1</v>
      </c>
      <c r="F222" s="209" t="s">
        <v>163</v>
      </c>
      <c r="G222" s="13"/>
      <c r="H222" s="210">
        <v>51.303</v>
      </c>
      <c r="I222" s="211"/>
      <c r="J222" s="13"/>
      <c r="K222" s="13"/>
      <c r="L222" s="207"/>
      <c r="M222" s="212"/>
      <c r="N222" s="213"/>
      <c r="O222" s="213"/>
      <c r="P222" s="213"/>
      <c r="Q222" s="213"/>
      <c r="R222" s="213"/>
      <c r="S222" s="213"/>
      <c r="T222" s="21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08" t="s">
        <v>161</v>
      </c>
      <c r="AU222" s="208" t="s">
        <v>81</v>
      </c>
      <c r="AV222" s="13" t="s">
        <v>148</v>
      </c>
      <c r="AW222" s="13" t="s">
        <v>30</v>
      </c>
      <c r="AX222" s="13" t="s">
        <v>81</v>
      </c>
      <c r="AY222" s="208" t="s">
        <v>143</v>
      </c>
    </row>
    <row r="223" spans="1:65" s="2" customFormat="1" ht="24.15" customHeight="1">
      <c r="A223" s="36"/>
      <c r="B223" s="180"/>
      <c r="C223" s="181" t="s">
        <v>218</v>
      </c>
      <c r="D223" s="181" t="s">
        <v>144</v>
      </c>
      <c r="E223" s="182" t="s">
        <v>283</v>
      </c>
      <c r="F223" s="183" t="s">
        <v>284</v>
      </c>
      <c r="G223" s="184" t="s">
        <v>225</v>
      </c>
      <c r="H223" s="185">
        <v>309.097</v>
      </c>
      <c r="I223" s="186"/>
      <c r="J223" s="187">
        <f>ROUND(I223*H223,2)</f>
        <v>0</v>
      </c>
      <c r="K223" s="188"/>
      <c r="L223" s="37"/>
      <c r="M223" s="189" t="s">
        <v>1</v>
      </c>
      <c r="N223" s="190" t="s">
        <v>38</v>
      </c>
      <c r="O223" s="75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3" t="s">
        <v>148</v>
      </c>
      <c r="AT223" s="193" t="s">
        <v>144</v>
      </c>
      <c r="AU223" s="193" t="s">
        <v>81</v>
      </c>
      <c r="AY223" s="17" t="s">
        <v>143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7" t="s">
        <v>81</v>
      </c>
      <c r="BK223" s="194">
        <f>ROUND(I223*H223,2)</f>
        <v>0</v>
      </c>
      <c r="BL223" s="17" t="s">
        <v>148</v>
      </c>
      <c r="BM223" s="193" t="s">
        <v>285</v>
      </c>
    </row>
    <row r="224" spans="1:47" s="2" customFormat="1" ht="12">
      <c r="A224" s="36"/>
      <c r="B224" s="37"/>
      <c r="C224" s="36"/>
      <c r="D224" s="195" t="s">
        <v>149</v>
      </c>
      <c r="E224" s="36"/>
      <c r="F224" s="196" t="s">
        <v>286</v>
      </c>
      <c r="G224" s="36"/>
      <c r="H224" s="36"/>
      <c r="I224" s="122"/>
      <c r="J224" s="36"/>
      <c r="K224" s="36"/>
      <c r="L224" s="37"/>
      <c r="M224" s="197"/>
      <c r="N224" s="198"/>
      <c r="O224" s="75"/>
      <c r="P224" s="75"/>
      <c r="Q224" s="75"/>
      <c r="R224" s="75"/>
      <c r="S224" s="75"/>
      <c r="T224" s="7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7" t="s">
        <v>149</v>
      </c>
      <c r="AU224" s="17" t="s">
        <v>81</v>
      </c>
    </row>
    <row r="225" spans="1:51" s="12" customFormat="1" ht="12">
      <c r="A225" s="12"/>
      <c r="B225" s="199"/>
      <c r="C225" s="12"/>
      <c r="D225" s="195" t="s">
        <v>161</v>
      </c>
      <c r="E225" s="200" t="s">
        <v>1</v>
      </c>
      <c r="F225" s="201" t="s">
        <v>287</v>
      </c>
      <c r="G225" s="12"/>
      <c r="H225" s="202">
        <v>309.097</v>
      </c>
      <c r="I225" s="203"/>
      <c r="J225" s="12"/>
      <c r="K225" s="12"/>
      <c r="L225" s="199"/>
      <c r="M225" s="204"/>
      <c r="N225" s="205"/>
      <c r="O225" s="205"/>
      <c r="P225" s="205"/>
      <c r="Q225" s="205"/>
      <c r="R225" s="205"/>
      <c r="S225" s="205"/>
      <c r="T225" s="206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T225" s="200" t="s">
        <v>161</v>
      </c>
      <c r="AU225" s="200" t="s">
        <v>81</v>
      </c>
      <c r="AV225" s="12" t="s">
        <v>83</v>
      </c>
      <c r="AW225" s="12" t="s">
        <v>30</v>
      </c>
      <c r="AX225" s="12" t="s">
        <v>73</v>
      </c>
      <c r="AY225" s="200" t="s">
        <v>143</v>
      </c>
    </row>
    <row r="226" spans="1:51" s="13" customFormat="1" ht="12">
      <c r="A226" s="13"/>
      <c r="B226" s="207"/>
      <c r="C226" s="13"/>
      <c r="D226" s="195" t="s">
        <v>161</v>
      </c>
      <c r="E226" s="208" t="s">
        <v>1</v>
      </c>
      <c r="F226" s="209" t="s">
        <v>163</v>
      </c>
      <c r="G226" s="13"/>
      <c r="H226" s="210">
        <v>309.097</v>
      </c>
      <c r="I226" s="211"/>
      <c r="J226" s="13"/>
      <c r="K226" s="13"/>
      <c r="L226" s="207"/>
      <c r="M226" s="212"/>
      <c r="N226" s="213"/>
      <c r="O226" s="213"/>
      <c r="P226" s="213"/>
      <c r="Q226" s="213"/>
      <c r="R226" s="213"/>
      <c r="S226" s="213"/>
      <c r="T226" s="21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08" t="s">
        <v>161</v>
      </c>
      <c r="AU226" s="208" t="s">
        <v>81</v>
      </c>
      <c r="AV226" s="13" t="s">
        <v>148</v>
      </c>
      <c r="AW226" s="13" t="s">
        <v>30</v>
      </c>
      <c r="AX226" s="13" t="s">
        <v>81</v>
      </c>
      <c r="AY226" s="208" t="s">
        <v>143</v>
      </c>
    </row>
    <row r="227" spans="1:65" s="2" customFormat="1" ht="37.8" customHeight="1">
      <c r="A227" s="36"/>
      <c r="B227" s="180"/>
      <c r="C227" s="181" t="s">
        <v>226</v>
      </c>
      <c r="D227" s="181" t="s">
        <v>144</v>
      </c>
      <c r="E227" s="182" t="s">
        <v>288</v>
      </c>
      <c r="F227" s="183" t="s">
        <v>289</v>
      </c>
      <c r="G227" s="184" t="s">
        <v>225</v>
      </c>
      <c r="H227" s="185">
        <v>153.744</v>
      </c>
      <c r="I227" s="186"/>
      <c r="J227" s="187">
        <f>ROUND(I227*H227,2)</f>
        <v>0</v>
      </c>
      <c r="K227" s="188"/>
      <c r="L227" s="37"/>
      <c r="M227" s="189" t="s">
        <v>1</v>
      </c>
      <c r="N227" s="190" t="s">
        <v>38</v>
      </c>
      <c r="O227" s="75"/>
      <c r="P227" s="191">
        <f>O227*H227</f>
        <v>0</v>
      </c>
      <c r="Q227" s="191">
        <v>0</v>
      </c>
      <c r="R227" s="191">
        <f>Q227*H227</f>
        <v>0</v>
      </c>
      <c r="S227" s="191">
        <v>0</v>
      </c>
      <c r="T227" s="19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3" t="s">
        <v>148</v>
      </c>
      <c r="AT227" s="193" t="s">
        <v>144</v>
      </c>
      <c r="AU227" s="193" t="s">
        <v>81</v>
      </c>
      <c r="AY227" s="17" t="s">
        <v>143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17" t="s">
        <v>81</v>
      </c>
      <c r="BK227" s="194">
        <f>ROUND(I227*H227,2)</f>
        <v>0</v>
      </c>
      <c r="BL227" s="17" t="s">
        <v>148</v>
      </c>
      <c r="BM227" s="193" t="s">
        <v>290</v>
      </c>
    </row>
    <row r="228" spans="1:47" s="2" customFormat="1" ht="12">
      <c r="A228" s="36"/>
      <c r="B228" s="37"/>
      <c r="C228" s="36"/>
      <c r="D228" s="195" t="s">
        <v>149</v>
      </c>
      <c r="E228" s="36"/>
      <c r="F228" s="196" t="s">
        <v>291</v>
      </c>
      <c r="G228" s="36"/>
      <c r="H228" s="36"/>
      <c r="I228" s="122"/>
      <c r="J228" s="36"/>
      <c r="K228" s="36"/>
      <c r="L228" s="37"/>
      <c r="M228" s="197"/>
      <c r="N228" s="198"/>
      <c r="O228" s="75"/>
      <c r="P228" s="75"/>
      <c r="Q228" s="75"/>
      <c r="R228" s="75"/>
      <c r="S228" s="75"/>
      <c r="T228" s="7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7" t="s">
        <v>149</v>
      </c>
      <c r="AU228" s="17" t="s">
        <v>81</v>
      </c>
    </row>
    <row r="229" spans="1:51" s="12" customFormat="1" ht="12">
      <c r="A229" s="12"/>
      <c r="B229" s="199"/>
      <c r="C229" s="12"/>
      <c r="D229" s="195" t="s">
        <v>161</v>
      </c>
      <c r="E229" s="200" t="s">
        <v>1</v>
      </c>
      <c r="F229" s="201" t="s">
        <v>250</v>
      </c>
      <c r="G229" s="12"/>
      <c r="H229" s="202">
        <v>153.744</v>
      </c>
      <c r="I229" s="203"/>
      <c r="J229" s="12"/>
      <c r="K229" s="12"/>
      <c r="L229" s="199"/>
      <c r="M229" s="204"/>
      <c r="N229" s="205"/>
      <c r="O229" s="205"/>
      <c r="P229" s="205"/>
      <c r="Q229" s="205"/>
      <c r="R229" s="205"/>
      <c r="S229" s="205"/>
      <c r="T229" s="206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00" t="s">
        <v>161</v>
      </c>
      <c r="AU229" s="200" t="s">
        <v>81</v>
      </c>
      <c r="AV229" s="12" t="s">
        <v>83</v>
      </c>
      <c r="AW229" s="12" t="s">
        <v>30</v>
      </c>
      <c r="AX229" s="12" t="s">
        <v>73</v>
      </c>
      <c r="AY229" s="200" t="s">
        <v>143</v>
      </c>
    </row>
    <row r="230" spans="1:51" s="13" customFormat="1" ht="12">
      <c r="A230" s="13"/>
      <c r="B230" s="207"/>
      <c r="C230" s="13"/>
      <c r="D230" s="195" t="s">
        <v>161</v>
      </c>
      <c r="E230" s="208" t="s">
        <v>1</v>
      </c>
      <c r="F230" s="209" t="s">
        <v>163</v>
      </c>
      <c r="G230" s="13"/>
      <c r="H230" s="210">
        <v>153.744</v>
      </c>
      <c r="I230" s="211"/>
      <c r="J230" s="13"/>
      <c r="K230" s="13"/>
      <c r="L230" s="207"/>
      <c r="M230" s="212"/>
      <c r="N230" s="213"/>
      <c r="O230" s="213"/>
      <c r="P230" s="213"/>
      <c r="Q230" s="213"/>
      <c r="R230" s="213"/>
      <c r="S230" s="213"/>
      <c r="T230" s="21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08" t="s">
        <v>161</v>
      </c>
      <c r="AU230" s="208" t="s">
        <v>81</v>
      </c>
      <c r="AV230" s="13" t="s">
        <v>148</v>
      </c>
      <c r="AW230" s="13" t="s">
        <v>30</v>
      </c>
      <c r="AX230" s="13" t="s">
        <v>81</v>
      </c>
      <c r="AY230" s="208" t="s">
        <v>143</v>
      </c>
    </row>
    <row r="231" spans="1:65" s="2" customFormat="1" ht="37.8" customHeight="1">
      <c r="A231" s="36"/>
      <c r="B231" s="180"/>
      <c r="C231" s="181" t="s">
        <v>292</v>
      </c>
      <c r="D231" s="181" t="s">
        <v>144</v>
      </c>
      <c r="E231" s="182" t="s">
        <v>288</v>
      </c>
      <c r="F231" s="183" t="s">
        <v>289</v>
      </c>
      <c r="G231" s="184" t="s">
        <v>225</v>
      </c>
      <c r="H231" s="185">
        <v>257.664</v>
      </c>
      <c r="I231" s="186"/>
      <c r="J231" s="187">
        <f>ROUND(I231*H231,2)</f>
        <v>0</v>
      </c>
      <c r="K231" s="188"/>
      <c r="L231" s="37"/>
      <c r="M231" s="189" t="s">
        <v>1</v>
      </c>
      <c r="N231" s="190" t="s">
        <v>38</v>
      </c>
      <c r="O231" s="75"/>
      <c r="P231" s="191">
        <f>O231*H231</f>
        <v>0</v>
      </c>
      <c r="Q231" s="191">
        <v>0</v>
      </c>
      <c r="R231" s="191">
        <f>Q231*H231</f>
        <v>0</v>
      </c>
      <c r="S231" s="191">
        <v>0</v>
      </c>
      <c r="T231" s="19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3" t="s">
        <v>148</v>
      </c>
      <c r="AT231" s="193" t="s">
        <v>144</v>
      </c>
      <c r="AU231" s="193" t="s">
        <v>81</v>
      </c>
      <c r="AY231" s="17" t="s">
        <v>143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7" t="s">
        <v>81</v>
      </c>
      <c r="BK231" s="194">
        <f>ROUND(I231*H231,2)</f>
        <v>0</v>
      </c>
      <c r="BL231" s="17" t="s">
        <v>148</v>
      </c>
      <c r="BM231" s="193" t="s">
        <v>293</v>
      </c>
    </row>
    <row r="232" spans="1:47" s="2" customFormat="1" ht="12">
      <c r="A232" s="36"/>
      <c r="B232" s="37"/>
      <c r="C232" s="36"/>
      <c r="D232" s="195" t="s">
        <v>149</v>
      </c>
      <c r="E232" s="36"/>
      <c r="F232" s="196" t="s">
        <v>294</v>
      </c>
      <c r="G232" s="36"/>
      <c r="H232" s="36"/>
      <c r="I232" s="122"/>
      <c r="J232" s="36"/>
      <c r="K232" s="36"/>
      <c r="L232" s="37"/>
      <c r="M232" s="197"/>
      <c r="N232" s="198"/>
      <c r="O232" s="75"/>
      <c r="P232" s="75"/>
      <c r="Q232" s="75"/>
      <c r="R232" s="75"/>
      <c r="S232" s="75"/>
      <c r="T232" s="7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7" t="s">
        <v>149</v>
      </c>
      <c r="AU232" s="17" t="s">
        <v>81</v>
      </c>
    </row>
    <row r="233" spans="1:51" s="12" customFormat="1" ht="12">
      <c r="A233" s="12"/>
      <c r="B233" s="199"/>
      <c r="C233" s="12"/>
      <c r="D233" s="195" t="s">
        <v>161</v>
      </c>
      <c r="E233" s="200" t="s">
        <v>1</v>
      </c>
      <c r="F233" s="201" t="s">
        <v>241</v>
      </c>
      <c r="G233" s="12"/>
      <c r="H233" s="202">
        <v>257.664</v>
      </c>
      <c r="I233" s="203"/>
      <c r="J233" s="12"/>
      <c r="K233" s="12"/>
      <c r="L233" s="199"/>
      <c r="M233" s="204"/>
      <c r="N233" s="205"/>
      <c r="O233" s="205"/>
      <c r="P233" s="205"/>
      <c r="Q233" s="205"/>
      <c r="R233" s="205"/>
      <c r="S233" s="205"/>
      <c r="T233" s="206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00" t="s">
        <v>161</v>
      </c>
      <c r="AU233" s="200" t="s">
        <v>81</v>
      </c>
      <c r="AV233" s="12" t="s">
        <v>83</v>
      </c>
      <c r="AW233" s="12" t="s">
        <v>30</v>
      </c>
      <c r="AX233" s="12" t="s">
        <v>73</v>
      </c>
      <c r="AY233" s="200" t="s">
        <v>143</v>
      </c>
    </row>
    <row r="234" spans="1:51" s="13" customFormat="1" ht="12">
      <c r="A234" s="13"/>
      <c r="B234" s="207"/>
      <c r="C234" s="13"/>
      <c r="D234" s="195" t="s">
        <v>161</v>
      </c>
      <c r="E234" s="208" t="s">
        <v>1</v>
      </c>
      <c r="F234" s="209" t="s">
        <v>163</v>
      </c>
      <c r="G234" s="13"/>
      <c r="H234" s="210">
        <v>257.664</v>
      </c>
      <c r="I234" s="211"/>
      <c r="J234" s="13"/>
      <c r="K234" s="13"/>
      <c r="L234" s="207"/>
      <c r="M234" s="212"/>
      <c r="N234" s="213"/>
      <c r="O234" s="213"/>
      <c r="P234" s="213"/>
      <c r="Q234" s="213"/>
      <c r="R234" s="213"/>
      <c r="S234" s="213"/>
      <c r="T234" s="21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08" t="s">
        <v>161</v>
      </c>
      <c r="AU234" s="208" t="s">
        <v>81</v>
      </c>
      <c r="AV234" s="13" t="s">
        <v>148</v>
      </c>
      <c r="AW234" s="13" t="s">
        <v>30</v>
      </c>
      <c r="AX234" s="13" t="s">
        <v>81</v>
      </c>
      <c r="AY234" s="208" t="s">
        <v>143</v>
      </c>
    </row>
    <row r="235" spans="1:65" s="2" customFormat="1" ht="14.4" customHeight="1">
      <c r="A235" s="36"/>
      <c r="B235" s="180"/>
      <c r="C235" s="181" t="s">
        <v>230</v>
      </c>
      <c r="D235" s="181" t="s">
        <v>144</v>
      </c>
      <c r="E235" s="182" t="s">
        <v>295</v>
      </c>
      <c r="F235" s="183" t="s">
        <v>296</v>
      </c>
      <c r="G235" s="184" t="s">
        <v>225</v>
      </c>
      <c r="H235" s="185">
        <v>11.693</v>
      </c>
      <c r="I235" s="186"/>
      <c r="J235" s="187">
        <f>ROUND(I235*H235,2)</f>
        <v>0</v>
      </c>
      <c r="K235" s="188"/>
      <c r="L235" s="37"/>
      <c r="M235" s="189" t="s">
        <v>1</v>
      </c>
      <c r="N235" s="190" t="s">
        <v>38</v>
      </c>
      <c r="O235" s="75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3" t="s">
        <v>148</v>
      </c>
      <c r="AT235" s="193" t="s">
        <v>144</v>
      </c>
      <c r="AU235" s="193" t="s">
        <v>81</v>
      </c>
      <c r="AY235" s="17" t="s">
        <v>143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17" t="s">
        <v>81</v>
      </c>
      <c r="BK235" s="194">
        <f>ROUND(I235*H235,2)</f>
        <v>0</v>
      </c>
      <c r="BL235" s="17" t="s">
        <v>148</v>
      </c>
      <c r="BM235" s="193" t="s">
        <v>297</v>
      </c>
    </row>
    <row r="236" spans="1:63" s="11" customFormat="1" ht="25.9" customHeight="1">
      <c r="A236" s="11"/>
      <c r="B236" s="169"/>
      <c r="C236" s="11"/>
      <c r="D236" s="170" t="s">
        <v>72</v>
      </c>
      <c r="E236" s="171" t="s">
        <v>298</v>
      </c>
      <c r="F236" s="171" t="s">
        <v>299</v>
      </c>
      <c r="G236" s="11"/>
      <c r="H236" s="11"/>
      <c r="I236" s="172"/>
      <c r="J236" s="173">
        <f>BK236</f>
        <v>0</v>
      </c>
      <c r="K236" s="11"/>
      <c r="L236" s="169"/>
      <c r="M236" s="174"/>
      <c r="N236" s="175"/>
      <c r="O236" s="175"/>
      <c r="P236" s="176">
        <f>SUM(P237:P240)</f>
        <v>0</v>
      </c>
      <c r="Q236" s="175"/>
      <c r="R236" s="176">
        <f>SUM(R237:R240)</f>
        <v>0</v>
      </c>
      <c r="S236" s="175"/>
      <c r="T236" s="177">
        <f>SUM(T237:T240)</f>
        <v>0</v>
      </c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R236" s="170" t="s">
        <v>83</v>
      </c>
      <c r="AT236" s="178" t="s">
        <v>72</v>
      </c>
      <c r="AU236" s="178" t="s">
        <v>73</v>
      </c>
      <c r="AY236" s="170" t="s">
        <v>143</v>
      </c>
      <c r="BK236" s="179">
        <f>SUM(BK237:BK240)</f>
        <v>0</v>
      </c>
    </row>
    <row r="237" spans="1:65" s="2" customFormat="1" ht="14.4" customHeight="1">
      <c r="A237" s="36"/>
      <c r="B237" s="180"/>
      <c r="C237" s="181" t="s">
        <v>300</v>
      </c>
      <c r="D237" s="181" t="s">
        <v>144</v>
      </c>
      <c r="E237" s="182" t="s">
        <v>301</v>
      </c>
      <c r="F237" s="183" t="s">
        <v>302</v>
      </c>
      <c r="G237" s="184" t="s">
        <v>147</v>
      </c>
      <c r="H237" s="185">
        <v>38.377</v>
      </c>
      <c r="I237" s="186"/>
      <c r="J237" s="187">
        <f>ROUND(I237*H237,2)</f>
        <v>0</v>
      </c>
      <c r="K237" s="188"/>
      <c r="L237" s="37"/>
      <c r="M237" s="189" t="s">
        <v>1</v>
      </c>
      <c r="N237" s="190" t="s">
        <v>38</v>
      </c>
      <c r="O237" s="75"/>
      <c r="P237" s="191">
        <f>O237*H237</f>
        <v>0</v>
      </c>
      <c r="Q237" s="191">
        <v>0</v>
      </c>
      <c r="R237" s="191">
        <f>Q237*H237</f>
        <v>0</v>
      </c>
      <c r="S237" s="191">
        <v>0</v>
      </c>
      <c r="T237" s="192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3" t="s">
        <v>186</v>
      </c>
      <c r="AT237" s="193" t="s">
        <v>144</v>
      </c>
      <c r="AU237" s="193" t="s">
        <v>81</v>
      </c>
      <c r="AY237" s="17" t="s">
        <v>143</v>
      </c>
      <c r="BE237" s="194">
        <f>IF(N237="základní",J237,0)</f>
        <v>0</v>
      </c>
      <c r="BF237" s="194">
        <f>IF(N237="snížená",J237,0)</f>
        <v>0</v>
      </c>
      <c r="BG237" s="194">
        <f>IF(N237="zákl. přenesená",J237,0)</f>
        <v>0</v>
      </c>
      <c r="BH237" s="194">
        <f>IF(N237="sníž. přenesená",J237,0)</f>
        <v>0</v>
      </c>
      <c r="BI237" s="194">
        <f>IF(N237="nulová",J237,0)</f>
        <v>0</v>
      </c>
      <c r="BJ237" s="17" t="s">
        <v>81</v>
      </c>
      <c r="BK237" s="194">
        <f>ROUND(I237*H237,2)</f>
        <v>0</v>
      </c>
      <c r="BL237" s="17" t="s">
        <v>186</v>
      </c>
      <c r="BM237" s="193" t="s">
        <v>303</v>
      </c>
    </row>
    <row r="238" spans="1:47" s="2" customFormat="1" ht="12">
      <c r="A238" s="36"/>
      <c r="B238" s="37"/>
      <c r="C238" s="36"/>
      <c r="D238" s="195" t="s">
        <v>149</v>
      </c>
      <c r="E238" s="36"/>
      <c r="F238" s="196" t="s">
        <v>304</v>
      </c>
      <c r="G238" s="36"/>
      <c r="H238" s="36"/>
      <c r="I238" s="122"/>
      <c r="J238" s="36"/>
      <c r="K238" s="36"/>
      <c r="L238" s="37"/>
      <c r="M238" s="197"/>
      <c r="N238" s="198"/>
      <c r="O238" s="75"/>
      <c r="P238" s="75"/>
      <c r="Q238" s="75"/>
      <c r="R238" s="75"/>
      <c r="S238" s="75"/>
      <c r="T238" s="7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7" t="s">
        <v>149</v>
      </c>
      <c r="AU238" s="17" t="s">
        <v>81</v>
      </c>
    </row>
    <row r="239" spans="1:51" s="12" customFormat="1" ht="12">
      <c r="A239" s="12"/>
      <c r="B239" s="199"/>
      <c r="C239" s="12"/>
      <c r="D239" s="195" t="s">
        <v>161</v>
      </c>
      <c r="E239" s="200" t="s">
        <v>1</v>
      </c>
      <c r="F239" s="201" t="s">
        <v>305</v>
      </c>
      <c r="G239" s="12"/>
      <c r="H239" s="202">
        <v>38.377</v>
      </c>
      <c r="I239" s="203"/>
      <c r="J239" s="12"/>
      <c r="K239" s="12"/>
      <c r="L239" s="199"/>
      <c r="M239" s="204"/>
      <c r="N239" s="205"/>
      <c r="O239" s="205"/>
      <c r="P239" s="205"/>
      <c r="Q239" s="205"/>
      <c r="R239" s="205"/>
      <c r="S239" s="205"/>
      <c r="T239" s="206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200" t="s">
        <v>161</v>
      </c>
      <c r="AU239" s="200" t="s">
        <v>81</v>
      </c>
      <c r="AV239" s="12" t="s">
        <v>83</v>
      </c>
      <c r="AW239" s="12" t="s">
        <v>30</v>
      </c>
      <c r="AX239" s="12" t="s">
        <v>73</v>
      </c>
      <c r="AY239" s="200" t="s">
        <v>143</v>
      </c>
    </row>
    <row r="240" spans="1:51" s="13" customFormat="1" ht="12">
      <c r="A240" s="13"/>
      <c r="B240" s="207"/>
      <c r="C240" s="13"/>
      <c r="D240" s="195" t="s">
        <v>161</v>
      </c>
      <c r="E240" s="208" t="s">
        <v>1</v>
      </c>
      <c r="F240" s="209" t="s">
        <v>163</v>
      </c>
      <c r="G240" s="13"/>
      <c r="H240" s="210">
        <v>38.377</v>
      </c>
      <c r="I240" s="211"/>
      <c r="J240" s="13"/>
      <c r="K240" s="13"/>
      <c r="L240" s="207"/>
      <c r="M240" s="215"/>
      <c r="N240" s="216"/>
      <c r="O240" s="216"/>
      <c r="P240" s="216"/>
      <c r="Q240" s="216"/>
      <c r="R240" s="216"/>
      <c r="S240" s="216"/>
      <c r="T240" s="21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08" t="s">
        <v>161</v>
      </c>
      <c r="AU240" s="208" t="s">
        <v>81</v>
      </c>
      <c r="AV240" s="13" t="s">
        <v>148</v>
      </c>
      <c r="AW240" s="13" t="s">
        <v>30</v>
      </c>
      <c r="AX240" s="13" t="s">
        <v>81</v>
      </c>
      <c r="AY240" s="208" t="s">
        <v>143</v>
      </c>
    </row>
    <row r="241" spans="1:31" s="2" customFormat="1" ht="6.95" customHeight="1">
      <c r="A241" s="36"/>
      <c r="B241" s="58"/>
      <c r="C241" s="59"/>
      <c r="D241" s="59"/>
      <c r="E241" s="59"/>
      <c r="F241" s="59"/>
      <c r="G241" s="59"/>
      <c r="H241" s="59"/>
      <c r="I241" s="146"/>
      <c r="J241" s="59"/>
      <c r="K241" s="59"/>
      <c r="L241" s="37"/>
      <c r="M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</row>
  </sheetData>
  <autoFilter ref="C119:K24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11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117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Most ev. č. 201-025 u Podšibenského mlýna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118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306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4. 2. 2020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33</v>
      </c>
      <c r="E30" s="36"/>
      <c r="F30" s="36"/>
      <c r="G30" s="36"/>
      <c r="H30" s="36"/>
      <c r="I30" s="122"/>
      <c r="J30" s="94">
        <f>ROUND(J118,2)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130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37</v>
      </c>
      <c r="E33" s="30" t="s">
        <v>38</v>
      </c>
      <c r="F33" s="132">
        <f>ROUND((SUM(BE118:BE131)),2)</f>
        <v>0</v>
      </c>
      <c r="G33" s="36"/>
      <c r="H33" s="36"/>
      <c r="I33" s="133">
        <v>0.21</v>
      </c>
      <c r="J33" s="132">
        <f>ROUND(((SUM(BE118:BE131))*I33),2)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32">
        <f>ROUND((SUM(BF118:BF131)),2)</f>
        <v>0</v>
      </c>
      <c r="G34" s="36"/>
      <c r="H34" s="36"/>
      <c r="I34" s="133">
        <v>0.15</v>
      </c>
      <c r="J34" s="132">
        <f>ROUND(((SUM(BF118:BF131))*I34),2)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32">
        <f>ROUND((SUM(BG118:BG131)),2)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32">
        <f>ROUND((SUM(BH118:BH131)),2)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32">
        <f>ROUND((SUM(BI118:BI131)),2)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43</v>
      </c>
      <c r="E39" s="79"/>
      <c r="F39" s="79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42" t="s">
        <v>49</v>
      </c>
      <c r="G61" s="56" t="s">
        <v>48</v>
      </c>
      <c r="H61" s="39"/>
      <c r="I61" s="143"/>
      <c r="J61" s="14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42" t="s">
        <v>49</v>
      </c>
      <c r="G76" s="56" t="s">
        <v>48</v>
      </c>
      <c r="H76" s="39"/>
      <c r="I76" s="143"/>
      <c r="J76" s="14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120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121" t="str">
        <f>E7</f>
        <v>Most ev. č. 201-025 u Podšibenského mlýna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118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6"/>
      <c r="D87" s="36"/>
      <c r="E87" s="65" t="str">
        <f>E9</f>
        <v>001.1 - Bourání - NEZPŮSOBILÉ VÝDAJE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4. 2. 2020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48" t="s">
        <v>121</v>
      </c>
      <c r="D94" s="134"/>
      <c r="E94" s="134"/>
      <c r="F94" s="134"/>
      <c r="G94" s="134"/>
      <c r="H94" s="134"/>
      <c r="I94" s="149"/>
      <c r="J94" s="150" t="s">
        <v>122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51" t="s">
        <v>123</v>
      </c>
      <c r="D96" s="36"/>
      <c r="E96" s="36"/>
      <c r="F96" s="36"/>
      <c r="G96" s="36"/>
      <c r="H96" s="36"/>
      <c r="I96" s="122"/>
      <c r="J96" s="94">
        <f>J118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124</v>
      </c>
    </row>
    <row r="97" spans="1:31" s="9" customFormat="1" ht="24.95" customHeight="1" hidden="1">
      <c r="A97" s="9"/>
      <c r="B97" s="152"/>
      <c r="C97" s="9"/>
      <c r="D97" s="153" t="s">
        <v>125</v>
      </c>
      <c r="E97" s="154"/>
      <c r="F97" s="154"/>
      <c r="G97" s="154"/>
      <c r="H97" s="154"/>
      <c r="I97" s="155"/>
      <c r="J97" s="156">
        <f>J119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52"/>
      <c r="C98" s="9"/>
      <c r="D98" s="153" t="s">
        <v>127</v>
      </c>
      <c r="E98" s="154"/>
      <c r="F98" s="154"/>
      <c r="G98" s="154"/>
      <c r="H98" s="154"/>
      <c r="I98" s="155"/>
      <c r="J98" s="156">
        <f>J123</f>
        <v>0</v>
      </c>
      <c r="K98" s="9"/>
      <c r="L98" s="15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 hidden="1">
      <c r="A99" s="36"/>
      <c r="B99" s="37"/>
      <c r="C99" s="36"/>
      <c r="D99" s="36"/>
      <c r="E99" s="36"/>
      <c r="F99" s="36"/>
      <c r="G99" s="36"/>
      <c r="H99" s="36"/>
      <c r="I99" s="122"/>
      <c r="J99" s="36"/>
      <c r="K99" s="36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 hidden="1">
      <c r="A100" s="36"/>
      <c r="B100" s="58"/>
      <c r="C100" s="59"/>
      <c r="D100" s="59"/>
      <c r="E100" s="59"/>
      <c r="F100" s="59"/>
      <c r="G100" s="59"/>
      <c r="H100" s="59"/>
      <c r="I100" s="146"/>
      <c r="J100" s="59"/>
      <c r="K100" s="59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ht="12" hidden="1"/>
    <row r="102" ht="12" hidden="1"/>
    <row r="103" ht="12" hidden="1"/>
    <row r="104" spans="1:31" s="2" customFormat="1" ht="6.95" customHeight="1">
      <c r="A104" s="36"/>
      <c r="B104" s="60"/>
      <c r="C104" s="61"/>
      <c r="D104" s="61"/>
      <c r="E104" s="61"/>
      <c r="F104" s="61"/>
      <c r="G104" s="61"/>
      <c r="H104" s="61"/>
      <c r="I104" s="147"/>
      <c r="J104" s="61"/>
      <c r="K104" s="61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129</v>
      </c>
      <c r="D105" s="36"/>
      <c r="E105" s="36"/>
      <c r="F105" s="36"/>
      <c r="G105" s="36"/>
      <c r="H105" s="36"/>
      <c r="I105" s="122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6"/>
      <c r="D106" s="36"/>
      <c r="E106" s="36"/>
      <c r="F106" s="36"/>
      <c r="G106" s="36"/>
      <c r="H106" s="36"/>
      <c r="I106" s="122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6"/>
      <c r="E107" s="36"/>
      <c r="F107" s="36"/>
      <c r="G107" s="36"/>
      <c r="H107" s="36"/>
      <c r="I107" s="122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6"/>
      <c r="D108" s="36"/>
      <c r="E108" s="121" t="str">
        <f>E7</f>
        <v>Most ev. č. 201-025 u Podšibenského mlýna</v>
      </c>
      <c r="F108" s="30"/>
      <c r="G108" s="30"/>
      <c r="H108" s="30"/>
      <c r="I108" s="122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118</v>
      </c>
      <c r="D109" s="36"/>
      <c r="E109" s="36"/>
      <c r="F109" s="36"/>
      <c r="G109" s="36"/>
      <c r="H109" s="36"/>
      <c r="I109" s="122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65" t="str">
        <f>E9</f>
        <v>001.1 - Bourání - NEZPŮSOBILÉ VÝDAJE</v>
      </c>
      <c r="F110" s="36"/>
      <c r="G110" s="36"/>
      <c r="H110" s="36"/>
      <c r="I110" s="122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122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6"/>
      <c r="E112" s="36"/>
      <c r="F112" s="25" t="str">
        <f>F12</f>
        <v xml:space="preserve"> </v>
      </c>
      <c r="G112" s="36"/>
      <c r="H112" s="36"/>
      <c r="I112" s="123" t="s">
        <v>22</v>
      </c>
      <c r="J112" s="67" t="str">
        <f>IF(J12="","",J12)</f>
        <v>4. 2. 2020</v>
      </c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122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24</v>
      </c>
      <c r="D114" s="36"/>
      <c r="E114" s="36"/>
      <c r="F114" s="25" t="str">
        <f>E15</f>
        <v xml:space="preserve"> </v>
      </c>
      <c r="G114" s="36"/>
      <c r="H114" s="36"/>
      <c r="I114" s="123" t="s">
        <v>29</v>
      </c>
      <c r="J114" s="34" t="str">
        <f>E21</f>
        <v xml:space="preserve"> 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27</v>
      </c>
      <c r="D115" s="36"/>
      <c r="E115" s="36"/>
      <c r="F115" s="25" t="str">
        <f>IF(E18="","",E18)</f>
        <v>Vyplň údaj</v>
      </c>
      <c r="G115" s="36"/>
      <c r="H115" s="36"/>
      <c r="I115" s="123" t="s">
        <v>31</v>
      </c>
      <c r="J115" s="34" t="str">
        <f>E24</f>
        <v xml:space="preserve"> 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6"/>
      <c r="D116" s="36"/>
      <c r="E116" s="36"/>
      <c r="F116" s="36"/>
      <c r="G116" s="36"/>
      <c r="H116" s="36"/>
      <c r="I116" s="122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0" customFormat="1" ht="29.25" customHeight="1">
      <c r="A117" s="157"/>
      <c r="B117" s="158"/>
      <c r="C117" s="159" t="s">
        <v>130</v>
      </c>
      <c r="D117" s="160" t="s">
        <v>58</v>
      </c>
      <c r="E117" s="160" t="s">
        <v>54</v>
      </c>
      <c r="F117" s="160" t="s">
        <v>55</v>
      </c>
      <c r="G117" s="160" t="s">
        <v>131</v>
      </c>
      <c r="H117" s="160" t="s">
        <v>132</v>
      </c>
      <c r="I117" s="161" t="s">
        <v>133</v>
      </c>
      <c r="J117" s="162" t="s">
        <v>122</v>
      </c>
      <c r="K117" s="163" t="s">
        <v>134</v>
      </c>
      <c r="L117" s="164"/>
      <c r="M117" s="84" t="s">
        <v>1</v>
      </c>
      <c r="N117" s="85" t="s">
        <v>37</v>
      </c>
      <c r="O117" s="85" t="s">
        <v>135</v>
      </c>
      <c r="P117" s="85" t="s">
        <v>136</v>
      </c>
      <c r="Q117" s="85" t="s">
        <v>137</v>
      </c>
      <c r="R117" s="85" t="s">
        <v>138</v>
      </c>
      <c r="S117" s="85" t="s">
        <v>139</v>
      </c>
      <c r="T117" s="86" t="s">
        <v>140</v>
      </c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</row>
    <row r="118" spans="1:63" s="2" customFormat="1" ht="22.8" customHeight="1">
      <c r="A118" s="36"/>
      <c r="B118" s="37"/>
      <c r="C118" s="91" t="s">
        <v>141</v>
      </c>
      <c r="D118" s="36"/>
      <c r="E118" s="36"/>
      <c r="F118" s="36"/>
      <c r="G118" s="36"/>
      <c r="H118" s="36"/>
      <c r="I118" s="122"/>
      <c r="J118" s="165">
        <f>BK118</f>
        <v>0</v>
      </c>
      <c r="K118" s="36"/>
      <c r="L118" s="37"/>
      <c r="M118" s="87"/>
      <c r="N118" s="71"/>
      <c r="O118" s="88"/>
      <c r="P118" s="166">
        <f>P119+P123</f>
        <v>0</v>
      </c>
      <c r="Q118" s="88"/>
      <c r="R118" s="166">
        <f>R119+R123</f>
        <v>0</v>
      </c>
      <c r="S118" s="88"/>
      <c r="T118" s="167">
        <f>T119+T123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7" t="s">
        <v>72</v>
      </c>
      <c r="AU118" s="17" t="s">
        <v>124</v>
      </c>
      <c r="BK118" s="168">
        <f>BK119+BK123</f>
        <v>0</v>
      </c>
    </row>
    <row r="119" spans="1:63" s="11" customFormat="1" ht="25.9" customHeight="1">
      <c r="A119" s="11"/>
      <c r="B119" s="169"/>
      <c r="C119" s="11"/>
      <c r="D119" s="170" t="s">
        <v>72</v>
      </c>
      <c r="E119" s="171" t="s">
        <v>81</v>
      </c>
      <c r="F119" s="171" t="s">
        <v>142</v>
      </c>
      <c r="G119" s="11"/>
      <c r="H119" s="11"/>
      <c r="I119" s="172"/>
      <c r="J119" s="173">
        <f>BK119</f>
        <v>0</v>
      </c>
      <c r="K119" s="11"/>
      <c r="L119" s="169"/>
      <c r="M119" s="174"/>
      <c r="N119" s="175"/>
      <c r="O119" s="175"/>
      <c r="P119" s="176">
        <f>SUM(P120:P122)</f>
        <v>0</v>
      </c>
      <c r="Q119" s="175"/>
      <c r="R119" s="176">
        <f>SUM(R120:R122)</f>
        <v>0</v>
      </c>
      <c r="S119" s="175"/>
      <c r="T119" s="177">
        <f>SUM(T120:T122)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170" t="s">
        <v>81</v>
      </c>
      <c r="AT119" s="178" t="s">
        <v>72</v>
      </c>
      <c r="AU119" s="178" t="s">
        <v>73</v>
      </c>
      <c r="AY119" s="170" t="s">
        <v>143</v>
      </c>
      <c r="BK119" s="179">
        <f>SUM(BK120:BK122)</f>
        <v>0</v>
      </c>
    </row>
    <row r="120" spans="1:65" s="2" customFormat="1" ht="24.15" customHeight="1">
      <c r="A120" s="36"/>
      <c r="B120" s="180"/>
      <c r="C120" s="181" t="s">
        <v>81</v>
      </c>
      <c r="D120" s="181" t="s">
        <v>144</v>
      </c>
      <c r="E120" s="182" t="s">
        <v>154</v>
      </c>
      <c r="F120" s="183" t="s">
        <v>307</v>
      </c>
      <c r="G120" s="184" t="s">
        <v>147</v>
      </c>
      <c r="H120" s="185">
        <v>487.02</v>
      </c>
      <c r="I120" s="186"/>
      <c r="J120" s="187">
        <f>ROUND(I120*H120,2)</f>
        <v>0</v>
      </c>
      <c r="K120" s="188"/>
      <c r="L120" s="37"/>
      <c r="M120" s="189" t="s">
        <v>1</v>
      </c>
      <c r="N120" s="190" t="s">
        <v>38</v>
      </c>
      <c r="O120" s="75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3" t="s">
        <v>148</v>
      </c>
      <c r="AT120" s="193" t="s">
        <v>144</v>
      </c>
      <c r="AU120" s="193" t="s">
        <v>81</v>
      </c>
      <c r="AY120" s="17" t="s">
        <v>143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7" t="s">
        <v>81</v>
      </c>
      <c r="BK120" s="194">
        <f>ROUND(I120*H120,2)</f>
        <v>0</v>
      </c>
      <c r="BL120" s="17" t="s">
        <v>148</v>
      </c>
      <c r="BM120" s="193" t="s">
        <v>83</v>
      </c>
    </row>
    <row r="121" spans="1:47" s="2" customFormat="1" ht="12">
      <c r="A121" s="36"/>
      <c r="B121" s="37"/>
      <c r="C121" s="36"/>
      <c r="D121" s="195" t="s">
        <v>149</v>
      </c>
      <c r="E121" s="36"/>
      <c r="F121" s="196" t="s">
        <v>150</v>
      </c>
      <c r="G121" s="36"/>
      <c r="H121" s="36"/>
      <c r="I121" s="122"/>
      <c r="J121" s="36"/>
      <c r="K121" s="36"/>
      <c r="L121" s="37"/>
      <c r="M121" s="197"/>
      <c r="N121" s="198"/>
      <c r="O121" s="75"/>
      <c r="P121" s="75"/>
      <c r="Q121" s="75"/>
      <c r="R121" s="75"/>
      <c r="S121" s="75"/>
      <c r="T121" s="7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7" t="s">
        <v>149</v>
      </c>
      <c r="AU121" s="17" t="s">
        <v>81</v>
      </c>
    </row>
    <row r="122" spans="1:51" s="12" customFormat="1" ht="12">
      <c r="A122" s="12"/>
      <c r="B122" s="199"/>
      <c r="C122" s="12"/>
      <c r="D122" s="195" t="s">
        <v>161</v>
      </c>
      <c r="E122" s="200" t="s">
        <v>1</v>
      </c>
      <c r="F122" s="201" t="s">
        <v>308</v>
      </c>
      <c r="G122" s="12"/>
      <c r="H122" s="202">
        <v>487.02</v>
      </c>
      <c r="I122" s="203"/>
      <c r="J122" s="12"/>
      <c r="K122" s="12"/>
      <c r="L122" s="199"/>
      <c r="M122" s="204"/>
      <c r="N122" s="205"/>
      <c r="O122" s="205"/>
      <c r="P122" s="205"/>
      <c r="Q122" s="205"/>
      <c r="R122" s="205"/>
      <c r="S122" s="205"/>
      <c r="T122" s="206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T122" s="200" t="s">
        <v>161</v>
      </c>
      <c r="AU122" s="200" t="s">
        <v>81</v>
      </c>
      <c r="AV122" s="12" t="s">
        <v>83</v>
      </c>
      <c r="AW122" s="12" t="s">
        <v>30</v>
      </c>
      <c r="AX122" s="12" t="s">
        <v>81</v>
      </c>
      <c r="AY122" s="200" t="s">
        <v>143</v>
      </c>
    </row>
    <row r="123" spans="1:63" s="11" customFormat="1" ht="25.9" customHeight="1">
      <c r="A123" s="11"/>
      <c r="B123" s="169"/>
      <c r="C123" s="11"/>
      <c r="D123" s="170" t="s">
        <v>72</v>
      </c>
      <c r="E123" s="171" t="s">
        <v>221</v>
      </c>
      <c r="F123" s="171" t="s">
        <v>222</v>
      </c>
      <c r="G123" s="11"/>
      <c r="H123" s="11"/>
      <c r="I123" s="172"/>
      <c r="J123" s="173">
        <f>BK123</f>
        <v>0</v>
      </c>
      <c r="K123" s="11"/>
      <c r="L123" s="169"/>
      <c r="M123" s="174"/>
      <c r="N123" s="175"/>
      <c r="O123" s="175"/>
      <c r="P123" s="176">
        <f>SUM(P124:P131)</f>
        <v>0</v>
      </c>
      <c r="Q123" s="175"/>
      <c r="R123" s="176">
        <f>SUM(R124:R131)</f>
        <v>0</v>
      </c>
      <c r="S123" s="175"/>
      <c r="T123" s="177">
        <f>SUM(T124:T131)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170" t="s">
        <v>81</v>
      </c>
      <c r="AT123" s="178" t="s">
        <v>72</v>
      </c>
      <c r="AU123" s="178" t="s">
        <v>73</v>
      </c>
      <c r="AY123" s="170" t="s">
        <v>143</v>
      </c>
      <c r="BK123" s="179">
        <f>SUM(BK124:BK131)</f>
        <v>0</v>
      </c>
    </row>
    <row r="124" spans="1:65" s="2" customFormat="1" ht="24.15" customHeight="1">
      <c r="A124" s="36"/>
      <c r="B124" s="180"/>
      <c r="C124" s="181" t="s">
        <v>83</v>
      </c>
      <c r="D124" s="181" t="s">
        <v>144</v>
      </c>
      <c r="E124" s="182" t="s">
        <v>234</v>
      </c>
      <c r="F124" s="183" t="s">
        <v>224</v>
      </c>
      <c r="G124" s="184" t="s">
        <v>225</v>
      </c>
      <c r="H124" s="185">
        <v>97.404</v>
      </c>
      <c r="I124" s="186"/>
      <c r="J124" s="187">
        <f>ROUND(I124*H124,2)</f>
        <v>0</v>
      </c>
      <c r="K124" s="188"/>
      <c r="L124" s="37"/>
      <c r="M124" s="189" t="s">
        <v>1</v>
      </c>
      <c r="N124" s="190" t="s">
        <v>38</v>
      </c>
      <c r="O124" s="75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3" t="s">
        <v>148</v>
      </c>
      <c r="AT124" s="193" t="s">
        <v>144</v>
      </c>
      <c r="AU124" s="193" t="s">
        <v>81</v>
      </c>
      <c r="AY124" s="17" t="s">
        <v>143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7" t="s">
        <v>81</v>
      </c>
      <c r="BK124" s="194">
        <f>ROUND(I124*H124,2)</f>
        <v>0</v>
      </c>
      <c r="BL124" s="17" t="s">
        <v>148</v>
      </c>
      <c r="BM124" s="193" t="s">
        <v>148</v>
      </c>
    </row>
    <row r="125" spans="1:47" s="2" customFormat="1" ht="12">
      <c r="A125" s="36"/>
      <c r="B125" s="37"/>
      <c r="C125" s="36"/>
      <c r="D125" s="195" t="s">
        <v>149</v>
      </c>
      <c r="E125" s="36"/>
      <c r="F125" s="196" t="s">
        <v>236</v>
      </c>
      <c r="G125" s="36"/>
      <c r="H125" s="36"/>
      <c r="I125" s="122"/>
      <c r="J125" s="36"/>
      <c r="K125" s="36"/>
      <c r="L125" s="37"/>
      <c r="M125" s="197"/>
      <c r="N125" s="198"/>
      <c r="O125" s="75"/>
      <c r="P125" s="75"/>
      <c r="Q125" s="75"/>
      <c r="R125" s="75"/>
      <c r="S125" s="75"/>
      <c r="T125" s="7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149</v>
      </c>
      <c r="AU125" s="17" t="s">
        <v>81</v>
      </c>
    </row>
    <row r="126" spans="1:51" s="12" customFormat="1" ht="12">
      <c r="A126" s="12"/>
      <c r="B126" s="199"/>
      <c r="C126" s="12"/>
      <c r="D126" s="195" t="s">
        <v>161</v>
      </c>
      <c r="E126" s="200" t="s">
        <v>1</v>
      </c>
      <c r="F126" s="201" t="s">
        <v>309</v>
      </c>
      <c r="G126" s="12"/>
      <c r="H126" s="202">
        <v>97.404</v>
      </c>
      <c r="I126" s="203"/>
      <c r="J126" s="12"/>
      <c r="K126" s="12"/>
      <c r="L126" s="199"/>
      <c r="M126" s="204"/>
      <c r="N126" s="205"/>
      <c r="O126" s="205"/>
      <c r="P126" s="205"/>
      <c r="Q126" s="205"/>
      <c r="R126" s="205"/>
      <c r="S126" s="205"/>
      <c r="T126" s="206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T126" s="200" t="s">
        <v>161</v>
      </c>
      <c r="AU126" s="200" t="s">
        <v>81</v>
      </c>
      <c r="AV126" s="12" t="s">
        <v>83</v>
      </c>
      <c r="AW126" s="12" t="s">
        <v>30</v>
      </c>
      <c r="AX126" s="12" t="s">
        <v>73</v>
      </c>
      <c r="AY126" s="200" t="s">
        <v>143</v>
      </c>
    </row>
    <row r="127" spans="1:51" s="13" customFormat="1" ht="12">
      <c r="A127" s="13"/>
      <c r="B127" s="207"/>
      <c r="C127" s="13"/>
      <c r="D127" s="195" t="s">
        <v>161</v>
      </c>
      <c r="E127" s="208" t="s">
        <v>1</v>
      </c>
      <c r="F127" s="209" t="s">
        <v>163</v>
      </c>
      <c r="G127" s="13"/>
      <c r="H127" s="210">
        <v>97.404</v>
      </c>
      <c r="I127" s="211"/>
      <c r="J127" s="13"/>
      <c r="K127" s="13"/>
      <c r="L127" s="207"/>
      <c r="M127" s="212"/>
      <c r="N127" s="213"/>
      <c r="O127" s="213"/>
      <c r="P127" s="213"/>
      <c r="Q127" s="213"/>
      <c r="R127" s="213"/>
      <c r="S127" s="213"/>
      <c r="T127" s="21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08" t="s">
        <v>161</v>
      </c>
      <c r="AU127" s="208" t="s">
        <v>81</v>
      </c>
      <c r="AV127" s="13" t="s">
        <v>148</v>
      </c>
      <c r="AW127" s="13" t="s">
        <v>30</v>
      </c>
      <c r="AX127" s="13" t="s">
        <v>81</v>
      </c>
      <c r="AY127" s="208" t="s">
        <v>143</v>
      </c>
    </row>
    <row r="128" spans="1:65" s="2" customFormat="1" ht="24.15" customHeight="1">
      <c r="A128" s="36"/>
      <c r="B128" s="180"/>
      <c r="C128" s="181" t="s">
        <v>153</v>
      </c>
      <c r="D128" s="181" t="s">
        <v>144</v>
      </c>
      <c r="E128" s="182" t="s">
        <v>261</v>
      </c>
      <c r="F128" s="183" t="s">
        <v>252</v>
      </c>
      <c r="G128" s="184" t="s">
        <v>225</v>
      </c>
      <c r="H128" s="185">
        <v>194.808</v>
      </c>
      <c r="I128" s="186"/>
      <c r="J128" s="187">
        <f>ROUND(I128*H128,2)</f>
        <v>0</v>
      </c>
      <c r="K128" s="188"/>
      <c r="L128" s="37"/>
      <c r="M128" s="189" t="s">
        <v>1</v>
      </c>
      <c r="N128" s="190" t="s">
        <v>38</v>
      </c>
      <c r="O128" s="75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3" t="s">
        <v>148</v>
      </c>
      <c r="AT128" s="193" t="s">
        <v>144</v>
      </c>
      <c r="AU128" s="193" t="s">
        <v>81</v>
      </c>
      <c r="AY128" s="17" t="s">
        <v>143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7" t="s">
        <v>81</v>
      </c>
      <c r="BK128" s="194">
        <f>ROUND(I128*H128,2)</f>
        <v>0</v>
      </c>
      <c r="BL128" s="17" t="s">
        <v>148</v>
      </c>
      <c r="BM128" s="193" t="s">
        <v>156</v>
      </c>
    </row>
    <row r="129" spans="1:47" s="2" customFormat="1" ht="12">
      <c r="A129" s="36"/>
      <c r="B129" s="37"/>
      <c r="C129" s="36"/>
      <c r="D129" s="195" t="s">
        <v>149</v>
      </c>
      <c r="E129" s="36"/>
      <c r="F129" s="196" t="s">
        <v>263</v>
      </c>
      <c r="G129" s="36"/>
      <c r="H129" s="36"/>
      <c r="I129" s="122"/>
      <c r="J129" s="36"/>
      <c r="K129" s="36"/>
      <c r="L129" s="37"/>
      <c r="M129" s="197"/>
      <c r="N129" s="198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149</v>
      </c>
      <c r="AU129" s="17" t="s">
        <v>81</v>
      </c>
    </row>
    <row r="130" spans="1:51" s="12" customFormat="1" ht="12">
      <c r="A130" s="12"/>
      <c r="B130" s="199"/>
      <c r="C130" s="12"/>
      <c r="D130" s="195" t="s">
        <v>161</v>
      </c>
      <c r="E130" s="200" t="s">
        <v>1</v>
      </c>
      <c r="F130" s="201" t="s">
        <v>310</v>
      </c>
      <c r="G130" s="12"/>
      <c r="H130" s="202">
        <v>194.808</v>
      </c>
      <c r="I130" s="203"/>
      <c r="J130" s="12"/>
      <c r="K130" s="12"/>
      <c r="L130" s="199"/>
      <c r="M130" s="204"/>
      <c r="N130" s="205"/>
      <c r="O130" s="205"/>
      <c r="P130" s="205"/>
      <c r="Q130" s="205"/>
      <c r="R130" s="205"/>
      <c r="S130" s="205"/>
      <c r="T130" s="206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00" t="s">
        <v>161</v>
      </c>
      <c r="AU130" s="200" t="s">
        <v>81</v>
      </c>
      <c r="AV130" s="12" t="s">
        <v>83</v>
      </c>
      <c r="AW130" s="12" t="s">
        <v>30</v>
      </c>
      <c r="AX130" s="12" t="s">
        <v>73</v>
      </c>
      <c r="AY130" s="200" t="s">
        <v>143</v>
      </c>
    </row>
    <row r="131" spans="1:51" s="13" customFormat="1" ht="12">
      <c r="A131" s="13"/>
      <c r="B131" s="207"/>
      <c r="C131" s="13"/>
      <c r="D131" s="195" t="s">
        <v>161</v>
      </c>
      <c r="E131" s="208" t="s">
        <v>1</v>
      </c>
      <c r="F131" s="209" t="s">
        <v>163</v>
      </c>
      <c r="G131" s="13"/>
      <c r="H131" s="210">
        <v>194.808</v>
      </c>
      <c r="I131" s="211"/>
      <c r="J131" s="13"/>
      <c r="K131" s="13"/>
      <c r="L131" s="207"/>
      <c r="M131" s="215"/>
      <c r="N131" s="216"/>
      <c r="O131" s="216"/>
      <c r="P131" s="216"/>
      <c r="Q131" s="216"/>
      <c r="R131" s="216"/>
      <c r="S131" s="216"/>
      <c r="T131" s="21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08" t="s">
        <v>161</v>
      </c>
      <c r="AU131" s="208" t="s">
        <v>81</v>
      </c>
      <c r="AV131" s="13" t="s">
        <v>148</v>
      </c>
      <c r="AW131" s="13" t="s">
        <v>30</v>
      </c>
      <c r="AX131" s="13" t="s">
        <v>81</v>
      </c>
      <c r="AY131" s="208" t="s">
        <v>143</v>
      </c>
    </row>
    <row r="132" spans="1:31" s="2" customFormat="1" ht="6.95" customHeight="1">
      <c r="A132" s="36"/>
      <c r="B132" s="58"/>
      <c r="C132" s="59"/>
      <c r="D132" s="59"/>
      <c r="E132" s="59"/>
      <c r="F132" s="59"/>
      <c r="G132" s="59"/>
      <c r="H132" s="59"/>
      <c r="I132" s="146"/>
      <c r="J132" s="59"/>
      <c r="K132" s="59"/>
      <c r="L132" s="37"/>
      <c r="M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</sheetData>
  <autoFilter ref="C117:K13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11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117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Most ev. č. 201-025 u Podšibenského mlýna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118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311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4. 2. 2020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33</v>
      </c>
      <c r="E30" s="36"/>
      <c r="F30" s="36"/>
      <c r="G30" s="36"/>
      <c r="H30" s="36"/>
      <c r="I30" s="122"/>
      <c r="J30" s="94">
        <f>ROUND(J124,2)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130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37</v>
      </c>
      <c r="E33" s="30" t="s">
        <v>38</v>
      </c>
      <c r="F33" s="132">
        <f>ROUND((SUM(BE124:BE309)),2)</f>
        <v>0</v>
      </c>
      <c r="G33" s="36"/>
      <c r="H33" s="36"/>
      <c r="I33" s="133">
        <v>0.21</v>
      </c>
      <c r="J33" s="132">
        <f>ROUND(((SUM(BE124:BE309))*I33),2)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32">
        <f>ROUND((SUM(BF124:BF309)),2)</f>
        <v>0</v>
      </c>
      <c r="G34" s="36"/>
      <c r="H34" s="36"/>
      <c r="I34" s="133">
        <v>0.15</v>
      </c>
      <c r="J34" s="132">
        <f>ROUND(((SUM(BF124:BF309))*I34),2)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32">
        <f>ROUND((SUM(BG124:BG309)),2)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32">
        <f>ROUND((SUM(BH124:BH309)),2)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32">
        <f>ROUND((SUM(BI124:BI309)),2)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43</v>
      </c>
      <c r="E39" s="79"/>
      <c r="F39" s="79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42" t="s">
        <v>49</v>
      </c>
      <c r="G61" s="56" t="s">
        <v>48</v>
      </c>
      <c r="H61" s="39"/>
      <c r="I61" s="143"/>
      <c r="J61" s="14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42" t="s">
        <v>49</v>
      </c>
      <c r="G76" s="56" t="s">
        <v>48</v>
      </c>
      <c r="H76" s="39"/>
      <c r="I76" s="143"/>
      <c r="J76" s="14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120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121" t="str">
        <f>E7</f>
        <v>Most ev. č. 201-025 u Podšibenského mlýna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118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6"/>
      <c r="D87" s="36"/>
      <c r="E87" s="65" t="str">
        <f>E9</f>
        <v>101 - Silnice II-201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4. 2. 2020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48" t="s">
        <v>121</v>
      </c>
      <c r="D94" s="134"/>
      <c r="E94" s="134"/>
      <c r="F94" s="134"/>
      <c r="G94" s="134"/>
      <c r="H94" s="134"/>
      <c r="I94" s="149"/>
      <c r="J94" s="150" t="s">
        <v>122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51" t="s">
        <v>123</v>
      </c>
      <c r="D96" s="36"/>
      <c r="E96" s="36"/>
      <c r="F96" s="36"/>
      <c r="G96" s="36"/>
      <c r="H96" s="36"/>
      <c r="I96" s="122"/>
      <c r="J96" s="94">
        <f>J124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124</v>
      </c>
    </row>
    <row r="97" spans="1:31" s="9" customFormat="1" ht="24.95" customHeight="1" hidden="1">
      <c r="A97" s="9"/>
      <c r="B97" s="152"/>
      <c r="C97" s="9"/>
      <c r="D97" s="153" t="s">
        <v>125</v>
      </c>
      <c r="E97" s="154"/>
      <c r="F97" s="154"/>
      <c r="G97" s="154"/>
      <c r="H97" s="154"/>
      <c r="I97" s="155"/>
      <c r="J97" s="156">
        <f>J125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52"/>
      <c r="C98" s="9"/>
      <c r="D98" s="153" t="s">
        <v>312</v>
      </c>
      <c r="E98" s="154"/>
      <c r="F98" s="154"/>
      <c r="G98" s="154"/>
      <c r="H98" s="154"/>
      <c r="I98" s="155"/>
      <c r="J98" s="156">
        <f>J177</f>
        <v>0</v>
      </c>
      <c r="K98" s="9"/>
      <c r="L98" s="15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52"/>
      <c r="C99" s="9"/>
      <c r="D99" s="153" t="s">
        <v>313</v>
      </c>
      <c r="E99" s="154"/>
      <c r="F99" s="154"/>
      <c r="G99" s="154"/>
      <c r="H99" s="154"/>
      <c r="I99" s="155"/>
      <c r="J99" s="156">
        <f>J186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52"/>
      <c r="C100" s="9"/>
      <c r="D100" s="153" t="s">
        <v>314</v>
      </c>
      <c r="E100" s="154"/>
      <c r="F100" s="154"/>
      <c r="G100" s="154"/>
      <c r="H100" s="154"/>
      <c r="I100" s="155"/>
      <c r="J100" s="156">
        <f>J190</f>
        <v>0</v>
      </c>
      <c r="K100" s="9"/>
      <c r="L100" s="15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52"/>
      <c r="C101" s="9"/>
      <c r="D101" s="153" t="s">
        <v>315</v>
      </c>
      <c r="E101" s="154"/>
      <c r="F101" s="154"/>
      <c r="G101" s="154"/>
      <c r="H101" s="154"/>
      <c r="I101" s="155"/>
      <c r="J101" s="156">
        <f>J193</f>
        <v>0</v>
      </c>
      <c r="K101" s="9"/>
      <c r="L101" s="15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52"/>
      <c r="C102" s="9"/>
      <c r="D102" s="153" t="s">
        <v>316</v>
      </c>
      <c r="E102" s="154"/>
      <c r="F102" s="154"/>
      <c r="G102" s="154"/>
      <c r="H102" s="154"/>
      <c r="I102" s="155"/>
      <c r="J102" s="156">
        <f>J246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52"/>
      <c r="C103" s="9"/>
      <c r="D103" s="153" t="s">
        <v>126</v>
      </c>
      <c r="E103" s="154"/>
      <c r="F103" s="154"/>
      <c r="G103" s="154"/>
      <c r="H103" s="154"/>
      <c r="I103" s="155"/>
      <c r="J103" s="156">
        <f>J257</f>
        <v>0</v>
      </c>
      <c r="K103" s="9"/>
      <c r="L103" s="15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52"/>
      <c r="C104" s="9"/>
      <c r="D104" s="153" t="s">
        <v>127</v>
      </c>
      <c r="E104" s="154"/>
      <c r="F104" s="154"/>
      <c r="G104" s="154"/>
      <c r="H104" s="154"/>
      <c r="I104" s="155"/>
      <c r="J104" s="156">
        <f>J296</f>
        <v>0</v>
      </c>
      <c r="K104" s="9"/>
      <c r="L104" s="15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 hidden="1">
      <c r="A105" s="36"/>
      <c r="B105" s="37"/>
      <c r="C105" s="36"/>
      <c r="D105" s="36"/>
      <c r="E105" s="36"/>
      <c r="F105" s="36"/>
      <c r="G105" s="36"/>
      <c r="H105" s="36"/>
      <c r="I105" s="122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 hidden="1">
      <c r="A106" s="36"/>
      <c r="B106" s="58"/>
      <c r="C106" s="59"/>
      <c r="D106" s="59"/>
      <c r="E106" s="59"/>
      <c r="F106" s="59"/>
      <c r="G106" s="59"/>
      <c r="H106" s="59"/>
      <c r="I106" s="146"/>
      <c r="J106" s="59"/>
      <c r="K106" s="59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ht="12" hidden="1"/>
    <row r="108" ht="12" hidden="1"/>
    <row r="109" ht="12" hidden="1"/>
    <row r="110" spans="1:31" s="2" customFormat="1" ht="6.95" customHeight="1">
      <c r="A110" s="36"/>
      <c r="B110" s="60"/>
      <c r="C110" s="61"/>
      <c r="D110" s="61"/>
      <c r="E110" s="61"/>
      <c r="F110" s="61"/>
      <c r="G110" s="61"/>
      <c r="H110" s="61"/>
      <c r="I110" s="147"/>
      <c r="J110" s="61"/>
      <c r="K110" s="61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129</v>
      </c>
      <c r="D111" s="36"/>
      <c r="E111" s="36"/>
      <c r="F111" s="36"/>
      <c r="G111" s="36"/>
      <c r="H111" s="36"/>
      <c r="I111" s="122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6"/>
      <c r="E113" s="36"/>
      <c r="F113" s="36"/>
      <c r="G113" s="36"/>
      <c r="H113" s="36"/>
      <c r="I113" s="122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6"/>
      <c r="D114" s="36"/>
      <c r="E114" s="121" t="str">
        <f>E7</f>
        <v>Most ev. č. 201-025 u Podšibenského mlýna</v>
      </c>
      <c r="F114" s="30"/>
      <c r="G114" s="30"/>
      <c r="H114" s="30"/>
      <c r="I114" s="122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118</v>
      </c>
      <c r="D115" s="36"/>
      <c r="E115" s="36"/>
      <c r="F115" s="36"/>
      <c r="G115" s="36"/>
      <c r="H115" s="36"/>
      <c r="I115" s="122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65" t="str">
        <f>E9</f>
        <v>101 - Silnice II-201</v>
      </c>
      <c r="F116" s="36"/>
      <c r="G116" s="36"/>
      <c r="H116" s="36"/>
      <c r="I116" s="122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6"/>
      <c r="D117" s="36"/>
      <c r="E117" s="36"/>
      <c r="F117" s="36"/>
      <c r="G117" s="36"/>
      <c r="H117" s="36"/>
      <c r="I117" s="122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6"/>
      <c r="E118" s="36"/>
      <c r="F118" s="25" t="str">
        <f>F12</f>
        <v xml:space="preserve"> </v>
      </c>
      <c r="G118" s="36"/>
      <c r="H118" s="36"/>
      <c r="I118" s="123" t="s">
        <v>22</v>
      </c>
      <c r="J118" s="67" t="str">
        <f>IF(J12="","",J12)</f>
        <v>4. 2. 2020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122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6"/>
      <c r="E120" s="36"/>
      <c r="F120" s="25" t="str">
        <f>E15</f>
        <v xml:space="preserve"> </v>
      </c>
      <c r="G120" s="36"/>
      <c r="H120" s="36"/>
      <c r="I120" s="123" t="s">
        <v>29</v>
      </c>
      <c r="J120" s="34" t="str">
        <f>E21</f>
        <v xml:space="preserve"> 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27</v>
      </c>
      <c r="D121" s="36"/>
      <c r="E121" s="36"/>
      <c r="F121" s="25" t="str">
        <f>IF(E18="","",E18)</f>
        <v>Vyplň údaj</v>
      </c>
      <c r="G121" s="36"/>
      <c r="H121" s="36"/>
      <c r="I121" s="123" t="s">
        <v>31</v>
      </c>
      <c r="J121" s="34" t="str">
        <f>E24</f>
        <v xml:space="preserve"> 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6"/>
      <c r="D122" s="36"/>
      <c r="E122" s="36"/>
      <c r="F122" s="36"/>
      <c r="G122" s="36"/>
      <c r="H122" s="36"/>
      <c r="I122" s="122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0" customFormat="1" ht="29.25" customHeight="1">
      <c r="A123" s="157"/>
      <c r="B123" s="158"/>
      <c r="C123" s="159" t="s">
        <v>130</v>
      </c>
      <c r="D123" s="160" t="s">
        <v>58</v>
      </c>
      <c r="E123" s="160" t="s">
        <v>54</v>
      </c>
      <c r="F123" s="160" t="s">
        <v>55</v>
      </c>
      <c r="G123" s="160" t="s">
        <v>131</v>
      </c>
      <c r="H123" s="160" t="s">
        <v>132</v>
      </c>
      <c r="I123" s="161" t="s">
        <v>133</v>
      </c>
      <c r="J123" s="162" t="s">
        <v>122</v>
      </c>
      <c r="K123" s="163" t="s">
        <v>134</v>
      </c>
      <c r="L123" s="164"/>
      <c r="M123" s="84" t="s">
        <v>1</v>
      </c>
      <c r="N123" s="85" t="s">
        <v>37</v>
      </c>
      <c r="O123" s="85" t="s">
        <v>135</v>
      </c>
      <c r="P123" s="85" t="s">
        <v>136</v>
      </c>
      <c r="Q123" s="85" t="s">
        <v>137</v>
      </c>
      <c r="R123" s="85" t="s">
        <v>138</v>
      </c>
      <c r="S123" s="85" t="s">
        <v>139</v>
      </c>
      <c r="T123" s="86" t="s">
        <v>140</v>
      </c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</row>
    <row r="124" spans="1:63" s="2" customFormat="1" ht="22.8" customHeight="1">
      <c r="A124" s="36"/>
      <c r="B124" s="37"/>
      <c r="C124" s="91" t="s">
        <v>141</v>
      </c>
      <c r="D124" s="36"/>
      <c r="E124" s="36"/>
      <c r="F124" s="36"/>
      <c r="G124" s="36"/>
      <c r="H124" s="36"/>
      <c r="I124" s="122"/>
      <c r="J124" s="165">
        <f>BK124</f>
        <v>0</v>
      </c>
      <c r="K124" s="36"/>
      <c r="L124" s="37"/>
      <c r="M124" s="87"/>
      <c r="N124" s="71"/>
      <c r="O124" s="88"/>
      <c r="P124" s="166">
        <f>P125+P177+P186+P190+P193+P246+P257+P296</f>
        <v>0</v>
      </c>
      <c r="Q124" s="88"/>
      <c r="R124" s="166">
        <f>R125+R177+R186+R190+R193+R246+R257+R296</f>
        <v>0</v>
      </c>
      <c r="S124" s="88"/>
      <c r="T124" s="167">
        <f>T125+T177+T186+T190+T193+T246+T257+T296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72</v>
      </c>
      <c r="AU124" s="17" t="s">
        <v>124</v>
      </c>
      <c r="BK124" s="168">
        <f>BK125+BK177+BK186+BK190+BK193+BK246+BK257+BK296</f>
        <v>0</v>
      </c>
    </row>
    <row r="125" spans="1:63" s="11" customFormat="1" ht="25.9" customHeight="1">
      <c r="A125" s="11"/>
      <c r="B125" s="169"/>
      <c r="C125" s="11"/>
      <c r="D125" s="170" t="s">
        <v>72</v>
      </c>
      <c r="E125" s="171" t="s">
        <v>81</v>
      </c>
      <c r="F125" s="171" t="s">
        <v>142</v>
      </c>
      <c r="G125" s="11"/>
      <c r="H125" s="11"/>
      <c r="I125" s="172"/>
      <c r="J125" s="173">
        <f>BK125</f>
        <v>0</v>
      </c>
      <c r="K125" s="11"/>
      <c r="L125" s="169"/>
      <c r="M125" s="174"/>
      <c r="N125" s="175"/>
      <c r="O125" s="175"/>
      <c r="P125" s="176">
        <f>SUM(P126:P176)</f>
        <v>0</v>
      </c>
      <c r="Q125" s="175"/>
      <c r="R125" s="176">
        <f>SUM(R126:R176)</f>
        <v>0</v>
      </c>
      <c r="S125" s="175"/>
      <c r="T125" s="177">
        <f>SUM(T126:T176)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170" t="s">
        <v>81</v>
      </c>
      <c r="AT125" s="178" t="s">
        <v>72</v>
      </c>
      <c r="AU125" s="178" t="s">
        <v>73</v>
      </c>
      <c r="AY125" s="170" t="s">
        <v>143</v>
      </c>
      <c r="BK125" s="179">
        <f>SUM(BK126:BK176)</f>
        <v>0</v>
      </c>
    </row>
    <row r="126" spans="1:65" s="2" customFormat="1" ht="24.15" customHeight="1">
      <c r="A126" s="36"/>
      <c r="B126" s="180"/>
      <c r="C126" s="181" t="s">
        <v>81</v>
      </c>
      <c r="D126" s="181" t="s">
        <v>144</v>
      </c>
      <c r="E126" s="182" t="s">
        <v>317</v>
      </c>
      <c r="F126" s="183" t="s">
        <v>318</v>
      </c>
      <c r="G126" s="184" t="s">
        <v>147</v>
      </c>
      <c r="H126" s="185">
        <v>1068.92</v>
      </c>
      <c r="I126" s="186"/>
      <c r="J126" s="187">
        <f>ROUND(I126*H126,2)</f>
        <v>0</v>
      </c>
      <c r="K126" s="188"/>
      <c r="L126" s="37"/>
      <c r="M126" s="189" t="s">
        <v>1</v>
      </c>
      <c r="N126" s="190" t="s">
        <v>38</v>
      </c>
      <c r="O126" s="75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3" t="s">
        <v>148</v>
      </c>
      <c r="AT126" s="193" t="s">
        <v>144</v>
      </c>
      <c r="AU126" s="193" t="s">
        <v>81</v>
      </c>
      <c r="AY126" s="17" t="s">
        <v>143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7" t="s">
        <v>81</v>
      </c>
      <c r="BK126" s="194">
        <f>ROUND(I126*H126,2)</f>
        <v>0</v>
      </c>
      <c r="BL126" s="17" t="s">
        <v>148</v>
      </c>
      <c r="BM126" s="193" t="s">
        <v>83</v>
      </c>
    </row>
    <row r="127" spans="1:47" s="2" customFormat="1" ht="12">
      <c r="A127" s="36"/>
      <c r="B127" s="37"/>
      <c r="C127" s="36"/>
      <c r="D127" s="195" t="s">
        <v>149</v>
      </c>
      <c r="E127" s="36"/>
      <c r="F127" s="196" t="s">
        <v>319</v>
      </c>
      <c r="G127" s="36"/>
      <c r="H127" s="36"/>
      <c r="I127" s="122"/>
      <c r="J127" s="36"/>
      <c r="K127" s="36"/>
      <c r="L127" s="37"/>
      <c r="M127" s="197"/>
      <c r="N127" s="198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149</v>
      </c>
      <c r="AU127" s="17" t="s">
        <v>81</v>
      </c>
    </row>
    <row r="128" spans="1:51" s="12" customFormat="1" ht="12">
      <c r="A128" s="12"/>
      <c r="B128" s="199"/>
      <c r="C128" s="12"/>
      <c r="D128" s="195" t="s">
        <v>161</v>
      </c>
      <c r="E128" s="200" t="s">
        <v>1</v>
      </c>
      <c r="F128" s="201" t="s">
        <v>320</v>
      </c>
      <c r="G128" s="12"/>
      <c r="H128" s="202">
        <v>1068.92</v>
      </c>
      <c r="I128" s="203"/>
      <c r="J128" s="12"/>
      <c r="K128" s="12"/>
      <c r="L128" s="199"/>
      <c r="M128" s="204"/>
      <c r="N128" s="205"/>
      <c r="O128" s="205"/>
      <c r="P128" s="205"/>
      <c r="Q128" s="205"/>
      <c r="R128" s="205"/>
      <c r="S128" s="205"/>
      <c r="T128" s="206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00" t="s">
        <v>161</v>
      </c>
      <c r="AU128" s="200" t="s">
        <v>81</v>
      </c>
      <c r="AV128" s="12" t="s">
        <v>83</v>
      </c>
      <c r="AW128" s="12" t="s">
        <v>30</v>
      </c>
      <c r="AX128" s="12" t="s">
        <v>73</v>
      </c>
      <c r="AY128" s="200" t="s">
        <v>143</v>
      </c>
    </row>
    <row r="129" spans="1:51" s="13" customFormat="1" ht="12">
      <c r="A129" s="13"/>
      <c r="B129" s="207"/>
      <c r="C129" s="13"/>
      <c r="D129" s="195" t="s">
        <v>161</v>
      </c>
      <c r="E129" s="208" t="s">
        <v>1</v>
      </c>
      <c r="F129" s="209" t="s">
        <v>163</v>
      </c>
      <c r="G129" s="13"/>
      <c r="H129" s="210">
        <v>1068.92</v>
      </c>
      <c r="I129" s="211"/>
      <c r="J129" s="13"/>
      <c r="K129" s="13"/>
      <c r="L129" s="207"/>
      <c r="M129" s="212"/>
      <c r="N129" s="213"/>
      <c r="O129" s="213"/>
      <c r="P129" s="213"/>
      <c r="Q129" s="213"/>
      <c r="R129" s="213"/>
      <c r="S129" s="213"/>
      <c r="T129" s="21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08" t="s">
        <v>161</v>
      </c>
      <c r="AU129" s="208" t="s">
        <v>81</v>
      </c>
      <c r="AV129" s="13" t="s">
        <v>148</v>
      </c>
      <c r="AW129" s="13" t="s">
        <v>30</v>
      </c>
      <c r="AX129" s="13" t="s">
        <v>81</v>
      </c>
      <c r="AY129" s="208" t="s">
        <v>143</v>
      </c>
    </row>
    <row r="130" spans="1:65" s="2" customFormat="1" ht="24.15" customHeight="1">
      <c r="A130" s="36"/>
      <c r="B130" s="180"/>
      <c r="C130" s="181" t="s">
        <v>83</v>
      </c>
      <c r="D130" s="181" t="s">
        <v>144</v>
      </c>
      <c r="E130" s="182" t="s">
        <v>321</v>
      </c>
      <c r="F130" s="183" t="s">
        <v>322</v>
      </c>
      <c r="G130" s="184" t="s">
        <v>167</v>
      </c>
      <c r="H130" s="185">
        <v>304.79</v>
      </c>
      <c r="I130" s="186"/>
      <c r="J130" s="187">
        <f>ROUND(I130*H130,2)</f>
        <v>0</v>
      </c>
      <c r="K130" s="188"/>
      <c r="L130" s="37"/>
      <c r="M130" s="189" t="s">
        <v>1</v>
      </c>
      <c r="N130" s="190" t="s">
        <v>38</v>
      </c>
      <c r="O130" s="75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3" t="s">
        <v>148</v>
      </c>
      <c r="AT130" s="193" t="s">
        <v>144</v>
      </c>
      <c r="AU130" s="193" t="s">
        <v>81</v>
      </c>
      <c r="AY130" s="17" t="s">
        <v>143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7" t="s">
        <v>81</v>
      </c>
      <c r="BK130" s="194">
        <f>ROUND(I130*H130,2)</f>
        <v>0</v>
      </c>
      <c r="BL130" s="17" t="s">
        <v>148</v>
      </c>
      <c r="BM130" s="193" t="s">
        <v>148</v>
      </c>
    </row>
    <row r="131" spans="1:47" s="2" customFormat="1" ht="12">
      <c r="A131" s="36"/>
      <c r="B131" s="37"/>
      <c r="C131" s="36"/>
      <c r="D131" s="195" t="s">
        <v>149</v>
      </c>
      <c r="E131" s="36"/>
      <c r="F131" s="196" t="s">
        <v>323</v>
      </c>
      <c r="G131" s="36"/>
      <c r="H131" s="36"/>
      <c r="I131" s="122"/>
      <c r="J131" s="36"/>
      <c r="K131" s="36"/>
      <c r="L131" s="37"/>
      <c r="M131" s="197"/>
      <c r="N131" s="198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149</v>
      </c>
      <c r="AU131" s="17" t="s">
        <v>81</v>
      </c>
    </row>
    <row r="132" spans="1:51" s="12" customFormat="1" ht="12">
      <c r="A132" s="12"/>
      <c r="B132" s="199"/>
      <c r="C132" s="12"/>
      <c r="D132" s="195" t="s">
        <v>161</v>
      </c>
      <c r="E132" s="200" t="s">
        <v>1</v>
      </c>
      <c r="F132" s="201" t="s">
        <v>324</v>
      </c>
      <c r="G132" s="12"/>
      <c r="H132" s="202">
        <v>304.79</v>
      </c>
      <c r="I132" s="203"/>
      <c r="J132" s="12"/>
      <c r="K132" s="12"/>
      <c r="L132" s="199"/>
      <c r="M132" s="204"/>
      <c r="N132" s="205"/>
      <c r="O132" s="205"/>
      <c r="P132" s="205"/>
      <c r="Q132" s="205"/>
      <c r="R132" s="205"/>
      <c r="S132" s="205"/>
      <c r="T132" s="206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00" t="s">
        <v>161</v>
      </c>
      <c r="AU132" s="200" t="s">
        <v>81</v>
      </c>
      <c r="AV132" s="12" t="s">
        <v>83</v>
      </c>
      <c r="AW132" s="12" t="s">
        <v>30</v>
      </c>
      <c r="AX132" s="12" t="s">
        <v>73</v>
      </c>
      <c r="AY132" s="200" t="s">
        <v>143</v>
      </c>
    </row>
    <row r="133" spans="1:51" s="13" customFormat="1" ht="12">
      <c r="A133" s="13"/>
      <c r="B133" s="207"/>
      <c r="C133" s="13"/>
      <c r="D133" s="195" t="s">
        <v>161</v>
      </c>
      <c r="E133" s="208" t="s">
        <v>1</v>
      </c>
      <c r="F133" s="209" t="s">
        <v>163</v>
      </c>
      <c r="G133" s="13"/>
      <c r="H133" s="210">
        <v>304.79</v>
      </c>
      <c r="I133" s="211"/>
      <c r="J133" s="13"/>
      <c r="K133" s="13"/>
      <c r="L133" s="207"/>
      <c r="M133" s="212"/>
      <c r="N133" s="213"/>
      <c r="O133" s="213"/>
      <c r="P133" s="213"/>
      <c r="Q133" s="213"/>
      <c r="R133" s="213"/>
      <c r="S133" s="213"/>
      <c r="T133" s="21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08" t="s">
        <v>161</v>
      </c>
      <c r="AU133" s="208" t="s">
        <v>81</v>
      </c>
      <c r="AV133" s="13" t="s">
        <v>148</v>
      </c>
      <c r="AW133" s="13" t="s">
        <v>30</v>
      </c>
      <c r="AX133" s="13" t="s">
        <v>81</v>
      </c>
      <c r="AY133" s="208" t="s">
        <v>143</v>
      </c>
    </row>
    <row r="134" spans="1:65" s="2" customFormat="1" ht="24.15" customHeight="1">
      <c r="A134" s="36"/>
      <c r="B134" s="180"/>
      <c r="C134" s="181" t="s">
        <v>153</v>
      </c>
      <c r="D134" s="181" t="s">
        <v>144</v>
      </c>
      <c r="E134" s="182" t="s">
        <v>325</v>
      </c>
      <c r="F134" s="183" t="s">
        <v>326</v>
      </c>
      <c r="G134" s="184" t="s">
        <v>167</v>
      </c>
      <c r="H134" s="185">
        <v>12.744</v>
      </c>
      <c r="I134" s="186"/>
      <c r="J134" s="187">
        <f>ROUND(I134*H134,2)</f>
        <v>0</v>
      </c>
      <c r="K134" s="188"/>
      <c r="L134" s="37"/>
      <c r="M134" s="189" t="s">
        <v>1</v>
      </c>
      <c r="N134" s="190" t="s">
        <v>38</v>
      </c>
      <c r="O134" s="75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3" t="s">
        <v>148</v>
      </c>
      <c r="AT134" s="193" t="s">
        <v>144</v>
      </c>
      <c r="AU134" s="193" t="s">
        <v>81</v>
      </c>
      <c r="AY134" s="17" t="s">
        <v>143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7" t="s">
        <v>81</v>
      </c>
      <c r="BK134" s="194">
        <f>ROUND(I134*H134,2)</f>
        <v>0</v>
      </c>
      <c r="BL134" s="17" t="s">
        <v>148</v>
      </c>
      <c r="BM134" s="193" t="s">
        <v>156</v>
      </c>
    </row>
    <row r="135" spans="1:47" s="2" customFormat="1" ht="12">
      <c r="A135" s="36"/>
      <c r="B135" s="37"/>
      <c r="C135" s="36"/>
      <c r="D135" s="195" t="s">
        <v>149</v>
      </c>
      <c r="E135" s="36"/>
      <c r="F135" s="196" t="s">
        <v>327</v>
      </c>
      <c r="G135" s="36"/>
      <c r="H135" s="36"/>
      <c r="I135" s="122"/>
      <c r="J135" s="36"/>
      <c r="K135" s="36"/>
      <c r="L135" s="37"/>
      <c r="M135" s="197"/>
      <c r="N135" s="198"/>
      <c r="O135" s="75"/>
      <c r="P135" s="75"/>
      <c r="Q135" s="75"/>
      <c r="R135" s="75"/>
      <c r="S135" s="75"/>
      <c r="T135" s="7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7" t="s">
        <v>149</v>
      </c>
      <c r="AU135" s="17" t="s">
        <v>81</v>
      </c>
    </row>
    <row r="136" spans="1:51" s="12" customFormat="1" ht="12">
      <c r="A136" s="12"/>
      <c r="B136" s="199"/>
      <c r="C136" s="12"/>
      <c r="D136" s="195" t="s">
        <v>161</v>
      </c>
      <c r="E136" s="200" t="s">
        <v>1</v>
      </c>
      <c r="F136" s="201" t="s">
        <v>328</v>
      </c>
      <c r="G136" s="12"/>
      <c r="H136" s="202">
        <v>12.744</v>
      </c>
      <c r="I136" s="203"/>
      <c r="J136" s="12"/>
      <c r="K136" s="12"/>
      <c r="L136" s="199"/>
      <c r="M136" s="204"/>
      <c r="N136" s="205"/>
      <c r="O136" s="205"/>
      <c r="P136" s="205"/>
      <c r="Q136" s="205"/>
      <c r="R136" s="205"/>
      <c r="S136" s="205"/>
      <c r="T136" s="206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00" t="s">
        <v>161</v>
      </c>
      <c r="AU136" s="200" t="s">
        <v>81</v>
      </c>
      <c r="AV136" s="12" t="s">
        <v>83</v>
      </c>
      <c r="AW136" s="12" t="s">
        <v>30</v>
      </c>
      <c r="AX136" s="12" t="s">
        <v>73</v>
      </c>
      <c r="AY136" s="200" t="s">
        <v>143</v>
      </c>
    </row>
    <row r="137" spans="1:51" s="13" customFormat="1" ht="12">
      <c r="A137" s="13"/>
      <c r="B137" s="207"/>
      <c r="C137" s="13"/>
      <c r="D137" s="195" t="s">
        <v>161</v>
      </c>
      <c r="E137" s="208" t="s">
        <v>1</v>
      </c>
      <c r="F137" s="209" t="s">
        <v>163</v>
      </c>
      <c r="G137" s="13"/>
      <c r="H137" s="210">
        <v>12.744</v>
      </c>
      <c r="I137" s="211"/>
      <c r="J137" s="13"/>
      <c r="K137" s="13"/>
      <c r="L137" s="207"/>
      <c r="M137" s="212"/>
      <c r="N137" s="213"/>
      <c r="O137" s="213"/>
      <c r="P137" s="213"/>
      <c r="Q137" s="213"/>
      <c r="R137" s="213"/>
      <c r="S137" s="213"/>
      <c r="T137" s="21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08" t="s">
        <v>161</v>
      </c>
      <c r="AU137" s="208" t="s">
        <v>81</v>
      </c>
      <c r="AV137" s="13" t="s">
        <v>148</v>
      </c>
      <c r="AW137" s="13" t="s">
        <v>30</v>
      </c>
      <c r="AX137" s="13" t="s">
        <v>81</v>
      </c>
      <c r="AY137" s="208" t="s">
        <v>143</v>
      </c>
    </row>
    <row r="138" spans="1:65" s="2" customFormat="1" ht="24.15" customHeight="1">
      <c r="A138" s="36"/>
      <c r="B138" s="180"/>
      <c r="C138" s="181" t="s">
        <v>148</v>
      </c>
      <c r="D138" s="181" t="s">
        <v>144</v>
      </c>
      <c r="E138" s="182" t="s">
        <v>329</v>
      </c>
      <c r="F138" s="183" t="s">
        <v>326</v>
      </c>
      <c r="G138" s="184" t="s">
        <v>167</v>
      </c>
      <c r="H138" s="185">
        <v>18.6</v>
      </c>
      <c r="I138" s="186"/>
      <c r="J138" s="187">
        <f>ROUND(I138*H138,2)</f>
        <v>0</v>
      </c>
      <c r="K138" s="188"/>
      <c r="L138" s="37"/>
      <c r="M138" s="189" t="s">
        <v>1</v>
      </c>
      <c r="N138" s="190" t="s">
        <v>38</v>
      </c>
      <c r="O138" s="75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148</v>
      </c>
      <c r="AT138" s="193" t="s">
        <v>144</v>
      </c>
      <c r="AU138" s="193" t="s">
        <v>81</v>
      </c>
      <c r="AY138" s="17" t="s">
        <v>143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7" t="s">
        <v>81</v>
      </c>
      <c r="BK138" s="194">
        <f>ROUND(I138*H138,2)</f>
        <v>0</v>
      </c>
      <c r="BL138" s="17" t="s">
        <v>148</v>
      </c>
      <c r="BM138" s="193" t="s">
        <v>160</v>
      </c>
    </row>
    <row r="139" spans="1:47" s="2" customFormat="1" ht="12">
      <c r="A139" s="36"/>
      <c r="B139" s="37"/>
      <c r="C139" s="36"/>
      <c r="D139" s="195" t="s">
        <v>149</v>
      </c>
      <c r="E139" s="36"/>
      <c r="F139" s="196" t="s">
        <v>330</v>
      </c>
      <c r="G139" s="36"/>
      <c r="H139" s="36"/>
      <c r="I139" s="122"/>
      <c r="J139" s="36"/>
      <c r="K139" s="36"/>
      <c r="L139" s="37"/>
      <c r="M139" s="197"/>
      <c r="N139" s="198"/>
      <c r="O139" s="75"/>
      <c r="P139" s="75"/>
      <c r="Q139" s="75"/>
      <c r="R139" s="75"/>
      <c r="S139" s="75"/>
      <c r="T139" s="7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149</v>
      </c>
      <c r="AU139" s="17" t="s">
        <v>81</v>
      </c>
    </row>
    <row r="140" spans="1:51" s="12" customFormat="1" ht="12">
      <c r="A140" s="12"/>
      <c r="B140" s="199"/>
      <c r="C140" s="12"/>
      <c r="D140" s="195" t="s">
        <v>161</v>
      </c>
      <c r="E140" s="200" t="s">
        <v>1</v>
      </c>
      <c r="F140" s="201" t="s">
        <v>331</v>
      </c>
      <c r="G140" s="12"/>
      <c r="H140" s="202">
        <v>18.6</v>
      </c>
      <c r="I140" s="203"/>
      <c r="J140" s="12"/>
      <c r="K140" s="12"/>
      <c r="L140" s="199"/>
      <c r="M140" s="204"/>
      <c r="N140" s="205"/>
      <c r="O140" s="205"/>
      <c r="P140" s="205"/>
      <c r="Q140" s="205"/>
      <c r="R140" s="205"/>
      <c r="S140" s="205"/>
      <c r="T140" s="206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00" t="s">
        <v>161</v>
      </c>
      <c r="AU140" s="200" t="s">
        <v>81</v>
      </c>
      <c r="AV140" s="12" t="s">
        <v>83</v>
      </c>
      <c r="AW140" s="12" t="s">
        <v>30</v>
      </c>
      <c r="AX140" s="12" t="s">
        <v>73</v>
      </c>
      <c r="AY140" s="200" t="s">
        <v>143</v>
      </c>
    </row>
    <row r="141" spans="1:51" s="13" customFormat="1" ht="12">
      <c r="A141" s="13"/>
      <c r="B141" s="207"/>
      <c r="C141" s="13"/>
      <c r="D141" s="195" t="s">
        <v>161</v>
      </c>
      <c r="E141" s="208" t="s">
        <v>1</v>
      </c>
      <c r="F141" s="209" t="s">
        <v>163</v>
      </c>
      <c r="G141" s="13"/>
      <c r="H141" s="210">
        <v>18.6</v>
      </c>
      <c r="I141" s="211"/>
      <c r="J141" s="13"/>
      <c r="K141" s="13"/>
      <c r="L141" s="207"/>
      <c r="M141" s="212"/>
      <c r="N141" s="213"/>
      <c r="O141" s="213"/>
      <c r="P141" s="213"/>
      <c r="Q141" s="213"/>
      <c r="R141" s="213"/>
      <c r="S141" s="213"/>
      <c r="T141" s="21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08" t="s">
        <v>161</v>
      </c>
      <c r="AU141" s="208" t="s">
        <v>81</v>
      </c>
      <c r="AV141" s="13" t="s">
        <v>148</v>
      </c>
      <c r="AW141" s="13" t="s">
        <v>30</v>
      </c>
      <c r="AX141" s="13" t="s">
        <v>81</v>
      </c>
      <c r="AY141" s="208" t="s">
        <v>143</v>
      </c>
    </row>
    <row r="142" spans="1:65" s="2" customFormat="1" ht="24.15" customHeight="1">
      <c r="A142" s="36"/>
      <c r="B142" s="180"/>
      <c r="C142" s="181" t="s">
        <v>164</v>
      </c>
      <c r="D142" s="181" t="s">
        <v>144</v>
      </c>
      <c r="E142" s="182" t="s">
        <v>332</v>
      </c>
      <c r="F142" s="183" t="s">
        <v>326</v>
      </c>
      <c r="G142" s="184" t="s">
        <v>167</v>
      </c>
      <c r="H142" s="185">
        <v>9.328</v>
      </c>
      <c r="I142" s="186"/>
      <c r="J142" s="187">
        <f>ROUND(I142*H142,2)</f>
        <v>0</v>
      </c>
      <c r="K142" s="188"/>
      <c r="L142" s="37"/>
      <c r="M142" s="189" t="s">
        <v>1</v>
      </c>
      <c r="N142" s="190" t="s">
        <v>38</v>
      </c>
      <c r="O142" s="75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3" t="s">
        <v>148</v>
      </c>
      <c r="AT142" s="193" t="s">
        <v>144</v>
      </c>
      <c r="AU142" s="193" t="s">
        <v>81</v>
      </c>
      <c r="AY142" s="17" t="s">
        <v>143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7" t="s">
        <v>81</v>
      </c>
      <c r="BK142" s="194">
        <f>ROUND(I142*H142,2)</f>
        <v>0</v>
      </c>
      <c r="BL142" s="17" t="s">
        <v>148</v>
      </c>
      <c r="BM142" s="193" t="s">
        <v>168</v>
      </c>
    </row>
    <row r="143" spans="1:47" s="2" customFormat="1" ht="12">
      <c r="A143" s="36"/>
      <c r="B143" s="37"/>
      <c r="C143" s="36"/>
      <c r="D143" s="195" t="s">
        <v>149</v>
      </c>
      <c r="E143" s="36"/>
      <c r="F143" s="196" t="s">
        <v>333</v>
      </c>
      <c r="G143" s="36"/>
      <c r="H143" s="36"/>
      <c r="I143" s="122"/>
      <c r="J143" s="36"/>
      <c r="K143" s="36"/>
      <c r="L143" s="37"/>
      <c r="M143" s="197"/>
      <c r="N143" s="198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149</v>
      </c>
      <c r="AU143" s="17" t="s">
        <v>81</v>
      </c>
    </row>
    <row r="144" spans="1:51" s="12" customFormat="1" ht="12">
      <c r="A144" s="12"/>
      <c r="B144" s="199"/>
      <c r="C144" s="12"/>
      <c r="D144" s="195" t="s">
        <v>161</v>
      </c>
      <c r="E144" s="200" t="s">
        <v>1</v>
      </c>
      <c r="F144" s="201" t="s">
        <v>334</v>
      </c>
      <c r="G144" s="12"/>
      <c r="H144" s="202">
        <v>9.328</v>
      </c>
      <c r="I144" s="203"/>
      <c r="J144" s="12"/>
      <c r="K144" s="12"/>
      <c r="L144" s="199"/>
      <c r="M144" s="204"/>
      <c r="N144" s="205"/>
      <c r="O144" s="205"/>
      <c r="P144" s="205"/>
      <c r="Q144" s="205"/>
      <c r="R144" s="205"/>
      <c r="S144" s="205"/>
      <c r="T144" s="206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00" t="s">
        <v>161</v>
      </c>
      <c r="AU144" s="200" t="s">
        <v>81</v>
      </c>
      <c r="AV144" s="12" t="s">
        <v>83</v>
      </c>
      <c r="AW144" s="12" t="s">
        <v>30</v>
      </c>
      <c r="AX144" s="12" t="s">
        <v>73</v>
      </c>
      <c r="AY144" s="200" t="s">
        <v>143</v>
      </c>
    </row>
    <row r="145" spans="1:51" s="13" customFormat="1" ht="12">
      <c r="A145" s="13"/>
      <c r="B145" s="207"/>
      <c r="C145" s="13"/>
      <c r="D145" s="195" t="s">
        <v>161</v>
      </c>
      <c r="E145" s="208" t="s">
        <v>1</v>
      </c>
      <c r="F145" s="209" t="s">
        <v>163</v>
      </c>
      <c r="G145" s="13"/>
      <c r="H145" s="210">
        <v>9.328</v>
      </c>
      <c r="I145" s="211"/>
      <c r="J145" s="13"/>
      <c r="K145" s="13"/>
      <c r="L145" s="207"/>
      <c r="M145" s="212"/>
      <c r="N145" s="213"/>
      <c r="O145" s="213"/>
      <c r="P145" s="213"/>
      <c r="Q145" s="213"/>
      <c r="R145" s="213"/>
      <c r="S145" s="213"/>
      <c r="T145" s="21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08" t="s">
        <v>161</v>
      </c>
      <c r="AU145" s="208" t="s">
        <v>81</v>
      </c>
      <c r="AV145" s="13" t="s">
        <v>148</v>
      </c>
      <c r="AW145" s="13" t="s">
        <v>30</v>
      </c>
      <c r="AX145" s="13" t="s">
        <v>81</v>
      </c>
      <c r="AY145" s="208" t="s">
        <v>143</v>
      </c>
    </row>
    <row r="146" spans="1:65" s="2" customFormat="1" ht="24.15" customHeight="1">
      <c r="A146" s="36"/>
      <c r="B146" s="180"/>
      <c r="C146" s="181" t="s">
        <v>156</v>
      </c>
      <c r="D146" s="181" t="s">
        <v>144</v>
      </c>
      <c r="E146" s="182" t="s">
        <v>335</v>
      </c>
      <c r="F146" s="183" t="s">
        <v>336</v>
      </c>
      <c r="G146" s="184" t="s">
        <v>167</v>
      </c>
      <c r="H146" s="185">
        <v>345.462</v>
      </c>
      <c r="I146" s="186"/>
      <c r="J146" s="187">
        <f>ROUND(I146*H146,2)</f>
        <v>0</v>
      </c>
      <c r="K146" s="188"/>
      <c r="L146" s="37"/>
      <c r="M146" s="189" t="s">
        <v>1</v>
      </c>
      <c r="N146" s="190" t="s">
        <v>38</v>
      </c>
      <c r="O146" s="75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3" t="s">
        <v>148</v>
      </c>
      <c r="AT146" s="193" t="s">
        <v>144</v>
      </c>
      <c r="AU146" s="193" t="s">
        <v>81</v>
      </c>
      <c r="AY146" s="17" t="s">
        <v>143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7" t="s">
        <v>81</v>
      </c>
      <c r="BK146" s="194">
        <f>ROUND(I146*H146,2)</f>
        <v>0</v>
      </c>
      <c r="BL146" s="17" t="s">
        <v>148</v>
      </c>
      <c r="BM146" s="193" t="s">
        <v>173</v>
      </c>
    </row>
    <row r="147" spans="1:47" s="2" customFormat="1" ht="12">
      <c r="A147" s="36"/>
      <c r="B147" s="37"/>
      <c r="C147" s="36"/>
      <c r="D147" s="195" t="s">
        <v>149</v>
      </c>
      <c r="E147" s="36"/>
      <c r="F147" s="196" t="s">
        <v>337</v>
      </c>
      <c r="G147" s="36"/>
      <c r="H147" s="36"/>
      <c r="I147" s="122"/>
      <c r="J147" s="36"/>
      <c r="K147" s="36"/>
      <c r="L147" s="37"/>
      <c r="M147" s="197"/>
      <c r="N147" s="198"/>
      <c r="O147" s="75"/>
      <c r="P147" s="75"/>
      <c r="Q147" s="75"/>
      <c r="R147" s="75"/>
      <c r="S147" s="75"/>
      <c r="T147" s="7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7" t="s">
        <v>149</v>
      </c>
      <c r="AU147" s="17" t="s">
        <v>81</v>
      </c>
    </row>
    <row r="148" spans="1:51" s="12" customFormat="1" ht="12">
      <c r="A148" s="12"/>
      <c r="B148" s="199"/>
      <c r="C148" s="12"/>
      <c r="D148" s="195" t="s">
        <v>161</v>
      </c>
      <c r="E148" s="200" t="s">
        <v>1</v>
      </c>
      <c r="F148" s="201" t="s">
        <v>338</v>
      </c>
      <c r="G148" s="12"/>
      <c r="H148" s="202">
        <v>345.462</v>
      </c>
      <c r="I148" s="203"/>
      <c r="J148" s="12"/>
      <c r="K148" s="12"/>
      <c r="L148" s="199"/>
      <c r="M148" s="204"/>
      <c r="N148" s="205"/>
      <c r="O148" s="205"/>
      <c r="P148" s="205"/>
      <c r="Q148" s="205"/>
      <c r="R148" s="205"/>
      <c r="S148" s="205"/>
      <c r="T148" s="206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00" t="s">
        <v>161</v>
      </c>
      <c r="AU148" s="200" t="s">
        <v>81</v>
      </c>
      <c r="AV148" s="12" t="s">
        <v>83</v>
      </c>
      <c r="AW148" s="12" t="s">
        <v>30</v>
      </c>
      <c r="AX148" s="12" t="s">
        <v>73</v>
      </c>
      <c r="AY148" s="200" t="s">
        <v>143</v>
      </c>
    </row>
    <row r="149" spans="1:51" s="13" customFormat="1" ht="12">
      <c r="A149" s="13"/>
      <c r="B149" s="207"/>
      <c r="C149" s="13"/>
      <c r="D149" s="195" t="s">
        <v>161</v>
      </c>
      <c r="E149" s="208" t="s">
        <v>1</v>
      </c>
      <c r="F149" s="209" t="s">
        <v>163</v>
      </c>
      <c r="G149" s="13"/>
      <c r="H149" s="210">
        <v>345.462</v>
      </c>
      <c r="I149" s="211"/>
      <c r="J149" s="13"/>
      <c r="K149" s="13"/>
      <c r="L149" s="207"/>
      <c r="M149" s="212"/>
      <c r="N149" s="213"/>
      <c r="O149" s="213"/>
      <c r="P149" s="213"/>
      <c r="Q149" s="213"/>
      <c r="R149" s="213"/>
      <c r="S149" s="213"/>
      <c r="T149" s="21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08" t="s">
        <v>161</v>
      </c>
      <c r="AU149" s="208" t="s">
        <v>81</v>
      </c>
      <c r="AV149" s="13" t="s">
        <v>148</v>
      </c>
      <c r="AW149" s="13" t="s">
        <v>30</v>
      </c>
      <c r="AX149" s="13" t="s">
        <v>81</v>
      </c>
      <c r="AY149" s="208" t="s">
        <v>143</v>
      </c>
    </row>
    <row r="150" spans="1:65" s="2" customFormat="1" ht="37.8" customHeight="1">
      <c r="A150" s="36"/>
      <c r="B150" s="180"/>
      <c r="C150" s="181" t="s">
        <v>178</v>
      </c>
      <c r="D150" s="181" t="s">
        <v>144</v>
      </c>
      <c r="E150" s="182" t="s">
        <v>339</v>
      </c>
      <c r="F150" s="183" t="s">
        <v>340</v>
      </c>
      <c r="G150" s="184" t="s">
        <v>167</v>
      </c>
      <c r="H150" s="185">
        <v>6909.23</v>
      </c>
      <c r="I150" s="186"/>
      <c r="J150" s="187">
        <f>ROUND(I150*H150,2)</f>
        <v>0</v>
      </c>
      <c r="K150" s="188"/>
      <c r="L150" s="37"/>
      <c r="M150" s="189" t="s">
        <v>1</v>
      </c>
      <c r="N150" s="190" t="s">
        <v>38</v>
      </c>
      <c r="O150" s="75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3" t="s">
        <v>148</v>
      </c>
      <c r="AT150" s="193" t="s">
        <v>144</v>
      </c>
      <c r="AU150" s="193" t="s">
        <v>81</v>
      </c>
      <c r="AY150" s="17" t="s">
        <v>143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7" t="s">
        <v>81</v>
      </c>
      <c r="BK150" s="194">
        <f>ROUND(I150*H150,2)</f>
        <v>0</v>
      </c>
      <c r="BL150" s="17" t="s">
        <v>148</v>
      </c>
      <c r="BM150" s="193" t="s">
        <v>181</v>
      </c>
    </row>
    <row r="151" spans="1:47" s="2" customFormat="1" ht="12">
      <c r="A151" s="36"/>
      <c r="B151" s="37"/>
      <c r="C151" s="36"/>
      <c r="D151" s="195" t="s">
        <v>149</v>
      </c>
      <c r="E151" s="36"/>
      <c r="F151" s="196" t="s">
        <v>341</v>
      </c>
      <c r="G151" s="36"/>
      <c r="H151" s="36"/>
      <c r="I151" s="122"/>
      <c r="J151" s="36"/>
      <c r="K151" s="36"/>
      <c r="L151" s="37"/>
      <c r="M151" s="197"/>
      <c r="N151" s="198"/>
      <c r="O151" s="75"/>
      <c r="P151" s="75"/>
      <c r="Q151" s="75"/>
      <c r="R151" s="75"/>
      <c r="S151" s="75"/>
      <c r="T151" s="7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7" t="s">
        <v>149</v>
      </c>
      <c r="AU151" s="17" t="s">
        <v>81</v>
      </c>
    </row>
    <row r="152" spans="1:51" s="12" customFormat="1" ht="12">
      <c r="A152" s="12"/>
      <c r="B152" s="199"/>
      <c r="C152" s="12"/>
      <c r="D152" s="195" t="s">
        <v>161</v>
      </c>
      <c r="E152" s="200" t="s">
        <v>1</v>
      </c>
      <c r="F152" s="201" t="s">
        <v>342</v>
      </c>
      <c r="G152" s="12"/>
      <c r="H152" s="202">
        <v>6909.23</v>
      </c>
      <c r="I152" s="203"/>
      <c r="J152" s="12"/>
      <c r="K152" s="12"/>
      <c r="L152" s="199"/>
      <c r="M152" s="204"/>
      <c r="N152" s="205"/>
      <c r="O152" s="205"/>
      <c r="P152" s="205"/>
      <c r="Q152" s="205"/>
      <c r="R152" s="205"/>
      <c r="S152" s="205"/>
      <c r="T152" s="206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00" t="s">
        <v>161</v>
      </c>
      <c r="AU152" s="200" t="s">
        <v>81</v>
      </c>
      <c r="AV152" s="12" t="s">
        <v>83</v>
      </c>
      <c r="AW152" s="12" t="s">
        <v>30</v>
      </c>
      <c r="AX152" s="12" t="s">
        <v>73</v>
      </c>
      <c r="AY152" s="200" t="s">
        <v>143</v>
      </c>
    </row>
    <row r="153" spans="1:51" s="13" customFormat="1" ht="12">
      <c r="A153" s="13"/>
      <c r="B153" s="207"/>
      <c r="C153" s="13"/>
      <c r="D153" s="195" t="s">
        <v>161</v>
      </c>
      <c r="E153" s="208" t="s">
        <v>1</v>
      </c>
      <c r="F153" s="209" t="s">
        <v>163</v>
      </c>
      <c r="G153" s="13"/>
      <c r="H153" s="210">
        <v>6909.23</v>
      </c>
      <c r="I153" s="211"/>
      <c r="J153" s="13"/>
      <c r="K153" s="13"/>
      <c r="L153" s="207"/>
      <c r="M153" s="212"/>
      <c r="N153" s="213"/>
      <c r="O153" s="213"/>
      <c r="P153" s="213"/>
      <c r="Q153" s="213"/>
      <c r="R153" s="213"/>
      <c r="S153" s="213"/>
      <c r="T153" s="21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8" t="s">
        <v>161</v>
      </c>
      <c r="AU153" s="208" t="s">
        <v>81</v>
      </c>
      <c r="AV153" s="13" t="s">
        <v>148</v>
      </c>
      <c r="AW153" s="13" t="s">
        <v>30</v>
      </c>
      <c r="AX153" s="13" t="s">
        <v>81</v>
      </c>
      <c r="AY153" s="208" t="s">
        <v>143</v>
      </c>
    </row>
    <row r="154" spans="1:65" s="2" customFormat="1" ht="24.15" customHeight="1">
      <c r="A154" s="36"/>
      <c r="B154" s="180"/>
      <c r="C154" s="181" t="s">
        <v>160</v>
      </c>
      <c r="D154" s="181" t="s">
        <v>144</v>
      </c>
      <c r="E154" s="182" t="s">
        <v>343</v>
      </c>
      <c r="F154" s="183" t="s">
        <v>344</v>
      </c>
      <c r="G154" s="184" t="s">
        <v>225</v>
      </c>
      <c r="H154" s="185">
        <v>690.923</v>
      </c>
      <c r="I154" s="186"/>
      <c r="J154" s="187">
        <f>ROUND(I154*H154,2)</f>
        <v>0</v>
      </c>
      <c r="K154" s="188"/>
      <c r="L154" s="37"/>
      <c r="M154" s="189" t="s">
        <v>1</v>
      </c>
      <c r="N154" s="190" t="s">
        <v>38</v>
      </c>
      <c r="O154" s="75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3" t="s">
        <v>148</v>
      </c>
      <c r="AT154" s="193" t="s">
        <v>144</v>
      </c>
      <c r="AU154" s="193" t="s">
        <v>81</v>
      </c>
      <c r="AY154" s="17" t="s">
        <v>143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7" t="s">
        <v>81</v>
      </c>
      <c r="BK154" s="194">
        <f>ROUND(I154*H154,2)</f>
        <v>0</v>
      </c>
      <c r="BL154" s="17" t="s">
        <v>148</v>
      </c>
      <c r="BM154" s="193" t="s">
        <v>186</v>
      </c>
    </row>
    <row r="155" spans="1:47" s="2" customFormat="1" ht="12">
      <c r="A155" s="36"/>
      <c r="B155" s="37"/>
      <c r="C155" s="36"/>
      <c r="D155" s="195" t="s">
        <v>149</v>
      </c>
      <c r="E155" s="36"/>
      <c r="F155" s="196" t="s">
        <v>345</v>
      </c>
      <c r="G155" s="36"/>
      <c r="H155" s="36"/>
      <c r="I155" s="122"/>
      <c r="J155" s="36"/>
      <c r="K155" s="36"/>
      <c r="L155" s="37"/>
      <c r="M155" s="197"/>
      <c r="N155" s="198"/>
      <c r="O155" s="75"/>
      <c r="P155" s="75"/>
      <c r="Q155" s="75"/>
      <c r="R155" s="75"/>
      <c r="S155" s="75"/>
      <c r="T155" s="7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7" t="s">
        <v>149</v>
      </c>
      <c r="AU155" s="17" t="s">
        <v>81</v>
      </c>
    </row>
    <row r="156" spans="1:51" s="12" customFormat="1" ht="12">
      <c r="A156" s="12"/>
      <c r="B156" s="199"/>
      <c r="C156" s="12"/>
      <c r="D156" s="195" t="s">
        <v>161</v>
      </c>
      <c r="E156" s="200" t="s">
        <v>1</v>
      </c>
      <c r="F156" s="201" t="s">
        <v>346</v>
      </c>
      <c r="G156" s="12"/>
      <c r="H156" s="202">
        <v>690.923</v>
      </c>
      <c r="I156" s="203"/>
      <c r="J156" s="12"/>
      <c r="K156" s="12"/>
      <c r="L156" s="199"/>
      <c r="M156" s="204"/>
      <c r="N156" s="205"/>
      <c r="O156" s="205"/>
      <c r="P156" s="205"/>
      <c r="Q156" s="205"/>
      <c r="R156" s="205"/>
      <c r="S156" s="205"/>
      <c r="T156" s="206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00" t="s">
        <v>161</v>
      </c>
      <c r="AU156" s="200" t="s">
        <v>81</v>
      </c>
      <c r="AV156" s="12" t="s">
        <v>83</v>
      </c>
      <c r="AW156" s="12" t="s">
        <v>30</v>
      </c>
      <c r="AX156" s="12" t="s">
        <v>73</v>
      </c>
      <c r="AY156" s="200" t="s">
        <v>143</v>
      </c>
    </row>
    <row r="157" spans="1:51" s="13" customFormat="1" ht="12">
      <c r="A157" s="13"/>
      <c r="B157" s="207"/>
      <c r="C157" s="13"/>
      <c r="D157" s="195" t="s">
        <v>161</v>
      </c>
      <c r="E157" s="208" t="s">
        <v>1</v>
      </c>
      <c r="F157" s="209" t="s">
        <v>163</v>
      </c>
      <c r="G157" s="13"/>
      <c r="H157" s="210">
        <v>690.923</v>
      </c>
      <c r="I157" s="211"/>
      <c r="J157" s="13"/>
      <c r="K157" s="13"/>
      <c r="L157" s="207"/>
      <c r="M157" s="212"/>
      <c r="N157" s="213"/>
      <c r="O157" s="213"/>
      <c r="P157" s="213"/>
      <c r="Q157" s="213"/>
      <c r="R157" s="213"/>
      <c r="S157" s="213"/>
      <c r="T157" s="21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08" t="s">
        <v>161</v>
      </c>
      <c r="AU157" s="208" t="s">
        <v>81</v>
      </c>
      <c r="AV157" s="13" t="s">
        <v>148</v>
      </c>
      <c r="AW157" s="13" t="s">
        <v>30</v>
      </c>
      <c r="AX157" s="13" t="s">
        <v>81</v>
      </c>
      <c r="AY157" s="208" t="s">
        <v>143</v>
      </c>
    </row>
    <row r="158" spans="1:65" s="2" customFormat="1" ht="24.15" customHeight="1">
      <c r="A158" s="36"/>
      <c r="B158" s="180"/>
      <c r="C158" s="181" t="s">
        <v>176</v>
      </c>
      <c r="D158" s="181" t="s">
        <v>144</v>
      </c>
      <c r="E158" s="182" t="s">
        <v>347</v>
      </c>
      <c r="F158" s="183" t="s">
        <v>348</v>
      </c>
      <c r="G158" s="184" t="s">
        <v>167</v>
      </c>
      <c r="H158" s="185">
        <v>8.44</v>
      </c>
      <c r="I158" s="186"/>
      <c r="J158" s="187">
        <f>ROUND(I158*H158,2)</f>
        <v>0</v>
      </c>
      <c r="K158" s="188"/>
      <c r="L158" s="37"/>
      <c r="M158" s="189" t="s">
        <v>1</v>
      </c>
      <c r="N158" s="190" t="s">
        <v>38</v>
      </c>
      <c r="O158" s="75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3" t="s">
        <v>148</v>
      </c>
      <c r="AT158" s="193" t="s">
        <v>144</v>
      </c>
      <c r="AU158" s="193" t="s">
        <v>81</v>
      </c>
      <c r="AY158" s="17" t="s">
        <v>143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7" t="s">
        <v>81</v>
      </c>
      <c r="BK158" s="194">
        <f>ROUND(I158*H158,2)</f>
        <v>0</v>
      </c>
      <c r="BL158" s="17" t="s">
        <v>148</v>
      </c>
      <c r="BM158" s="193" t="s">
        <v>191</v>
      </c>
    </row>
    <row r="159" spans="1:47" s="2" customFormat="1" ht="12">
      <c r="A159" s="36"/>
      <c r="B159" s="37"/>
      <c r="C159" s="36"/>
      <c r="D159" s="195" t="s">
        <v>149</v>
      </c>
      <c r="E159" s="36"/>
      <c r="F159" s="196" t="s">
        <v>349</v>
      </c>
      <c r="G159" s="36"/>
      <c r="H159" s="36"/>
      <c r="I159" s="122"/>
      <c r="J159" s="36"/>
      <c r="K159" s="36"/>
      <c r="L159" s="37"/>
      <c r="M159" s="197"/>
      <c r="N159" s="198"/>
      <c r="O159" s="75"/>
      <c r="P159" s="75"/>
      <c r="Q159" s="75"/>
      <c r="R159" s="75"/>
      <c r="S159" s="75"/>
      <c r="T159" s="7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7" t="s">
        <v>149</v>
      </c>
      <c r="AU159" s="17" t="s">
        <v>81</v>
      </c>
    </row>
    <row r="160" spans="1:51" s="12" customFormat="1" ht="12">
      <c r="A160" s="12"/>
      <c r="B160" s="199"/>
      <c r="C160" s="12"/>
      <c r="D160" s="195" t="s">
        <v>161</v>
      </c>
      <c r="E160" s="200" t="s">
        <v>1</v>
      </c>
      <c r="F160" s="201" t="s">
        <v>350</v>
      </c>
      <c r="G160" s="12"/>
      <c r="H160" s="202">
        <v>8.44</v>
      </c>
      <c r="I160" s="203"/>
      <c r="J160" s="12"/>
      <c r="K160" s="12"/>
      <c r="L160" s="199"/>
      <c r="M160" s="204"/>
      <c r="N160" s="205"/>
      <c r="O160" s="205"/>
      <c r="P160" s="205"/>
      <c r="Q160" s="205"/>
      <c r="R160" s="205"/>
      <c r="S160" s="205"/>
      <c r="T160" s="206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00" t="s">
        <v>161</v>
      </c>
      <c r="AU160" s="200" t="s">
        <v>81</v>
      </c>
      <c r="AV160" s="12" t="s">
        <v>83</v>
      </c>
      <c r="AW160" s="12" t="s">
        <v>30</v>
      </c>
      <c r="AX160" s="12" t="s">
        <v>73</v>
      </c>
      <c r="AY160" s="200" t="s">
        <v>143</v>
      </c>
    </row>
    <row r="161" spans="1:51" s="13" customFormat="1" ht="12">
      <c r="A161" s="13"/>
      <c r="B161" s="207"/>
      <c r="C161" s="13"/>
      <c r="D161" s="195" t="s">
        <v>161</v>
      </c>
      <c r="E161" s="208" t="s">
        <v>1</v>
      </c>
      <c r="F161" s="209" t="s">
        <v>163</v>
      </c>
      <c r="G161" s="13"/>
      <c r="H161" s="210">
        <v>8.44</v>
      </c>
      <c r="I161" s="211"/>
      <c r="J161" s="13"/>
      <c r="K161" s="13"/>
      <c r="L161" s="207"/>
      <c r="M161" s="212"/>
      <c r="N161" s="213"/>
      <c r="O161" s="213"/>
      <c r="P161" s="213"/>
      <c r="Q161" s="213"/>
      <c r="R161" s="213"/>
      <c r="S161" s="213"/>
      <c r="T161" s="21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8" t="s">
        <v>161</v>
      </c>
      <c r="AU161" s="208" t="s">
        <v>81</v>
      </c>
      <c r="AV161" s="13" t="s">
        <v>148</v>
      </c>
      <c r="AW161" s="13" t="s">
        <v>30</v>
      </c>
      <c r="AX161" s="13" t="s">
        <v>81</v>
      </c>
      <c r="AY161" s="208" t="s">
        <v>143</v>
      </c>
    </row>
    <row r="162" spans="1:65" s="2" customFormat="1" ht="14.4" customHeight="1">
      <c r="A162" s="36"/>
      <c r="B162" s="180"/>
      <c r="C162" s="218" t="s">
        <v>168</v>
      </c>
      <c r="D162" s="218" t="s">
        <v>351</v>
      </c>
      <c r="E162" s="219" t="s">
        <v>352</v>
      </c>
      <c r="F162" s="220" t="s">
        <v>353</v>
      </c>
      <c r="G162" s="221" t="s">
        <v>225</v>
      </c>
      <c r="H162" s="222">
        <v>16.88</v>
      </c>
      <c r="I162" s="223"/>
      <c r="J162" s="224">
        <f>ROUND(I162*H162,2)</f>
        <v>0</v>
      </c>
      <c r="K162" s="225"/>
      <c r="L162" s="226"/>
      <c r="M162" s="227" t="s">
        <v>1</v>
      </c>
      <c r="N162" s="228" t="s">
        <v>38</v>
      </c>
      <c r="O162" s="75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3" t="s">
        <v>160</v>
      </c>
      <c r="AT162" s="193" t="s">
        <v>351</v>
      </c>
      <c r="AU162" s="193" t="s">
        <v>81</v>
      </c>
      <c r="AY162" s="17" t="s">
        <v>143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7" t="s">
        <v>81</v>
      </c>
      <c r="BK162" s="194">
        <f>ROUND(I162*H162,2)</f>
        <v>0</v>
      </c>
      <c r="BL162" s="17" t="s">
        <v>148</v>
      </c>
      <c r="BM162" s="193" t="s">
        <v>196</v>
      </c>
    </row>
    <row r="163" spans="1:51" s="12" customFormat="1" ht="12">
      <c r="A163" s="12"/>
      <c r="B163" s="199"/>
      <c r="C163" s="12"/>
      <c r="D163" s="195" t="s">
        <v>161</v>
      </c>
      <c r="E163" s="200" t="s">
        <v>1</v>
      </c>
      <c r="F163" s="201" t="s">
        <v>354</v>
      </c>
      <c r="G163" s="12"/>
      <c r="H163" s="202">
        <v>16.88</v>
      </c>
      <c r="I163" s="203"/>
      <c r="J163" s="12"/>
      <c r="K163" s="12"/>
      <c r="L163" s="199"/>
      <c r="M163" s="204"/>
      <c r="N163" s="205"/>
      <c r="O163" s="205"/>
      <c r="P163" s="205"/>
      <c r="Q163" s="205"/>
      <c r="R163" s="205"/>
      <c r="S163" s="205"/>
      <c r="T163" s="206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200" t="s">
        <v>161</v>
      </c>
      <c r="AU163" s="200" t="s">
        <v>81</v>
      </c>
      <c r="AV163" s="12" t="s">
        <v>83</v>
      </c>
      <c r="AW163" s="12" t="s">
        <v>30</v>
      </c>
      <c r="AX163" s="12" t="s">
        <v>73</v>
      </c>
      <c r="AY163" s="200" t="s">
        <v>143</v>
      </c>
    </row>
    <row r="164" spans="1:51" s="13" customFormat="1" ht="12">
      <c r="A164" s="13"/>
      <c r="B164" s="207"/>
      <c r="C164" s="13"/>
      <c r="D164" s="195" t="s">
        <v>161</v>
      </c>
      <c r="E164" s="208" t="s">
        <v>1</v>
      </c>
      <c r="F164" s="209" t="s">
        <v>163</v>
      </c>
      <c r="G164" s="13"/>
      <c r="H164" s="210">
        <v>16.88</v>
      </c>
      <c r="I164" s="211"/>
      <c r="J164" s="13"/>
      <c r="K164" s="13"/>
      <c r="L164" s="207"/>
      <c r="M164" s="212"/>
      <c r="N164" s="213"/>
      <c r="O164" s="213"/>
      <c r="P164" s="213"/>
      <c r="Q164" s="213"/>
      <c r="R164" s="213"/>
      <c r="S164" s="213"/>
      <c r="T164" s="21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08" t="s">
        <v>161</v>
      </c>
      <c r="AU164" s="208" t="s">
        <v>81</v>
      </c>
      <c r="AV164" s="13" t="s">
        <v>148</v>
      </c>
      <c r="AW164" s="13" t="s">
        <v>30</v>
      </c>
      <c r="AX164" s="13" t="s">
        <v>81</v>
      </c>
      <c r="AY164" s="208" t="s">
        <v>143</v>
      </c>
    </row>
    <row r="165" spans="1:65" s="2" customFormat="1" ht="14.4" customHeight="1">
      <c r="A165" s="36"/>
      <c r="B165" s="180"/>
      <c r="C165" s="181" t="s">
        <v>199</v>
      </c>
      <c r="D165" s="181" t="s">
        <v>144</v>
      </c>
      <c r="E165" s="182" t="s">
        <v>355</v>
      </c>
      <c r="F165" s="183" t="s">
        <v>356</v>
      </c>
      <c r="G165" s="184" t="s">
        <v>167</v>
      </c>
      <c r="H165" s="185">
        <v>634.222</v>
      </c>
      <c r="I165" s="186"/>
      <c r="J165" s="187">
        <f>ROUND(I165*H165,2)</f>
        <v>0</v>
      </c>
      <c r="K165" s="188"/>
      <c r="L165" s="37"/>
      <c r="M165" s="189" t="s">
        <v>1</v>
      </c>
      <c r="N165" s="190" t="s">
        <v>38</v>
      </c>
      <c r="O165" s="75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3" t="s">
        <v>148</v>
      </c>
      <c r="AT165" s="193" t="s">
        <v>144</v>
      </c>
      <c r="AU165" s="193" t="s">
        <v>81</v>
      </c>
      <c r="AY165" s="17" t="s">
        <v>143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7" t="s">
        <v>81</v>
      </c>
      <c r="BK165" s="194">
        <f>ROUND(I165*H165,2)</f>
        <v>0</v>
      </c>
      <c r="BL165" s="17" t="s">
        <v>148</v>
      </c>
      <c r="BM165" s="193" t="s">
        <v>202</v>
      </c>
    </row>
    <row r="166" spans="1:47" s="2" customFormat="1" ht="12">
      <c r="A166" s="36"/>
      <c r="B166" s="37"/>
      <c r="C166" s="36"/>
      <c r="D166" s="195" t="s">
        <v>149</v>
      </c>
      <c r="E166" s="36"/>
      <c r="F166" s="196" t="s">
        <v>357</v>
      </c>
      <c r="G166" s="36"/>
      <c r="H166" s="36"/>
      <c r="I166" s="122"/>
      <c r="J166" s="36"/>
      <c r="K166" s="36"/>
      <c r="L166" s="37"/>
      <c r="M166" s="197"/>
      <c r="N166" s="198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149</v>
      </c>
      <c r="AU166" s="17" t="s">
        <v>81</v>
      </c>
    </row>
    <row r="167" spans="1:65" s="2" customFormat="1" ht="14.4" customHeight="1">
      <c r="A167" s="36"/>
      <c r="B167" s="180"/>
      <c r="C167" s="218" t="s">
        <v>173</v>
      </c>
      <c r="D167" s="218" t="s">
        <v>351</v>
      </c>
      <c r="E167" s="219" t="s">
        <v>358</v>
      </c>
      <c r="F167" s="220" t="s">
        <v>359</v>
      </c>
      <c r="G167" s="221" t="s">
        <v>167</v>
      </c>
      <c r="H167" s="222">
        <v>634.222</v>
      </c>
      <c r="I167" s="223"/>
      <c r="J167" s="224">
        <f>ROUND(I167*H167,2)</f>
        <v>0</v>
      </c>
      <c r="K167" s="225"/>
      <c r="L167" s="226"/>
      <c r="M167" s="227" t="s">
        <v>1</v>
      </c>
      <c r="N167" s="228" t="s">
        <v>38</v>
      </c>
      <c r="O167" s="75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3" t="s">
        <v>160</v>
      </c>
      <c r="AT167" s="193" t="s">
        <v>351</v>
      </c>
      <c r="AU167" s="193" t="s">
        <v>81</v>
      </c>
      <c r="AY167" s="17" t="s">
        <v>143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7" t="s">
        <v>81</v>
      </c>
      <c r="BK167" s="194">
        <f>ROUND(I167*H167,2)</f>
        <v>0</v>
      </c>
      <c r="BL167" s="17" t="s">
        <v>148</v>
      </c>
      <c r="BM167" s="193" t="s">
        <v>208</v>
      </c>
    </row>
    <row r="168" spans="1:51" s="12" customFormat="1" ht="12">
      <c r="A168" s="12"/>
      <c r="B168" s="199"/>
      <c r="C168" s="12"/>
      <c r="D168" s="195" t="s">
        <v>161</v>
      </c>
      <c r="E168" s="200" t="s">
        <v>1</v>
      </c>
      <c r="F168" s="201" t="s">
        <v>360</v>
      </c>
      <c r="G168" s="12"/>
      <c r="H168" s="202">
        <v>634.222</v>
      </c>
      <c r="I168" s="203"/>
      <c r="J168" s="12"/>
      <c r="K168" s="12"/>
      <c r="L168" s="199"/>
      <c r="M168" s="204"/>
      <c r="N168" s="205"/>
      <c r="O168" s="205"/>
      <c r="P168" s="205"/>
      <c r="Q168" s="205"/>
      <c r="R168" s="205"/>
      <c r="S168" s="205"/>
      <c r="T168" s="206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00" t="s">
        <v>161</v>
      </c>
      <c r="AU168" s="200" t="s">
        <v>81</v>
      </c>
      <c r="AV168" s="12" t="s">
        <v>83</v>
      </c>
      <c r="AW168" s="12" t="s">
        <v>30</v>
      </c>
      <c r="AX168" s="12" t="s">
        <v>73</v>
      </c>
      <c r="AY168" s="200" t="s">
        <v>143</v>
      </c>
    </row>
    <row r="169" spans="1:51" s="13" customFormat="1" ht="12">
      <c r="A169" s="13"/>
      <c r="B169" s="207"/>
      <c r="C169" s="13"/>
      <c r="D169" s="195" t="s">
        <v>161</v>
      </c>
      <c r="E169" s="208" t="s">
        <v>1</v>
      </c>
      <c r="F169" s="209" t="s">
        <v>163</v>
      </c>
      <c r="G169" s="13"/>
      <c r="H169" s="210">
        <v>634.222</v>
      </c>
      <c r="I169" s="211"/>
      <c r="J169" s="13"/>
      <c r="K169" s="13"/>
      <c r="L169" s="207"/>
      <c r="M169" s="212"/>
      <c r="N169" s="213"/>
      <c r="O169" s="213"/>
      <c r="P169" s="213"/>
      <c r="Q169" s="213"/>
      <c r="R169" s="213"/>
      <c r="S169" s="213"/>
      <c r="T169" s="21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8" t="s">
        <v>161</v>
      </c>
      <c r="AU169" s="208" t="s">
        <v>81</v>
      </c>
      <c r="AV169" s="13" t="s">
        <v>148</v>
      </c>
      <c r="AW169" s="13" t="s">
        <v>30</v>
      </c>
      <c r="AX169" s="13" t="s">
        <v>81</v>
      </c>
      <c r="AY169" s="208" t="s">
        <v>143</v>
      </c>
    </row>
    <row r="170" spans="1:65" s="2" customFormat="1" ht="14.4" customHeight="1">
      <c r="A170" s="36"/>
      <c r="B170" s="180"/>
      <c r="C170" s="181" t="s">
        <v>210</v>
      </c>
      <c r="D170" s="181" t="s">
        <v>144</v>
      </c>
      <c r="E170" s="182" t="s">
        <v>361</v>
      </c>
      <c r="F170" s="183" t="s">
        <v>362</v>
      </c>
      <c r="G170" s="184" t="s">
        <v>147</v>
      </c>
      <c r="H170" s="185">
        <v>1632.086</v>
      </c>
      <c r="I170" s="186"/>
      <c r="J170" s="187">
        <f>ROUND(I170*H170,2)</f>
        <v>0</v>
      </c>
      <c r="K170" s="188"/>
      <c r="L170" s="37"/>
      <c r="M170" s="189" t="s">
        <v>1</v>
      </c>
      <c r="N170" s="190" t="s">
        <v>38</v>
      </c>
      <c r="O170" s="75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3" t="s">
        <v>148</v>
      </c>
      <c r="AT170" s="193" t="s">
        <v>144</v>
      </c>
      <c r="AU170" s="193" t="s">
        <v>81</v>
      </c>
      <c r="AY170" s="17" t="s">
        <v>143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7" t="s">
        <v>81</v>
      </c>
      <c r="BK170" s="194">
        <f>ROUND(I170*H170,2)</f>
        <v>0</v>
      </c>
      <c r="BL170" s="17" t="s">
        <v>148</v>
      </c>
      <c r="BM170" s="193" t="s">
        <v>213</v>
      </c>
    </row>
    <row r="171" spans="1:51" s="12" customFormat="1" ht="12">
      <c r="A171" s="12"/>
      <c r="B171" s="199"/>
      <c r="C171" s="12"/>
      <c r="D171" s="195" t="s">
        <v>161</v>
      </c>
      <c r="E171" s="200" t="s">
        <v>1</v>
      </c>
      <c r="F171" s="201" t="s">
        <v>363</v>
      </c>
      <c r="G171" s="12"/>
      <c r="H171" s="202">
        <v>1632.086</v>
      </c>
      <c r="I171" s="203"/>
      <c r="J171" s="12"/>
      <c r="K171" s="12"/>
      <c r="L171" s="199"/>
      <c r="M171" s="204"/>
      <c r="N171" s="205"/>
      <c r="O171" s="205"/>
      <c r="P171" s="205"/>
      <c r="Q171" s="205"/>
      <c r="R171" s="205"/>
      <c r="S171" s="205"/>
      <c r="T171" s="206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T171" s="200" t="s">
        <v>161</v>
      </c>
      <c r="AU171" s="200" t="s">
        <v>81</v>
      </c>
      <c r="AV171" s="12" t="s">
        <v>83</v>
      </c>
      <c r="AW171" s="12" t="s">
        <v>30</v>
      </c>
      <c r="AX171" s="12" t="s">
        <v>73</v>
      </c>
      <c r="AY171" s="200" t="s">
        <v>143</v>
      </c>
    </row>
    <row r="172" spans="1:51" s="13" customFormat="1" ht="12">
      <c r="A172" s="13"/>
      <c r="B172" s="207"/>
      <c r="C172" s="13"/>
      <c r="D172" s="195" t="s">
        <v>161</v>
      </c>
      <c r="E172" s="208" t="s">
        <v>1</v>
      </c>
      <c r="F172" s="209" t="s">
        <v>163</v>
      </c>
      <c r="G172" s="13"/>
      <c r="H172" s="210">
        <v>1632.086</v>
      </c>
      <c r="I172" s="211"/>
      <c r="J172" s="13"/>
      <c r="K172" s="13"/>
      <c r="L172" s="207"/>
      <c r="M172" s="212"/>
      <c r="N172" s="213"/>
      <c r="O172" s="213"/>
      <c r="P172" s="213"/>
      <c r="Q172" s="213"/>
      <c r="R172" s="213"/>
      <c r="S172" s="213"/>
      <c r="T172" s="21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8" t="s">
        <v>161</v>
      </c>
      <c r="AU172" s="208" t="s">
        <v>81</v>
      </c>
      <c r="AV172" s="13" t="s">
        <v>148</v>
      </c>
      <c r="AW172" s="13" t="s">
        <v>30</v>
      </c>
      <c r="AX172" s="13" t="s">
        <v>81</v>
      </c>
      <c r="AY172" s="208" t="s">
        <v>143</v>
      </c>
    </row>
    <row r="173" spans="1:65" s="2" customFormat="1" ht="14.4" customHeight="1">
      <c r="A173" s="36"/>
      <c r="B173" s="180"/>
      <c r="C173" s="181" t="s">
        <v>181</v>
      </c>
      <c r="D173" s="181" t="s">
        <v>144</v>
      </c>
      <c r="E173" s="182" t="s">
        <v>364</v>
      </c>
      <c r="F173" s="183" t="s">
        <v>365</v>
      </c>
      <c r="G173" s="184" t="s">
        <v>147</v>
      </c>
      <c r="H173" s="185">
        <v>1391.77</v>
      </c>
      <c r="I173" s="186"/>
      <c r="J173" s="187">
        <f>ROUND(I173*H173,2)</f>
        <v>0</v>
      </c>
      <c r="K173" s="188"/>
      <c r="L173" s="37"/>
      <c r="M173" s="189" t="s">
        <v>1</v>
      </c>
      <c r="N173" s="190" t="s">
        <v>38</v>
      </c>
      <c r="O173" s="75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3" t="s">
        <v>148</v>
      </c>
      <c r="AT173" s="193" t="s">
        <v>144</v>
      </c>
      <c r="AU173" s="193" t="s">
        <v>81</v>
      </c>
      <c r="AY173" s="17" t="s">
        <v>143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7" t="s">
        <v>81</v>
      </c>
      <c r="BK173" s="194">
        <f>ROUND(I173*H173,2)</f>
        <v>0</v>
      </c>
      <c r="BL173" s="17" t="s">
        <v>148</v>
      </c>
      <c r="BM173" s="193" t="s">
        <v>218</v>
      </c>
    </row>
    <row r="174" spans="1:47" s="2" customFormat="1" ht="12">
      <c r="A174" s="36"/>
      <c r="B174" s="37"/>
      <c r="C174" s="36"/>
      <c r="D174" s="195" t="s">
        <v>149</v>
      </c>
      <c r="E174" s="36"/>
      <c r="F174" s="196" t="s">
        <v>366</v>
      </c>
      <c r="G174" s="36"/>
      <c r="H174" s="36"/>
      <c r="I174" s="122"/>
      <c r="J174" s="36"/>
      <c r="K174" s="36"/>
      <c r="L174" s="37"/>
      <c r="M174" s="197"/>
      <c r="N174" s="198"/>
      <c r="O174" s="75"/>
      <c r="P174" s="75"/>
      <c r="Q174" s="75"/>
      <c r="R174" s="75"/>
      <c r="S174" s="75"/>
      <c r="T174" s="7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7" t="s">
        <v>149</v>
      </c>
      <c r="AU174" s="17" t="s">
        <v>81</v>
      </c>
    </row>
    <row r="175" spans="1:51" s="12" customFormat="1" ht="12">
      <c r="A175" s="12"/>
      <c r="B175" s="199"/>
      <c r="C175" s="12"/>
      <c r="D175" s="195" t="s">
        <v>161</v>
      </c>
      <c r="E175" s="200" t="s">
        <v>1</v>
      </c>
      <c r="F175" s="201" t="s">
        <v>367</v>
      </c>
      <c r="G175" s="12"/>
      <c r="H175" s="202">
        <v>1391.77</v>
      </c>
      <c r="I175" s="203"/>
      <c r="J175" s="12"/>
      <c r="K175" s="12"/>
      <c r="L175" s="199"/>
      <c r="M175" s="204"/>
      <c r="N175" s="205"/>
      <c r="O175" s="205"/>
      <c r="P175" s="205"/>
      <c r="Q175" s="205"/>
      <c r="R175" s="205"/>
      <c r="S175" s="205"/>
      <c r="T175" s="206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00" t="s">
        <v>161</v>
      </c>
      <c r="AU175" s="200" t="s">
        <v>81</v>
      </c>
      <c r="AV175" s="12" t="s">
        <v>83</v>
      </c>
      <c r="AW175" s="12" t="s">
        <v>30</v>
      </c>
      <c r="AX175" s="12" t="s">
        <v>73</v>
      </c>
      <c r="AY175" s="200" t="s">
        <v>143</v>
      </c>
    </row>
    <row r="176" spans="1:51" s="13" customFormat="1" ht="12">
      <c r="A176" s="13"/>
      <c r="B176" s="207"/>
      <c r="C176" s="13"/>
      <c r="D176" s="195" t="s">
        <v>161</v>
      </c>
      <c r="E176" s="208" t="s">
        <v>1</v>
      </c>
      <c r="F176" s="209" t="s">
        <v>163</v>
      </c>
      <c r="G176" s="13"/>
      <c r="H176" s="210">
        <v>1391.77</v>
      </c>
      <c r="I176" s="211"/>
      <c r="J176" s="13"/>
      <c r="K176" s="13"/>
      <c r="L176" s="207"/>
      <c r="M176" s="212"/>
      <c r="N176" s="213"/>
      <c r="O176" s="213"/>
      <c r="P176" s="213"/>
      <c r="Q176" s="213"/>
      <c r="R176" s="213"/>
      <c r="S176" s="213"/>
      <c r="T176" s="21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08" t="s">
        <v>161</v>
      </c>
      <c r="AU176" s="208" t="s">
        <v>81</v>
      </c>
      <c r="AV176" s="13" t="s">
        <v>148</v>
      </c>
      <c r="AW176" s="13" t="s">
        <v>30</v>
      </c>
      <c r="AX176" s="13" t="s">
        <v>81</v>
      </c>
      <c r="AY176" s="208" t="s">
        <v>143</v>
      </c>
    </row>
    <row r="177" spans="1:63" s="11" customFormat="1" ht="25.9" customHeight="1">
      <c r="A177" s="11"/>
      <c r="B177" s="169"/>
      <c r="C177" s="11"/>
      <c r="D177" s="170" t="s">
        <v>72</v>
      </c>
      <c r="E177" s="171" t="s">
        <v>83</v>
      </c>
      <c r="F177" s="171" t="s">
        <v>368</v>
      </c>
      <c r="G177" s="11"/>
      <c r="H177" s="11"/>
      <c r="I177" s="172"/>
      <c r="J177" s="173">
        <f>BK177</f>
        <v>0</v>
      </c>
      <c r="K177" s="11"/>
      <c r="L177" s="169"/>
      <c r="M177" s="174"/>
      <c r="N177" s="175"/>
      <c r="O177" s="175"/>
      <c r="P177" s="176">
        <f>SUM(P178:P185)</f>
        <v>0</v>
      </c>
      <c r="Q177" s="175"/>
      <c r="R177" s="176">
        <f>SUM(R178:R185)</f>
        <v>0</v>
      </c>
      <c r="S177" s="175"/>
      <c r="T177" s="177">
        <f>SUM(T178:T185)</f>
        <v>0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R177" s="170" t="s">
        <v>81</v>
      </c>
      <c r="AT177" s="178" t="s">
        <v>72</v>
      </c>
      <c r="AU177" s="178" t="s">
        <v>73</v>
      </c>
      <c r="AY177" s="170" t="s">
        <v>143</v>
      </c>
      <c r="BK177" s="179">
        <f>SUM(BK178:BK185)</f>
        <v>0</v>
      </c>
    </row>
    <row r="178" spans="1:65" s="2" customFormat="1" ht="14.4" customHeight="1">
      <c r="A178" s="36"/>
      <c r="B178" s="180"/>
      <c r="C178" s="181" t="s">
        <v>8</v>
      </c>
      <c r="D178" s="181" t="s">
        <v>144</v>
      </c>
      <c r="E178" s="182" t="s">
        <v>369</v>
      </c>
      <c r="F178" s="183" t="s">
        <v>370</v>
      </c>
      <c r="G178" s="184" t="s">
        <v>167</v>
      </c>
      <c r="H178" s="185">
        <v>2.48</v>
      </c>
      <c r="I178" s="186"/>
      <c r="J178" s="187">
        <f>ROUND(I178*H178,2)</f>
        <v>0</v>
      </c>
      <c r="K178" s="188"/>
      <c r="L178" s="37"/>
      <c r="M178" s="189" t="s">
        <v>1</v>
      </c>
      <c r="N178" s="190" t="s">
        <v>38</v>
      </c>
      <c r="O178" s="75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3" t="s">
        <v>148</v>
      </c>
      <c r="AT178" s="193" t="s">
        <v>144</v>
      </c>
      <c r="AU178" s="193" t="s">
        <v>81</v>
      </c>
      <c r="AY178" s="17" t="s">
        <v>143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7" t="s">
        <v>81</v>
      </c>
      <c r="BK178" s="194">
        <f>ROUND(I178*H178,2)</f>
        <v>0</v>
      </c>
      <c r="BL178" s="17" t="s">
        <v>148</v>
      </c>
      <c r="BM178" s="193" t="s">
        <v>226</v>
      </c>
    </row>
    <row r="179" spans="1:47" s="2" customFormat="1" ht="12">
      <c r="A179" s="36"/>
      <c r="B179" s="37"/>
      <c r="C179" s="36"/>
      <c r="D179" s="195" t="s">
        <v>149</v>
      </c>
      <c r="E179" s="36"/>
      <c r="F179" s="196" t="s">
        <v>371</v>
      </c>
      <c r="G179" s="36"/>
      <c r="H179" s="36"/>
      <c r="I179" s="122"/>
      <c r="J179" s="36"/>
      <c r="K179" s="36"/>
      <c r="L179" s="37"/>
      <c r="M179" s="197"/>
      <c r="N179" s="198"/>
      <c r="O179" s="75"/>
      <c r="P179" s="75"/>
      <c r="Q179" s="75"/>
      <c r="R179" s="75"/>
      <c r="S179" s="75"/>
      <c r="T179" s="7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7" t="s">
        <v>149</v>
      </c>
      <c r="AU179" s="17" t="s">
        <v>81</v>
      </c>
    </row>
    <row r="180" spans="1:51" s="12" customFormat="1" ht="12">
      <c r="A180" s="12"/>
      <c r="B180" s="199"/>
      <c r="C180" s="12"/>
      <c r="D180" s="195" t="s">
        <v>161</v>
      </c>
      <c r="E180" s="200" t="s">
        <v>1</v>
      </c>
      <c r="F180" s="201" t="s">
        <v>372</v>
      </c>
      <c r="G180" s="12"/>
      <c r="H180" s="202">
        <v>2.48</v>
      </c>
      <c r="I180" s="203"/>
      <c r="J180" s="12"/>
      <c r="K180" s="12"/>
      <c r="L180" s="199"/>
      <c r="M180" s="204"/>
      <c r="N180" s="205"/>
      <c r="O180" s="205"/>
      <c r="P180" s="205"/>
      <c r="Q180" s="205"/>
      <c r="R180" s="205"/>
      <c r="S180" s="205"/>
      <c r="T180" s="206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200" t="s">
        <v>161</v>
      </c>
      <c r="AU180" s="200" t="s">
        <v>81</v>
      </c>
      <c r="AV180" s="12" t="s">
        <v>83</v>
      </c>
      <c r="AW180" s="12" t="s">
        <v>30</v>
      </c>
      <c r="AX180" s="12" t="s">
        <v>73</v>
      </c>
      <c r="AY180" s="200" t="s">
        <v>143</v>
      </c>
    </row>
    <row r="181" spans="1:51" s="13" customFormat="1" ht="12">
      <c r="A181" s="13"/>
      <c r="B181" s="207"/>
      <c r="C181" s="13"/>
      <c r="D181" s="195" t="s">
        <v>161</v>
      </c>
      <c r="E181" s="208" t="s">
        <v>1</v>
      </c>
      <c r="F181" s="209" t="s">
        <v>163</v>
      </c>
      <c r="G181" s="13"/>
      <c r="H181" s="210">
        <v>2.48</v>
      </c>
      <c r="I181" s="211"/>
      <c r="J181" s="13"/>
      <c r="K181" s="13"/>
      <c r="L181" s="207"/>
      <c r="M181" s="212"/>
      <c r="N181" s="213"/>
      <c r="O181" s="213"/>
      <c r="P181" s="213"/>
      <c r="Q181" s="213"/>
      <c r="R181" s="213"/>
      <c r="S181" s="213"/>
      <c r="T181" s="21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8" t="s">
        <v>161</v>
      </c>
      <c r="AU181" s="208" t="s">
        <v>81</v>
      </c>
      <c r="AV181" s="13" t="s">
        <v>148</v>
      </c>
      <c r="AW181" s="13" t="s">
        <v>30</v>
      </c>
      <c r="AX181" s="13" t="s">
        <v>81</v>
      </c>
      <c r="AY181" s="208" t="s">
        <v>143</v>
      </c>
    </row>
    <row r="182" spans="1:65" s="2" customFormat="1" ht="24.15" customHeight="1">
      <c r="A182" s="36"/>
      <c r="B182" s="180"/>
      <c r="C182" s="181" t="s">
        <v>186</v>
      </c>
      <c r="D182" s="181" t="s">
        <v>144</v>
      </c>
      <c r="E182" s="182" t="s">
        <v>373</v>
      </c>
      <c r="F182" s="183" t="s">
        <v>374</v>
      </c>
      <c r="G182" s="184" t="s">
        <v>159</v>
      </c>
      <c r="H182" s="185">
        <v>62</v>
      </c>
      <c r="I182" s="186"/>
      <c r="J182" s="187">
        <f>ROUND(I182*H182,2)</f>
        <v>0</v>
      </c>
      <c r="K182" s="188"/>
      <c r="L182" s="37"/>
      <c r="M182" s="189" t="s">
        <v>1</v>
      </c>
      <c r="N182" s="190" t="s">
        <v>38</v>
      </c>
      <c r="O182" s="75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3" t="s">
        <v>148</v>
      </c>
      <c r="AT182" s="193" t="s">
        <v>144</v>
      </c>
      <c r="AU182" s="193" t="s">
        <v>81</v>
      </c>
      <c r="AY182" s="17" t="s">
        <v>143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7" t="s">
        <v>81</v>
      </c>
      <c r="BK182" s="194">
        <f>ROUND(I182*H182,2)</f>
        <v>0</v>
      </c>
      <c r="BL182" s="17" t="s">
        <v>148</v>
      </c>
      <c r="BM182" s="193" t="s">
        <v>230</v>
      </c>
    </row>
    <row r="183" spans="1:47" s="2" customFormat="1" ht="12">
      <c r="A183" s="36"/>
      <c r="B183" s="37"/>
      <c r="C183" s="36"/>
      <c r="D183" s="195" t="s">
        <v>149</v>
      </c>
      <c r="E183" s="36"/>
      <c r="F183" s="196" t="s">
        <v>375</v>
      </c>
      <c r="G183" s="36"/>
      <c r="H183" s="36"/>
      <c r="I183" s="122"/>
      <c r="J183" s="36"/>
      <c r="K183" s="36"/>
      <c r="L183" s="37"/>
      <c r="M183" s="197"/>
      <c r="N183" s="198"/>
      <c r="O183" s="75"/>
      <c r="P183" s="75"/>
      <c r="Q183" s="75"/>
      <c r="R183" s="75"/>
      <c r="S183" s="75"/>
      <c r="T183" s="7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7" t="s">
        <v>149</v>
      </c>
      <c r="AU183" s="17" t="s">
        <v>81</v>
      </c>
    </row>
    <row r="184" spans="1:51" s="12" customFormat="1" ht="12">
      <c r="A184" s="12"/>
      <c r="B184" s="199"/>
      <c r="C184" s="12"/>
      <c r="D184" s="195" t="s">
        <v>161</v>
      </c>
      <c r="E184" s="200" t="s">
        <v>1</v>
      </c>
      <c r="F184" s="201" t="s">
        <v>376</v>
      </c>
      <c r="G184" s="12"/>
      <c r="H184" s="202">
        <v>62</v>
      </c>
      <c r="I184" s="203"/>
      <c r="J184" s="12"/>
      <c r="K184" s="12"/>
      <c r="L184" s="199"/>
      <c r="M184" s="204"/>
      <c r="N184" s="205"/>
      <c r="O184" s="205"/>
      <c r="P184" s="205"/>
      <c r="Q184" s="205"/>
      <c r="R184" s="205"/>
      <c r="S184" s="205"/>
      <c r="T184" s="206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200" t="s">
        <v>161</v>
      </c>
      <c r="AU184" s="200" t="s">
        <v>81</v>
      </c>
      <c r="AV184" s="12" t="s">
        <v>83</v>
      </c>
      <c r="AW184" s="12" t="s">
        <v>30</v>
      </c>
      <c r="AX184" s="12" t="s">
        <v>73</v>
      </c>
      <c r="AY184" s="200" t="s">
        <v>143</v>
      </c>
    </row>
    <row r="185" spans="1:51" s="13" customFormat="1" ht="12">
      <c r="A185" s="13"/>
      <c r="B185" s="207"/>
      <c r="C185" s="13"/>
      <c r="D185" s="195" t="s">
        <v>161</v>
      </c>
      <c r="E185" s="208" t="s">
        <v>1</v>
      </c>
      <c r="F185" s="209" t="s">
        <v>163</v>
      </c>
      <c r="G185" s="13"/>
      <c r="H185" s="210">
        <v>62</v>
      </c>
      <c r="I185" s="211"/>
      <c r="J185" s="13"/>
      <c r="K185" s="13"/>
      <c r="L185" s="207"/>
      <c r="M185" s="212"/>
      <c r="N185" s="213"/>
      <c r="O185" s="213"/>
      <c r="P185" s="213"/>
      <c r="Q185" s="213"/>
      <c r="R185" s="213"/>
      <c r="S185" s="213"/>
      <c r="T185" s="21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08" t="s">
        <v>161</v>
      </c>
      <c r="AU185" s="208" t="s">
        <v>81</v>
      </c>
      <c r="AV185" s="13" t="s">
        <v>148</v>
      </c>
      <c r="AW185" s="13" t="s">
        <v>30</v>
      </c>
      <c r="AX185" s="13" t="s">
        <v>81</v>
      </c>
      <c r="AY185" s="208" t="s">
        <v>143</v>
      </c>
    </row>
    <row r="186" spans="1:63" s="11" customFormat="1" ht="25.9" customHeight="1">
      <c r="A186" s="11"/>
      <c r="B186" s="169"/>
      <c r="C186" s="11"/>
      <c r="D186" s="170" t="s">
        <v>72</v>
      </c>
      <c r="E186" s="171" t="s">
        <v>153</v>
      </c>
      <c r="F186" s="171" t="s">
        <v>377</v>
      </c>
      <c r="G186" s="11"/>
      <c r="H186" s="11"/>
      <c r="I186" s="172"/>
      <c r="J186" s="173">
        <f>BK186</f>
        <v>0</v>
      </c>
      <c r="K186" s="11"/>
      <c r="L186" s="169"/>
      <c r="M186" s="174"/>
      <c r="N186" s="175"/>
      <c r="O186" s="175"/>
      <c r="P186" s="176">
        <f>SUM(P187:P189)</f>
        <v>0</v>
      </c>
      <c r="Q186" s="175"/>
      <c r="R186" s="176">
        <f>SUM(R187:R189)</f>
        <v>0</v>
      </c>
      <c r="S186" s="175"/>
      <c r="T186" s="177">
        <f>SUM(T187:T189)</f>
        <v>0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R186" s="170" t="s">
        <v>81</v>
      </c>
      <c r="AT186" s="178" t="s">
        <v>72</v>
      </c>
      <c r="AU186" s="178" t="s">
        <v>73</v>
      </c>
      <c r="AY186" s="170" t="s">
        <v>143</v>
      </c>
      <c r="BK186" s="179">
        <f>SUM(BK187:BK189)</f>
        <v>0</v>
      </c>
    </row>
    <row r="187" spans="1:65" s="2" customFormat="1" ht="14.4" customHeight="1">
      <c r="A187" s="36"/>
      <c r="B187" s="180"/>
      <c r="C187" s="181" t="s">
        <v>233</v>
      </c>
      <c r="D187" s="181" t="s">
        <v>144</v>
      </c>
      <c r="E187" s="182" t="s">
        <v>378</v>
      </c>
      <c r="F187" s="183" t="s">
        <v>379</v>
      </c>
      <c r="G187" s="184" t="s">
        <v>207</v>
      </c>
      <c r="H187" s="185">
        <v>10</v>
      </c>
      <c r="I187" s="186"/>
      <c r="J187" s="187">
        <f>ROUND(I187*H187,2)</f>
        <v>0</v>
      </c>
      <c r="K187" s="188"/>
      <c r="L187" s="37"/>
      <c r="M187" s="189" t="s">
        <v>1</v>
      </c>
      <c r="N187" s="190" t="s">
        <v>38</v>
      </c>
      <c r="O187" s="75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3" t="s">
        <v>148</v>
      </c>
      <c r="AT187" s="193" t="s">
        <v>144</v>
      </c>
      <c r="AU187" s="193" t="s">
        <v>81</v>
      </c>
      <c r="AY187" s="17" t="s">
        <v>143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7" t="s">
        <v>81</v>
      </c>
      <c r="BK187" s="194">
        <f>ROUND(I187*H187,2)</f>
        <v>0</v>
      </c>
      <c r="BL187" s="17" t="s">
        <v>148</v>
      </c>
      <c r="BM187" s="193" t="s">
        <v>235</v>
      </c>
    </row>
    <row r="188" spans="1:47" s="2" customFormat="1" ht="12">
      <c r="A188" s="36"/>
      <c r="B188" s="37"/>
      <c r="C188" s="36"/>
      <c r="D188" s="195" t="s">
        <v>149</v>
      </c>
      <c r="E188" s="36"/>
      <c r="F188" s="196" t="s">
        <v>380</v>
      </c>
      <c r="G188" s="36"/>
      <c r="H188" s="36"/>
      <c r="I188" s="122"/>
      <c r="J188" s="36"/>
      <c r="K188" s="36"/>
      <c r="L188" s="37"/>
      <c r="M188" s="197"/>
      <c r="N188" s="198"/>
      <c r="O188" s="75"/>
      <c r="P188" s="75"/>
      <c r="Q188" s="75"/>
      <c r="R188" s="75"/>
      <c r="S188" s="75"/>
      <c r="T188" s="7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7" t="s">
        <v>149</v>
      </c>
      <c r="AU188" s="17" t="s">
        <v>81</v>
      </c>
    </row>
    <row r="189" spans="1:65" s="2" customFormat="1" ht="24.15" customHeight="1">
      <c r="A189" s="36"/>
      <c r="B189" s="180"/>
      <c r="C189" s="218" t="s">
        <v>191</v>
      </c>
      <c r="D189" s="218" t="s">
        <v>351</v>
      </c>
      <c r="E189" s="219" t="s">
        <v>381</v>
      </c>
      <c r="F189" s="220" t="s">
        <v>382</v>
      </c>
      <c r="G189" s="221" t="s">
        <v>383</v>
      </c>
      <c r="H189" s="222">
        <v>10</v>
      </c>
      <c r="I189" s="223"/>
      <c r="J189" s="224">
        <f>ROUND(I189*H189,2)</f>
        <v>0</v>
      </c>
      <c r="K189" s="225"/>
      <c r="L189" s="226"/>
      <c r="M189" s="227" t="s">
        <v>1</v>
      </c>
      <c r="N189" s="228" t="s">
        <v>38</v>
      </c>
      <c r="O189" s="75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3" t="s">
        <v>160</v>
      </c>
      <c r="AT189" s="193" t="s">
        <v>351</v>
      </c>
      <c r="AU189" s="193" t="s">
        <v>81</v>
      </c>
      <c r="AY189" s="17" t="s">
        <v>143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7" t="s">
        <v>81</v>
      </c>
      <c r="BK189" s="194">
        <f>ROUND(I189*H189,2)</f>
        <v>0</v>
      </c>
      <c r="BL189" s="17" t="s">
        <v>148</v>
      </c>
      <c r="BM189" s="193" t="s">
        <v>239</v>
      </c>
    </row>
    <row r="190" spans="1:63" s="11" customFormat="1" ht="25.9" customHeight="1">
      <c r="A190" s="11"/>
      <c r="B190" s="169"/>
      <c r="C190" s="11"/>
      <c r="D190" s="170" t="s">
        <v>72</v>
      </c>
      <c r="E190" s="171" t="s">
        <v>148</v>
      </c>
      <c r="F190" s="171" t="s">
        <v>384</v>
      </c>
      <c r="G190" s="11"/>
      <c r="H190" s="11"/>
      <c r="I190" s="172"/>
      <c r="J190" s="173">
        <f>BK190</f>
        <v>0</v>
      </c>
      <c r="K190" s="11"/>
      <c r="L190" s="169"/>
      <c r="M190" s="174"/>
      <c r="N190" s="175"/>
      <c r="O190" s="175"/>
      <c r="P190" s="176">
        <f>SUM(P191:P192)</f>
        <v>0</v>
      </c>
      <c r="Q190" s="175"/>
      <c r="R190" s="176">
        <f>SUM(R191:R192)</f>
        <v>0</v>
      </c>
      <c r="S190" s="175"/>
      <c r="T190" s="177">
        <f>SUM(T191:T192)</f>
        <v>0</v>
      </c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R190" s="170" t="s">
        <v>81</v>
      </c>
      <c r="AT190" s="178" t="s">
        <v>72</v>
      </c>
      <c r="AU190" s="178" t="s">
        <v>73</v>
      </c>
      <c r="AY190" s="170" t="s">
        <v>143</v>
      </c>
      <c r="BK190" s="179">
        <f>SUM(BK191:BK192)</f>
        <v>0</v>
      </c>
    </row>
    <row r="191" spans="1:65" s="2" customFormat="1" ht="24.15" customHeight="1">
      <c r="A191" s="36"/>
      <c r="B191" s="180"/>
      <c r="C191" s="181" t="s">
        <v>242</v>
      </c>
      <c r="D191" s="181" t="s">
        <v>144</v>
      </c>
      <c r="E191" s="182" t="s">
        <v>385</v>
      </c>
      <c r="F191" s="183" t="s">
        <v>386</v>
      </c>
      <c r="G191" s="184" t="s">
        <v>147</v>
      </c>
      <c r="H191" s="185">
        <v>1</v>
      </c>
      <c r="I191" s="186"/>
      <c r="J191" s="187">
        <f>ROUND(I191*H191,2)</f>
        <v>0</v>
      </c>
      <c r="K191" s="188"/>
      <c r="L191" s="37"/>
      <c r="M191" s="189" t="s">
        <v>1</v>
      </c>
      <c r="N191" s="190" t="s">
        <v>38</v>
      </c>
      <c r="O191" s="75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3" t="s">
        <v>148</v>
      </c>
      <c r="AT191" s="193" t="s">
        <v>144</v>
      </c>
      <c r="AU191" s="193" t="s">
        <v>81</v>
      </c>
      <c r="AY191" s="17" t="s">
        <v>143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7" t="s">
        <v>81</v>
      </c>
      <c r="BK191" s="194">
        <f>ROUND(I191*H191,2)</f>
        <v>0</v>
      </c>
      <c r="BL191" s="17" t="s">
        <v>148</v>
      </c>
      <c r="BM191" s="193" t="s">
        <v>244</v>
      </c>
    </row>
    <row r="192" spans="1:47" s="2" customFormat="1" ht="12">
      <c r="A192" s="36"/>
      <c r="B192" s="37"/>
      <c r="C192" s="36"/>
      <c r="D192" s="195" t="s">
        <v>149</v>
      </c>
      <c r="E192" s="36"/>
      <c r="F192" s="196" t="s">
        <v>387</v>
      </c>
      <c r="G192" s="36"/>
      <c r="H192" s="36"/>
      <c r="I192" s="122"/>
      <c r="J192" s="36"/>
      <c r="K192" s="36"/>
      <c r="L192" s="37"/>
      <c r="M192" s="197"/>
      <c r="N192" s="198"/>
      <c r="O192" s="75"/>
      <c r="P192" s="75"/>
      <c r="Q192" s="75"/>
      <c r="R192" s="75"/>
      <c r="S192" s="75"/>
      <c r="T192" s="7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7" t="s">
        <v>149</v>
      </c>
      <c r="AU192" s="17" t="s">
        <v>81</v>
      </c>
    </row>
    <row r="193" spans="1:63" s="11" customFormat="1" ht="25.9" customHeight="1">
      <c r="A193" s="11"/>
      <c r="B193" s="169"/>
      <c r="C193" s="11"/>
      <c r="D193" s="170" t="s">
        <v>72</v>
      </c>
      <c r="E193" s="171" t="s">
        <v>164</v>
      </c>
      <c r="F193" s="171" t="s">
        <v>388</v>
      </c>
      <c r="G193" s="11"/>
      <c r="H193" s="11"/>
      <c r="I193" s="172"/>
      <c r="J193" s="173">
        <f>BK193</f>
        <v>0</v>
      </c>
      <c r="K193" s="11"/>
      <c r="L193" s="169"/>
      <c r="M193" s="174"/>
      <c r="N193" s="175"/>
      <c r="O193" s="175"/>
      <c r="P193" s="176">
        <f>SUM(P194:P245)</f>
        <v>0</v>
      </c>
      <c r="Q193" s="175"/>
      <c r="R193" s="176">
        <f>SUM(R194:R245)</f>
        <v>0</v>
      </c>
      <c r="S193" s="175"/>
      <c r="T193" s="177">
        <f>SUM(T194:T245)</f>
        <v>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170" t="s">
        <v>81</v>
      </c>
      <c r="AT193" s="178" t="s">
        <v>72</v>
      </c>
      <c r="AU193" s="178" t="s">
        <v>73</v>
      </c>
      <c r="AY193" s="170" t="s">
        <v>143</v>
      </c>
      <c r="BK193" s="179">
        <f>SUM(BK194:BK245)</f>
        <v>0</v>
      </c>
    </row>
    <row r="194" spans="1:65" s="2" customFormat="1" ht="24.15" customHeight="1">
      <c r="A194" s="36"/>
      <c r="B194" s="180"/>
      <c r="C194" s="181" t="s">
        <v>196</v>
      </c>
      <c r="D194" s="181" t="s">
        <v>144</v>
      </c>
      <c r="E194" s="182" t="s">
        <v>389</v>
      </c>
      <c r="F194" s="183" t="s">
        <v>390</v>
      </c>
      <c r="G194" s="184" t="s">
        <v>167</v>
      </c>
      <c r="H194" s="185">
        <v>87.062</v>
      </c>
      <c r="I194" s="186"/>
      <c r="J194" s="187">
        <f>ROUND(I194*H194,2)</f>
        <v>0</v>
      </c>
      <c r="K194" s="188"/>
      <c r="L194" s="37"/>
      <c r="M194" s="189" t="s">
        <v>1</v>
      </c>
      <c r="N194" s="190" t="s">
        <v>38</v>
      </c>
      <c r="O194" s="75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3" t="s">
        <v>148</v>
      </c>
      <c r="AT194" s="193" t="s">
        <v>144</v>
      </c>
      <c r="AU194" s="193" t="s">
        <v>81</v>
      </c>
      <c r="AY194" s="17" t="s">
        <v>143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17" t="s">
        <v>81</v>
      </c>
      <c r="BK194" s="194">
        <f>ROUND(I194*H194,2)</f>
        <v>0</v>
      </c>
      <c r="BL194" s="17" t="s">
        <v>148</v>
      </c>
      <c r="BM194" s="193" t="s">
        <v>248</v>
      </c>
    </row>
    <row r="195" spans="1:47" s="2" customFormat="1" ht="12">
      <c r="A195" s="36"/>
      <c r="B195" s="37"/>
      <c r="C195" s="36"/>
      <c r="D195" s="195" t="s">
        <v>149</v>
      </c>
      <c r="E195" s="36"/>
      <c r="F195" s="196" t="s">
        <v>391</v>
      </c>
      <c r="G195" s="36"/>
      <c r="H195" s="36"/>
      <c r="I195" s="122"/>
      <c r="J195" s="36"/>
      <c r="K195" s="36"/>
      <c r="L195" s="37"/>
      <c r="M195" s="197"/>
      <c r="N195" s="198"/>
      <c r="O195" s="75"/>
      <c r="P195" s="75"/>
      <c r="Q195" s="75"/>
      <c r="R195" s="75"/>
      <c r="S195" s="75"/>
      <c r="T195" s="7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7" t="s">
        <v>149</v>
      </c>
      <c r="AU195" s="17" t="s">
        <v>81</v>
      </c>
    </row>
    <row r="196" spans="1:51" s="12" customFormat="1" ht="12">
      <c r="A196" s="12"/>
      <c r="B196" s="199"/>
      <c r="C196" s="12"/>
      <c r="D196" s="195" t="s">
        <v>161</v>
      </c>
      <c r="E196" s="200" t="s">
        <v>1</v>
      </c>
      <c r="F196" s="201" t="s">
        <v>392</v>
      </c>
      <c r="G196" s="12"/>
      <c r="H196" s="202">
        <v>87.062</v>
      </c>
      <c r="I196" s="203"/>
      <c r="J196" s="12"/>
      <c r="K196" s="12"/>
      <c r="L196" s="199"/>
      <c r="M196" s="204"/>
      <c r="N196" s="205"/>
      <c r="O196" s="205"/>
      <c r="P196" s="205"/>
      <c r="Q196" s="205"/>
      <c r="R196" s="205"/>
      <c r="S196" s="205"/>
      <c r="T196" s="206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T196" s="200" t="s">
        <v>161</v>
      </c>
      <c r="AU196" s="200" t="s">
        <v>81</v>
      </c>
      <c r="AV196" s="12" t="s">
        <v>83</v>
      </c>
      <c r="AW196" s="12" t="s">
        <v>30</v>
      </c>
      <c r="AX196" s="12" t="s">
        <v>73</v>
      </c>
      <c r="AY196" s="200" t="s">
        <v>143</v>
      </c>
    </row>
    <row r="197" spans="1:51" s="13" customFormat="1" ht="12">
      <c r="A197" s="13"/>
      <c r="B197" s="207"/>
      <c r="C197" s="13"/>
      <c r="D197" s="195" t="s">
        <v>161</v>
      </c>
      <c r="E197" s="208" t="s">
        <v>1</v>
      </c>
      <c r="F197" s="209" t="s">
        <v>163</v>
      </c>
      <c r="G197" s="13"/>
      <c r="H197" s="210">
        <v>87.062</v>
      </c>
      <c r="I197" s="211"/>
      <c r="J197" s="13"/>
      <c r="K197" s="13"/>
      <c r="L197" s="207"/>
      <c r="M197" s="212"/>
      <c r="N197" s="213"/>
      <c r="O197" s="213"/>
      <c r="P197" s="213"/>
      <c r="Q197" s="213"/>
      <c r="R197" s="213"/>
      <c r="S197" s="213"/>
      <c r="T197" s="21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08" t="s">
        <v>161</v>
      </c>
      <c r="AU197" s="208" t="s">
        <v>81</v>
      </c>
      <c r="AV197" s="13" t="s">
        <v>148</v>
      </c>
      <c r="AW197" s="13" t="s">
        <v>30</v>
      </c>
      <c r="AX197" s="13" t="s">
        <v>81</v>
      </c>
      <c r="AY197" s="208" t="s">
        <v>143</v>
      </c>
    </row>
    <row r="198" spans="1:65" s="2" customFormat="1" ht="14.4" customHeight="1">
      <c r="A198" s="36"/>
      <c r="B198" s="180"/>
      <c r="C198" s="181" t="s">
        <v>7</v>
      </c>
      <c r="D198" s="181" t="s">
        <v>144</v>
      </c>
      <c r="E198" s="182" t="s">
        <v>393</v>
      </c>
      <c r="F198" s="183" t="s">
        <v>394</v>
      </c>
      <c r="G198" s="184" t="s">
        <v>167</v>
      </c>
      <c r="H198" s="185">
        <v>315.749</v>
      </c>
      <c r="I198" s="186"/>
      <c r="J198" s="187">
        <f>ROUND(I198*H198,2)</f>
        <v>0</v>
      </c>
      <c r="K198" s="188"/>
      <c r="L198" s="37"/>
      <c r="M198" s="189" t="s">
        <v>1</v>
      </c>
      <c r="N198" s="190" t="s">
        <v>38</v>
      </c>
      <c r="O198" s="75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3" t="s">
        <v>148</v>
      </c>
      <c r="AT198" s="193" t="s">
        <v>144</v>
      </c>
      <c r="AU198" s="193" t="s">
        <v>81</v>
      </c>
      <c r="AY198" s="17" t="s">
        <v>143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17" t="s">
        <v>81</v>
      </c>
      <c r="BK198" s="194">
        <f>ROUND(I198*H198,2)</f>
        <v>0</v>
      </c>
      <c r="BL198" s="17" t="s">
        <v>148</v>
      </c>
      <c r="BM198" s="193" t="s">
        <v>253</v>
      </c>
    </row>
    <row r="199" spans="1:47" s="2" customFormat="1" ht="12">
      <c r="A199" s="36"/>
      <c r="B199" s="37"/>
      <c r="C199" s="36"/>
      <c r="D199" s="195" t="s">
        <v>149</v>
      </c>
      <c r="E199" s="36"/>
      <c r="F199" s="196" t="s">
        <v>395</v>
      </c>
      <c r="G199" s="36"/>
      <c r="H199" s="36"/>
      <c r="I199" s="122"/>
      <c r="J199" s="36"/>
      <c r="K199" s="36"/>
      <c r="L199" s="37"/>
      <c r="M199" s="197"/>
      <c r="N199" s="198"/>
      <c r="O199" s="75"/>
      <c r="P199" s="75"/>
      <c r="Q199" s="75"/>
      <c r="R199" s="75"/>
      <c r="S199" s="75"/>
      <c r="T199" s="7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7" t="s">
        <v>149</v>
      </c>
      <c r="AU199" s="17" t="s">
        <v>81</v>
      </c>
    </row>
    <row r="200" spans="1:51" s="12" customFormat="1" ht="12">
      <c r="A200" s="12"/>
      <c r="B200" s="199"/>
      <c r="C200" s="12"/>
      <c r="D200" s="195" t="s">
        <v>161</v>
      </c>
      <c r="E200" s="200" t="s">
        <v>1</v>
      </c>
      <c r="F200" s="201" t="s">
        <v>396</v>
      </c>
      <c r="G200" s="12"/>
      <c r="H200" s="202">
        <v>315.749</v>
      </c>
      <c r="I200" s="203"/>
      <c r="J200" s="12"/>
      <c r="K200" s="12"/>
      <c r="L200" s="199"/>
      <c r="M200" s="204"/>
      <c r="N200" s="205"/>
      <c r="O200" s="205"/>
      <c r="P200" s="205"/>
      <c r="Q200" s="205"/>
      <c r="R200" s="205"/>
      <c r="S200" s="205"/>
      <c r="T200" s="206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T200" s="200" t="s">
        <v>161</v>
      </c>
      <c r="AU200" s="200" t="s">
        <v>81</v>
      </c>
      <c r="AV200" s="12" t="s">
        <v>83</v>
      </c>
      <c r="AW200" s="12" t="s">
        <v>30</v>
      </c>
      <c r="AX200" s="12" t="s">
        <v>73</v>
      </c>
      <c r="AY200" s="200" t="s">
        <v>143</v>
      </c>
    </row>
    <row r="201" spans="1:51" s="13" customFormat="1" ht="12">
      <c r="A201" s="13"/>
      <c r="B201" s="207"/>
      <c r="C201" s="13"/>
      <c r="D201" s="195" t="s">
        <v>161</v>
      </c>
      <c r="E201" s="208" t="s">
        <v>1</v>
      </c>
      <c r="F201" s="209" t="s">
        <v>163</v>
      </c>
      <c r="G201" s="13"/>
      <c r="H201" s="210">
        <v>315.749</v>
      </c>
      <c r="I201" s="211"/>
      <c r="J201" s="13"/>
      <c r="K201" s="13"/>
      <c r="L201" s="207"/>
      <c r="M201" s="212"/>
      <c r="N201" s="213"/>
      <c r="O201" s="213"/>
      <c r="P201" s="213"/>
      <c r="Q201" s="213"/>
      <c r="R201" s="213"/>
      <c r="S201" s="213"/>
      <c r="T201" s="21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08" t="s">
        <v>161</v>
      </c>
      <c r="AU201" s="208" t="s">
        <v>81</v>
      </c>
      <c r="AV201" s="13" t="s">
        <v>148</v>
      </c>
      <c r="AW201" s="13" t="s">
        <v>30</v>
      </c>
      <c r="AX201" s="13" t="s">
        <v>81</v>
      </c>
      <c r="AY201" s="208" t="s">
        <v>143</v>
      </c>
    </row>
    <row r="202" spans="1:65" s="2" customFormat="1" ht="14.4" customHeight="1">
      <c r="A202" s="36"/>
      <c r="B202" s="180"/>
      <c r="C202" s="181" t="s">
        <v>202</v>
      </c>
      <c r="D202" s="181" t="s">
        <v>144</v>
      </c>
      <c r="E202" s="182" t="s">
        <v>397</v>
      </c>
      <c r="F202" s="183" t="s">
        <v>398</v>
      </c>
      <c r="G202" s="184" t="s">
        <v>167</v>
      </c>
      <c r="H202" s="185">
        <v>371.397</v>
      </c>
      <c r="I202" s="186"/>
      <c r="J202" s="187">
        <f>ROUND(I202*H202,2)</f>
        <v>0</v>
      </c>
      <c r="K202" s="188"/>
      <c r="L202" s="37"/>
      <c r="M202" s="189" t="s">
        <v>1</v>
      </c>
      <c r="N202" s="190" t="s">
        <v>38</v>
      </c>
      <c r="O202" s="75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3" t="s">
        <v>148</v>
      </c>
      <c r="AT202" s="193" t="s">
        <v>144</v>
      </c>
      <c r="AU202" s="193" t="s">
        <v>81</v>
      </c>
      <c r="AY202" s="17" t="s">
        <v>143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7" t="s">
        <v>81</v>
      </c>
      <c r="BK202" s="194">
        <f>ROUND(I202*H202,2)</f>
        <v>0</v>
      </c>
      <c r="BL202" s="17" t="s">
        <v>148</v>
      </c>
      <c r="BM202" s="193" t="s">
        <v>257</v>
      </c>
    </row>
    <row r="203" spans="1:47" s="2" customFormat="1" ht="12">
      <c r="A203" s="36"/>
      <c r="B203" s="37"/>
      <c r="C203" s="36"/>
      <c r="D203" s="195" t="s">
        <v>149</v>
      </c>
      <c r="E203" s="36"/>
      <c r="F203" s="196" t="s">
        <v>399</v>
      </c>
      <c r="G203" s="36"/>
      <c r="H203" s="36"/>
      <c r="I203" s="122"/>
      <c r="J203" s="36"/>
      <c r="K203" s="36"/>
      <c r="L203" s="37"/>
      <c r="M203" s="197"/>
      <c r="N203" s="198"/>
      <c r="O203" s="75"/>
      <c r="P203" s="75"/>
      <c r="Q203" s="75"/>
      <c r="R203" s="75"/>
      <c r="S203" s="75"/>
      <c r="T203" s="7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7" t="s">
        <v>149</v>
      </c>
      <c r="AU203" s="17" t="s">
        <v>81</v>
      </c>
    </row>
    <row r="204" spans="1:51" s="12" customFormat="1" ht="12">
      <c r="A204" s="12"/>
      <c r="B204" s="199"/>
      <c r="C204" s="12"/>
      <c r="D204" s="195" t="s">
        <v>161</v>
      </c>
      <c r="E204" s="200" t="s">
        <v>1</v>
      </c>
      <c r="F204" s="201" t="s">
        <v>400</v>
      </c>
      <c r="G204" s="12"/>
      <c r="H204" s="202">
        <v>371.397</v>
      </c>
      <c r="I204" s="203"/>
      <c r="J204" s="12"/>
      <c r="K204" s="12"/>
      <c r="L204" s="199"/>
      <c r="M204" s="204"/>
      <c r="N204" s="205"/>
      <c r="O204" s="205"/>
      <c r="P204" s="205"/>
      <c r="Q204" s="205"/>
      <c r="R204" s="205"/>
      <c r="S204" s="205"/>
      <c r="T204" s="206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T204" s="200" t="s">
        <v>161</v>
      </c>
      <c r="AU204" s="200" t="s">
        <v>81</v>
      </c>
      <c r="AV204" s="12" t="s">
        <v>83</v>
      </c>
      <c r="AW204" s="12" t="s">
        <v>30</v>
      </c>
      <c r="AX204" s="12" t="s">
        <v>73</v>
      </c>
      <c r="AY204" s="200" t="s">
        <v>143</v>
      </c>
    </row>
    <row r="205" spans="1:51" s="13" customFormat="1" ht="12">
      <c r="A205" s="13"/>
      <c r="B205" s="207"/>
      <c r="C205" s="13"/>
      <c r="D205" s="195" t="s">
        <v>161</v>
      </c>
      <c r="E205" s="208" t="s">
        <v>1</v>
      </c>
      <c r="F205" s="209" t="s">
        <v>163</v>
      </c>
      <c r="G205" s="13"/>
      <c r="H205" s="210">
        <v>371.397</v>
      </c>
      <c r="I205" s="211"/>
      <c r="J205" s="13"/>
      <c r="K205" s="13"/>
      <c r="L205" s="207"/>
      <c r="M205" s="212"/>
      <c r="N205" s="213"/>
      <c r="O205" s="213"/>
      <c r="P205" s="213"/>
      <c r="Q205" s="213"/>
      <c r="R205" s="213"/>
      <c r="S205" s="213"/>
      <c r="T205" s="21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8" t="s">
        <v>161</v>
      </c>
      <c r="AU205" s="208" t="s">
        <v>81</v>
      </c>
      <c r="AV205" s="13" t="s">
        <v>148</v>
      </c>
      <c r="AW205" s="13" t="s">
        <v>30</v>
      </c>
      <c r="AX205" s="13" t="s">
        <v>81</v>
      </c>
      <c r="AY205" s="208" t="s">
        <v>143</v>
      </c>
    </row>
    <row r="206" spans="1:65" s="2" customFormat="1" ht="24.15" customHeight="1">
      <c r="A206" s="36"/>
      <c r="B206" s="180"/>
      <c r="C206" s="181" t="s">
        <v>260</v>
      </c>
      <c r="D206" s="181" t="s">
        <v>144</v>
      </c>
      <c r="E206" s="182" t="s">
        <v>401</v>
      </c>
      <c r="F206" s="183" t="s">
        <v>402</v>
      </c>
      <c r="G206" s="184" t="s">
        <v>147</v>
      </c>
      <c r="H206" s="185">
        <v>1117.63</v>
      </c>
      <c r="I206" s="186"/>
      <c r="J206" s="187">
        <f>ROUND(I206*H206,2)</f>
        <v>0</v>
      </c>
      <c r="K206" s="188"/>
      <c r="L206" s="37"/>
      <c r="M206" s="189" t="s">
        <v>1</v>
      </c>
      <c r="N206" s="190" t="s">
        <v>38</v>
      </c>
      <c r="O206" s="75"/>
      <c r="P206" s="191">
        <f>O206*H206</f>
        <v>0</v>
      </c>
      <c r="Q206" s="191">
        <v>0</v>
      </c>
      <c r="R206" s="191">
        <f>Q206*H206</f>
        <v>0</v>
      </c>
      <c r="S206" s="191">
        <v>0</v>
      </c>
      <c r="T206" s="192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3" t="s">
        <v>148</v>
      </c>
      <c r="AT206" s="193" t="s">
        <v>144</v>
      </c>
      <c r="AU206" s="193" t="s">
        <v>81</v>
      </c>
      <c r="AY206" s="17" t="s">
        <v>143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17" t="s">
        <v>81</v>
      </c>
      <c r="BK206" s="194">
        <f>ROUND(I206*H206,2)</f>
        <v>0</v>
      </c>
      <c r="BL206" s="17" t="s">
        <v>148</v>
      </c>
      <c r="BM206" s="193" t="s">
        <v>262</v>
      </c>
    </row>
    <row r="207" spans="1:51" s="12" customFormat="1" ht="12">
      <c r="A207" s="12"/>
      <c r="B207" s="199"/>
      <c r="C207" s="12"/>
      <c r="D207" s="195" t="s">
        <v>161</v>
      </c>
      <c r="E207" s="200" t="s">
        <v>1</v>
      </c>
      <c r="F207" s="201" t="s">
        <v>403</v>
      </c>
      <c r="G207" s="12"/>
      <c r="H207" s="202">
        <v>1117.63</v>
      </c>
      <c r="I207" s="203"/>
      <c r="J207" s="12"/>
      <c r="K207" s="12"/>
      <c r="L207" s="199"/>
      <c r="M207" s="204"/>
      <c r="N207" s="205"/>
      <c r="O207" s="205"/>
      <c r="P207" s="205"/>
      <c r="Q207" s="205"/>
      <c r="R207" s="205"/>
      <c r="S207" s="205"/>
      <c r="T207" s="206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00" t="s">
        <v>161</v>
      </c>
      <c r="AU207" s="200" t="s">
        <v>81</v>
      </c>
      <c r="AV207" s="12" t="s">
        <v>83</v>
      </c>
      <c r="AW207" s="12" t="s">
        <v>30</v>
      </c>
      <c r="AX207" s="12" t="s">
        <v>73</v>
      </c>
      <c r="AY207" s="200" t="s">
        <v>143</v>
      </c>
    </row>
    <row r="208" spans="1:51" s="13" customFormat="1" ht="12">
      <c r="A208" s="13"/>
      <c r="B208" s="207"/>
      <c r="C208" s="13"/>
      <c r="D208" s="195" t="s">
        <v>161</v>
      </c>
      <c r="E208" s="208" t="s">
        <v>1</v>
      </c>
      <c r="F208" s="209" t="s">
        <v>163</v>
      </c>
      <c r="G208" s="13"/>
      <c r="H208" s="210">
        <v>1117.63</v>
      </c>
      <c r="I208" s="211"/>
      <c r="J208" s="13"/>
      <c r="K208" s="13"/>
      <c r="L208" s="207"/>
      <c r="M208" s="212"/>
      <c r="N208" s="213"/>
      <c r="O208" s="213"/>
      <c r="P208" s="213"/>
      <c r="Q208" s="213"/>
      <c r="R208" s="213"/>
      <c r="S208" s="213"/>
      <c r="T208" s="21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08" t="s">
        <v>161</v>
      </c>
      <c r="AU208" s="208" t="s">
        <v>81</v>
      </c>
      <c r="AV208" s="13" t="s">
        <v>148</v>
      </c>
      <c r="AW208" s="13" t="s">
        <v>30</v>
      </c>
      <c r="AX208" s="13" t="s">
        <v>81</v>
      </c>
      <c r="AY208" s="208" t="s">
        <v>143</v>
      </c>
    </row>
    <row r="209" spans="1:65" s="2" customFormat="1" ht="24.15" customHeight="1">
      <c r="A209" s="36"/>
      <c r="B209" s="180"/>
      <c r="C209" s="181" t="s">
        <v>208</v>
      </c>
      <c r="D209" s="181" t="s">
        <v>144</v>
      </c>
      <c r="E209" s="182" t="s">
        <v>404</v>
      </c>
      <c r="F209" s="183" t="s">
        <v>405</v>
      </c>
      <c r="G209" s="184" t="s">
        <v>147</v>
      </c>
      <c r="H209" s="185">
        <v>1045.56</v>
      </c>
      <c r="I209" s="186"/>
      <c r="J209" s="187">
        <f>ROUND(I209*H209,2)</f>
        <v>0</v>
      </c>
      <c r="K209" s="188"/>
      <c r="L209" s="37"/>
      <c r="M209" s="189" t="s">
        <v>1</v>
      </c>
      <c r="N209" s="190" t="s">
        <v>38</v>
      </c>
      <c r="O209" s="75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3" t="s">
        <v>148</v>
      </c>
      <c r="AT209" s="193" t="s">
        <v>144</v>
      </c>
      <c r="AU209" s="193" t="s">
        <v>81</v>
      </c>
      <c r="AY209" s="17" t="s">
        <v>143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7" t="s">
        <v>81</v>
      </c>
      <c r="BK209" s="194">
        <f>ROUND(I209*H209,2)</f>
        <v>0</v>
      </c>
      <c r="BL209" s="17" t="s">
        <v>148</v>
      </c>
      <c r="BM209" s="193" t="s">
        <v>266</v>
      </c>
    </row>
    <row r="210" spans="1:47" s="2" customFormat="1" ht="12">
      <c r="A210" s="36"/>
      <c r="B210" s="37"/>
      <c r="C210" s="36"/>
      <c r="D210" s="195" t="s">
        <v>149</v>
      </c>
      <c r="E210" s="36"/>
      <c r="F210" s="196" t="s">
        <v>406</v>
      </c>
      <c r="G210" s="36"/>
      <c r="H210" s="36"/>
      <c r="I210" s="122"/>
      <c r="J210" s="36"/>
      <c r="K210" s="36"/>
      <c r="L210" s="37"/>
      <c r="M210" s="197"/>
      <c r="N210" s="198"/>
      <c r="O210" s="75"/>
      <c r="P210" s="75"/>
      <c r="Q210" s="75"/>
      <c r="R210" s="75"/>
      <c r="S210" s="75"/>
      <c r="T210" s="7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7" t="s">
        <v>149</v>
      </c>
      <c r="AU210" s="17" t="s">
        <v>81</v>
      </c>
    </row>
    <row r="211" spans="1:51" s="12" customFormat="1" ht="12">
      <c r="A211" s="12"/>
      <c r="B211" s="199"/>
      <c r="C211" s="12"/>
      <c r="D211" s="195" t="s">
        <v>161</v>
      </c>
      <c r="E211" s="200" t="s">
        <v>1</v>
      </c>
      <c r="F211" s="201" t="s">
        <v>407</v>
      </c>
      <c r="G211" s="12"/>
      <c r="H211" s="202">
        <v>1045.56</v>
      </c>
      <c r="I211" s="203"/>
      <c r="J211" s="12"/>
      <c r="K211" s="12"/>
      <c r="L211" s="199"/>
      <c r="M211" s="204"/>
      <c r="N211" s="205"/>
      <c r="O211" s="205"/>
      <c r="P211" s="205"/>
      <c r="Q211" s="205"/>
      <c r="R211" s="205"/>
      <c r="S211" s="205"/>
      <c r="T211" s="206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T211" s="200" t="s">
        <v>161</v>
      </c>
      <c r="AU211" s="200" t="s">
        <v>81</v>
      </c>
      <c r="AV211" s="12" t="s">
        <v>83</v>
      </c>
      <c r="AW211" s="12" t="s">
        <v>30</v>
      </c>
      <c r="AX211" s="12" t="s">
        <v>73</v>
      </c>
      <c r="AY211" s="200" t="s">
        <v>143</v>
      </c>
    </row>
    <row r="212" spans="1:51" s="13" customFormat="1" ht="12">
      <c r="A212" s="13"/>
      <c r="B212" s="207"/>
      <c r="C212" s="13"/>
      <c r="D212" s="195" t="s">
        <v>161</v>
      </c>
      <c r="E212" s="208" t="s">
        <v>1</v>
      </c>
      <c r="F212" s="209" t="s">
        <v>163</v>
      </c>
      <c r="G212" s="13"/>
      <c r="H212" s="210">
        <v>1045.56</v>
      </c>
      <c r="I212" s="211"/>
      <c r="J212" s="13"/>
      <c r="K212" s="13"/>
      <c r="L212" s="207"/>
      <c r="M212" s="212"/>
      <c r="N212" s="213"/>
      <c r="O212" s="213"/>
      <c r="P212" s="213"/>
      <c r="Q212" s="213"/>
      <c r="R212" s="213"/>
      <c r="S212" s="213"/>
      <c r="T212" s="21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08" t="s">
        <v>161</v>
      </c>
      <c r="AU212" s="208" t="s">
        <v>81</v>
      </c>
      <c r="AV212" s="13" t="s">
        <v>148</v>
      </c>
      <c r="AW212" s="13" t="s">
        <v>30</v>
      </c>
      <c r="AX212" s="13" t="s">
        <v>81</v>
      </c>
      <c r="AY212" s="208" t="s">
        <v>143</v>
      </c>
    </row>
    <row r="213" spans="1:65" s="2" customFormat="1" ht="14.4" customHeight="1">
      <c r="A213" s="36"/>
      <c r="B213" s="180"/>
      <c r="C213" s="181" t="s">
        <v>269</v>
      </c>
      <c r="D213" s="181" t="s">
        <v>144</v>
      </c>
      <c r="E213" s="182" t="s">
        <v>408</v>
      </c>
      <c r="F213" s="183" t="s">
        <v>409</v>
      </c>
      <c r="G213" s="184" t="s">
        <v>147</v>
      </c>
      <c r="H213" s="185">
        <v>135.67</v>
      </c>
      <c r="I213" s="186"/>
      <c r="J213" s="187">
        <f>ROUND(I213*H213,2)</f>
        <v>0</v>
      </c>
      <c r="K213" s="188"/>
      <c r="L213" s="37"/>
      <c r="M213" s="189" t="s">
        <v>1</v>
      </c>
      <c r="N213" s="190" t="s">
        <v>38</v>
      </c>
      <c r="O213" s="75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3" t="s">
        <v>148</v>
      </c>
      <c r="AT213" s="193" t="s">
        <v>144</v>
      </c>
      <c r="AU213" s="193" t="s">
        <v>81</v>
      </c>
      <c r="AY213" s="17" t="s">
        <v>143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7" t="s">
        <v>81</v>
      </c>
      <c r="BK213" s="194">
        <f>ROUND(I213*H213,2)</f>
        <v>0</v>
      </c>
      <c r="BL213" s="17" t="s">
        <v>148</v>
      </c>
      <c r="BM213" s="193" t="s">
        <v>271</v>
      </c>
    </row>
    <row r="214" spans="1:47" s="2" customFormat="1" ht="12">
      <c r="A214" s="36"/>
      <c r="B214" s="37"/>
      <c r="C214" s="36"/>
      <c r="D214" s="195" t="s">
        <v>149</v>
      </c>
      <c r="E214" s="36"/>
      <c r="F214" s="196" t="s">
        <v>410</v>
      </c>
      <c r="G214" s="36"/>
      <c r="H214" s="36"/>
      <c r="I214" s="122"/>
      <c r="J214" s="36"/>
      <c r="K214" s="36"/>
      <c r="L214" s="37"/>
      <c r="M214" s="197"/>
      <c r="N214" s="198"/>
      <c r="O214" s="75"/>
      <c r="P214" s="75"/>
      <c r="Q214" s="75"/>
      <c r="R214" s="75"/>
      <c r="S214" s="75"/>
      <c r="T214" s="7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7" t="s">
        <v>149</v>
      </c>
      <c r="AU214" s="17" t="s">
        <v>81</v>
      </c>
    </row>
    <row r="215" spans="1:51" s="12" customFormat="1" ht="12">
      <c r="A215" s="12"/>
      <c r="B215" s="199"/>
      <c r="C215" s="12"/>
      <c r="D215" s="195" t="s">
        <v>161</v>
      </c>
      <c r="E215" s="200" t="s">
        <v>1</v>
      </c>
      <c r="F215" s="201" t="s">
        <v>411</v>
      </c>
      <c r="G215" s="12"/>
      <c r="H215" s="202">
        <v>135.67</v>
      </c>
      <c r="I215" s="203"/>
      <c r="J215" s="12"/>
      <c r="K215" s="12"/>
      <c r="L215" s="199"/>
      <c r="M215" s="204"/>
      <c r="N215" s="205"/>
      <c r="O215" s="205"/>
      <c r="P215" s="205"/>
      <c r="Q215" s="205"/>
      <c r="R215" s="205"/>
      <c r="S215" s="205"/>
      <c r="T215" s="206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T215" s="200" t="s">
        <v>161</v>
      </c>
      <c r="AU215" s="200" t="s">
        <v>81</v>
      </c>
      <c r="AV215" s="12" t="s">
        <v>83</v>
      </c>
      <c r="AW215" s="12" t="s">
        <v>30</v>
      </c>
      <c r="AX215" s="12" t="s">
        <v>73</v>
      </c>
      <c r="AY215" s="200" t="s">
        <v>143</v>
      </c>
    </row>
    <row r="216" spans="1:51" s="13" customFormat="1" ht="12">
      <c r="A216" s="13"/>
      <c r="B216" s="207"/>
      <c r="C216" s="13"/>
      <c r="D216" s="195" t="s">
        <v>161</v>
      </c>
      <c r="E216" s="208" t="s">
        <v>1</v>
      </c>
      <c r="F216" s="209" t="s">
        <v>163</v>
      </c>
      <c r="G216" s="13"/>
      <c r="H216" s="210">
        <v>135.67</v>
      </c>
      <c r="I216" s="211"/>
      <c r="J216" s="13"/>
      <c r="K216" s="13"/>
      <c r="L216" s="207"/>
      <c r="M216" s="212"/>
      <c r="N216" s="213"/>
      <c r="O216" s="213"/>
      <c r="P216" s="213"/>
      <c r="Q216" s="213"/>
      <c r="R216" s="213"/>
      <c r="S216" s="213"/>
      <c r="T216" s="21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08" t="s">
        <v>161</v>
      </c>
      <c r="AU216" s="208" t="s">
        <v>81</v>
      </c>
      <c r="AV216" s="13" t="s">
        <v>148</v>
      </c>
      <c r="AW216" s="13" t="s">
        <v>30</v>
      </c>
      <c r="AX216" s="13" t="s">
        <v>81</v>
      </c>
      <c r="AY216" s="208" t="s">
        <v>143</v>
      </c>
    </row>
    <row r="217" spans="1:65" s="2" customFormat="1" ht="14.4" customHeight="1">
      <c r="A217" s="36"/>
      <c r="B217" s="180"/>
      <c r="C217" s="181" t="s">
        <v>213</v>
      </c>
      <c r="D217" s="181" t="s">
        <v>144</v>
      </c>
      <c r="E217" s="182" t="s">
        <v>408</v>
      </c>
      <c r="F217" s="183" t="s">
        <v>409</v>
      </c>
      <c r="G217" s="184" t="s">
        <v>147</v>
      </c>
      <c r="H217" s="185">
        <v>14.85</v>
      </c>
      <c r="I217" s="186"/>
      <c r="J217" s="187">
        <f>ROUND(I217*H217,2)</f>
        <v>0</v>
      </c>
      <c r="K217" s="188"/>
      <c r="L217" s="37"/>
      <c r="M217" s="189" t="s">
        <v>1</v>
      </c>
      <c r="N217" s="190" t="s">
        <v>38</v>
      </c>
      <c r="O217" s="75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3" t="s">
        <v>148</v>
      </c>
      <c r="AT217" s="193" t="s">
        <v>144</v>
      </c>
      <c r="AU217" s="193" t="s">
        <v>81</v>
      </c>
      <c r="AY217" s="17" t="s">
        <v>143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17" t="s">
        <v>81</v>
      </c>
      <c r="BK217" s="194">
        <f>ROUND(I217*H217,2)</f>
        <v>0</v>
      </c>
      <c r="BL217" s="17" t="s">
        <v>148</v>
      </c>
      <c r="BM217" s="193" t="s">
        <v>275</v>
      </c>
    </row>
    <row r="218" spans="1:47" s="2" customFormat="1" ht="12">
      <c r="A218" s="36"/>
      <c r="B218" s="37"/>
      <c r="C218" s="36"/>
      <c r="D218" s="195" t="s">
        <v>149</v>
      </c>
      <c r="E218" s="36"/>
      <c r="F218" s="196" t="s">
        <v>412</v>
      </c>
      <c r="G218" s="36"/>
      <c r="H218" s="36"/>
      <c r="I218" s="122"/>
      <c r="J218" s="36"/>
      <c r="K218" s="36"/>
      <c r="L218" s="37"/>
      <c r="M218" s="197"/>
      <c r="N218" s="198"/>
      <c r="O218" s="75"/>
      <c r="P218" s="75"/>
      <c r="Q218" s="75"/>
      <c r="R218" s="75"/>
      <c r="S218" s="75"/>
      <c r="T218" s="7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7" t="s">
        <v>149</v>
      </c>
      <c r="AU218" s="17" t="s">
        <v>81</v>
      </c>
    </row>
    <row r="219" spans="1:65" s="2" customFormat="1" ht="14.4" customHeight="1">
      <c r="A219" s="36"/>
      <c r="B219" s="180"/>
      <c r="C219" s="181" t="s">
        <v>278</v>
      </c>
      <c r="D219" s="181" t="s">
        <v>144</v>
      </c>
      <c r="E219" s="182" t="s">
        <v>413</v>
      </c>
      <c r="F219" s="183" t="s">
        <v>414</v>
      </c>
      <c r="G219" s="184" t="s">
        <v>167</v>
      </c>
      <c r="H219" s="185">
        <v>22.337</v>
      </c>
      <c r="I219" s="186"/>
      <c r="J219" s="187">
        <f>ROUND(I219*H219,2)</f>
        <v>0</v>
      </c>
      <c r="K219" s="188"/>
      <c r="L219" s="37"/>
      <c r="M219" s="189" t="s">
        <v>1</v>
      </c>
      <c r="N219" s="190" t="s">
        <v>38</v>
      </c>
      <c r="O219" s="75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3" t="s">
        <v>148</v>
      </c>
      <c r="AT219" s="193" t="s">
        <v>144</v>
      </c>
      <c r="AU219" s="193" t="s">
        <v>81</v>
      </c>
      <c r="AY219" s="17" t="s">
        <v>143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7" t="s">
        <v>81</v>
      </c>
      <c r="BK219" s="194">
        <f>ROUND(I219*H219,2)</f>
        <v>0</v>
      </c>
      <c r="BL219" s="17" t="s">
        <v>148</v>
      </c>
      <c r="BM219" s="193" t="s">
        <v>281</v>
      </c>
    </row>
    <row r="220" spans="1:47" s="2" customFormat="1" ht="12">
      <c r="A220" s="36"/>
      <c r="B220" s="37"/>
      <c r="C220" s="36"/>
      <c r="D220" s="195" t="s">
        <v>149</v>
      </c>
      <c r="E220" s="36"/>
      <c r="F220" s="196" t="s">
        <v>415</v>
      </c>
      <c r="G220" s="36"/>
      <c r="H220" s="36"/>
      <c r="I220" s="122"/>
      <c r="J220" s="36"/>
      <c r="K220" s="36"/>
      <c r="L220" s="37"/>
      <c r="M220" s="197"/>
      <c r="N220" s="198"/>
      <c r="O220" s="75"/>
      <c r="P220" s="75"/>
      <c r="Q220" s="75"/>
      <c r="R220" s="75"/>
      <c r="S220" s="75"/>
      <c r="T220" s="7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7" t="s">
        <v>149</v>
      </c>
      <c r="AU220" s="17" t="s">
        <v>81</v>
      </c>
    </row>
    <row r="221" spans="1:51" s="12" customFormat="1" ht="12">
      <c r="A221" s="12"/>
      <c r="B221" s="199"/>
      <c r="C221" s="12"/>
      <c r="D221" s="195" t="s">
        <v>161</v>
      </c>
      <c r="E221" s="200" t="s">
        <v>1</v>
      </c>
      <c r="F221" s="201" t="s">
        <v>416</v>
      </c>
      <c r="G221" s="12"/>
      <c r="H221" s="202">
        <v>22.337</v>
      </c>
      <c r="I221" s="203"/>
      <c r="J221" s="12"/>
      <c r="K221" s="12"/>
      <c r="L221" s="199"/>
      <c r="M221" s="204"/>
      <c r="N221" s="205"/>
      <c r="O221" s="205"/>
      <c r="P221" s="205"/>
      <c r="Q221" s="205"/>
      <c r="R221" s="205"/>
      <c r="S221" s="205"/>
      <c r="T221" s="206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00" t="s">
        <v>161</v>
      </c>
      <c r="AU221" s="200" t="s">
        <v>81</v>
      </c>
      <c r="AV221" s="12" t="s">
        <v>83</v>
      </c>
      <c r="AW221" s="12" t="s">
        <v>30</v>
      </c>
      <c r="AX221" s="12" t="s">
        <v>73</v>
      </c>
      <c r="AY221" s="200" t="s">
        <v>143</v>
      </c>
    </row>
    <row r="222" spans="1:51" s="13" customFormat="1" ht="12">
      <c r="A222" s="13"/>
      <c r="B222" s="207"/>
      <c r="C222" s="13"/>
      <c r="D222" s="195" t="s">
        <v>161</v>
      </c>
      <c r="E222" s="208" t="s">
        <v>1</v>
      </c>
      <c r="F222" s="209" t="s">
        <v>163</v>
      </c>
      <c r="G222" s="13"/>
      <c r="H222" s="210">
        <v>22.337</v>
      </c>
      <c r="I222" s="211"/>
      <c r="J222" s="13"/>
      <c r="K222" s="13"/>
      <c r="L222" s="207"/>
      <c r="M222" s="212"/>
      <c r="N222" s="213"/>
      <c r="O222" s="213"/>
      <c r="P222" s="213"/>
      <c r="Q222" s="213"/>
      <c r="R222" s="213"/>
      <c r="S222" s="213"/>
      <c r="T222" s="21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08" t="s">
        <v>161</v>
      </c>
      <c r="AU222" s="208" t="s">
        <v>81</v>
      </c>
      <c r="AV222" s="13" t="s">
        <v>148</v>
      </c>
      <c r="AW222" s="13" t="s">
        <v>30</v>
      </c>
      <c r="AX222" s="13" t="s">
        <v>81</v>
      </c>
      <c r="AY222" s="208" t="s">
        <v>143</v>
      </c>
    </row>
    <row r="223" spans="1:65" s="2" customFormat="1" ht="24.15" customHeight="1">
      <c r="A223" s="36"/>
      <c r="B223" s="180"/>
      <c r="C223" s="181" t="s">
        <v>218</v>
      </c>
      <c r="D223" s="181" t="s">
        <v>144</v>
      </c>
      <c r="E223" s="182" t="s">
        <v>417</v>
      </c>
      <c r="F223" s="183" t="s">
        <v>418</v>
      </c>
      <c r="G223" s="184" t="s">
        <v>147</v>
      </c>
      <c r="H223" s="185">
        <v>1117.63</v>
      </c>
      <c r="I223" s="186"/>
      <c r="J223" s="187">
        <f>ROUND(I223*H223,2)</f>
        <v>0</v>
      </c>
      <c r="K223" s="188"/>
      <c r="L223" s="37"/>
      <c r="M223" s="189" t="s">
        <v>1</v>
      </c>
      <c r="N223" s="190" t="s">
        <v>38</v>
      </c>
      <c r="O223" s="75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3" t="s">
        <v>148</v>
      </c>
      <c r="AT223" s="193" t="s">
        <v>144</v>
      </c>
      <c r="AU223" s="193" t="s">
        <v>81</v>
      </c>
      <c r="AY223" s="17" t="s">
        <v>143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7" t="s">
        <v>81</v>
      </c>
      <c r="BK223" s="194">
        <f>ROUND(I223*H223,2)</f>
        <v>0</v>
      </c>
      <c r="BL223" s="17" t="s">
        <v>148</v>
      </c>
      <c r="BM223" s="193" t="s">
        <v>285</v>
      </c>
    </row>
    <row r="224" spans="1:47" s="2" customFormat="1" ht="12">
      <c r="A224" s="36"/>
      <c r="B224" s="37"/>
      <c r="C224" s="36"/>
      <c r="D224" s="195" t="s">
        <v>149</v>
      </c>
      <c r="E224" s="36"/>
      <c r="F224" s="196" t="s">
        <v>419</v>
      </c>
      <c r="G224" s="36"/>
      <c r="H224" s="36"/>
      <c r="I224" s="122"/>
      <c r="J224" s="36"/>
      <c r="K224" s="36"/>
      <c r="L224" s="37"/>
      <c r="M224" s="197"/>
      <c r="N224" s="198"/>
      <c r="O224" s="75"/>
      <c r="P224" s="75"/>
      <c r="Q224" s="75"/>
      <c r="R224" s="75"/>
      <c r="S224" s="75"/>
      <c r="T224" s="7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7" t="s">
        <v>149</v>
      </c>
      <c r="AU224" s="17" t="s">
        <v>81</v>
      </c>
    </row>
    <row r="225" spans="1:51" s="12" customFormat="1" ht="12">
      <c r="A225" s="12"/>
      <c r="B225" s="199"/>
      <c r="C225" s="12"/>
      <c r="D225" s="195" t="s">
        <v>161</v>
      </c>
      <c r="E225" s="200" t="s">
        <v>1</v>
      </c>
      <c r="F225" s="201" t="s">
        <v>403</v>
      </c>
      <c r="G225" s="12"/>
      <c r="H225" s="202">
        <v>1117.63</v>
      </c>
      <c r="I225" s="203"/>
      <c r="J225" s="12"/>
      <c r="K225" s="12"/>
      <c r="L225" s="199"/>
      <c r="M225" s="204"/>
      <c r="N225" s="205"/>
      <c r="O225" s="205"/>
      <c r="P225" s="205"/>
      <c r="Q225" s="205"/>
      <c r="R225" s="205"/>
      <c r="S225" s="205"/>
      <c r="T225" s="206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T225" s="200" t="s">
        <v>161</v>
      </c>
      <c r="AU225" s="200" t="s">
        <v>81</v>
      </c>
      <c r="AV225" s="12" t="s">
        <v>83</v>
      </c>
      <c r="AW225" s="12" t="s">
        <v>30</v>
      </c>
      <c r="AX225" s="12" t="s">
        <v>73</v>
      </c>
      <c r="AY225" s="200" t="s">
        <v>143</v>
      </c>
    </row>
    <row r="226" spans="1:51" s="13" customFormat="1" ht="12">
      <c r="A226" s="13"/>
      <c r="B226" s="207"/>
      <c r="C226" s="13"/>
      <c r="D226" s="195" t="s">
        <v>161</v>
      </c>
      <c r="E226" s="208" t="s">
        <v>1</v>
      </c>
      <c r="F226" s="209" t="s">
        <v>163</v>
      </c>
      <c r="G226" s="13"/>
      <c r="H226" s="210">
        <v>1117.63</v>
      </c>
      <c r="I226" s="211"/>
      <c r="J226" s="13"/>
      <c r="K226" s="13"/>
      <c r="L226" s="207"/>
      <c r="M226" s="212"/>
      <c r="N226" s="213"/>
      <c r="O226" s="213"/>
      <c r="P226" s="213"/>
      <c r="Q226" s="213"/>
      <c r="R226" s="213"/>
      <c r="S226" s="213"/>
      <c r="T226" s="21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08" t="s">
        <v>161</v>
      </c>
      <c r="AU226" s="208" t="s">
        <v>81</v>
      </c>
      <c r="AV226" s="13" t="s">
        <v>148</v>
      </c>
      <c r="AW226" s="13" t="s">
        <v>30</v>
      </c>
      <c r="AX226" s="13" t="s">
        <v>81</v>
      </c>
      <c r="AY226" s="208" t="s">
        <v>143</v>
      </c>
    </row>
    <row r="227" spans="1:65" s="2" customFormat="1" ht="14.4" customHeight="1">
      <c r="A227" s="36"/>
      <c r="B227" s="180"/>
      <c r="C227" s="181" t="s">
        <v>420</v>
      </c>
      <c r="D227" s="181" t="s">
        <v>144</v>
      </c>
      <c r="E227" s="182" t="s">
        <v>421</v>
      </c>
      <c r="F227" s="183" t="s">
        <v>422</v>
      </c>
      <c r="G227" s="184" t="s">
        <v>147</v>
      </c>
      <c r="H227" s="185">
        <v>2043.411</v>
      </c>
      <c r="I227" s="186"/>
      <c r="J227" s="187">
        <f>ROUND(I227*H227,2)</f>
        <v>0</v>
      </c>
      <c r="K227" s="188"/>
      <c r="L227" s="37"/>
      <c r="M227" s="189" t="s">
        <v>1</v>
      </c>
      <c r="N227" s="190" t="s">
        <v>38</v>
      </c>
      <c r="O227" s="75"/>
      <c r="P227" s="191">
        <f>O227*H227</f>
        <v>0</v>
      </c>
      <c r="Q227" s="191">
        <v>0</v>
      </c>
      <c r="R227" s="191">
        <f>Q227*H227</f>
        <v>0</v>
      </c>
      <c r="S227" s="191">
        <v>0</v>
      </c>
      <c r="T227" s="19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3" t="s">
        <v>148</v>
      </c>
      <c r="AT227" s="193" t="s">
        <v>144</v>
      </c>
      <c r="AU227" s="193" t="s">
        <v>81</v>
      </c>
      <c r="AY227" s="17" t="s">
        <v>143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17" t="s">
        <v>81</v>
      </c>
      <c r="BK227" s="194">
        <f>ROUND(I227*H227,2)</f>
        <v>0</v>
      </c>
      <c r="BL227" s="17" t="s">
        <v>148</v>
      </c>
      <c r="BM227" s="193" t="s">
        <v>290</v>
      </c>
    </row>
    <row r="228" spans="1:47" s="2" customFormat="1" ht="12">
      <c r="A228" s="36"/>
      <c r="B228" s="37"/>
      <c r="C228" s="36"/>
      <c r="D228" s="195" t="s">
        <v>149</v>
      </c>
      <c r="E228" s="36"/>
      <c r="F228" s="196" t="s">
        <v>423</v>
      </c>
      <c r="G228" s="36"/>
      <c r="H228" s="36"/>
      <c r="I228" s="122"/>
      <c r="J228" s="36"/>
      <c r="K228" s="36"/>
      <c r="L228" s="37"/>
      <c r="M228" s="197"/>
      <c r="N228" s="198"/>
      <c r="O228" s="75"/>
      <c r="P228" s="75"/>
      <c r="Q228" s="75"/>
      <c r="R228" s="75"/>
      <c r="S228" s="75"/>
      <c r="T228" s="7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7" t="s">
        <v>149</v>
      </c>
      <c r="AU228" s="17" t="s">
        <v>81</v>
      </c>
    </row>
    <row r="229" spans="1:51" s="12" customFormat="1" ht="12">
      <c r="A229" s="12"/>
      <c r="B229" s="199"/>
      <c r="C229" s="12"/>
      <c r="D229" s="195" t="s">
        <v>161</v>
      </c>
      <c r="E229" s="200" t="s">
        <v>1</v>
      </c>
      <c r="F229" s="201" t="s">
        <v>424</v>
      </c>
      <c r="G229" s="12"/>
      <c r="H229" s="202">
        <v>2043.411</v>
      </c>
      <c r="I229" s="203"/>
      <c r="J229" s="12"/>
      <c r="K229" s="12"/>
      <c r="L229" s="199"/>
      <c r="M229" s="204"/>
      <c r="N229" s="205"/>
      <c r="O229" s="205"/>
      <c r="P229" s="205"/>
      <c r="Q229" s="205"/>
      <c r="R229" s="205"/>
      <c r="S229" s="205"/>
      <c r="T229" s="206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00" t="s">
        <v>161</v>
      </c>
      <c r="AU229" s="200" t="s">
        <v>81</v>
      </c>
      <c r="AV229" s="12" t="s">
        <v>83</v>
      </c>
      <c r="AW229" s="12" t="s">
        <v>30</v>
      </c>
      <c r="AX229" s="12" t="s">
        <v>73</v>
      </c>
      <c r="AY229" s="200" t="s">
        <v>143</v>
      </c>
    </row>
    <row r="230" spans="1:51" s="13" customFormat="1" ht="12">
      <c r="A230" s="13"/>
      <c r="B230" s="207"/>
      <c r="C230" s="13"/>
      <c r="D230" s="195" t="s">
        <v>161</v>
      </c>
      <c r="E230" s="208" t="s">
        <v>1</v>
      </c>
      <c r="F230" s="209" t="s">
        <v>163</v>
      </c>
      <c r="G230" s="13"/>
      <c r="H230" s="210">
        <v>2043.411</v>
      </c>
      <c r="I230" s="211"/>
      <c r="J230" s="13"/>
      <c r="K230" s="13"/>
      <c r="L230" s="207"/>
      <c r="M230" s="212"/>
      <c r="N230" s="213"/>
      <c r="O230" s="213"/>
      <c r="P230" s="213"/>
      <c r="Q230" s="213"/>
      <c r="R230" s="213"/>
      <c r="S230" s="213"/>
      <c r="T230" s="21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08" t="s">
        <v>161</v>
      </c>
      <c r="AU230" s="208" t="s">
        <v>81</v>
      </c>
      <c r="AV230" s="13" t="s">
        <v>148</v>
      </c>
      <c r="AW230" s="13" t="s">
        <v>30</v>
      </c>
      <c r="AX230" s="13" t="s">
        <v>81</v>
      </c>
      <c r="AY230" s="208" t="s">
        <v>143</v>
      </c>
    </row>
    <row r="231" spans="1:65" s="2" customFormat="1" ht="24.15" customHeight="1">
      <c r="A231" s="36"/>
      <c r="B231" s="180"/>
      <c r="C231" s="181" t="s">
        <v>226</v>
      </c>
      <c r="D231" s="181" t="s">
        <v>144</v>
      </c>
      <c r="E231" s="182" t="s">
        <v>425</v>
      </c>
      <c r="F231" s="183" t="s">
        <v>426</v>
      </c>
      <c r="G231" s="184" t="s">
        <v>147</v>
      </c>
      <c r="H231" s="185">
        <v>964.835</v>
      </c>
      <c r="I231" s="186"/>
      <c r="J231" s="187">
        <f>ROUND(I231*H231,2)</f>
        <v>0</v>
      </c>
      <c r="K231" s="188"/>
      <c r="L231" s="37"/>
      <c r="M231" s="189" t="s">
        <v>1</v>
      </c>
      <c r="N231" s="190" t="s">
        <v>38</v>
      </c>
      <c r="O231" s="75"/>
      <c r="P231" s="191">
        <f>O231*H231</f>
        <v>0</v>
      </c>
      <c r="Q231" s="191">
        <v>0</v>
      </c>
      <c r="R231" s="191">
        <f>Q231*H231</f>
        <v>0</v>
      </c>
      <c r="S231" s="191">
        <v>0</v>
      </c>
      <c r="T231" s="192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3" t="s">
        <v>148</v>
      </c>
      <c r="AT231" s="193" t="s">
        <v>144</v>
      </c>
      <c r="AU231" s="193" t="s">
        <v>81</v>
      </c>
      <c r="AY231" s="17" t="s">
        <v>143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7" t="s">
        <v>81</v>
      </c>
      <c r="BK231" s="194">
        <f>ROUND(I231*H231,2)</f>
        <v>0</v>
      </c>
      <c r="BL231" s="17" t="s">
        <v>148</v>
      </c>
      <c r="BM231" s="193" t="s">
        <v>293</v>
      </c>
    </row>
    <row r="232" spans="1:47" s="2" customFormat="1" ht="12">
      <c r="A232" s="36"/>
      <c r="B232" s="37"/>
      <c r="C232" s="36"/>
      <c r="D232" s="195" t="s">
        <v>149</v>
      </c>
      <c r="E232" s="36"/>
      <c r="F232" s="196" t="s">
        <v>427</v>
      </c>
      <c r="G232" s="36"/>
      <c r="H232" s="36"/>
      <c r="I232" s="122"/>
      <c r="J232" s="36"/>
      <c r="K232" s="36"/>
      <c r="L232" s="37"/>
      <c r="M232" s="197"/>
      <c r="N232" s="198"/>
      <c r="O232" s="75"/>
      <c r="P232" s="75"/>
      <c r="Q232" s="75"/>
      <c r="R232" s="75"/>
      <c r="S232" s="75"/>
      <c r="T232" s="7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7" t="s">
        <v>149</v>
      </c>
      <c r="AU232" s="17" t="s">
        <v>81</v>
      </c>
    </row>
    <row r="233" spans="1:51" s="12" customFormat="1" ht="12">
      <c r="A233" s="12"/>
      <c r="B233" s="199"/>
      <c r="C233" s="12"/>
      <c r="D233" s="195" t="s">
        <v>161</v>
      </c>
      <c r="E233" s="200" t="s">
        <v>1</v>
      </c>
      <c r="F233" s="201" t="s">
        <v>428</v>
      </c>
      <c r="G233" s="12"/>
      <c r="H233" s="202">
        <v>964.835</v>
      </c>
      <c r="I233" s="203"/>
      <c r="J233" s="12"/>
      <c r="K233" s="12"/>
      <c r="L233" s="199"/>
      <c r="M233" s="204"/>
      <c r="N233" s="205"/>
      <c r="O233" s="205"/>
      <c r="P233" s="205"/>
      <c r="Q233" s="205"/>
      <c r="R233" s="205"/>
      <c r="S233" s="205"/>
      <c r="T233" s="206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T233" s="200" t="s">
        <v>161</v>
      </c>
      <c r="AU233" s="200" t="s">
        <v>81</v>
      </c>
      <c r="AV233" s="12" t="s">
        <v>83</v>
      </c>
      <c r="AW233" s="12" t="s">
        <v>30</v>
      </c>
      <c r="AX233" s="12" t="s">
        <v>73</v>
      </c>
      <c r="AY233" s="200" t="s">
        <v>143</v>
      </c>
    </row>
    <row r="234" spans="1:51" s="13" customFormat="1" ht="12">
      <c r="A234" s="13"/>
      <c r="B234" s="207"/>
      <c r="C234" s="13"/>
      <c r="D234" s="195" t="s">
        <v>161</v>
      </c>
      <c r="E234" s="208" t="s">
        <v>1</v>
      </c>
      <c r="F234" s="209" t="s">
        <v>163</v>
      </c>
      <c r="G234" s="13"/>
      <c r="H234" s="210">
        <v>964.835</v>
      </c>
      <c r="I234" s="211"/>
      <c r="J234" s="13"/>
      <c r="K234" s="13"/>
      <c r="L234" s="207"/>
      <c r="M234" s="212"/>
      <c r="N234" s="213"/>
      <c r="O234" s="213"/>
      <c r="P234" s="213"/>
      <c r="Q234" s="213"/>
      <c r="R234" s="213"/>
      <c r="S234" s="213"/>
      <c r="T234" s="21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08" t="s">
        <v>161</v>
      </c>
      <c r="AU234" s="208" t="s">
        <v>81</v>
      </c>
      <c r="AV234" s="13" t="s">
        <v>148</v>
      </c>
      <c r="AW234" s="13" t="s">
        <v>30</v>
      </c>
      <c r="AX234" s="13" t="s">
        <v>81</v>
      </c>
      <c r="AY234" s="208" t="s">
        <v>143</v>
      </c>
    </row>
    <row r="235" spans="1:65" s="2" customFormat="1" ht="24.15" customHeight="1">
      <c r="A235" s="36"/>
      <c r="B235" s="180"/>
      <c r="C235" s="181" t="s">
        <v>292</v>
      </c>
      <c r="D235" s="181" t="s">
        <v>144</v>
      </c>
      <c r="E235" s="182" t="s">
        <v>429</v>
      </c>
      <c r="F235" s="183" t="s">
        <v>430</v>
      </c>
      <c r="G235" s="184" t="s">
        <v>147</v>
      </c>
      <c r="H235" s="185">
        <v>999.94</v>
      </c>
      <c r="I235" s="186"/>
      <c r="J235" s="187">
        <f>ROUND(I235*H235,2)</f>
        <v>0</v>
      </c>
      <c r="K235" s="188"/>
      <c r="L235" s="37"/>
      <c r="M235" s="189" t="s">
        <v>1</v>
      </c>
      <c r="N235" s="190" t="s">
        <v>38</v>
      </c>
      <c r="O235" s="75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3" t="s">
        <v>148</v>
      </c>
      <c r="AT235" s="193" t="s">
        <v>144</v>
      </c>
      <c r="AU235" s="193" t="s">
        <v>81</v>
      </c>
      <c r="AY235" s="17" t="s">
        <v>143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17" t="s">
        <v>81</v>
      </c>
      <c r="BK235" s="194">
        <f>ROUND(I235*H235,2)</f>
        <v>0</v>
      </c>
      <c r="BL235" s="17" t="s">
        <v>148</v>
      </c>
      <c r="BM235" s="193" t="s">
        <v>297</v>
      </c>
    </row>
    <row r="236" spans="1:47" s="2" customFormat="1" ht="12">
      <c r="A236" s="36"/>
      <c r="B236" s="37"/>
      <c r="C236" s="36"/>
      <c r="D236" s="195" t="s">
        <v>149</v>
      </c>
      <c r="E236" s="36"/>
      <c r="F236" s="196" t="s">
        <v>431</v>
      </c>
      <c r="G236" s="36"/>
      <c r="H236" s="36"/>
      <c r="I236" s="122"/>
      <c r="J236" s="36"/>
      <c r="K236" s="36"/>
      <c r="L236" s="37"/>
      <c r="M236" s="197"/>
      <c r="N236" s="198"/>
      <c r="O236" s="75"/>
      <c r="P236" s="75"/>
      <c r="Q236" s="75"/>
      <c r="R236" s="75"/>
      <c r="S236" s="75"/>
      <c r="T236" s="7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7" t="s">
        <v>149</v>
      </c>
      <c r="AU236" s="17" t="s">
        <v>81</v>
      </c>
    </row>
    <row r="237" spans="1:51" s="12" customFormat="1" ht="12">
      <c r="A237" s="12"/>
      <c r="B237" s="199"/>
      <c r="C237" s="12"/>
      <c r="D237" s="195" t="s">
        <v>161</v>
      </c>
      <c r="E237" s="200" t="s">
        <v>1</v>
      </c>
      <c r="F237" s="201" t="s">
        <v>432</v>
      </c>
      <c r="G237" s="12"/>
      <c r="H237" s="202">
        <v>999.94</v>
      </c>
      <c r="I237" s="203"/>
      <c r="J237" s="12"/>
      <c r="K237" s="12"/>
      <c r="L237" s="199"/>
      <c r="M237" s="204"/>
      <c r="N237" s="205"/>
      <c r="O237" s="205"/>
      <c r="P237" s="205"/>
      <c r="Q237" s="205"/>
      <c r="R237" s="205"/>
      <c r="S237" s="205"/>
      <c r="T237" s="206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T237" s="200" t="s">
        <v>161</v>
      </c>
      <c r="AU237" s="200" t="s">
        <v>81</v>
      </c>
      <c r="AV237" s="12" t="s">
        <v>83</v>
      </c>
      <c r="AW237" s="12" t="s">
        <v>30</v>
      </c>
      <c r="AX237" s="12" t="s">
        <v>73</v>
      </c>
      <c r="AY237" s="200" t="s">
        <v>143</v>
      </c>
    </row>
    <row r="238" spans="1:51" s="13" customFormat="1" ht="12">
      <c r="A238" s="13"/>
      <c r="B238" s="207"/>
      <c r="C238" s="13"/>
      <c r="D238" s="195" t="s">
        <v>161</v>
      </c>
      <c r="E238" s="208" t="s">
        <v>1</v>
      </c>
      <c r="F238" s="209" t="s">
        <v>163</v>
      </c>
      <c r="G238" s="13"/>
      <c r="H238" s="210">
        <v>999.94</v>
      </c>
      <c r="I238" s="211"/>
      <c r="J238" s="13"/>
      <c r="K238" s="13"/>
      <c r="L238" s="207"/>
      <c r="M238" s="212"/>
      <c r="N238" s="213"/>
      <c r="O238" s="213"/>
      <c r="P238" s="213"/>
      <c r="Q238" s="213"/>
      <c r="R238" s="213"/>
      <c r="S238" s="213"/>
      <c r="T238" s="21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8" t="s">
        <v>161</v>
      </c>
      <c r="AU238" s="208" t="s">
        <v>81</v>
      </c>
      <c r="AV238" s="13" t="s">
        <v>148</v>
      </c>
      <c r="AW238" s="13" t="s">
        <v>30</v>
      </c>
      <c r="AX238" s="13" t="s">
        <v>81</v>
      </c>
      <c r="AY238" s="208" t="s">
        <v>143</v>
      </c>
    </row>
    <row r="239" spans="1:65" s="2" customFormat="1" ht="24.15" customHeight="1">
      <c r="A239" s="36"/>
      <c r="B239" s="180"/>
      <c r="C239" s="181" t="s">
        <v>230</v>
      </c>
      <c r="D239" s="181" t="s">
        <v>144</v>
      </c>
      <c r="E239" s="182" t="s">
        <v>433</v>
      </c>
      <c r="F239" s="183" t="s">
        <v>434</v>
      </c>
      <c r="G239" s="184" t="s">
        <v>147</v>
      </c>
      <c r="H239" s="185">
        <v>1.747</v>
      </c>
      <c r="I239" s="186"/>
      <c r="J239" s="187">
        <f>ROUND(I239*H239,2)</f>
        <v>0</v>
      </c>
      <c r="K239" s="188"/>
      <c r="L239" s="37"/>
      <c r="M239" s="189" t="s">
        <v>1</v>
      </c>
      <c r="N239" s="190" t="s">
        <v>38</v>
      </c>
      <c r="O239" s="75"/>
      <c r="P239" s="191">
        <f>O239*H239</f>
        <v>0</v>
      </c>
      <c r="Q239" s="191">
        <v>0</v>
      </c>
      <c r="R239" s="191">
        <f>Q239*H239</f>
        <v>0</v>
      </c>
      <c r="S239" s="191">
        <v>0</v>
      </c>
      <c r="T239" s="192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3" t="s">
        <v>148</v>
      </c>
      <c r="AT239" s="193" t="s">
        <v>144</v>
      </c>
      <c r="AU239" s="193" t="s">
        <v>81</v>
      </c>
      <c r="AY239" s="17" t="s">
        <v>143</v>
      </c>
      <c r="BE239" s="194">
        <f>IF(N239="základní",J239,0)</f>
        <v>0</v>
      </c>
      <c r="BF239" s="194">
        <f>IF(N239="snížená",J239,0)</f>
        <v>0</v>
      </c>
      <c r="BG239" s="194">
        <f>IF(N239="zákl. přenesená",J239,0)</f>
        <v>0</v>
      </c>
      <c r="BH239" s="194">
        <f>IF(N239="sníž. přenesená",J239,0)</f>
        <v>0</v>
      </c>
      <c r="BI239" s="194">
        <f>IF(N239="nulová",J239,0)</f>
        <v>0</v>
      </c>
      <c r="BJ239" s="17" t="s">
        <v>81</v>
      </c>
      <c r="BK239" s="194">
        <f>ROUND(I239*H239,2)</f>
        <v>0</v>
      </c>
      <c r="BL239" s="17" t="s">
        <v>148</v>
      </c>
      <c r="BM239" s="193" t="s">
        <v>303</v>
      </c>
    </row>
    <row r="240" spans="1:47" s="2" customFormat="1" ht="12">
      <c r="A240" s="36"/>
      <c r="B240" s="37"/>
      <c r="C240" s="36"/>
      <c r="D240" s="195" t="s">
        <v>149</v>
      </c>
      <c r="E240" s="36"/>
      <c r="F240" s="196" t="s">
        <v>435</v>
      </c>
      <c r="G240" s="36"/>
      <c r="H240" s="36"/>
      <c r="I240" s="122"/>
      <c r="J240" s="36"/>
      <c r="K240" s="36"/>
      <c r="L240" s="37"/>
      <c r="M240" s="197"/>
      <c r="N240" s="198"/>
      <c r="O240" s="75"/>
      <c r="P240" s="75"/>
      <c r="Q240" s="75"/>
      <c r="R240" s="75"/>
      <c r="S240" s="75"/>
      <c r="T240" s="7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7" t="s">
        <v>149</v>
      </c>
      <c r="AU240" s="17" t="s">
        <v>81</v>
      </c>
    </row>
    <row r="241" spans="1:51" s="12" customFormat="1" ht="12">
      <c r="A241" s="12"/>
      <c r="B241" s="199"/>
      <c r="C241" s="12"/>
      <c r="D241" s="195" t="s">
        <v>161</v>
      </c>
      <c r="E241" s="200" t="s">
        <v>1</v>
      </c>
      <c r="F241" s="201" t="s">
        <v>436</v>
      </c>
      <c r="G241" s="12"/>
      <c r="H241" s="202">
        <v>1.747</v>
      </c>
      <c r="I241" s="203"/>
      <c r="J241" s="12"/>
      <c r="K241" s="12"/>
      <c r="L241" s="199"/>
      <c r="M241" s="204"/>
      <c r="N241" s="205"/>
      <c r="O241" s="205"/>
      <c r="P241" s="205"/>
      <c r="Q241" s="205"/>
      <c r="R241" s="205"/>
      <c r="S241" s="205"/>
      <c r="T241" s="206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T241" s="200" t="s">
        <v>161</v>
      </c>
      <c r="AU241" s="200" t="s">
        <v>81</v>
      </c>
      <c r="AV241" s="12" t="s">
        <v>83</v>
      </c>
      <c r="AW241" s="12" t="s">
        <v>30</v>
      </c>
      <c r="AX241" s="12" t="s">
        <v>73</v>
      </c>
      <c r="AY241" s="200" t="s">
        <v>143</v>
      </c>
    </row>
    <row r="242" spans="1:51" s="13" customFormat="1" ht="12">
      <c r="A242" s="13"/>
      <c r="B242" s="207"/>
      <c r="C242" s="13"/>
      <c r="D242" s="195" t="s">
        <v>161</v>
      </c>
      <c r="E242" s="208" t="s">
        <v>1</v>
      </c>
      <c r="F242" s="209" t="s">
        <v>163</v>
      </c>
      <c r="G242" s="13"/>
      <c r="H242" s="210">
        <v>1.747</v>
      </c>
      <c r="I242" s="211"/>
      <c r="J242" s="13"/>
      <c r="K242" s="13"/>
      <c r="L242" s="207"/>
      <c r="M242" s="212"/>
      <c r="N242" s="213"/>
      <c r="O242" s="213"/>
      <c r="P242" s="213"/>
      <c r="Q242" s="213"/>
      <c r="R242" s="213"/>
      <c r="S242" s="213"/>
      <c r="T242" s="21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08" t="s">
        <v>161</v>
      </c>
      <c r="AU242" s="208" t="s">
        <v>81</v>
      </c>
      <c r="AV242" s="13" t="s">
        <v>148</v>
      </c>
      <c r="AW242" s="13" t="s">
        <v>30</v>
      </c>
      <c r="AX242" s="13" t="s">
        <v>81</v>
      </c>
      <c r="AY242" s="208" t="s">
        <v>143</v>
      </c>
    </row>
    <row r="243" spans="1:65" s="2" customFormat="1" ht="14.4" customHeight="1">
      <c r="A243" s="36"/>
      <c r="B243" s="180"/>
      <c r="C243" s="218" t="s">
        <v>300</v>
      </c>
      <c r="D243" s="218" t="s">
        <v>351</v>
      </c>
      <c r="E243" s="219" t="s">
        <v>437</v>
      </c>
      <c r="F243" s="220" t="s">
        <v>438</v>
      </c>
      <c r="G243" s="221" t="s">
        <v>225</v>
      </c>
      <c r="H243" s="222">
        <v>0.874</v>
      </c>
      <c r="I243" s="223"/>
      <c r="J243" s="224">
        <f>ROUND(I243*H243,2)</f>
        <v>0</v>
      </c>
      <c r="K243" s="225"/>
      <c r="L243" s="226"/>
      <c r="M243" s="227" t="s">
        <v>1</v>
      </c>
      <c r="N243" s="228" t="s">
        <v>38</v>
      </c>
      <c r="O243" s="75"/>
      <c r="P243" s="191">
        <f>O243*H243</f>
        <v>0</v>
      </c>
      <c r="Q243" s="191">
        <v>0</v>
      </c>
      <c r="R243" s="191">
        <f>Q243*H243</f>
        <v>0</v>
      </c>
      <c r="S243" s="191">
        <v>0</v>
      </c>
      <c r="T243" s="192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3" t="s">
        <v>160</v>
      </c>
      <c r="AT243" s="193" t="s">
        <v>351</v>
      </c>
      <c r="AU243" s="193" t="s">
        <v>81</v>
      </c>
      <c r="AY243" s="17" t="s">
        <v>143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17" t="s">
        <v>81</v>
      </c>
      <c r="BK243" s="194">
        <f>ROUND(I243*H243,2)</f>
        <v>0</v>
      </c>
      <c r="BL243" s="17" t="s">
        <v>148</v>
      </c>
      <c r="BM243" s="193" t="s">
        <v>439</v>
      </c>
    </row>
    <row r="244" spans="1:51" s="12" customFormat="1" ht="12">
      <c r="A244" s="12"/>
      <c r="B244" s="199"/>
      <c r="C244" s="12"/>
      <c r="D244" s="195" t="s">
        <v>161</v>
      </c>
      <c r="E244" s="200" t="s">
        <v>1</v>
      </c>
      <c r="F244" s="201" t="s">
        <v>440</v>
      </c>
      <c r="G244" s="12"/>
      <c r="H244" s="202">
        <v>0.874</v>
      </c>
      <c r="I244" s="203"/>
      <c r="J244" s="12"/>
      <c r="K244" s="12"/>
      <c r="L244" s="199"/>
      <c r="M244" s="204"/>
      <c r="N244" s="205"/>
      <c r="O244" s="205"/>
      <c r="P244" s="205"/>
      <c r="Q244" s="205"/>
      <c r="R244" s="205"/>
      <c r="S244" s="205"/>
      <c r="T244" s="206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T244" s="200" t="s">
        <v>161</v>
      </c>
      <c r="AU244" s="200" t="s">
        <v>81</v>
      </c>
      <c r="AV244" s="12" t="s">
        <v>83</v>
      </c>
      <c r="AW244" s="12" t="s">
        <v>30</v>
      </c>
      <c r="AX244" s="12" t="s">
        <v>73</v>
      </c>
      <c r="AY244" s="200" t="s">
        <v>143</v>
      </c>
    </row>
    <row r="245" spans="1:51" s="13" customFormat="1" ht="12">
      <c r="A245" s="13"/>
      <c r="B245" s="207"/>
      <c r="C245" s="13"/>
      <c r="D245" s="195" t="s">
        <v>161</v>
      </c>
      <c r="E245" s="208" t="s">
        <v>1</v>
      </c>
      <c r="F245" s="209" t="s">
        <v>163</v>
      </c>
      <c r="G245" s="13"/>
      <c r="H245" s="210">
        <v>0.874</v>
      </c>
      <c r="I245" s="211"/>
      <c r="J245" s="13"/>
      <c r="K245" s="13"/>
      <c r="L245" s="207"/>
      <c r="M245" s="212"/>
      <c r="N245" s="213"/>
      <c r="O245" s="213"/>
      <c r="P245" s="213"/>
      <c r="Q245" s="213"/>
      <c r="R245" s="213"/>
      <c r="S245" s="213"/>
      <c r="T245" s="21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08" t="s">
        <v>161</v>
      </c>
      <c r="AU245" s="208" t="s">
        <v>81</v>
      </c>
      <c r="AV245" s="13" t="s">
        <v>148</v>
      </c>
      <c r="AW245" s="13" t="s">
        <v>30</v>
      </c>
      <c r="AX245" s="13" t="s">
        <v>81</v>
      </c>
      <c r="AY245" s="208" t="s">
        <v>143</v>
      </c>
    </row>
    <row r="246" spans="1:63" s="11" customFormat="1" ht="25.9" customHeight="1">
      <c r="A246" s="11"/>
      <c r="B246" s="169"/>
      <c r="C246" s="11"/>
      <c r="D246" s="170" t="s">
        <v>72</v>
      </c>
      <c r="E246" s="171" t="s">
        <v>160</v>
      </c>
      <c r="F246" s="171" t="s">
        <v>441</v>
      </c>
      <c r="G246" s="11"/>
      <c r="H246" s="11"/>
      <c r="I246" s="172"/>
      <c r="J246" s="173">
        <f>BK246</f>
        <v>0</v>
      </c>
      <c r="K246" s="11"/>
      <c r="L246" s="169"/>
      <c r="M246" s="174"/>
      <c r="N246" s="175"/>
      <c r="O246" s="175"/>
      <c r="P246" s="176">
        <f>SUM(P247:P256)</f>
        <v>0</v>
      </c>
      <c r="Q246" s="175"/>
      <c r="R246" s="176">
        <f>SUM(R247:R256)</f>
        <v>0</v>
      </c>
      <c r="S246" s="175"/>
      <c r="T246" s="177">
        <f>SUM(T247:T256)</f>
        <v>0</v>
      </c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R246" s="170" t="s">
        <v>81</v>
      </c>
      <c r="AT246" s="178" t="s">
        <v>72</v>
      </c>
      <c r="AU246" s="178" t="s">
        <v>73</v>
      </c>
      <c r="AY246" s="170" t="s">
        <v>143</v>
      </c>
      <c r="BK246" s="179">
        <f>SUM(BK247:BK256)</f>
        <v>0</v>
      </c>
    </row>
    <row r="247" spans="1:65" s="2" customFormat="1" ht="24.15" customHeight="1">
      <c r="A247" s="36"/>
      <c r="B247" s="180"/>
      <c r="C247" s="181" t="s">
        <v>235</v>
      </c>
      <c r="D247" s="181" t="s">
        <v>144</v>
      </c>
      <c r="E247" s="182" t="s">
        <v>442</v>
      </c>
      <c r="F247" s="183" t="s">
        <v>443</v>
      </c>
      <c r="G247" s="184" t="s">
        <v>159</v>
      </c>
      <c r="H247" s="185">
        <v>10.01</v>
      </c>
      <c r="I247" s="186"/>
      <c r="J247" s="187">
        <f>ROUND(I247*H247,2)</f>
        <v>0</v>
      </c>
      <c r="K247" s="188"/>
      <c r="L247" s="37"/>
      <c r="M247" s="189" t="s">
        <v>1</v>
      </c>
      <c r="N247" s="190" t="s">
        <v>38</v>
      </c>
      <c r="O247" s="75"/>
      <c r="P247" s="191">
        <f>O247*H247</f>
        <v>0</v>
      </c>
      <c r="Q247" s="191">
        <v>0</v>
      </c>
      <c r="R247" s="191">
        <f>Q247*H247</f>
        <v>0</v>
      </c>
      <c r="S247" s="191">
        <v>0</v>
      </c>
      <c r="T247" s="192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3" t="s">
        <v>148</v>
      </c>
      <c r="AT247" s="193" t="s">
        <v>144</v>
      </c>
      <c r="AU247" s="193" t="s">
        <v>81</v>
      </c>
      <c r="AY247" s="17" t="s">
        <v>143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7" t="s">
        <v>81</v>
      </c>
      <c r="BK247" s="194">
        <f>ROUND(I247*H247,2)</f>
        <v>0</v>
      </c>
      <c r="BL247" s="17" t="s">
        <v>148</v>
      </c>
      <c r="BM247" s="193" t="s">
        <v>444</v>
      </c>
    </row>
    <row r="248" spans="1:47" s="2" customFormat="1" ht="12">
      <c r="A248" s="36"/>
      <c r="B248" s="37"/>
      <c r="C248" s="36"/>
      <c r="D248" s="195" t="s">
        <v>149</v>
      </c>
      <c r="E248" s="36"/>
      <c r="F248" s="196" t="s">
        <v>445</v>
      </c>
      <c r="G248" s="36"/>
      <c r="H248" s="36"/>
      <c r="I248" s="122"/>
      <c r="J248" s="36"/>
      <c r="K248" s="36"/>
      <c r="L248" s="37"/>
      <c r="M248" s="197"/>
      <c r="N248" s="198"/>
      <c r="O248" s="75"/>
      <c r="P248" s="75"/>
      <c r="Q248" s="75"/>
      <c r="R248" s="75"/>
      <c r="S248" s="75"/>
      <c r="T248" s="7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7" t="s">
        <v>149</v>
      </c>
      <c r="AU248" s="17" t="s">
        <v>81</v>
      </c>
    </row>
    <row r="249" spans="1:65" s="2" customFormat="1" ht="14.4" customHeight="1">
      <c r="A249" s="36"/>
      <c r="B249" s="180"/>
      <c r="C249" s="218" t="s">
        <v>446</v>
      </c>
      <c r="D249" s="218" t="s">
        <v>351</v>
      </c>
      <c r="E249" s="219" t="s">
        <v>447</v>
      </c>
      <c r="F249" s="220" t="s">
        <v>448</v>
      </c>
      <c r="G249" s="221" t="s">
        <v>159</v>
      </c>
      <c r="H249" s="222">
        <v>10.01</v>
      </c>
      <c r="I249" s="223"/>
      <c r="J249" s="224">
        <f>ROUND(I249*H249,2)</f>
        <v>0</v>
      </c>
      <c r="K249" s="225"/>
      <c r="L249" s="226"/>
      <c r="M249" s="227" t="s">
        <v>1</v>
      </c>
      <c r="N249" s="228" t="s">
        <v>38</v>
      </c>
      <c r="O249" s="75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3" t="s">
        <v>160</v>
      </c>
      <c r="AT249" s="193" t="s">
        <v>351</v>
      </c>
      <c r="AU249" s="193" t="s">
        <v>81</v>
      </c>
      <c r="AY249" s="17" t="s">
        <v>143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17" t="s">
        <v>81</v>
      </c>
      <c r="BK249" s="194">
        <f>ROUND(I249*H249,2)</f>
        <v>0</v>
      </c>
      <c r="BL249" s="17" t="s">
        <v>148</v>
      </c>
      <c r="BM249" s="193" t="s">
        <v>449</v>
      </c>
    </row>
    <row r="250" spans="1:65" s="2" customFormat="1" ht="14.4" customHeight="1">
      <c r="A250" s="36"/>
      <c r="B250" s="180"/>
      <c r="C250" s="181" t="s">
        <v>239</v>
      </c>
      <c r="D250" s="181" t="s">
        <v>144</v>
      </c>
      <c r="E250" s="182" t="s">
        <v>450</v>
      </c>
      <c r="F250" s="183" t="s">
        <v>451</v>
      </c>
      <c r="G250" s="184" t="s">
        <v>383</v>
      </c>
      <c r="H250" s="185">
        <v>0.91</v>
      </c>
      <c r="I250" s="186"/>
      <c r="J250" s="187">
        <f>ROUND(I250*H250,2)</f>
        <v>0</v>
      </c>
      <c r="K250" s="188"/>
      <c r="L250" s="37"/>
      <c r="M250" s="189" t="s">
        <v>1</v>
      </c>
      <c r="N250" s="190" t="s">
        <v>38</v>
      </c>
      <c r="O250" s="75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3" t="s">
        <v>148</v>
      </c>
      <c r="AT250" s="193" t="s">
        <v>144</v>
      </c>
      <c r="AU250" s="193" t="s">
        <v>81</v>
      </c>
      <c r="AY250" s="17" t="s">
        <v>143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7" t="s">
        <v>81</v>
      </c>
      <c r="BK250" s="194">
        <f>ROUND(I250*H250,2)</f>
        <v>0</v>
      </c>
      <c r="BL250" s="17" t="s">
        <v>148</v>
      </c>
      <c r="BM250" s="193" t="s">
        <v>452</v>
      </c>
    </row>
    <row r="251" spans="1:47" s="2" customFormat="1" ht="12">
      <c r="A251" s="36"/>
      <c r="B251" s="37"/>
      <c r="C251" s="36"/>
      <c r="D251" s="195" t="s">
        <v>149</v>
      </c>
      <c r="E251" s="36"/>
      <c r="F251" s="196" t="s">
        <v>453</v>
      </c>
      <c r="G251" s="36"/>
      <c r="H251" s="36"/>
      <c r="I251" s="122"/>
      <c r="J251" s="36"/>
      <c r="K251" s="36"/>
      <c r="L251" s="37"/>
      <c r="M251" s="197"/>
      <c r="N251" s="198"/>
      <c r="O251" s="75"/>
      <c r="P251" s="75"/>
      <c r="Q251" s="75"/>
      <c r="R251" s="75"/>
      <c r="S251" s="75"/>
      <c r="T251" s="7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7" t="s">
        <v>149</v>
      </c>
      <c r="AU251" s="17" t="s">
        <v>81</v>
      </c>
    </row>
    <row r="252" spans="1:65" s="2" customFormat="1" ht="14.4" customHeight="1">
      <c r="A252" s="36"/>
      <c r="B252" s="180"/>
      <c r="C252" s="218" t="s">
        <v>454</v>
      </c>
      <c r="D252" s="218" t="s">
        <v>351</v>
      </c>
      <c r="E252" s="219" t="s">
        <v>455</v>
      </c>
      <c r="F252" s="220" t="s">
        <v>456</v>
      </c>
      <c r="G252" s="221" t="s">
        <v>383</v>
      </c>
      <c r="H252" s="222">
        <v>0.91</v>
      </c>
      <c r="I252" s="223"/>
      <c r="J252" s="224">
        <f>ROUND(I252*H252,2)</f>
        <v>0</v>
      </c>
      <c r="K252" s="225"/>
      <c r="L252" s="226"/>
      <c r="M252" s="227" t="s">
        <v>1</v>
      </c>
      <c r="N252" s="228" t="s">
        <v>38</v>
      </c>
      <c r="O252" s="75"/>
      <c r="P252" s="191">
        <f>O252*H252</f>
        <v>0</v>
      </c>
      <c r="Q252" s="191">
        <v>0</v>
      </c>
      <c r="R252" s="191">
        <f>Q252*H252</f>
        <v>0</v>
      </c>
      <c r="S252" s="191">
        <v>0</v>
      </c>
      <c r="T252" s="192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3" t="s">
        <v>160</v>
      </c>
      <c r="AT252" s="193" t="s">
        <v>351</v>
      </c>
      <c r="AU252" s="193" t="s">
        <v>81</v>
      </c>
      <c r="AY252" s="17" t="s">
        <v>143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17" t="s">
        <v>81</v>
      </c>
      <c r="BK252" s="194">
        <f>ROUND(I252*H252,2)</f>
        <v>0</v>
      </c>
      <c r="BL252" s="17" t="s">
        <v>148</v>
      </c>
      <c r="BM252" s="193" t="s">
        <v>457</v>
      </c>
    </row>
    <row r="253" spans="1:65" s="2" customFormat="1" ht="14.4" customHeight="1">
      <c r="A253" s="36"/>
      <c r="B253" s="180"/>
      <c r="C253" s="218" t="s">
        <v>244</v>
      </c>
      <c r="D253" s="218" t="s">
        <v>351</v>
      </c>
      <c r="E253" s="219" t="s">
        <v>458</v>
      </c>
      <c r="F253" s="220" t="s">
        <v>459</v>
      </c>
      <c r="G253" s="221" t="s">
        <v>207</v>
      </c>
      <c r="H253" s="222">
        <v>0.91</v>
      </c>
      <c r="I253" s="223"/>
      <c r="J253" s="224">
        <f>ROUND(I253*H253,2)</f>
        <v>0</v>
      </c>
      <c r="K253" s="225"/>
      <c r="L253" s="226"/>
      <c r="M253" s="227" t="s">
        <v>1</v>
      </c>
      <c r="N253" s="228" t="s">
        <v>38</v>
      </c>
      <c r="O253" s="75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3" t="s">
        <v>160</v>
      </c>
      <c r="AT253" s="193" t="s">
        <v>351</v>
      </c>
      <c r="AU253" s="193" t="s">
        <v>81</v>
      </c>
      <c r="AY253" s="17" t="s">
        <v>143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7" t="s">
        <v>81</v>
      </c>
      <c r="BK253" s="194">
        <f>ROUND(I253*H253,2)</f>
        <v>0</v>
      </c>
      <c r="BL253" s="17" t="s">
        <v>148</v>
      </c>
      <c r="BM253" s="193" t="s">
        <v>460</v>
      </c>
    </row>
    <row r="254" spans="1:65" s="2" customFormat="1" ht="14.4" customHeight="1">
      <c r="A254" s="36"/>
      <c r="B254" s="180"/>
      <c r="C254" s="218" t="s">
        <v>461</v>
      </c>
      <c r="D254" s="218" t="s">
        <v>351</v>
      </c>
      <c r="E254" s="219" t="s">
        <v>462</v>
      </c>
      <c r="F254" s="220" t="s">
        <v>463</v>
      </c>
      <c r="G254" s="221" t="s">
        <v>207</v>
      </c>
      <c r="H254" s="222">
        <v>0.91</v>
      </c>
      <c r="I254" s="223"/>
      <c r="J254" s="224">
        <f>ROUND(I254*H254,2)</f>
        <v>0</v>
      </c>
      <c r="K254" s="225"/>
      <c r="L254" s="226"/>
      <c r="M254" s="227" t="s">
        <v>1</v>
      </c>
      <c r="N254" s="228" t="s">
        <v>38</v>
      </c>
      <c r="O254" s="75"/>
      <c r="P254" s="191">
        <f>O254*H254</f>
        <v>0</v>
      </c>
      <c r="Q254" s="191">
        <v>0</v>
      </c>
      <c r="R254" s="191">
        <f>Q254*H254</f>
        <v>0</v>
      </c>
      <c r="S254" s="191">
        <v>0</v>
      </c>
      <c r="T254" s="192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3" t="s">
        <v>160</v>
      </c>
      <c r="AT254" s="193" t="s">
        <v>351</v>
      </c>
      <c r="AU254" s="193" t="s">
        <v>81</v>
      </c>
      <c r="AY254" s="17" t="s">
        <v>143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17" t="s">
        <v>81</v>
      </c>
      <c r="BK254" s="194">
        <f>ROUND(I254*H254,2)</f>
        <v>0</v>
      </c>
      <c r="BL254" s="17" t="s">
        <v>148</v>
      </c>
      <c r="BM254" s="193" t="s">
        <v>464</v>
      </c>
    </row>
    <row r="255" spans="1:65" s="2" customFormat="1" ht="24.15" customHeight="1">
      <c r="A255" s="36"/>
      <c r="B255" s="180"/>
      <c r="C255" s="181" t="s">
        <v>248</v>
      </c>
      <c r="D255" s="181" t="s">
        <v>144</v>
      </c>
      <c r="E255" s="182" t="s">
        <v>465</v>
      </c>
      <c r="F255" s="183" t="s">
        <v>466</v>
      </c>
      <c r="G255" s="184" t="s">
        <v>207</v>
      </c>
      <c r="H255" s="185">
        <v>0.91</v>
      </c>
      <c r="I255" s="186"/>
      <c r="J255" s="187">
        <f>ROUND(I255*H255,2)</f>
        <v>0</v>
      </c>
      <c r="K255" s="188"/>
      <c r="L255" s="37"/>
      <c r="M255" s="189" t="s">
        <v>1</v>
      </c>
      <c r="N255" s="190" t="s">
        <v>38</v>
      </c>
      <c r="O255" s="75"/>
      <c r="P255" s="191">
        <f>O255*H255</f>
        <v>0</v>
      </c>
      <c r="Q255" s="191">
        <v>0</v>
      </c>
      <c r="R255" s="191">
        <f>Q255*H255</f>
        <v>0</v>
      </c>
      <c r="S255" s="191">
        <v>0</v>
      </c>
      <c r="T255" s="192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3" t="s">
        <v>148</v>
      </c>
      <c r="AT255" s="193" t="s">
        <v>144</v>
      </c>
      <c r="AU255" s="193" t="s">
        <v>81</v>
      </c>
      <c r="AY255" s="17" t="s">
        <v>143</v>
      </c>
      <c r="BE255" s="194">
        <f>IF(N255="základní",J255,0)</f>
        <v>0</v>
      </c>
      <c r="BF255" s="194">
        <f>IF(N255="snížená",J255,0)</f>
        <v>0</v>
      </c>
      <c r="BG255" s="194">
        <f>IF(N255="zákl. přenesená",J255,0)</f>
        <v>0</v>
      </c>
      <c r="BH255" s="194">
        <f>IF(N255="sníž. přenesená",J255,0)</f>
        <v>0</v>
      </c>
      <c r="BI255" s="194">
        <f>IF(N255="nulová",J255,0)</f>
        <v>0</v>
      </c>
      <c r="BJ255" s="17" t="s">
        <v>81</v>
      </c>
      <c r="BK255" s="194">
        <f>ROUND(I255*H255,2)</f>
        <v>0</v>
      </c>
      <c r="BL255" s="17" t="s">
        <v>148</v>
      </c>
      <c r="BM255" s="193" t="s">
        <v>467</v>
      </c>
    </row>
    <row r="256" spans="1:65" s="2" customFormat="1" ht="14.4" customHeight="1">
      <c r="A256" s="36"/>
      <c r="B256" s="180"/>
      <c r="C256" s="218" t="s">
        <v>468</v>
      </c>
      <c r="D256" s="218" t="s">
        <v>351</v>
      </c>
      <c r="E256" s="219" t="s">
        <v>469</v>
      </c>
      <c r="F256" s="220" t="s">
        <v>470</v>
      </c>
      <c r="G256" s="221" t="s">
        <v>207</v>
      </c>
      <c r="H256" s="222">
        <v>0.91</v>
      </c>
      <c r="I256" s="223"/>
      <c r="J256" s="224">
        <f>ROUND(I256*H256,2)</f>
        <v>0</v>
      </c>
      <c r="K256" s="225"/>
      <c r="L256" s="226"/>
      <c r="M256" s="227" t="s">
        <v>1</v>
      </c>
      <c r="N256" s="228" t="s">
        <v>38</v>
      </c>
      <c r="O256" s="75"/>
      <c r="P256" s="191">
        <f>O256*H256</f>
        <v>0</v>
      </c>
      <c r="Q256" s="191">
        <v>0</v>
      </c>
      <c r="R256" s="191">
        <f>Q256*H256</f>
        <v>0</v>
      </c>
      <c r="S256" s="191">
        <v>0</v>
      </c>
      <c r="T256" s="192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3" t="s">
        <v>160</v>
      </c>
      <c r="AT256" s="193" t="s">
        <v>351</v>
      </c>
      <c r="AU256" s="193" t="s">
        <v>81</v>
      </c>
      <c r="AY256" s="17" t="s">
        <v>143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7" t="s">
        <v>81</v>
      </c>
      <c r="BK256" s="194">
        <f>ROUND(I256*H256,2)</f>
        <v>0</v>
      </c>
      <c r="BL256" s="17" t="s">
        <v>148</v>
      </c>
      <c r="BM256" s="193" t="s">
        <v>471</v>
      </c>
    </row>
    <row r="257" spans="1:63" s="11" customFormat="1" ht="25.9" customHeight="1">
      <c r="A257" s="11"/>
      <c r="B257" s="169"/>
      <c r="C257" s="11"/>
      <c r="D257" s="170" t="s">
        <v>72</v>
      </c>
      <c r="E257" s="171" t="s">
        <v>176</v>
      </c>
      <c r="F257" s="171" t="s">
        <v>177</v>
      </c>
      <c r="G257" s="11"/>
      <c r="H257" s="11"/>
      <c r="I257" s="172"/>
      <c r="J257" s="173">
        <f>BK257</f>
        <v>0</v>
      </c>
      <c r="K257" s="11"/>
      <c r="L257" s="169"/>
      <c r="M257" s="174"/>
      <c r="N257" s="175"/>
      <c r="O257" s="175"/>
      <c r="P257" s="176">
        <f>SUM(P258:P295)</f>
        <v>0</v>
      </c>
      <c r="Q257" s="175"/>
      <c r="R257" s="176">
        <f>SUM(R258:R295)</f>
        <v>0</v>
      </c>
      <c r="S257" s="175"/>
      <c r="T257" s="177">
        <f>SUM(T258:T295)</f>
        <v>0</v>
      </c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R257" s="170" t="s">
        <v>81</v>
      </c>
      <c r="AT257" s="178" t="s">
        <v>72</v>
      </c>
      <c r="AU257" s="178" t="s">
        <v>73</v>
      </c>
      <c r="AY257" s="170" t="s">
        <v>143</v>
      </c>
      <c r="BK257" s="179">
        <f>SUM(BK258:BK295)</f>
        <v>0</v>
      </c>
    </row>
    <row r="258" spans="1:65" s="2" customFormat="1" ht="24.15" customHeight="1">
      <c r="A258" s="36"/>
      <c r="B258" s="180"/>
      <c r="C258" s="181" t="s">
        <v>253</v>
      </c>
      <c r="D258" s="181" t="s">
        <v>144</v>
      </c>
      <c r="E258" s="182" t="s">
        <v>472</v>
      </c>
      <c r="F258" s="183" t="s">
        <v>473</v>
      </c>
      <c r="G258" s="184" t="s">
        <v>159</v>
      </c>
      <c r="H258" s="185">
        <v>48.22</v>
      </c>
      <c r="I258" s="186"/>
      <c r="J258" s="187">
        <f>ROUND(I258*H258,2)</f>
        <v>0</v>
      </c>
      <c r="K258" s="188"/>
      <c r="L258" s="37"/>
      <c r="M258" s="189" t="s">
        <v>1</v>
      </c>
      <c r="N258" s="190" t="s">
        <v>38</v>
      </c>
      <c r="O258" s="75"/>
      <c r="P258" s="191">
        <f>O258*H258</f>
        <v>0</v>
      </c>
      <c r="Q258" s="191">
        <v>0</v>
      </c>
      <c r="R258" s="191">
        <f>Q258*H258</f>
        <v>0</v>
      </c>
      <c r="S258" s="191">
        <v>0</v>
      </c>
      <c r="T258" s="192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3" t="s">
        <v>148</v>
      </c>
      <c r="AT258" s="193" t="s">
        <v>144</v>
      </c>
      <c r="AU258" s="193" t="s">
        <v>81</v>
      </c>
      <c r="AY258" s="17" t="s">
        <v>143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17" t="s">
        <v>81</v>
      </c>
      <c r="BK258" s="194">
        <f>ROUND(I258*H258,2)</f>
        <v>0</v>
      </c>
      <c r="BL258" s="17" t="s">
        <v>148</v>
      </c>
      <c r="BM258" s="193" t="s">
        <v>474</v>
      </c>
    </row>
    <row r="259" spans="1:47" s="2" customFormat="1" ht="12">
      <c r="A259" s="36"/>
      <c r="B259" s="37"/>
      <c r="C259" s="36"/>
      <c r="D259" s="195" t="s">
        <v>149</v>
      </c>
      <c r="E259" s="36"/>
      <c r="F259" s="196" t="s">
        <v>475</v>
      </c>
      <c r="G259" s="36"/>
      <c r="H259" s="36"/>
      <c r="I259" s="122"/>
      <c r="J259" s="36"/>
      <c r="K259" s="36"/>
      <c r="L259" s="37"/>
      <c r="M259" s="197"/>
      <c r="N259" s="198"/>
      <c r="O259" s="75"/>
      <c r="P259" s="75"/>
      <c r="Q259" s="75"/>
      <c r="R259" s="75"/>
      <c r="S259" s="75"/>
      <c r="T259" s="7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7" t="s">
        <v>149</v>
      </c>
      <c r="AU259" s="17" t="s">
        <v>81</v>
      </c>
    </row>
    <row r="260" spans="1:51" s="12" customFormat="1" ht="12">
      <c r="A260" s="12"/>
      <c r="B260" s="199"/>
      <c r="C260" s="12"/>
      <c r="D260" s="195" t="s">
        <v>161</v>
      </c>
      <c r="E260" s="200" t="s">
        <v>1</v>
      </c>
      <c r="F260" s="201" t="s">
        <v>476</v>
      </c>
      <c r="G260" s="12"/>
      <c r="H260" s="202">
        <v>48.22</v>
      </c>
      <c r="I260" s="203"/>
      <c r="J260" s="12"/>
      <c r="K260" s="12"/>
      <c r="L260" s="199"/>
      <c r="M260" s="204"/>
      <c r="N260" s="205"/>
      <c r="O260" s="205"/>
      <c r="P260" s="205"/>
      <c r="Q260" s="205"/>
      <c r="R260" s="205"/>
      <c r="S260" s="205"/>
      <c r="T260" s="206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T260" s="200" t="s">
        <v>161</v>
      </c>
      <c r="AU260" s="200" t="s">
        <v>81</v>
      </c>
      <c r="AV260" s="12" t="s">
        <v>83</v>
      </c>
      <c r="AW260" s="12" t="s">
        <v>30</v>
      </c>
      <c r="AX260" s="12" t="s">
        <v>73</v>
      </c>
      <c r="AY260" s="200" t="s">
        <v>143</v>
      </c>
    </row>
    <row r="261" spans="1:51" s="13" customFormat="1" ht="12">
      <c r="A261" s="13"/>
      <c r="B261" s="207"/>
      <c r="C261" s="13"/>
      <c r="D261" s="195" t="s">
        <v>161</v>
      </c>
      <c r="E261" s="208" t="s">
        <v>1</v>
      </c>
      <c r="F261" s="209" t="s">
        <v>163</v>
      </c>
      <c r="G261" s="13"/>
      <c r="H261" s="210">
        <v>48.22</v>
      </c>
      <c r="I261" s="211"/>
      <c r="J261" s="13"/>
      <c r="K261" s="13"/>
      <c r="L261" s="207"/>
      <c r="M261" s="212"/>
      <c r="N261" s="213"/>
      <c r="O261" s="213"/>
      <c r="P261" s="213"/>
      <c r="Q261" s="213"/>
      <c r="R261" s="213"/>
      <c r="S261" s="213"/>
      <c r="T261" s="21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08" t="s">
        <v>161</v>
      </c>
      <c r="AU261" s="208" t="s">
        <v>81</v>
      </c>
      <c r="AV261" s="13" t="s">
        <v>148</v>
      </c>
      <c r="AW261" s="13" t="s">
        <v>30</v>
      </c>
      <c r="AX261" s="13" t="s">
        <v>81</v>
      </c>
      <c r="AY261" s="208" t="s">
        <v>143</v>
      </c>
    </row>
    <row r="262" spans="1:65" s="2" customFormat="1" ht="24.15" customHeight="1">
      <c r="A262" s="36"/>
      <c r="B262" s="180"/>
      <c r="C262" s="181" t="s">
        <v>477</v>
      </c>
      <c r="D262" s="181" t="s">
        <v>144</v>
      </c>
      <c r="E262" s="182" t="s">
        <v>478</v>
      </c>
      <c r="F262" s="183" t="s">
        <v>479</v>
      </c>
      <c r="G262" s="184" t="s">
        <v>159</v>
      </c>
      <c r="H262" s="185">
        <v>31.28</v>
      </c>
      <c r="I262" s="186"/>
      <c r="J262" s="187">
        <f>ROUND(I262*H262,2)</f>
        <v>0</v>
      </c>
      <c r="K262" s="188"/>
      <c r="L262" s="37"/>
      <c r="M262" s="189" t="s">
        <v>1</v>
      </c>
      <c r="N262" s="190" t="s">
        <v>38</v>
      </c>
      <c r="O262" s="75"/>
      <c r="P262" s="191">
        <f>O262*H262</f>
        <v>0</v>
      </c>
      <c r="Q262" s="191">
        <v>0</v>
      </c>
      <c r="R262" s="191">
        <f>Q262*H262</f>
        <v>0</v>
      </c>
      <c r="S262" s="191">
        <v>0</v>
      </c>
      <c r="T262" s="192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3" t="s">
        <v>148</v>
      </c>
      <c r="AT262" s="193" t="s">
        <v>144</v>
      </c>
      <c r="AU262" s="193" t="s">
        <v>81</v>
      </c>
      <c r="AY262" s="17" t="s">
        <v>143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17" t="s">
        <v>81</v>
      </c>
      <c r="BK262" s="194">
        <f>ROUND(I262*H262,2)</f>
        <v>0</v>
      </c>
      <c r="BL262" s="17" t="s">
        <v>148</v>
      </c>
      <c r="BM262" s="193" t="s">
        <v>480</v>
      </c>
    </row>
    <row r="263" spans="1:47" s="2" customFormat="1" ht="12">
      <c r="A263" s="36"/>
      <c r="B263" s="37"/>
      <c r="C263" s="36"/>
      <c r="D263" s="195" t="s">
        <v>149</v>
      </c>
      <c r="E263" s="36"/>
      <c r="F263" s="196" t="s">
        <v>481</v>
      </c>
      <c r="G263" s="36"/>
      <c r="H263" s="36"/>
      <c r="I263" s="122"/>
      <c r="J263" s="36"/>
      <c r="K263" s="36"/>
      <c r="L263" s="37"/>
      <c r="M263" s="197"/>
      <c r="N263" s="198"/>
      <c r="O263" s="75"/>
      <c r="P263" s="75"/>
      <c r="Q263" s="75"/>
      <c r="R263" s="75"/>
      <c r="S263" s="75"/>
      <c r="T263" s="7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7" t="s">
        <v>149</v>
      </c>
      <c r="AU263" s="17" t="s">
        <v>81</v>
      </c>
    </row>
    <row r="264" spans="1:51" s="12" customFormat="1" ht="12">
      <c r="A264" s="12"/>
      <c r="B264" s="199"/>
      <c r="C264" s="12"/>
      <c r="D264" s="195" t="s">
        <v>161</v>
      </c>
      <c r="E264" s="200" t="s">
        <v>1</v>
      </c>
      <c r="F264" s="201" t="s">
        <v>482</v>
      </c>
      <c r="G264" s="12"/>
      <c r="H264" s="202">
        <v>31.28</v>
      </c>
      <c r="I264" s="203"/>
      <c r="J264" s="12"/>
      <c r="K264" s="12"/>
      <c r="L264" s="199"/>
      <c r="M264" s="204"/>
      <c r="N264" s="205"/>
      <c r="O264" s="205"/>
      <c r="P264" s="205"/>
      <c r="Q264" s="205"/>
      <c r="R264" s="205"/>
      <c r="S264" s="205"/>
      <c r="T264" s="206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T264" s="200" t="s">
        <v>161</v>
      </c>
      <c r="AU264" s="200" t="s">
        <v>81</v>
      </c>
      <c r="AV264" s="12" t="s">
        <v>83</v>
      </c>
      <c r="AW264" s="12" t="s">
        <v>30</v>
      </c>
      <c r="AX264" s="12" t="s">
        <v>73</v>
      </c>
      <c r="AY264" s="200" t="s">
        <v>143</v>
      </c>
    </row>
    <row r="265" spans="1:51" s="13" customFormat="1" ht="12">
      <c r="A265" s="13"/>
      <c r="B265" s="207"/>
      <c r="C265" s="13"/>
      <c r="D265" s="195" t="s">
        <v>161</v>
      </c>
      <c r="E265" s="208" t="s">
        <v>1</v>
      </c>
      <c r="F265" s="209" t="s">
        <v>163</v>
      </c>
      <c r="G265" s="13"/>
      <c r="H265" s="210">
        <v>31.28</v>
      </c>
      <c r="I265" s="211"/>
      <c r="J265" s="13"/>
      <c r="K265" s="13"/>
      <c r="L265" s="207"/>
      <c r="M265" s="212"/>
      <c r="N265" s="213"/>
      <c r="O265" s="213"/>
      <c r="P265" s="213"/>
      <c r="Q265" s="213"/>
      <c r="R265" s="213"/>
      <c r="S265" s="213"/>
      <c r="T265" s="21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08" t="s">
        <v>161</v>
      </c>
      <c r="AU265" s="208" t="s">
        <v>81</v>
      </c>
      <c r="AV265" s="13" t="s">
        <v>148</v>
      </c>
      <c r="AW265" s="13" t="s">
        <v>30</v>
      </c>
      <c r="AX265" s="13" t="s">
        <v>81</v>
      </c>
      <c r="AY265" s="208" t="s">
        <v>143</v>
      </c>
    </row>
    <row r="266" spans="1:65" s="2" customFormat="1" ht="24.15" customHeight="1">
      <c r="A266" s="36"/>
      <c r="B266" s="180"/>
      <c r="C266" s="181" t="s">
        <v>257</v>
      </c>
      <c r="D266" s="181" t="s">
        <v>144</v>
      </c>
      <c r="E266" s="182" t="s">
        <v>483</v>
      </c>
      <c r="F266" s="183" t="s">
        <v>484</v>
      </c>
      <c r="G266" s="184" t="s">
        <v>207</v>
      </c>
      <c r="H266" s="185">
        <v>10</v>
      </c>
      <c r="I266" s="186"/>
      <c r="J266" s="187">
        <f>ROUND(I266*H266,2)</f>
        <v>0</v>
      </c>
      <c r="K266" s="188"/>
      <c r="L266" s="37"/>
      <c r="M266" s="189" t="s">
        <v>1</v>
      </c>
      <c r="N266" s="190" t="s">
        <v>38</v>
      </c>
      <c r="O266" s="75"/>
      <c r="P266" s="191">
        <f>O266*H266</f>
        <v>0</v>
      </c>
      <c r="Q266" s="191">
        <v>0</v>
      </c>
      <c r="R266" s="191">
        <f>Q266*H266</f>
        <v>0</v>
      </c>
      <c r="S266" s="191">
        <v>0</v>
      </c>
      <c r="T266" s="192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3" t="s">
        <v>148</v>
      </c>
      <c r="AT266" s="193" t="s">
        <v>144</v>
      </c>
      <c r="AU266" s="193" t="s">
        <v>81</v>
      </c>
      <c r="AY266" s="17" t="s">
        <v>143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7" t="s">
        <v>81</v>
      </c>
      <c r="BK266" s="194">
        <f>ROUND(I266*H266,2)</f>
        <v>0</v>
      </c>
      <c r="BL266" s="17" t="s">
        <v>148</v>
      </c>
      <c r="BM266" s="193" t="s">
        <v>485</v>
      </c>
    </row>
    <row r="267" spans="1:47" s="2" customFormat="1" ht="12">
      <c r="A267" s="36"/>
      <c r="B267" s="37"/>
      <c r="C267" s="36"/>
      <c r="D267" s="195" t="s">
        <v>149</v>
      </c>
      <c r="E267" s="36"/>
      <c r="F267" s="196" t="s">
        <v>486</v>
      </c>
      <c r="G267" s="36"/>
      <c r="H267" s="36"/>
      <c r="I267" s="122"/>
      <c r="J267" s="36"/>
      <c r="K267" s="36"/>
      <c r="L267" s="37"/>
      <c r="M267" s="197"/>
      <c r="N267" s="198"/>
      <c r="O267" s="75"/>
      <c r="P267" s="75"/>
      <c r="Q267" s="75"/>
      <c r="R267" s="75"/>
      <c r="S267" s="75"/>
      <c r="T267" s="7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7" t="s">
        <v>149</v>
      </c>
      <c r="AU267" s="17" t="s">
        <v>81</v>
      </c>
    </row>
    <row r="268" spans="1:51" s="12" customFormat="1" ht="12">
      <c r="A268" s="12"/>
      <c r="B268" s="199"/>
      <c r="C268" s="12"/>
      <c r="D268" s="195" t="s">
        <v>161</v>
      </c>
      <c r="E268" s="200" t="s">
        <v>1</v>
      </c>
      <c r="F268" s="201" t="s">
        <v>487</v>
      </c>
      <c r="G268" s="12"/>
      <c r="H268" s="202">
        <v>10</v>
      </c>
      <c r="I268" s="203"/>
      <c r="J268" s="12"/>
      <c r="K268" s="12"/>
      <c r="L268" s="199"/>
      <c r="M268" s="204"/>
      <c r="N268" s="205"/>
      <c r="O268" s="205"/>
      <c r="P268" s="205"/>
      <c r="Q268" s="205"/>
      <c r="R268" s="205"/>
      <c r="S268" s="205"/>
      <c r="T268" s="206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T268" s="200" t="s">
        <v>161</v>
      </c>
      <c r="AU268" s="200" t="s">
        <v>81</v>
      </c>
      <c r="AV268" s="12" t="s">
        <v>83</v>
      </c>
      <c r="AW268" s="12" t="s">
        <v>30</v>
      </c>
      <c r="AX268" s="12" t="s">
        <v>73</v>
      </c>
      <c r="AY268" s="200" t="s">
        <v>143</v>
      </c>
    </row>
    <row r="269" spans="1:51" s="13" customFormat="1" ht="12">
      <c r="A269" s="13"/>
      <c r="B269" s="207"/>
      <c r="C269" s="13"/>
      <c r="D269" s="195" t="s">
        <v>161</v>
      </c>
      <c r="E269" s="208" t="s">
        <v>1</v>
      </c>
      <c r="F269" s="209" t="s">
        <v>163</v>
      </c>
      <c r="G269" s="13"/>
      <c r="H269" s="210">
        <v>10</v>
      </c>
      <c r="I269" s="211"/>
      <c r="J269" s="13"/>
      <c r="K269" s="13"/>
      <c r="L269" s="207"/>
      <c r="M269" s="212"/>
      <c r="N269" s="213"/>
      <c r="O269" s="213"/>
      <c r="P269" s="213"/>
      <c r="Q269" s="213"/>
      <c r="R269" s="213"/>
      <c r="S269" s="213"/>
      <c r="T269" s="21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08" t="s">
        <v>161</v>
      </c>
      <c r="AU269" s="208" t="s">
        <v>81</v>
      </c>
      <c r="AV269" s="13" t="s">
        <v>148</v>
      </c>
      <c r="AW269" s="13" t="s">
        <v>30</v>
      </c>
      <c r="AX269" s="13" t="s">
        <v>81</v>
      </c>
      <c r="AY269" s="208" t="s">
        <v>143</v>
      </c>
    </row>
    <row r="270" spans="1:65" s="2" customFormat="1" ht="14.4" customHeight="1">
      <c r="A270" s="36"/>
      <c r="B270" s="180"/>
      <c r="C270" s="218" t="s">
        <v>488</v>
      </c>
      <c r="D270" s="218" t="s">
        <v>351</v>
      </c>
      <c r="E270" s="219" t="s">
        <v>489</v>
      </c>
      <c r="F270" s="220" t="s">
        <v>490</v>
      </c>
      <c r="G270" s="221" t="s">
        <v>207</v>
      </c>
      <c r="H270" s="222">
        <v>10</v>
      </c>
      <c r="I270" s="223"/>
      <c r="J270" s="224">
        <f>ROUND(I270*H270,2)</f>
        <v>0</v>
      </c>
      <c r="K270" s="225"/>
      <c r="L270" s="226"/>
      <c r="M270" s="227" t="s">
        <v>1</v>
      </c>
      <c r="N270" s="228" t="s">
        <v>38</v>
      </c>
      <c r="O270" s="75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3" t="s">
        <v>160</v>
      </c>
      <c r="AT270" s="193" t="s">
        <v>351</v>
      </c>
      <c r="AU270" s="193" t="s">
        <v>81</v>
      </c>
      <c r="AY270" s="17" t="s">
        <v>143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7" t="s">
        <v>81</v>
      </c>
      <c r="BK270" s="194">
        <f>ROUND(I270*H270,2)</f>
        <v>0</v>
      </c>
      <c r="BL270" s="17" t="s">
        <v>148</v>
      </c>
      <c r="BM270" s="193" t="s">
        <v>491</v>
      </c>
    </row>
    <row r="271" spans="1:65" s="2" customFormat="1" ht="24.15" customHeight="1">
      <c r="A271" s="36"/>
      <c r="B271" s="180"/>
      <c r="C271" s="181" t="s">
        <v>262</v>
      </c>
      <c r="D271" s="181" t="s">
        <v>144</v>
      </c>
      <c r="E271" s="182" t="s">
        <v>492</v>
      </c>
      <c r="F271" s="183" t="s">
        <v>493</v>
      </c>
      <c r="G271" s="184" t="s">
        <v>159</v>
      </c>
      <c r="H271" s="185">
        <v>554</v>
      </c>
      <c r="I271" s="186"/>
      <c r="J271" s="187">
        <f>ROUND(I271*H271,2)</f>
        <v>0</v>
      </c>
      <c r="K271" s="188"/>
      <c r="L271" s="37"/>
      <c r="M271" s="189" t="s">
        <v>1</v>
      </c>
      <c r="N271" s="190" t="s">
        <v>38</v>
      </c>
      <c r="O271" s="75"/>
      <c r="P271" s="191">
        <f>O271*H271</f>
        <v>0</v>
      </c>
      <c r="Q271" s="191">
        <v>0</v>
      </c>
      <c r="R271" s="191">
        <f>Q271*H271</f>
        <v>0</v>
      </c>
      <c r="S271" s="191">
        <v>0</v>
      </c>
      <c r="T271" s="192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3" t="s">
        <v>148</v>
      </c>
      <c r="AT271" s="193" t="s">
        <v>144</v>
      </c>
      <c r="AU271" s="193" t="s">
        <v>81</v>
      </c>
      <c r="AY271" s="17" t="s">
        <v>143</v>
      </c>
      <c r="BE271" s="194">
        <f>IF(N271="základní",J271,0)</f>
        <v>0</v>
      </c>
      <c r="BF271" s="194">
        <f>IF(N271="snížená",J271,0)</f>
        <v>0</v>
      </c>
      <c r="BG271" s="194">
        <f>IF(N271="zákl. přenesená",J271,0)</f>
        <v>0</v>
      </c>
      <c r="BH271" s="194">
        <f>IF(N271="sníž. přenesená",J271,0)</f>
        <v>0</v>
      </c>
      <c r="BI271" s="194">
        <f>IF(N271="nulová",J271,0)</f>
        <v>0</v>
      </c>
      <c r="BJ271" s="17" t="s">
        <v>81</v>
      </c>
      <c r="BK271" s="194">
        <f>ROUND(I271*H271,2)</f>
        <v>0</v>
      </c>
      <c r="BL271" s="17" t="s">
        <v>148</v>
      </c>
      <c r="BM271" s="193" t="s">
        <v>494</v>
      </c>
    </row>
    <row r="272" spans="1:47" s="2" customFormat="1" ht="12">
      <c r="A272" s="36"/>
      <c r="B272" s="37"/>
      <c r="C272" s="36"/>
      <c r="D272" s="195" t="s">
        <v>149</v>
      </c>
      <c r="E272" s="36"/>
      <c r="F272" s="196" t="s">
        <v>495</v>
      </c>
      <c r="G272" s="36"/>
      <c r="H272" s="36"/>
      <c r="I272" s="122"/>
      <c r="J272" s="36"/>
      <c r="K272" s="36"/>
      <c r="L272" s="37"/>
      <c r="M272" s="197"/>
      <c r="N272" s="198"/>
      <c r="O272" s="75"/>
      <c r="P272" s="75"/>
      <c r="Q272" s="75"/>
      <c r="R272" s="75"/>
      <c r="S272" s="75"/>
      <c r="T272" s="7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7" t="s">
        <v>149</v>
      </c>
      <c r="AU272" s="17" t="s">
        <v>81</v>
      </c>
    </row>
    <row r="273" spans="1:51" s="12" customFormat="1" ht="12">
      <c r="A273" s="12"/>
      <c r="B273" s="199"/>
      <c r="C273" s="12"/>
      <c r="D273" s="195" t="s">
        <v>161</v>
      </c>
      <c r="E273" s="200" t="s">
        <v>1</v>
      </c>
      <c r="F273" s="201" t="s">
        <v>496</v>
      </c>
      <c r="G273" s="12"/>
      <c r="H273" s="202">
        <v>554</v>
      </c>
      <c r="I273" s="203"/>
      <c r="J273" s="12"/>
      <c r="K273" s="12"/>
      <c r="L273" s="199"/>
      <c r="M273" s="204"/>
      <c r="N273" s="205"/>
      <c r="O273" s="205"/>
      <c r="P273" s="205"/>
      <c r="Q273" s="205"/>
      <c r="R273" s="205"/>
      <c r="S273" s="205"/>
      <c r="T273" s="206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T273" s="200" t="s">
        <v>161</v>
      </c>
      <c r="AU273" s="200" t="s">
        <v>81</v>
      </c>
      <c r="AV273" s="12" t="s">
        <v>83</v>
      </c>
      <c r="AW273" s="12" t="s">
        <v>30</v>
      </c>
      <c r="AX273" s="12" t="s">
        <v>73</v>
      </c>
      <c r="AY273" s="200" t="s">
        <v>143</v>
      </c>
    </row>
    <row r="274" spans="1:51" s="13" customFormat="1" ht="12">
      <c r="A274" s="13"/>
      <c r="B274" s="207"/>
      <c r="C274" s="13"/>
      <c r="D274" s="195" t="s">
        <v>161</v>
      </c>
      <c r="E274" s="208" t="s">
        <v>1</v>
      </c>
      <c r="F274" s="209" t="s">
        <v>163</v>
      </c>
      <c r="G274" s="13"/>
      <c r="H274" s="210">
        <v>554</v>
      </c>
      <c r="I274" s="211"/>
      <c r="J274" s="13"/>
      <c r="K274" s="13"/>
      <c r="L274" s="207"/>
      <c r="M274" s="212"/>
      <c r="N274" s="213"/>
      <c r="O274" s="213"/>
      <c r="P274" s="213"/>
      <c r="Q274" s="213"/>
      <c r="R274" s="213"/>
      <c r="S274" s="213"/>
      <c r="T274" s="21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08" t="s">
        <v>161</v>
      </c>
      <c r="AU274" s="208" t="s">
        <v>81</v>
      </c>
      <c r="AV274" s="13" t="s">
        <v>148</v>
      </c>
      <c r="AW274" s="13" t="s">
        <v>30</v>
      </c>
      <c r="AX274" s="13" t="s">
        <v>81</v>
      </c>
      <c r="AY274" s="208" t="s">
        <v>143</v>
      </c>
    </row>
    <row r="275" spans="1:65" s="2" customFormat="1" ht="24.15" customHeight="1">
      <c r="A275" s="36"/>
      <c r="B275" s="180"/>
      <c r="C275" s="181" t="s">
        <v>497</v>
      </c>
      <c r="D275" s="181" t="s">
        <v>144</v>
      </c>
      <c r="E275" s="182" t="s">
        <v>498</v>
      </c>
      <c r="F275" s="183" t="s">
        <v>499</v>
      </c>
      <c r="G275" s="184" t="s">
        <v>159</v>
      </c>
      <c r="H275" s="185">
        <v>106.7</v>
      </c>
      <c r="I275" s="186"/>
      <c r="J275" s="187">
        <f>ROUND(I275*H275,2)</f>
        <v>0</v>
      </c>
      <c r="K275" s="188"/>
      <c r="L275" s="37"/>
      <c r="M275" s="189" t="s">
        <v>1</v>
      </c>
      <c r="N275" s="190" t="s">
        <v>38</v>
      </c>
      <c r="O275" s="75"/>
      <c r="P275" s="191">
        <f>O275*H275</f>
        <v>0</v>
      </c>
      <c r="Q275" s="191">
        <v>0</v>
      </c>
      <c r="R275" s="191">
        <f>Q275*H275</f>
        <v>0</v>
      </c>
      <c r="S275" s="191">
        <v>0</v>
      </c>
      <c r="T275" s="192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3" t="s">
        <v>148</v>
      </c>
      <c r="AT275" s="193" t="s">
        <v>144</v>
      </c>
      <c r="AU275" s="193" t="s">
        <v>81</v>
      </c>
      <c r="AY275" s="17" t="s">
        <v>143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7" t="s">
        <v>81</v>
      </c>
      <c r="BK275" s="194">
        <f>ROUND(I275*H275,2)</f>
        <v>0</v>
      </c>
      <c r="BL275" s="17" t="s">
        <v>148</v>
      </c>
      <c r="BM275" s="193" t="s">
        <v>500</v>
      </c>
    </row>
    <row r="276" spans="1:47" s="2" customFormat="1" ht="12">
      <c r="A276" s="36"/>
      <c r="B276" s="37"/>
      <c r="C276" s="36"/>
      <c r="D276" s="195" t="s">
        <v>149</v>
      </c>
      <c r="E276" s="36"/>
      <c r="F276" s="196" t="s">
        <v>501</v>
      </c>
      <c r="G276" s="36"/>
      <c r="H276" s="36"/>
      <c r="I276" s="122"/>
      <c r="J276" s="36"/>
      <c r="K276" s="36"/>
      <c r="L276" s="37"/>
      <c r="M276" s="197"/>
      <c r="N276" s="198"/>
      <c r="O276" s="75"/>
      <c r="P276" s="75"/>
      <c r="Q276" s="75"/>
      <c r="R276" s="75"/>
      <c r="S276" s="75"/>
      <c r="T276" s="7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7" t="s">
        <v>149</v>
      </c>
      <c r="AU276" s="17" t="s">
        <v>81</v>
      </c>
    </row>
    <row r="277" spans="1:51" s="12" customFormat="1" ht="12">
      <c r="A277" s="12"/>
      <c r="B277" s="199"/>
      <c r="C277" s="12"/>
      <c r="D277" s="195" t="s">
        <v>161</v>
      </c>
      <c r="E277" s="200" t="s">
        <v>1</v>
      </c>
      <c r="F277" s="201" t="s">
        <v>502</v>
      </c>
      <c r="G277" s="12"/>
      <c r="H277" s="202">
        <v>106.7</v>
      </c>
      <c r="I277" s="203"/>
      <c r="J277" s="12"/>
      <c r="K277" s="12"/>
      <c r="L277" s="199"/>
      <c r="M277" s="204"/>
      <c r="N277" s="205"/>
      <c r="O277" s="205"/>
      <c r="P277" s="205"/>
      <c r="Q277" s="205"/>
      <c r="R277" s="205"/>
      <c r="S277" s="205"/>
      <c r="T277" s="206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T277" s="200" t="s">
        <v>161</v>
      </c>
      <c r="AU277" s="200" t="s">
        <v>81</v>
      </c>
      <c r="AV277" s="12" t="s">
        <v>83</v>
      </c>
      <c r="AW277" s="12" t="s">
        <v>30</v>
      </c>
      <c r="AX277" s="12" t="s">
        <v>73</v>
      </c>
      <c r="AY277" s="200" t="s">
        <v>143</v>
      </c>
    </row>
    <row r="278" spans="1:51" s="13" customFormat="1" ht="12">
      <c r="A278" s="13"/>
      <c r="B278" s="207"/>
      <c r="C278" s="13"/>
      <c r="D278" s="195" t="s">
        <v>161</v>
      </c>
      <c r="E278" s="208" t="s">
        <v>1</v>
      </c>
      <c r="F278" s="209" t="s">
        <v>163</v>
      </c>
      <c r="G278" s="13"/>
      <c r="H278" s="210">
        <v>106.7</v>
      </c>
      <c r="I278" s="211"/>
      <c r="J278" s="13"/>
      <c r="K278" s="13"/>
      <c r="L278" s="207"/>
      <c r="M278" s="212"/>
      <c r="N278" s="213"/>
      <c r="O278" s="213"/>
      <c r="P278" s="213"/>
      <c r="Q278" s="213"/>
      <c r="R278" s="213"/>
      <c r="S278" s="213"/>
      <c r="T278" s="21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08" t="s">
        <v>161</v>
      </c>
      <c r="AU278" s="208" t="s">
        <v>81</v>
      </c>
      <c r="AV278" s="13" t="s">
        <v>148</v>
      </c>
      <c r="AW278" s="13" t="s">
        <v>30</v>
      </c>
      <c r="AX278" s="13" t="s">
        <v>81</v>
      </c>
      <c r="AY278" s="208" t="s">
        <v>143</v>
      </c>
    </row>
    <row r="279" spans="1:65" s="2" customFormat="1" ht="14.4" customHeight="1">
      <c r="A279" s="36"/>
      <c r="B279" s="180"/>
      <c r="C279" s="218" t="s">
        <v>266</v>
      </c>
      <c r="D279" s="218" t="s">
        <v>351</v>
      </c>
      <c r="E279" s="219" t="s">
        <v>503</v>
      </c>
      <c r="F279" s="220" t="s">
        <v>504</v>
      </c>
      <c r="G279" s="221" t="s">
        <v>207</v>
      </c>
      <c r="H279" s="222">
        <v>106.7</v>
      </c>
      <c r="I279" s="223"/>
      <c r="J279" s="224">
        <f>ROUND(I279*H279,2)</f>
        <v>0</v>
      </c>
      <c r="K279" s="225"/>
      <c r="L279" s="226"/>
      <c r="M279" s="227" t="s">
        <v>1</v>
      </c>
      <c r="N279" s="228" t="s">
        <v>38</v>
      </c>
      <c r="O279" s="75"/>
      <c r="P279" s="191">
        <f>O279*H279</f>
        <v>0</v>
      </c>
      <c r="Q279" s="191">
        <v>0</v>
      </c>
      <c r="R279" s="191">
        <f>Q279*H279</f>
        <v>0</v>
      </c>
      <c r="S279" s="191">
        <v>0</v>
      </c>
      <c r="T279" s="192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3" t="s">
        <v>160</v>
      </c>
      <c r="AT279" s="193" t="s">
        <v>351</v>
      </c>
      <c r="AU279" s="193" t="s">
        <v>81</v>
      </c>
      <c r="AY279" s="17" t="s">
        <v>143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17" t="s">
        <v>81</v>
      </c>
      <c r="BK279" s="194">
        <f>ROUND(I279*H279,2)</f>
        <v>0</v>
      </c>
      <c r="BL279" s="17" t="s">
        <v>148</v>
      </c>
      <c r="BM279" s="193" t="s">
        <v>505</v>
      </c>
    </row>
    <row r="280" spans="1:65" s="2" customFormat="1" ht="24.15" customHeight="1">
      <c r="A280" s="36"/>
      <c r="B280" s="180"/>
      <c r="C280" s="181" t="s">
        <v>506</v>
      </c>
      <c r="D280" s="181" t="s">
        <v>144</v>
      </c>
      <c r="E280" s="182" t="s">
        <v>507</v>
      </c>
      <c r="F280" s="183" t="s">
        <v>508</v>
      </c>
      <c r="G280" s="184" t="s">
        <v>159</v>
      </c>
      <c r="H280" s="185">
        <v>20.98</v>
      </c>
      <c r="I280" s="186"/>
      <c r="J280" s="187">
        <f>ROUND(I280*H280,2)</f>
        <v>0</v>
      </c>
      <c r="K280" s="188"/>
      <c r="L280" s="37"/>
      <c r="M280" s="189" t="s">
        <v>1</v>
      </c>
      <c r="N280" s="190" t="s">
        <v>38</v>
      </c>
      <c r="O280" s="75"/>
      <c r="P280" s="191">
        <f>O280*H280</f>
        <v>0</v>
      </c>
      <c r="Q280" s="191">
        <v>0</v>
      </c>
      <c r="R280" s="191">
        <f>Q280*H280</f>
        <v>0</v>
      </c>
      <c r="S280" s="191">
        <v>0</v>
      </c>
      <c r="T280" s="192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3" t="s">
        <v>148</v>
      </c>
      <c r="AT280" s="193" t="s">
        <v>144</v>
      </c>
      <c r="AU280" s="193" t="s">
        <v>81</v>
      </c>
      <c r="AY280" s="17" t="s">
        <v>143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7" t="s">
        <v>81</v>
      </c>
      <c r="BK280" s="194">
        <f>ROUND(I280*H280,2)</f>
        <v>0</v>
      </c>
      <c r="BL280" s="17" t="s">
        <v>148</v>
      </c>
      <c r="BM280" s="193" t="s">
        <v>509</v>
      </c>
    </row>
    <row r="281" spans="1:47" s="2" customFormat="1" ht="12">
      <c r="A281" s="36"/>
      <c r="B281" s="37"/>
      <c r="C281" s="36"/>
      <c r="D281" s="195" t="s">
        <v>149</v>
      </c>
      <c r="E281" s="36"/>
      <c r="F281" s="196" t="s">
        <v>510</v>
      </c>
      <c r="G281" s="36"/>
      <c r="H281" s="36"/>
      <c r="I281" s="122"/>
      <c r="J281" s="36"/>
      <c r="K281" s="36"/>
      <c r="L281" s="37"/>
      <c r="M281" s="197"/>
      <c r="N281" s="198"/>
      <c r="O281" s="75"/>
      <c r="P281" s="75"/>
      <c r="Q281" s="75"/>
      <c r="R281" s="75"/>
      <c r="S281" s="75"/>
      <c r="T281" s="7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7" t="s">
        <v>149</v>
      </c>
      <c r="AU281" s="17" t="s">
        <v>81</v>
      </c>
    </row>
    <row r="282" spans="1:51" s="12" customFormat="1" ht="12">
      <c r="A282" s="12"/>
      <c r="B282" s="199"/>
      <c r="C282" s="12"/>
      <c r="D282" s="195" t="s">
        <v>161</v>
      </c>
      <c r="E282" s="200" t="s">
        <v>1</v>
      </c>
      <c r="F282" s="201" t="s">
        <v>511</v>
      </c>
      <c r="G282" s="12"/>
      <c r="H282" s="202">
        <v>20.98</v>
      </c>
      <c r="I282" s="203"/>
      <c r="J282" s="12"/>
      <c r="K282" s="12"/>
      <c r="L282" s="199"/>
      <c r="M282" s="204"/>
      <c r="N282" s="205"/>
      <c r="O282" s="205"/>
      <c r="P282" s="205"/>
      <c r="Q282" s="205"/>
      <c r="R282" s="205"/>
      <c r="S282" s="205"/>
      <c r="T282" s="206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T282" s="200" t="s">
        <v>161</v>
      </c>
      <c r="AU282" s="200" t="s">
        <v>81</v>
      </c>
      <c r="AV282" s="12" t="s">
        <v>83</v>
      </c>
      <c r="AW282" s="12" t="s">
        <v>30</v>
      </c>
      <c r="AX282" s="12" t="s">
        <v>73</v>
      </c>
      <c r="AY282" s="200" t="s">
        <v>143</v>
      </c>
    </row>
    <row r="283" spans="1:51" s="13" customFormat="1" ht="12">
      <c r="A283" s="13"/>
      <c r="B283" s="207"/>
      <c r="C283" s="13"/>
      <c r="D283" s="195" t="s">
        <v>161</v>
      </c>
      <c r="E283" s="208" t="s">
        <v>1</v>
      </c>
      <c r="F283" s="209" t="s">
        <v>163</v>
      </c>
      <c r="G283" s="13"/>
      <c r="H283" s="210">
        <v>20.98</v>
      </c>
      <c r="I283" s="211"/>
      <c r="J283" s="13"/>
      <c r="K283" s="13"/>
      <c r="L283" s="207"/>
      <c r="M283" s="212"/>
      <c r="N283" s="213"/>
      <c r="O283" s="213"/>
      <c r="P283" s="213"/>
      <c r="Q283" s="213"/>
      <c r="R283" s="213"/>
      <c r="S283" s="213"/>
      <c r="T283" s="21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08" t="s">
        <v>161</v>
      </c>
      <c r="AU283" s="208" t="s">
        <v>81</v>
      </c>
      <c r="AV283" s="13" t="s">
        <v>148</v>
      </c>
      <c r="AW283" s="13" t="s">
        <v>30</v>
      </c>
      <c r="AX283" s="13" t="s">
        <v>81</v>
      </c>
      <c r="AY283" s="208" t="s">
        <v>143</v>
      </c>
    </row>
    <row r="284" spans="1:65" s="2" customFormat="1" ht="24.15" customHeight="1">
      <c r="A284" s="36"/>
      <c r="B284" s="180"/>
      <c r="C284" s="181" t="s">
        <v>271</v>
      </c>
      <c r="D284" s="181" t="s">
        <v>144</v>
      </c>
      <c r="E284" s="182" t="s">
        <v>512</v>
      </c>
      <c r="F284" s="183" t="s">
        <v>513</v>
      </c>
      <c r="G284" s="184" t="s">
        <v>159</v>
      </c>
      <c r="H284" s="185">
        <v>20.98</v>
      </c>
      <c r="I284" s="186"/>
      <c r="J284" s="187">
        <f>ROUND(I284*H284,2)</f>
        <v>0</v>
      </c>
      <c r="K284" s="188"/>
      <c r="L284" s="37"/>
      <c r="M284" s="189" t="s">
        <v>1</v>
      </c>
      <c r="N284" s="190" t="s">
        <v>38</v>
      </c>
      <c r="O284" s="75"/>
      <c r="P284" s="191">
        <f>O284*H284</f>
        <v>0</v>
      </c>
      <c r="Q284" s="191">
        <v>0</v>
      </c>
      <c r="R284" s="191">
        <f>Q284*H284</f>
        <v>0</v>
      </c>
      <c r="S284" s="191">
        <v>0</v>
      </c>
      <c r="T284" s="192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3" t="s">
        <v>148</v>
      </c>
      <c r="AT284" s="193" t="s">
        <v>144</v>
      </c>
      <c r="AU284" s="193" t="s">
        <v>81</v>
      </c>
      <c r="AY284" s="17" t="s">
        <v>143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7" t="s">
        <v>81</v>
      </c>
      <c r="BK284" s="194">
        <f>ROUND(I284*H284,2)</f>
        <v>0</v>
      </c>
      <c r="BL284" s="17" t="s">
        <v>148</v>
      </c>
      <c r="BM284" s="193" t="s">
        <v>514</v>
      </c>
    </row>
    <row r="285" spans="1:47" s="2" customFormat="1" ht="12">
      <c r="A285" s="36"/>
      <c r="B285" s="37"/>
      <c r="C285" s="36"/>
      <c r="D285" s="195" t="s">
        <v>149</v>
      </c>
      <c r="E285" s="36"/>
      <c r="F285" s="196" t="s">
        <v>515</v>
      </c>
      <c r="G285" s="36"/>
      <c r="H285" s="36"/>
      <c r="I285" s="122"/>
      <c r="J285" s="36"/>
      <c r="K285" s="36"/>
      <c r="L285" s="37"/>
      <c r="M285" s="197"/>
      <c r="N285" s="198"/>
      <c r="O285" s="75"/>
      <c r="P285" s="75"/>
      <c r="Q285" s="75"/>
      <c r="R285" s="75"/>
      <c r="S285" s="75"/>
      <c r="T285" s="7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7" t="s">
        <v>149</v>
      </c>
      <c r="AU285" s="17" t="s">
        <v>81</v>
      </c>
    </row>
    <row r="286" spans="1:51" s="12" customFormat="1" ht="12">
      <c r="A286" s="12"/>
      <c r="B286" s="199"/>
      <c r="C286" s="12"/>
      <c r="D286" s="195" t="s">
        <v>161</v>
      </c>
      <c r="E286" s="200" t="s">
        <v>1</v>
      </c>
      <c r="F286" s="201" t="s">
        <v>511</v>
      </c>
      <c r="G286" s="12"/>
      <c r="H286" s="202">
        <v>20.98</v>
      </c>
      <c r="I286" s="203"/>
      <c r="J286" s="12"/>
      <c r="K286" s="12"/>
      <c r="L286" s="199"/>
      <c r="M286" s="204"/>
      <c r="N286" s="205"/>
      <c r="O286" s="205"/>
      <c r="P286" s="205"/>
      <c r="Q286" s="205"/>
      <c r="R286" s="205"/>
      <c r="S286" s="205"/>
      <c r="T286" s="206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200" t="s">
        <v>161</v>
      </c>
      <c r="AU286" s="200" t="s">
        <v>81</v>
      </c>
      <c r="AV286" s="12" t="s">
        <v>83</v>
      </c>
      <c r="AW286" s="12" t="s">
        <v>30</v>
      </c>
      <c r="AX286" s="12" t="s">
        <v>73</v>
      </c>
      <c r="AY286" s="200" t="s">
        <v>143</v>
      </c>
    </row>
    <row r="287" spans="1:51" s="13" customFormat="1" ht="12">
      <c r="A287" s="13"/>
      <c r="B287" s="207"/>
      <c r="C287" s="13"/>
      <c r="D287" s="195" t="s">
        <v>161</v>
      </c>
      <c r="E287" s="208" t="s">
        <v>1</v>
      </c>
      <c r="F287" s="209" t="s">
        <v>163</v>
      </c>
      <c r="G287" s="13"/>
      <c r="H287" s="210">
        <v>20.98</v>
      </c>
      <c r="I287" s="211"/>
      <c r="J287" s="13"/>
      <c r="K287" s="13"/>
      <c r="L287" s="207"/>
      <c r="M287" s="212"/>
      <c r="N287" s="213"/>
      <c r="O287" s="213"/>
      <c r="P287" s="213"/>
      <c r="Q287" s="213"/>
      <c r="R287" s="213"/>
      <c r="S287" s="213"/>
      <c r="T287" s="21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08" t="s">
        <v>161</v>
      </c>
      <c r="AU287" s="208" t="s">
        <v>81</v>
      </c>
      <c r="AV287" s="13" t="s">
        <v>148</v>
      </c>
      <c r="AW287" s="13" t="s">
        <v>30</v>
      </c>
      <c r="AX287" s="13" t="s">
        <v>81</v>
      </c>
      <c r="AY287" s="208" t="s">
        <v>143</v>
      </c>
    </row>
    <row r="288" spans="1:65" s="2" customFormat="1" ht="24.15" customHeight="1">
      <c r="A288" s="36"/>
      <c r="B288" s="180"/>
      <c r="C288" s="181" t="s">
        <v>516</v>
      </c>
      <c r="D288" s="181" t="s">
        <v>144</v>
      </c>
      <c r="E288" s="182" t="s">
        <v>517</v>
      </c>
      <c r="F288" s="183" t="s">
        <v>518</v>
      </c>
      <c r="G288" s="184" t="s">
        <v>147</v>
      </c>
      <c r="H288" s="185">
        <v>1200.884</v>
      </c>
      <c r="I288" s="186"/>
      <c r="J288" s="187">
        <f>ROUND(I288*H288,2)</f>
        <v>0</v>
      </c>
      <c r="K288" s="188"/>
      <c r="L288" s="37"/>
      <c r="M288" s="189" t="s">
        <v>1</v>
      </c>
      <c r="N288" s="190" t="s">
        <v>38</v>
      </c>
      <c r="O288" s="75"/>
      <c r="P288" s="191">
        <f>O288*H288</f>
        <v>0</v>
      </c>
      <c r="Q288" s="191">
        <v>0</v>
      </c>
      <c r="R288" s="191">
        <f>Q288*H288</f>
        <v>0</v>
      </c>
      <c r="S288" s="191">
        <v>0</v>
      </c>
      <c r="T288" s="192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3" t="s">
        <v>148</v>
      </c>
      <c r="AT288" s="193" t="s">
        <v>144</v>
      </c>
      <c r="AU288" s="193" t="s">
        <v>81</v>
      </c>
      <c r="AY288" s="17" t="s">
        <v>143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17" t="s">
        <v>81</v>
      </c>
      <c r="BK288" s="194">
        <f>ROUND(I288*H288,2)</f>
        <v>0</v>
      </c>
      <c r="BL288" s="17" t="s">
        <v>148</v>
      </c>
      <c r="BM288" s="193" t="s">
        <v>93</v>
      </c>
    </row>
    <row r="289" spans="1:47" s="2" customFormat="1" ht="12">
      <c r="A289" s="36"/>
      <c r="B289" s="37"/>
      <c r="C289" s="36"/>
      <c r="D289" s="195" t="s">
        <v>149</v>
      </c>
      <c r="E289" s="36"/>
      <c r="F289" s="196" t="s">
        <v>519</v>
      </c>
      <c r="G289" s="36"/>
      <c r="H289" s="36"/>
      <c r="I289" s="122"/>
      <c r="J289" s="36"/>
      <c r="K289" s="36"/>
      <c r="L289" s="37"/>
      <c r="M289" s="197"/>
      <c r="N289" s="198"/>
      <c r="O289" s="75"/>
      <c r="P289" s="75"/>
      <c r="Q289" s="75"/>
      <c r="R289" s="75"/>
      <c r="S289" s="75"/>
      <c r="T289" s="7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7" t="s">
        <v>149</v>
      </c>
      <c r="AU289" s="17" t="s">
        <v>81</v>
      </c>
    </row>
    <row r="290" spans="1:51" s="12" customFormat="1" ht="12">
      <c r="A290" s="12"/>
      <c r="B290" s="199"/>
      <c r="C290" s="12"/>
      <c r="D290" s="195" t="s">
        <v>161</v>
      </c>
      <c r="E290" s="200" t="s">
        <v>1</v>
      </c>
      <c r="F290" s="201" t="s">
        <v>520</v>
      </c>
      <c r="G290" s="12"/>
      <c r="H290" s="202">
        <v>1200.884</v>
      </c>
      <c r="I290" s="203"/>
      <c r="J290" s="12"/>
      <c r="K290" s="12"/>
      <c r="L290" s="199"/>
      <c r="M290" s="204"/>
      <c r="N290" s="205"/>
      <c r="O290" s="205"/>
      <c r="P290" s="205"/>
      <c r="Q290" s="205"/>
      <c r="R290" s="205"/>
      <c r="S290" s="205"/>
      <c r="T290" s="206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T290" s="200" t="s">
        <v>161</v>
      </c>
      <c r="AU290" s="200" t="s">
        <v>81</v>
      </c>
      <c r="AV290" s="12" t="s">
        <v>83</v>
      </c>
      <c r="AW290" s="12" t="s">
        <v>30</v>
      </c>
      <c r="AX290" s="12" t="s">
        <v>73</v>
      </c>
      <c r="AY290" s="200" t="s">
        <v>143</v>
      </c>
    </row>
    <row r="291" spans="1:51" s="13" customFormat="1" ht="12">
      <c r="A291" s="13"/>
      <c r="B291" s="207"/>
      <c r="C291" s="13"/>
      <c r="D291" s="195" t="s">
        <v>161</v>
      </c>
      <c r="E291" s="208" t="s">
        <v>1</v>
      </c>
      <c r="F291" s="209" t="s">
        <v>163</v>
      </c>
      <c r="G291" s="13"/>
      <c r="H291" s="210">
        <v>1200.884</v>
      </c>
      <c r="I291" s="211"/>
      <c r="J291" s="13"/>
      <c r="K291" s="13"/>
      <c r="L291" s="207"/>
      <c r="M291" s="212"/>
      <c r="N291" s="213"/>
      <c r="O291" s="213"/>
      <c r="P291" s="213"/>
      <c r="Q291" s="213"/>
      <c r="R291" s="213"/>
      <c r="S291" s="213"/>
      <c r="T291" s="21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08" t="s">
        <v>161</v>
      </c>
      <c r="AU291" s="208" t="s">
        <v>81</v>
      </c>
      <c r="AV291" s="13" t="s">
        <v>148</v>
      </c>
      <c r="AW291" s="13" t="s">
        <v>30</v>
      </c>
      <c r="AX291" s="13" t="s">
        <v>81</v>
      </c>
      <c r="AY291" s="208" t="s">
        <v>143</v>
      </c>
    </row>
    <row r="292" spans="1:65" s="2" customFormat="1" ht="24.15" customHeight="1">
      <c r="A292" s="36"/>
      <c r="B292" s="180"/>
      <c r="C292" s="181" t="s">
        <v>275</v>
      </c>
      <c r="D292" s="181" t="s">
        <v>144</v>
      </c>
      <c r="E292" s="182" t="s">
        <v>517</v>
      </c>
      <c r="F292" s="183" t="s">
        <v>518</v>
      </c>
      <c r="G292" s="184" t="s">
        <v>147</v>
      </c>
      <c r="H292" s="185">
        <v>136.4</v>
      </c>
      <c r="I292" s="186"/>
      <c r="J292" s="187">
        <f>ROUND(I292*H292,2)</f>
        <v>0</v>
      </c>
      <c r="K292" s="188"/>
      <c r="L292" s="37"/>
      <c r="M292" s="189" t="s">
        <v>1</v>
      </c>
      <c r="N292" s="190" t="s">
        <v>38</v>
      </c>
      <c r="O292" s="75"/>
      <c r="P292" s="191">
        <f>O292*H292</f>
        <v>0</v>
      </c>
      <c r="Q292" s="191">
        <v>0</v>
      </c>
      <c r="R292" s="191">
        <f>Q292*H292</f>
        <v>0</v>
      </c>
      <c r="S292" s="191">
        <v>0</v>
      </c>
      <c r="T292" s="192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3" t="s">
        <v>148</v>
      </c>
      <c r="AT292" s="193" t="s">
        <v>144</v>
      </c>
      <c r="AU292" s="193" t="s">
        <v>81</v>
      </c>
      <c r="AY292" s="17" t="s">
        <v>143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17" t="s">
        <v>81</v>
      </c>
      <c r="BK292" s="194">
        <f>ROUND(I292*H292,2)</f>
        <v>0</v>
      </c>
      <c r="BL292" s="17" t="s">
        <v>148</v>
      </c>
      <c r="BM292" s="193" t="s">
        <v>521</v>
      </c>
    </row>
    <row r="293" spans="1:47" s="2" customFormat="1" ht="12">
      <c r="A293" s="36"/>
      <c r="B293" s="37"/>
      <c r="C293" s="36"/>
      <c r="D293" s="195" t="s">
        <v>149</v>
      </c>
      <c r="E293" s="36"/>
      <c r="F293" s="196" t="s">
        <v>522</v>
      </c>
      <c r="G293" s="36"/>
      <c r="H293" s="36"/>
      <c r="I293" s="122"/>
      <c r="J293" s="36"/>
      <c r="K293" s="36"/>
      <c r="L293" s="37"/>
      <c r="M293" s="197"/>
      <c r="N293" s="198"/>
      <c r="O293" s="75"/>
      <c r="P293" s="75"/>
      <c r="Q293" s="75"/>
      <c r="R293" s="75"/>
      <c r="S293" s="75"/>
      <c r="T293" s="7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7" t="s">
        <v>149</v>
      </c>
      <c r="AU293" s="17" t="s">
        <v>81</v>
      </c>
    </row>
    <row r="294" spans="1:51" s="12" customFormat="1" ht="12">
      <c r="A294" s="12"/>
      <c r="B294" s="199"/>
      <c r="C294" s="12"/>
      <c r="D294" s="195" t="s">
        <v>161</v>
      </c>
      <c r="E294" s="200" t="s">
        <v>1</v>
      </c>
      <c r="F294" s="201" t="s">
        <v>523</v>
      </c>
      <c r="G294" s="12"/>
      <c r="H294" s="202">
        <v>136.4</v>
      </c>
      <c r="I294" s="203"/>
      <c r="J294" s="12"/>
      <c r="K294" s="12"/>
      <c r="L294" s="199"/>
      <c r="M294" s="204"/>
      <c r="N294" s="205"/>
      <c r="O294" s="205"/>
      <c r="P294" s="205"/>
      <c r="Q294" s="205"/>
      <c r="R294" s="205"/>
      <c r="S294" s="205"/>
      <c r="T294" s="206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T294" s="200" t="s">
        <v>161</v>
      </c>
      <c r="AU294" s="200" t="s">
        <v>81</v>
      </c>
      <c r="AV294" s="12" t="s">
        <v>83</v>
      </c>
      <c r="AW294" s="12" t="s">
        <v>30</v>
      </c>
      <c r="AX294" s="12" t="s">
        <v>73</v>
      </c>
      <c r="AY294" s="200" t="s">
        <v>143</v>
      </c>
    </row>
    <row r="295" spans="1:51" s="13" customFormat="1" ht="12">
      <c r="A295" s="13"/>
      <c r="B295" s="207"/>
      <c r="C295" s="13"/>
      <c r="D295" s="195" t="s">
        <v>161</v>
      </c>
      <c r="E295" s="208" t="s">
        <v>1</v>
      </c>
      <c r="F295" s="209" t="s">
        <v>163</v>
      </c>
      <c r="G295" s="13"/>
      <c r="H295" s="210">
        <v>136.4</v>
      </c>
      <c r="I295" s="211"/>
      <c r="J295" s="13"/>
      <c r="K295" s="13"/>
      <c r="L295" s="207"/>
      <c r="M295" s="212"/>
      <c r="N295" s="213"/>
      <c r="O295" s="213"/>
      <c r="P295" s="213"/>
      <c r="Q295" s="213"/>
      <c r="R295" s="213"/>
      <c r="S295" s="213"/>
      <c r="T295" s="21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08" t="s">
        <v>161</v>
      </c>
      <c r="AU295" s="208" t="s">
        <v>81</v>
      </c>
      <c r="AV295" s="13" t="s">
        <v>148</v>
      </c>
      <c r="AW295" s="13" t="s">
        <v>30</v>
      </c>
      <c r="AX295" s="13" t="s">
        <v>81</v>
      </c>
      <c r="AY295" s="208" t="s">
        <v>143</v>
      </c>
    </row>
    <row r="296" spans="1:63" s="11" customFormat="1" ht="25.9" customHeight="1">
      <c r="A296" s="11"/>
      <c r="B296" s="169"/>
      <c r="C296" s="11"/>
      <c r="D296" s="170" t="s">
        <v>72</v>
      </c>
      <c r="E296" s="171" t="s">
        <v>221</v>
      </c>
      <c r="F296" s="171" t="s">
        <v>222</v>
      </c>
      <c r="G296" s="11"/>
      <c r="H296" s="11"/>
      <c r="I296" s="172"/>
      <c r="J296" s="173">
        <f>BK296</f>
        <v>0</v>
      </c>
      <c r="K296" s="11"/>
      <c r="L296" s="169"/>
      <c r="M296" s="174"/>
      <c r="N296" s="175"/>
      <c r="O296" s="175"/>
      <c r="P296" s="176">
        <f>SUM(P297:P309)</f>
        <v>0</v>
      </c>
      <c r="Q296" s="175"/>
      <c r="R296" s="176">
        <f>SUM(R297:R309)</f>
        <v>0</v>
      </c>
      <c r="S296" s="175"/>
      <c r="T296" s="177">
        <f>SUM(T297:T309)</f>
        <v>0</v>
      </c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R296" s="170" t="s">
        <v>81</v>
      </c>
      <c r="AT296" s="178" t="s">
        <v>72</v>
      </c>
      <c r="AU296" s="178" t="s">
        <v>73</v>
      </c>
      <c r="AY296" s="170" t="s">
        <v>143</v>
      </c>
      <c r="BK296" s="179">
        <f>SUM(BK297:BK309)</f>
        <v>0</v>
      </c>
    </row>
    <row r="297" spans="1:65" s="2" customFormat="1" ht="24.15" customHeight="1">
      <c r="A297" s="36"/>
      <c r="B297" s="180"/>
      <c r="C297" s="181" t="s">
        <v>524</v>
      </c>
      <c r="D297" s="181" t="s">
        <v>144</v>
      </c>
      <c r="E297" s="182" t="s">
        <v>223</v>
      </c>
      <c r="F297" s="183" t="s">
        <v>224</v>
      </c>
      <c r="G297" s="184" t="s">
        <v>225</v>
      </c>
      <c r="H297" s="185">
        <v>726.866</v>
      </c>
      <c r="I297" s="186"/>
      <c r="J297" s="187">
        <f>ROUND(I297*H297,2)</f>
        <v>0</v>
      </c>
      <c r="K297" s="188"/>
      <c r="L297" s="37"/>
      <c r="M297" s="189" t="s">
        <v>1</v>
      </c>
      <c r="N297" s="190" t="s">
        <v>38</v>
      </c>
      <c r="O297" s="75"/>
      <c r="P297" s="191">
        <f>O297*H297</f>
        <v>0</v>
      </c>
      <c r="Q297" s="191">
        <v>0</v>
      </c>
      <c r="R297" s="191">
        <f>Q297*H297</f>
        <v>0</v>
      </c>
      <c r="S297" s="191">
        <v>0</v>
      </c>
      <c r="T297" s="192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3" t="s">
        <v>148</v>
      </c>
      <c r="AT297" s="193" t="s">
        <v>144</v>
      </c>
      <c r="AU297" s="193" t="s">
        <v>81</v>
      </c>
      <c r="AY297" s="17" t="s">
        <v>143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17" t="s">
        <v>81</v>
      </c>
      <c r="BK297" s="194">
        <f>ROUND(I297*H297,2)</f>
        <v>0</v>
      </c>
      <c r="BL297" s="17" t="s">
        <v>148</v>
      </c>
      <c r="BM297" s="193" t="s">
        <v>525</v>
      </c>
    </row>
    <row r="298" spans="1:47" s="2" customFormat="1" ht="12">
      <c r="A298" s="36"/>
      <c r="B298" s="37"/>
      <c r="C298" s="36"/>
      <c r="D298" s="195" t="s">
        <v>149</v>
      </c>
      <c r="E298" s="36"/>
      <c r="F298" s="196" t="s">
        <v>526</v>
      </c>
      <c r="G298" s="36"/>
      <c r="H298" s="36"/>
      <c r="I298" s="122"/>
      <c r="J298" s="36"/>
      <c r="K298" s="36"/>
      <c r="L298" s="37"/>
      <c r="M298" s="197"/>
      <c r="N298" s="198"/>
      <c r="O298" s="75"/>
      <c r="P298" s="75"/>
      <c r="Q298" s="75"/>
      <c r="R298" s="75"/>
      <c r="S298" s="75"/>
      <c r="T298" s="7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7" t="s">
        <v>149</v>
      </c>
      <c r="AU298" s="17" t="s">
        <v>81</v>
      </c>
    </row>
    <row r="299" spans="1:51" s="12" customFormat="1" ht="12">
      <c r="A299" s="12"/>
      <c r="B299" s="199"/>
      <c r="C299" s="12"/>
      <c r="D299" s="195" t="s">
        <v>161</v>
      </c>
      <c r="E299" s="200" t="s">
        <v>1</v>
      </c>
      <c r="F299" s="201" t="s">
        <v>527</v>
      </c>
      <c r="G299" s="12"/>
      <c r="H299" s="202">
        <v>726.866</v>
      </c>
      <c r="I299" s="203"/>
      <c r="J299" s="12"/>
      <c r="K299" s="12"/>
      <c r="L299" s="199"/>
      <c r="M299" s="204"/>
      <c r="N299" s="205"/>
      <c r="O299" s="205"/>
      <c r="P299" s="205"/>
      <c r="Q299" s="205"/>
      <c r="R299" s="205"/>
      <c r="S299" s="205"/>
      <c r="T299" s="206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T299" s="200" t="s">
        <v>161</v>
      </c>
      <c r="AU299" s="200" t="s">
        <v>81</v>
      </c>
      <c r="AV299" s="12" t="s">
        <v>83</v>
      </c>
      <c r="AW299" s="12" t="s">
        <v>30</v>
      </c>
      <c r="AX299" s="12" t="s">
        <v>73</v>
      </c>
      <c r="AY299" s="200" t="s">
        <v>143</v>
      </c>
    </row>
    <row r="300" spans="1:51" s="13" customFormat="1" ht="12">
      <c r="A300" s="13"/>
      <c r="B300" s="207"/>
      <c r="C300" s="13"/>
      <c r="D300" s="195" t="s">
        <v>161</v>
      </c>
      <c r="E300" s="208" t="s">
        <v>1</v>
      </c>
      <c r="F300" s="209" t="s">
        <v>163</v>
      </c>
      <c r="G300" s="13"/>
      <c r="H300" s="210">
        <v>726.866</v>
      </c>
      <c r="I300" s="211"/>
      <c r="J300" s="13"/>
      <c r="K300" s="13"/>
      <c r="L300" s="207"/>
      <c r="M300" s="212"/>
      <c r="N300" s="213"/>
      <c r="O300" s="213"/>
      <c r="P300" s="213"/>
      <c r="Q300" s="213"/>
      <c r="R300" s="213"/>
      <c r="S300" s="213"/>
      <c r="T300" s="21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08" t="s">
        <v>161</v>
      </c>
      <c r="AU300" s="208" t="s">
        <v>81</v>
      </c>
      <c r="AV300" s="13" t="s">
        <v>148</v>
      </c>
      <c r="AW300" s="13" t="s">
        <v>30</v>
      </c>
      <c r="AX300" s="13" t="s">
        <v>81</v>
      </c>
      <c r="AY300" s="208" t="s">
        <v>143</v>
      </c>
    </row>
    <row r="301" spans="1:65" s="2" customFormat="1" ht="24.15" customHeight="1">
      <c r="A301" s="36"/>
      <c r="B301" s="180"/>
      <c r="C301" s="181" t="s">
        <v>281</v>
      </c>
      <c r="D301" s="181" t="s">
        <v>144</v>
      </c>
      <c r="E301" s="182" t="s">
        <v>251</v>
      </c>
      <c r="F301" s="183" t="s">
        <v>252</v>
      </c>
      <c r="G301" s="184" t="s">
        <v>225</v>
      </c>
      <c r="H301" s="185">
        <v>14537.32</v>
      </c>
      <c r="I301" s="186"/>
      <c r="J301" s="187">
        <f>ROUND(I301*H301,2)</f>
        <v>0</v>
      </c>
      <c r="K301" s="188"/>
      <c r="L301" s="37"/>
      <c r="M301" s="189" t="s">
        <v>1</v>
      </c>
      <c r="N301" s="190" t="s">
        <v>38</v>
      </c>
      <c r="O301" s="75"/>
      <c r="P301" s="191">
        <f>O301*H301</f>
        <v>0</v>
      </c>
      <c r="Q301" s="191">
        <v>0</v>
      </c>
      <c r="R301" s="191">
        <f>Q301*H301</f>
        <v>0</v>
      </c>
      <c r="S301" s="191">
        <v>0</v>
      </c>
      <c r="T301" s="192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3" t="s">
        <v>148</v>
      </c>
      <c r="AT301" s="193" t="s">
        <v>144</v>
      </c>
      <c r="AU301" s="193" t="s">
        <v>81</v>
      </c>
      <c r="AY301" s="17" t="s">
        <v>143</v>
      </c>
      <c r="BE301" s="194">
        <f>IF(N301="základní",J301,0)</f>
        <v>0</v>
      </c>
      <c r="BF301" s="194">
        <f>IF(N301="snížená",J301,0)</f>
        <v>0</v>
      </c>
      <c r="BG301" s="194">
        <f>IF(N301="zákl. přenesená",J301,0)</f>
        <v>0</v>
      </c>
      <c r="BH301" s="194">
        <f>IF(N301="sníž. přenesená",J301,0)</f>
        <v>0</v>
      </c>
      <c r="BI301" s="194">
        <f>IF(N301="nulová",J301,0)</f>
        <v>0</v>
      </c>
      <c r="BJ301" s="17" t="s">
        <v>81</v>
      </c>
      <c r="BK301" s="194">
        <f>ROUND(I301*H301,2)</f>
        <v>0</v>
      </c>
      <c r="BL301" s="17" t="s">
        <v>148</v>
      </c>
      <c r="BM301" s="193" t="s">
        <v>528</v>
      </c>
    </row>
    <row r="302" spans="1:47" s="2" customFormat="1" ht="12">
      <c r="A302" s="36"/>
      <c r="B302" s="37"/>
      <c r="C302" s="36"/>
      <c r="D302" s="195" t="s">
        <v>149</v>
      </c>
      <c r="E302" s="36"/>
      <c r="F302" s="196" t="s">
        <v>529</v>
      </c>
      <c r="G302" s="36"/>
      <c r="H302" s="36"/>
      <c r="I302" s="122"/>
      <c r="J302" s="36"/>
      <c r="K302" s="36"/>
      <c r="L302" s="37"/>
      <c r="M302" s="197"/>
      <c r="N302" s="198"/>
      <c r="O302" s="75"/>
      <c r="P302" s="75"/>
      <c r="Q302" s="75"/>
      <c r="R302" s="75"/>
      <c r="S302" s="75"/>
      <c r="T302" s="7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7" t="s">
        <v>149</v>
      </c>
      <c r="AU302" s="17" t="s">
        <v>81</v>
      </c>
    </row>
    <row r="303" spans="1:51" s="12" customFormat="1" ht="12">
      <c r="A303" s="12"/>
      <c r="B303" s="199"/>
      <c r="C303" s="12"/>
      <c r="D303" s="195" t="s">
        <v>161</v>
      </c>
      <c r="E303" s="200" t="s">
        <v>1</v>
      </c>
      <c r="F303" s="201" t="s">
        <v>530</v>
      </c>
      <c r="G303" s="12"/>
      <c r="H303" s="202">
        <v>14537.32</v>
      </c>
      <c r="I303" s="203"/>
      <c r="J303" s="12"/>
      <c r="K303" s="12"/>
      <c r="L303" s="199"/>
      <c r="M303" s="204"/>
      <c r="N303" s="205"/>
      <c r="O303" s="205"/>
      <c r="P303" s="205"/>
      <c r="Q303" s="205"/>
      <c r="R303" s="205"/>
      <c r="S303" s="205"/>
      <c r="T303" s="206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T303" s="200" t="s">
        <v>161</v>
      </c>
      <c r="AU303" s="200" t="s">
        <v>81</v>
      </c>
      <c r="AV303" s="12" t="s">
        <v>83</v>
      </c>
      <c r="AW303" s="12" t="s">
        <v>30</v>
      </c>
      <c r="AX303" s="12" t="s">
        <v>73</v>
      </c>
      <c r="AY303" s="200" t="s">
        <v>143</v>
      </c>
    </row>
    <row r="304" spans="1:51" s="13" customFormat="1" ht="12">
      <c r="A304" s="13"/>
      <c r="B304" s="207"/>
      <c r="C304" s="13"/>
      <c r="D304" s="195" t="s">
        <v>161</v>
      </c>
      <c r="E304" s="208" t="s">
        <v>1</v>
      </c>
      <c r="F304" s="209" t="s">
        <v>163</v>
      </c>
      <c r="G304" s="13"/>
      <c r="H304" s="210">
        <v>14537.32</v>
      </c>
      <c r="I304" s="211"/>
      <c r="J304" s="13"/>
      <c r="K304" s="13"/>
      <c r="L304" s="207"/>
      <c r="M304" s="212"/>
      <c r="N304" s="213"/>
      <c r="O304" s="213"/>
      <c r="P304" s="213"/>
      <c r="Q304" s="213"/>
      <c r="R304" s="213"/>
      <c r="S304" s="213"/>
      <c r="T304" s="21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08" t="s">
        <v>161</v>
      </c>
      <c r="AU304" s="208" t="s">
        <v>81</v>
      </c>
      <c r="AV304" s="13" t="s">
        <v>148</v>
      </c>
      <c r="AW304" s="13" t="s">
        <v>30</v>
      </c>
      <c r="AX304" s="13" t="s">
        <v>81</v>
      </c>
      <c r="AY304" s="208" t="s">
        <v>143</v>
      </c>
    </row>
    <row r="305" spans="1:65" s="2" customFormat="1" ht="37.8" customHeight="1">
      <c r="A305" s="36"/>
      <c r="B305" s="180"/>
      <c r="C305" s="181" t="s">
        <v>531</v>
      </c>
      <c r="D305" s="181" t="s">
        <v>144</v>
      </c>
      <c r="E305" s="182" t="s">
        <v>532</v>
      </c>
      <c r="F305" s="183" t="s">
        <v>289</v>
      </c>
      <c r="G305" s="184" t="s">
        <v>225</v>
      </c>
      <c r="H305" s="185">
        <v>726.866</v>
      </c>
      <c r="I305" s="186"/>
      <c r="J305" s="187">
        <f>ROUND(I305*H305,2)</f>
        <v>0</v>
      </c>
      <c r="K305" s="188"/>
      <c r="L305" s="37"/>
      <c r="M305" s="189" t="s">
        <v>1</v>
      </c>
      <c r="N305" s="190" t="s">
        <v>38</v>
      </c>
      <c r="O305" s="75"/>
      <c r="P305" s="191">
        <f>O305*H305</f>
        <v>0</v>
      </c>
      <c r="Q305" s="191">
        <v>0</v>
      </c>
      <c r="R305" s="191">
        <f>Q305*H305</f>
        <v>0</v>
      </c>
      <c r="S305" s="191">
        <v>0</v>
      </c>
      <c r="T305" s="192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3" t="s">
        <v>148</v>
      </c>
      <c r="AT305" s="193" t="s">
        <v>144</v>
      </c>
      <c r="AU305" s="193" t="s">
        <v>81</v>
      </c>
      <c r="AY305" s="17" t="s">
        <v>143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17" t="s">
        <v>81</v>
      </c>
      <c r="BK305" s="194">
        <f>ROUND(I305*H305,2)</f>
        <v>0</v>
      </c>
      <c r="BL305" s="17" t="s">
        <v>148</v>
      </c>
      <c r="BM305" s="193" t="s">
        <v>533</v>
      </c>
    </row>
    <row r="306" spans="1:47" s="2" customFormat="1" ht="12">
      <c r="A306" s="36"/>
      <c r="B306" s="37"/>
      <c r="C306" s="36"/>
      <c r="D306" s="195" t="s">
        <v>149</v>
      </c>
      <c r="E306" s="36"/>
      <c r="F306" s="196" t="s">
        <v>534</v>
      </c>
      <c r="G306" s="36"/>
      <c r="H306" s="36"/>
      <c r="I306" s="122"/>
      <c r="J306" s="36"/>
      <c r="K306" s="36"/>
      <c r="L306" s="37"/>
      <c r="M306" s="197"/>
      <c r="N306" s="198"/>
      <c r="O306" s="75"/>
      <c r="P306" s="75"/>
      <c r="Q306" s="75"/>
      <c r="R306" s="75"/>
      <c r="S306" s="75"/>
      <c r="T306" s="7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7" t="s">
        <v>149</v>
      </c>
      <c r="AU306" s="17" t="s">
        <v>81</v>
      </c>
    </row>
    <row r="307" spans="1:51" s="12" customFormat="1" ht="12">
      <c r="A307" s="12"/>
      <c r="B307" s="199"/>
      <c r="C307" s="12"/>
      <c r="D307" s="195" t="s">
        <v>161</v>
      </c>
      <c r="E307" s="200" t="s">
        <v>1</v>
      </c>
      <c r="F307" s="201" t="s">
        <v>527</v>
      </c>
      <c r="G307" s="12"/>
      <c r="H307" s="202">
        <v>726.866</v>
      </c>
      <c r="I307" s="203"/>
      <c r="J307" s="12"/>
      <c r="K307" s="12"/>
      <c r="L307" s="199"/>
      <c r="M307" s="204"/>
      <c r="N307" s="205"/>
      <c r="O307" s="205"/>
      <c r="P307" s="205"/>
      <c r="Q307" s="205"/>
      <c r="R307" s="205"/>
      <c r="S307" s="205"/>
      <c r="T307" s="206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T307" s="200" t="s">
        <v>161</v>
      </c>
      <c r="AU307" s="200" t="s">
        <v>81</v>
      </c>
      <c r="AV307" s="12" t="s">
        <v>83</v>
      </c>
      <c r="AW307" s="12" t="s">
        <v>30</v>
      </c>
      <c r="AX307" s="12" t="s">
        <v>73</v>
      </c>
      <c r="AY307" s="200" t="s">
        <v>143</v>
      </c>
    </row>
    <row r="308" spans="1:51" s="13" customFormat="1" ht="12">
      <c r="A308" s="13"/>
      <c r="B308" s="207"/>
      <c r="C308" s="13"/>
      <c r="D308" s="195" t="s">
        <v>161</v>
      </c>
      <c r="E308" s="208" t="s">
        <v>1</v>
      </c>
      <c r="F308" s="209" t="s">
        <v>163</v>
      </c>
      <c r="G308" s="13"/>
      <c r="H308" s="210">
        <v>726.866</v>
      </c>
      <c r="I308" s="211"/>
      <c r="J308" s="13"/>
      <c r="K308" s="13"/>
      <c r="L308" s="207"/>
      <c r="M308" s="212"/>
      <c r="N308" s="213"/>
      <c r="O308" s="213"/>
      <c r="P308" s="213"/>
      <c r="Q308" s="213"/>
      <c r="R308" s="213"/>
      <c r="S308" s="213"/>
      <c r="T308" s="21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08" t="s">
        <v>161</v>
      </c>
      <c r="AU308" s="208" t="s">
        <v>81</v>
      </c>
      <c r="AV308" s="13" t="s">
        <v>148</v>
      </c>
      <c r="AW308" s="13" t="s">
        <v>30</v>
      </c>
      <c r="AX308" s="13" t="s">
        <v>81</v>
      </c>
      <c r="AY308" s="208" t="s">
        <v>143</v>
      </c>
    </row>
    <row r="309" spans="1:65" s="2" customFormat="1" ht="24.15" customHeight="1">
      <c r="A309" s="36"/>
      <c r="B309" s="180"/>
      <c r="C309" s="181" t="s">
        <v>285</v>
      </c>
      <c r="D309" s="181" t="s">
        <v>144</v>
      </c>
      <c r="E309" s="182" t="s">
        <v>535</v>
      </c>
      <c r="F309" s="183" t="s">
        <v>536</v>
      </c>
      <c r="G309" s="184" t="s">
        <v>225</v>
      </c>
      <c r="H309" s="185">
        <v>2623.457</v>
      </c>
      <c r="I309" s="186"/>
      <c r="J309" s="187">
        <f>ROUND(I309*H309,2)</f>
        <v>0</v>
      </c>
      <c r="K309" s="188"/>
      <c r="L309" s="37"/>
      <c r="M309" s="229" t="s">
        <v>1</v>
      </c>
      <c r="N309" s="230" t="s">
        <v>38</v>
      </c>
      <c r="O309" s="231"/>
      <c r="P309" s="232">
        <f>O309*H309</f>
        <v>0</v>
      </c>
      <c r="Q309" s="232">
        <v>0</v>
      </c>
      <c r="R309" s="232">
        <f>Q309*H309</f>
        <v>0</v>
      </c>
      <c r="S309" s="232">
        <v>0</v>
      </c>
      <c r="T309" s="233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3" t="s">
        <v>148</v>
      </c>
      <c r="AT309" s="193" t="s">
        <v>144</v>
      </c>
      <c r="AU309" s="193" t="s">
        <v>81</v>
      </c>
      <c r="AY309" s="17" t="s">
        <v>143</v>
      </c>
      <c r="BE309" s="194">
        <f>IF(N309="základní",J309,0)</f>
        <v>0</v>
      </c>
      <c r="BF309" s="194">
        <f>IF(N309="snížená",J309,0)</f>
        <v>0</v>
      </c>
      <c r="BG309" s="194">
        <f>IF(N309="zákl. přenesená",J309,0)</f>
        <v>0</v>
      </c>
      <c r="BH309" s="194">
        <f>IF(N309="sníž. přenesená",J309,0)</f>
        <v>0</v>
      </c>
      <c r="BI309" s="194">
        <f>IF(N309="nulová",J309,0)</f>
        <v>0</v>
      </c>
      <c r="BJ309" s="17" t="s">
        <v>81</v>
      </c>
      <c r="BK309" s="194">
        <f>ROUND(I309*H309,2)</f>
        <v>0</v>
      </c>
      <c r="BL309" s="17" t="s">
        <v>148</v>
      </c>
      <c r="BM309" s="193" t="s">
        <v>537</v>
      </c>
    </row>
    <row r="310" spans="1:31" s="2" customFormat="1" ht="6.95" customHeight="1">
      <c r="A310" s="36"/>
      <c r="B310" s="58"/>
      <c r="C310" s="59"/>
      <c r="D310" s="59"/>
      <c r="E310" s="59"/>
      <c r="F310" s="59"/>
      <c r="G310" s="59"/>
      <c r="H310" s="59"/>
      <c r="I310" s="146"/>
      <c r="J310" s="59"/>
      <c r="K310" s="59"/>
      <c r="L310" s="37"/>
      <c r="M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</row>
  </sheetData>
  <autoFilter ref="C123:K30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11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117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Most ev. č. 201-025 u Podšibenského mlýna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118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538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4. 2. 2020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33</v>
      </c>
      <c r="E30" s="36"/>
      <c r="F30" s="36"/>
      <c r="G30" s="36"/>
      <c r="H30" s="36"/>
      <c r="I30" s="122"/>
      <c r="J30" s="94">
        <f>ROUND(J120,2)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130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37</v>
      </c>
      <c r="E33" s="30" t="s">
        <v>38</v>
      </c>
      <c r="F33" s="132">
        <f>ROUND((SUM(BE120:BE204)),2)</f>
        <v>0</v>
      </c>
      <c r="G33" s="36"/>
      <c r="H33" s="36"/>
      <c r="I33" s="133">
        <v>0.21</v>
      </c>
      <c r="J33" s="132">
        <f>ROUND(((SUM(BE120:BE204))*I33),2)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32">
        <f>ROUND((SUM(BF120:BF204)),2)</f>
        <v>0</v>
      </c>
      <c r="G34" s="36"/>
      <c r="H34" s="36"/>
      <c r="I34" s="133">
        <v>0.15</v>
      </c>
      <c r="J34" s="132">
        <f>ROUND(((SUM(BF120:BF204))*I34),2)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32">
        <f>ROUND((SUM(BG120:BG204)),2)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32">
        <f>ROUND((SUM(BH120:BH204)),2)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32">
        <f>ROUND((SUM(BI120:BI204)),2)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43</v>
      </c>
      <c r="E39" s="79"/>
      <c r="F39" s="79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42" t="s">
        <v>49</v>
      </c>
      <c r="G61" s="56" t="s">
        <v>48</v>
      </c>
      <c r="H61" s="39"/>
      <c r="I61" s="143"/>
      <c r="J61" s="14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42" t="s">
        <v>49</v>
      </c>
      <c r="G76" s="56" t="s">
        <v>48</v>
      </c>
      <c r="H76" s="39"/>
      <c r="I76" s="143"/>
      <c r="J76" s="14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120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121" t="str">
        <f>E7</f>
        <v>Most ev. č. 201-025 u Podšibenského mlýna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118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6"/>
      <c r="D87" s="36"/>
      <c r="E87" s="65" t="str">
        <f>E9</f>
        <v>101.1 - Silnice II-201 - NEZPŮSOBILÉ VÝDAJE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4. 2. 2020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48" t="s">
        <v>121</v>
      </c>
      <c r="D94" s="134"/>
      <c r="E94" s="134"/>
      <c r="F94" s="134"/>
      <c r="G94" s="134"/>
      <c r="H94" s="134"/>
      <c r="I94" s="149"/>
      <c r="J94" s="150" t="s">
        <v>122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51" t="s">
        <v>123</v>
      </c>
      <c r="D96" s="36"/>
      <c r="E96" s="36"/>
      <c r="F96" s="36"/>
      <c r="G96" s="36"/>
      <c r="H96" s="36"/>
      <c r="I96" s="122"/>
      <c r="J96" s="94">
        <f>J120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124</v>
      </c>
    </row>
    <row r="97" spans="1:31" s="9" customFormat="1" ht="24.95" customHeight="1" hidden="1">
      <c r="A97" s="9"/>
      <c r="B97" s="152"/>
      <c r="C97" s="9"/>
      <c r="D97" s="153" t="s">
        <v>125</v>
      </c>
      <c r="E97" s="154"/>
      <c r="F97" s="154"/>
      <c r="G97" s="154"/>
      <c r="H97" s="154"/>
      <c r="I97" s="155"/>
      <c r="J97" s="156">
        <f>J121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52"/>
      <c r="C98" s="9"/>
      <c r="D98" s="153" t="s">
        <v>315</v>
      </c>
      <c r="E98" s="154"/>
      <c r="F98" s="154"/>
      <c r="G98" s="154"/>
      <c r="H98" s="154"/>
      <c r="I98" s="155"/>
      <c r="J98" s="156">
        <f>J146</f>
        <v>0</v>
      </c>
      <c r="K98" s="9"/>
      <c r="L98" s="15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52"/>
      <c r="C99" s="9"/>
      <c r="D99" s="153" t="s">
        <v>316</v>
      </c>
      <c r="E99" s="154"/>
      <c r="F99" s="154"/>
      <c r="G99" s="154"/>
      <c r="H99" s="154"/>
      <c r="I99" s="155"/>
      <c r="J99" s="156">
        <f>J175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52"/>
      <c r="C100" s="9"/>
      <c r="D100" s="153" t="s">
        <v>126</v>
      </c>
      <c r="E100" s="154"/>
      <c r="F100" s="154"/>
      <c r="G100" s="154"/>
      <c r="H100" s="154"/>
      <c r="I100" s="155"/>
      <c r="J100" s="156">
        <f>J186</f>
        <v>0</v>
      </c>
      <c r="K100" s="9"/>
      <c r="L100" s="15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 hidden="1">
      <c r="A101" s="36"/>
      <c r="B101" s="37"/>
      <c r="C101" s="36"/>
      <c r="D101" s="36"/>
      <c r="E101" s="36"/>
      <c r="F101" s="36"/>
      <c r="G101" s="36"/>
      <c r="H101" s="36"/>
      <c r="I101" s="122"/>
      <c r="J101" s="36"/>
      <c r="K101" s="36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 hidden="1">
      <c r="A102" s="36"/>
      <c r="B102" s="58"/>
      <c r="C102" s="59"/>
      <c r="D102" s="59"/>
      <c r="E102" s="59"/>
      <c r="F102" s="59"/>
      <c r="G102" s="59"/>
      <c r="H102" s="59"/>
      <c r="I102" s="146"/>
      <c r="J102" s="59"/>
      <c r="K102" s="59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ht="12" hidden="1"/>
    <row r="104" ht="12" hidden="1"/>
    <row r="105" ht="12" hidden="1"/>
    <row r="106" spans="1:31" s="2" customFormat="1" ht="6.95" customHeight="1">
      <c r="A106" s="36"/>
      <c r="B106" s="60"/>
      <c r="C106" s="61"/>
      <c r="D106" s="61"/>
      <c r="E106" s="61"/>
      <c r="F106" s="61"/>
      <c r="G106" s="61"/>
      <c r="H106" s="61"/>
      <c r="I106" s="147"/>
      <c r="J106" s="61"/>
      <c r="K106" s="61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129</v>
      </c>
      <c r="D107" s="36"/>
      <c r="E107" s="36"/>
      <c r="F107" s="36"/>
      <c r="G107" s="36"/>
      <c r="H107" s="36"/>
      <c r="I107" s="122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6"/>
      <c r="D108" s="36"/>
      <c r="E108" s="36"/>
      <c r="F108" s="36"/>
      <c r="G108" s="36"/>
      <c r="H108" s="36"/>
      <c r="I108" s="122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6"/>
      <c r="E109" s="36"/>
      <c r="F109" s="36"/>
      <c r="G109" s="36"/>
      <c r="H109" s="36"/>
      <c r="I109" s="122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121" t="str">
        <f>E7</f>
        <v>Most ev. č. 201-025 u Podšibenského mlýna</v>
      </c>
      <c r="F110" s="30"/>
      <c r="G110" s="30"/>
      <c r="H110" s="30"/>
      <c r="I110" s="122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118</v>
      </c>
      <c r="D111" s="36"/>
      <c r="E111" s="36"/>
      <c r="F111" s="36"/>
      <c r="G111" s="36"/>
      <c r="H111" s="36"/>
      <c r="I111" s="122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6"/>
      <c r="D112" s="36"/>
      <c r="E112" s="65" t="str">
        <f>E9</f>
        <v>101.1 - Silnice II-201 - NEZPŮSOBILÉ VÝDAJE</v>
      </c>
      <c r="F112" s="36"/>
      <c r="G112" s="36"/>
      <c r="H112" s="36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122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6"/>
      <c r="E114" s="36"/>
      <c r="F114" s="25" t="str">
        <f>F12</f>
        <v xml:space="preserve"> </v>
      </c>
      <c r="G114" s="36"/>
      <c r="H114" s="36"/>
      <c r="I114" s="123" t="s">
        <v>22</v>
      </c>
      <c r="J114" s="67" t="str">
        <f>IF(J12="","",J12)</f>
        <v>4. 2. 2020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6"/>
      <c r="D115" s="36"/>
      <c r="E115" s="36"/>
      <c r="F115" s="36"/>
      <c r="G115" s="36"/>
      <c r="H115" s="36"/>
      <c r="I115" s="122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6"/>
      <c r="E116" s="36"/>
      <c r="F116" s="25" t="str">
        <f>E15</f>
        <v xml:space="preserve"> </v>
      </c>
      <c r="G116" s="36"/>
      <c r="H116" s="36"/>
      <c r="I116" s="123" t="s">
        <v>29</v>
      </c>
      <c r="J116" s="34" t="str">
        <f>E21</f>
        <v xml:space="preserve"> 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27</v>
      </c>
      <c r="D117" s="36"/>
      <c r="E117" s="36"/>
      <c r="F117" s="25" t="str">
        <f>IF(E18="","",E18)</f>
        <v>Vyplň údaj</v>
      </c>
      <c r="G117" s="36"/>
      <c r="H117" s="36"/>
      <c r="I117" s="123" t="s">
        <v>31</v>
      </c>
      <c r="J117" s="34" t="str">
        <f>E24</f>
        <v xml:space="preserve"> 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6"/>
      <c r="D118" s="36"/>
      <c r="E118" s="36"/>
      <c r="F118" s="36"/>
      <c r="G118" s="36"/>
      <c r="H118" s="36"/>
      <c r="I118" s="122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0" customFormat="1" ht="29.25" customHeight="1">
      <c r="A119" s="157"/>
      <c r="B119" s="158"/>
      <c r="C119" s="159" t="s">
        <v>130</v>
      </c>
      <c r="D119" s="160" t="s">
        <v>58</v>
      </c>
      <c r="E119" s="160" t="s">
        <v>54</v>
      </c>
      <c r="F119" s="160" t="s">
        <v>55</v>
      </c>
      <c r="G119" s="160" t="s">
        <v>131</v>
      </c>
      <c r="H119" s="160" t="s">
        <v>132</v>
      </c>
      <c r="I119" s="161" t="s">
        <v>133</v>
      </c>
      <c r="J119" s="162" t="s">
        <v>122</v>
      </c>
      <c r="K119" s="163" t="s">
        <v>134</v>
      </c>
      <c r="L119" s="164"/>
      <c r="M119" s="84" t="s">
        <v>1</v>
      </c>
      <c r="N119" s="85" t="s">
        <v>37</v>
      </c>
      <c r="O119" s="85" t="s">
        <v>135</v>
      </c>
      <c r="P119" s="85" t="s">
        <v>136</v>
      </c>
      <c r="Q119" s="85" t="s">
        <v>137</v>
      </c>
      <c r="R119" s="85" t="s">
        <v>138</v>
      </c>
      <c r="S119" s="85" t="s">
        <v>139</v>
      </c>
      <c r="T119" s="86" t="s">
        <v>140</v>
      </c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</row>
    <row r="120" spans="1:63" s="2" customFormat="1" ht="22.8" customHeight="1">
      <c r="A120" s="36"/>
      <c r="B120" s="37"/>
      <c r="C120" s="91" t="s">
        <v>141</v>
      </c>
      <c r="D120" s="36"/>
      <c r="E120" s="36"/>
      <c r="F120" s="36"/>
      <c r="G120" s="36"/>
      <c r="H120" s="36"/>
      <c r="I120" s="122"/>
      <c r="J120" s="165">
        <f>BK120</f>
        <v>0</v>
      </c>
      <c r="K120" s="36"/>
      <c r="L120" s="37"/>
      <c r="M120" s="87"/>
      <c r="N120" s="71"/>
      <c r="O120" s="88"/>
      <c r="P120" s="166">
        <f>P121+P146+P175+P186</f>
        <v>0</v>
      </c>
      <c r="Q120" s="88"/>
      <c r="R120" s="166">
        <f>R121+R146+R175+R186</f>
        <v>0</v>
      </c>
      <c r="S120" s="88"/>
      <c r="T120" s="167">
        <f>T121+T146+T175+T186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72</v>
      </c>
      <c r="AU120" s="17" t="s">
        <v>124</v>
      </c>
      <c r="BK120" s="168">
        <f>BK121+BK146+BK175+BK186</f>
        <v>0</v>
      </c>
    </row>
    <row r="121" spans="1:63" s="11" customFormat="1" ht="25.9" customHeight="1">
      <c r="A121" s="11"/>
      <c r="B121" s="169"/>
      <c r="C121" s="11"/>
      <c r="D121" s="170" t="s">
        <v>72</v>
      </c>
      <c r="E121" s="171" t="s">
        <v>81</v>
      </c>
      <c r="F121" s="171" t="s">
        <v>142</v>
      </c>
      <c r="G121" s="11"/>
      <c r="H121" s="11"/>
      <c r="I121" s="172"/>
      <c r="J121" s="173">
        <f>BK121</f>
        <v>0</v>
      </c>
      <c r="K121" s="11"/>
      <c r="L121" s="169"/>
      <c r="M121" s="174"/>
      <c r="N121" s="175"/>
      <c r="O121" s="175"/>
      <c r="P121" s="176">
        <f>SUM(P122:P145)</f>
        <v>0</v>
      </c>
      <c r="Q121" s="175"/>
      <c r="R121" s="176">
        <f>SUM(R122:R145)</f>
        <v>0</v>
      </c>
      <c r="S121" s="175"/>
      <c r="T121" s="177">
        <f>SUM(T122:T145)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170" t="s">
        <v>81</v>
      </c>
      <c r="AT121" s="178" t="s">
        <v>72</v>
      </c>
      <c r="AU121" s="178" t="s">
        <v>73</v>
      </c>
      <c r="AY121" s="170" t="s">
        <v>143</v>
      </c>
      <c r="BK121" s="179">
        <f>SUM(BK122:BK145)</f>
        <v>0</v>
      </c>
    </row>
    <row r="122" spans="1:65" s="2" customFormat="1" ht="24.15" customHeight="1">
      <c r="A122" s="36"/>
      <c r="B122" s="180"/>
      <c r="C122" s="181" t="s">
        <v>81</v>
      </c>
      <c r="D122" s="181" t="s">
        <v>144</v>
      </c>
      <c r="E122" s="182" t="s">
        <v>329</v>
      </c>
      <c r="F122" s="183" t="s">
        <v>326</v>
      </c>
      <c r="G122" s="184" t="s">
        <v>167</v>
      </c>
      <c r="H122" s="185">
        <v>3.516</v>
      </c>
      <c r="I122" s="186"/>
      <c r="J122" s="187">
        <f>ROUND(I122*H122,2)</f>
        <v>0</v>
      </c>
      <c r="K122" s="188"/>
      <c r="L122" s="37"/>
      <c r="M122" s="189" t="s">
        <v>1</v>
      </c>
      <c r="N122" s="190" t="s">
        <v>38</v>
      </c>
      <c r="O122" s="75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3" t="s">
        <v>148</v>
      </c>
      <c r="AT122" s="193" t="s">
        <v>144</v>
      </c>
      <c r="AU122" s="193" t="s">
        <v>81</v>
      </c>
      <c r="AY122" s="17" t="s">
        <v>143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7" t="s">
        <v>81</v>
      </c>
      <c r="BK122" s="194">
        <f>ROUND(I122*H122,2)</f>
        <v>0</v>
      </c>
      <c r="BL122" s="17" t="s">
        <v>148</v>
      </c>
      <c r="BM122" s="193" t="s">
        <v>83</v>
      </c>
    </row>
    <row r="123" spans="1:47" s="2" customFormat="1" ht="12">
      <c r="A123" s="36"/>
      <c r="B123" s="37"/>
      <c r="C123" s="36"/>
      <c r="D123" s="195" t="s">
        <v>149</v>
      </c>
      <c r="E123" s="36"/>
      <c r="F123" s="196" t="s">
        <v>327</v>
      </c>
      <c r="G123" s="36"/>
      <c r="H123" s="36"/>
      <c r="I123" s="122"/>
      <c r="J123" s="36"/>
      <c r="K123" s="36"/>
      <c r="L123" s="37"/>
      <c r="M123" s="197"/>
      <c r="N123" s="198"/>
      <c r="O123" s="75"/>
      <c r="P123" s="75"/>
      <c r="Q123" s="75"/>
      <c r="R123" s="75"/>
      <c r="S123" s="75"/>
      <c r="T123" s="7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149</v>
      </c>
      <c r="AU123" s="17" t="s">
        <v>81</v>
      </c>
    </row>
    <row r="124" spans="1:51" s="12" customFormat="1" ht="12">
      <c r="A124" s="12"/>
      <c r="B124" s="199"/>
      <c r="C124" s="12"/>
      <c r="D124" s="195" t="s">
        <v>161</v>
      </c>
      <c r="E124" s="200" t="s">
        <v>1</v>
      </c>
      <c r="F124" s="201" t="s">
        <v>539</v>
      </c>
      <c r="G124" s="12"/>
      <c r="H124" s="202">
        <v>3.516</v>
      </c>
      <c r="I124" s="203"/>
      <c r="J124" s="12"/>
      <c r="K124" s="12"/>
      <c r="L124" s="199"/>
      <c r="M124" s="204"/>
      <c r="N124" s="205"/>
      <c r="O124" s="205"/>
      <c r="P124" s="205"/>
      <c r="Q124" s="205"/>
      <c r="R124" s="205"/>
      <c r="S124" s="205"/>
      <c r="T124" s="206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T124" s="200" t="s">
        <v>161</v>
      </c>
      <c r="AU124" s="200" t="s">
        <v>81</v>
      </c>
      <c r="AV124" s="12" t="s">
        <v>83</v>
      </c>
      <c r="AW124" s="12" t="s">
        <v>30</v>
      </c>
      <c r="AX124" s="12" t="s">
        <v>73</v>
      </c>
      <c r="AY124" s="200" t="s">
        <v>143</v>
      </c>
    </row>
    <row r="125" spans="1:51" s="13" customFormat="1" ht="12">
      <c r="A125" s="13"/>
      <c r="B125" s="207"/>
      <c r="C125" s="13"/>
      <c r="D125" s="195" t="s">
        <v>161</v>
      </c>
      <c r="E125" s="208" t="s">
        <v>1</v>
      </c>
      <c r="F125" s="209" t="s">
        <v>163</v>
      </c>
      <c r="G125" s="13"/>
      <c r="H125" s="210">
        <v>3.516</v>
      </c>
      <c r="I125" s="211"/>
      <c r="J125" s="13"/>
      <c r="K125" s="13"/>
      <c r="L125" s="207"/>
      <c r="M125" s="212"/>
      <c r="N125" s="213"/>
      <c r="O125" s="213"/>
      <c r="P125" s="213"/>
      <c r="Q125" s="213"/>
      <c r="R125" s="213"/>
      <c r="S125" s="213"/>
      <c r="T125" s="21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08" t="s">
        <v>161</v>
      </c>
      <c r="AU125" s="208" t="s">
        <v>81</v>
      </c>
      <c r="AV125" s="13" t="s">
        <v>148</v>
      </c>
      <c r="AW125" s="13" t="s">
        <v>30</v>
      </c>
      <c r="AX125" s="13" t="s">
        <v>81</v>
      </c>
      <c r="AY125" s="208" t="s">
        <v>143</v>
      </c>
    </row>
    <row r="126" spans="1:65" s="2" customFormat="1" ht="24.15" customHeight="1">
      <c r="A126" s="36"/>
      <c r="B126" s="180"/>
      <c r="C126" s="181" t="s">
        <v>83</v>
      </c>
      <c r="D126" s="181" t="s">
        <v>144</v>
      </c>
      <c r="E126" s="182" t="s">
        <v>332</v>
      </c>
      <c r="F126" s="183" t="s">
        <v>326</v>
      </c>
      <c r="G126" s="184" t="s">
        <v>167</v>
      </c>
      <c r="H126" s="185">
        <v>0.923</v>
      </c>
      <c r="I126" s="186"/>
      <c r="J126" s="187">
        <f>ROUND(I126*H126,2)</f>
        <v>0</v>
      </c>
      <c r="K126" s="188"/>
      <c r="L126" s="37"/>
      <c r="M126" s="189" t="s">
        <v>1</v>
      </c>
      <c r="N126" s="190" t="s">
        <v>38</v>
      </c>
      <c r="O126" s="75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3" t="s">
        <v>148</v>
      </c>
      <c r="AT126" s="193" t="s">
        <v>144</v>
      </c>
      <c r="AU126" s="193" t="s">
        <v>81</v>
      </c>
      <c r="AY126" s="17" t="s">
        <v>143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17" t="s">
        <v>81</v>
      </c>
      <c r="BK126" s="194">
        <f>ROUND(I126*H126,2)</f>
        <v>0</v>
      </c>
      <c r="BL126" s="17" t="s">
        <v>148</v>
      </c>
      <c r="BM126" s="193" t="s">
        <v>148</v>
      </c>
    </row>
    <row r="127" spans="1:47" s="2" customFormat="1" ht="12">
      <c r="A127" s="36"/>
      <c r="B127" s="37"/>
      <c r="C127" s="36"/>
      <c r="D127" s="195" t="s">
        <v>149</v>
      </c>
      <c r="E127" s="36"/>
      <c r="F127" s="196" t="s">
        <v>333</v>
      </c>
      <c r="G127" s="36"/>
      <c r="H127" s="36"/>
      <c r="I127" s="122"/>
      <c r="J127" s="36"/>
      <c r="K127" s="36"/>
      <c r="L127" s="37"/>
      <c r="M127" s="197"/>
      <c r="N127" s="198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149</v>
      </c>
      <c r="AU127" s="17" t="s">
        <v>81</v>
      </c>
    </row>
    <row r="128" spans="1:51" s="12" customFormat="1" ht="12">
      <c r="A128" s="12"/>
      <c r="B128" s="199"/>
      <c r="C128" s="12"/>
      <c r="D128" s="195" t="s">
        <v>161</v>
      </c>
      <c r="E128" s="200" t="s">
        <v>1</v>
      </c>
      <c r="F128" s="201" t="s">
        <v>540</v>
      </c>
      <c r="G128" s="12"/>
      <c r="H128" s="202">
        <v>0.923</v>
      </c>
      <c r="I128" s="203"/>
      <c r="J128" s="12"/>
      <c r="K128" s="12"/>
      <c r="L128" s="199"/>
      <c r="M128" s="204"/>
      <c r="N128" s="205"/>
      <c r="O128" s="205"/>
      <c r="P128" s="205"/>
      <c r="Q128" s="205"/>
      <c r="R128" s="205"/>
      <c r="S128" s="205"/>
      <c r="T128" s="206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00" t="s">
        <v>161</v>
      </c>
      <c r="AU128" s="200" t="s">
        <v>81</v>
      </c>
      <c r="AV128" s="12" t="s">
        <v>83</v>
      </c>
      <c r="AW128" s="12" t="s">
        <v>30</v>
      </c>
      <c r="AX128" s="12" t="s">
        <v>73</v>
      </c>
      <c r="AY128" s="200" t="s">
        <v>143</v>
      </c>
    </row>
    <row r="129" spans="1:51" s="13" customFormat="1" ht="12">
      <c r="A129" s="13"/>
      <c r="B129" s="207"/>
      <c r="C129" s="13"/>
      <c r="D129" s="195" t="s">
        <v>161</v>
      </c>
      <c r="E129" s="208" t="s">
        <v>1</v>
      </c>
      <c r="F129" s="209" t="s">
        <v>163</v>
      </c>
      <c r="G129" s="13"/>
      <c r="H129" s="210">
        <v>0.923</v>
      </c>
      <c r="I129" s="211"/>
      <c r="J129" s="13"/>
      <c r="K129" s="13"/>
      <c r="L129" s="207"/>
      <c r="M129" s="212"/>
      <c r="N129" s="213"/>
      <c r="O129" s="213"/>
      <c r="P129" s="213"/>
      <c r="Q129" s="213"/>
      <c r="R129" s="213"/>
      <c r="S129" s="213"/>
      <c r="T129" s="21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08" t="s">
        <v>161</v>
      </c>
      <c r="AU129" s="208" t="s">
        <v>81</v>
      </c>
      <c r="AV129" s="13" t="s">
        <v>148</v>
      </c>
      <c r="AW129" s="13" t="s">
        <v>30</v>
      </c>
      <c r="AX129" s="13" t="s">
        <v>81</v>
      </c>
      <c r="AY129" s="208" t="s">
        <v>143</v>
      </c>
    </row>
    <row r="130" spans="1:65" s="2" customFormat="1" ht="24.15" customHeight="1">
      <c r="A130" s="36"/>
      <c r="B130" s="180"/>
      <c r="C130" s="181" t="s">
        <v>153</v>
      </c>
      <c r="D130" s="181" t="s">
        <v>144</v>
      </c>
      <c r="E130" s="182" t="s">
        <v>335</v>
      </c>
      <c r="F130" s="183" t="s">
        <v>336</v>
      </c>
      <c r="G130" s="184" t="s">
        <v>167</v>
      </c>
      <c r="H130" s="185">
        <v>4.439</v>
      </c>
      <c r="I130" s="186"/>
      <c r="J130" s="187">
        <f>ROUND(I130*H130,2)</f>
        <v>0</v>
      </c>
      <c r="K130" s="188"/>
      <c r="L130" s="37"/>
      <c r="M130" s="189" t="s">
        <v>1</v>
      </c>
      <c r="N130" s="190" t="s">
        <v>38</v>
      </c>
      <c r="O130" s="75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3" t="s">
        <v>148</v>
      </c>
      <c r="AT130" s="193" t="s">
        <v>144</v>
      </c>
      <c r="AU130" s="193" t="s">
        <v>81</v>
      </c>
      <c r="AY130" s="17" t="s">
        <v>143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7" t="s">
        <v>81</v>
      </c>
      <c r="BK130" s="194">
        <f>ROUND(I130*H130,2)</f>
        <v>0</v>
      </c>
      <c r="BL130" s="17" t="s">
        <v>148</v>
      </c>
      <c r="BM130" s="193" t="s">
        <v>156</v>
      </c>
    </row>
    <row r="131" spans="1:47" s="2" customFormat="1" ht="12">
      <c r="A131" s="36"/>
      <c r="B131" s="37"/>
      <c r="C131" s="36"/>
      <c r="D131" s="195" t="s">
        <v>149</v>
      </c>
      <c r="E131" s="36"/>
      <c r="F131" s="196" t="s">
        <v>337</v>
      </c>
      <c r="G131" s="36"/>
      <c r="H131" s="36"/>
      <c r="I131" s="122"/>
      <c r="J131" s="36"/>
      <c r="K131" s="36"/>
      <c r="L131" s="37"/>
      <c r="M131" s="197"/>
      <c r="N131" s="198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149</v>
      </c>
      <c r="AU131" s="17" t="s">
        <v>81</v>
      </c>
    </row>
    <row r="132" spans="1:51" s="12" customFormat="1" ht="12">
      <c r="A132" s="12"/>
      <c r="B132" s="199"/>
      <c r="C132" s="12"/>
      <c r="D132" s="195" t="s">
        <v>161</v>
      </c>
      <c r="E132" s="200" t="s">
        <v>1</v>
      </c>
      <c r="F132" s="201" t="s">
        <v>541</v>
      </c>
      <c r="G132" s="12"/>
      <c r="H132" s="202">
        <v>4.439</v>
      </c>
      <c r="I132" s="203"/>
      <c r="J132" s="12"/>
      <c r="K132" s="12"/>
      <c r="L132" s="199"/>
      <c r="M132" s="204"/>
      <c r="N132" s="205"/>
      <c r="O132" s="205"/>
      <c r="P132" s="205"/>
      <c r="Q132" s="205"/>
      <c r="R132" s="205"/>
      <c r="S132" s="205"/>
      <c r="T132" s="206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00" t="s">
        <v>161</v>
      </c>
      <c r="AU132" s="200" t="s">
        <v>81</v>
      </c>
      <c r="AV132" s="12" t="s">
        <v>83</v>
      </c>
      <c r="AW132" s="12" t="s">
        <v>30</v>
      </c>
      <c r="AX132" s="12" t="s">
        <v>73</v>
      </c>
      <c r="AY132" s="200" t="s">
        <v>143</v>
      </c>
    </row>
    <row r="133" spans="1:51" s="13" customFormat="1" ht="12">
      <c r="A133" s="13"/>
      <c r="B133" s="207"/>
      <c r="C133" s="13"/>
      <c r="D133" s="195" t="s">
        <v>161</v>
      </c>
      <c r="E133" s="208" t="s">
        <v>1</v>
      </c>
      <c r="F133" s="209" t="s">
        <v>163</v>
      </c>
      <c r="G133" s="13"/>
      <c r="H133" s="210">
        <v>4.439</v>
      </c>
      <c r="I133" s="211"/>
      <c r="J133" s="13"/>
      <c r="K133" s="13"/>
      <c r="L133" s="207"/>
      <c r="M133" s="212"/>
      <c r="N133" s="213"/>
      <c r="O133" s="213"/>
      <c r="P133" s="213"/>
      <c r="Q133" s="213"/>
      <c r="R133" s="213"/>
      <c r="S133" s="213"/>
      <c r="T133" s="21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08" t="s">
        <v>161</v>
      </c>
      <c r="AU133" s="208" t="s">
        <v>81</v>
      </c>
      <c r="AV133" s="13" t="s">
        <v>148</v>
      </c>
      <c r="AW133" s="13" t="s">
        <v>30</v>
      </c>
      <c r="AX133" s="13" t="s">
        <v>81</v>
      </c>
      <c r="AY133" s="208" t="s">
        <v>143</v>
      </c>
    </row>
    <row r="134" spans="1:65" s="2" customFormat="1" ht="37.8" customHeight="1">
      <c r="A134" s="36"/>
      <c r="B134" s="180"/>
      <c r="C134" s="181" t="s">
        <v>148</v>
      </c>
      <c r="D134" s="181" t="s">
        <v>144</v>
      </c>
      <c r="E134" s="182" t="s">
        <v>339</v>
      </c>
      <c r="F134" s="183" t="s">
        <v>340</v>
      </c>
      <c r="G134" s="184" t="s">
        <v>167</v>
      </c>
      <c r="H134" s="185">
        <v>88.78</v>
      </c>
      <c r="I134" s="186"/>
      <c r="J134" s="187">
        <f>ROUND(I134*H134,2)</f>
        <v>0</v>
      </c>
      <c r="K134" s="188"/>
      <c r="L134" s="37"/>
      <c r="M134" s="189" t="s">
        <v>1</v>
      </c>
      <c r="N134" s="190" t="s">
        <v>38</v>
      </c>
      <c r="O134" s="75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3" t="s">
        <v>148</v>
      </c>
      <c r="AT134" s="193" t="s">
        <v>144</v>
      </c>
      <c r="AU134" s="193" t="s">
        <v>81</v>
      </c>
      <c r="AY134" s="17" t="s">
        <v>143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7" t="s">
        <v>81</v>
      </c>
      <c r="BK134" s="194">
        <f>ROUND(I134*H134,2)</f>
        <v>0</v>
      </c>
      <c r="BL134" s="17" t="s">
        <v>148</v>
      </c>
      <c r="BM134" s="193" t="s">
        <v>160</v>
      </c>
    </row>
    <row r="135" spans="1:47" s="2" customFormat="1" ht="12">
      <c r="A135" s="36"/>
      <c r="B135" s="37"/>
      <c r="C135" s="36"/>
      <c r="D135" s="195" t="s">
        <v>149</v>
      </c>
      <c r="E135" s="36"/>
      <c r="F135" s="196" t="s">
        <v>341</v>
      </c>
      <c r="G135" s="36"/>
      <c r="H135" s="36"/>
      <c r="I135" s="122"/>
      <c r="J135" s="36"/>
      <c r="K135" s="36"/>
      <c r="L135" s="37"/>
      <c r="M135" s="197"/>
      <c r="N135" s="198"/>
      <c r="O135" s="75"/>
      <c r="P135" s="75"/>
      <c r="Q135" s="75"/>
      <c r="R135" s="75"/>
      <c r="S135" s="75"/>
      <c r="T135" s="7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7" t="s">
        <v>149</v>
      </c>
      <c r="AU135" s="17" t="s">
        <v>81</v>
      </c>
    </row>
    <row r="136" spans="1:51" s="12" customFormat="1" ht="12">
      <c r="A136" s="12"/>
      <c r="B136" s="199"/>
      <c r="C136" s="12"/>
      <c r="D136" s="195" t="s">
        <v>161</v>
      </c>
      <c r="E136" s="200" t="s">
        <v>1</v>
      </c>
      <c r="F136" s="201" t="s">
        <v>542</v>
      </c>
      <c r="G136" s="12"/>
      <c r="H136" s="202">
        <v>88.78</v>
      </c>
      <c r="I136" s="203"/>
      <c r="J136" s="12"/>
      <c r="K136" s="12"/>
      <c r="L136" s="199"/>
      <c r="M136" s="204"/>
      <c r="N136" s="205"/>
      <c r="O136" s="205"/>
      <c r="P136" s="205"/>
      <c r="Q136" s="205"/>
      <c r="R136" s="205"/>
      <c r="S136" s="205"/>
      <c r="T136" s="206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00" t="s">
        <v>161</v>
      </c>
      <c r="AU136" s="200" t="s">
        <v>81</v>
      </c>
      <c r="AV136" s="12" t="s">
        <v>83</v>
      </c>
      <c r="AW136" s="12" t="s">
        <v>30</v>
      </c>
      <c r="AX136" s="12" t="s">
        <v>73</v>
      </c>
      <c r="AY136" s="200" t="s">
        <v>143</v>
      </c>
    </row>
    <row r="137" spans="1:51" s="13" customFormat="1" ht="12">
      <c r="A137" s="13"/>
      <c r="B137" s="207"/>
      <c r="C137" s="13"/>
      <c r="D137" s="195" t="s">
        <v>161</v>
      </c>
      <c r="E137" s="208" t="s">
        <v>1</v>
      </c>
      <c r="F137" s="209" t="s">
        <v>163</v>
      </c>
      <c r="G137" s="13"/>
      <c r="H137" s="210">
        <v>88.78</v>
      </c>
      <c r="I137" s="211"/>
      <c r="J137" s="13"/>
      <c r="K137" s="13"/>
      <c r="L137" s="207"/>
      <c r="M137" s="212"/>
      <c r="N137" s="213"/>
      <c r="O137" s="213"/>
      <c r="P137" s="213"/>
      <c r="Q137" s="213"/>
      <c r="R137" s="213"/>
      <c r="S137" s="213"/>
      <c r="T137" s="21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08" t="s">
        <v>161</v>
      </c>
      <c r="AU137" s="208" t="s">
        <v>81</v>
      </c>
      <c r="AV137" s="13" t="s">
        <v>148</v>
      </c>
      <c r="AW137" s="13" t="s">
        <v>30</v>
      </c>
      <c r="AX137" s="13" t="s">
        <v>81</v>
      </c>
      <c r="AY137" s="208" t="s">
        <v>143</v>
      </c>
    </row>
    <row r="138" spans="1:65" s="2" customFormat="1" ht="24.15" customHeight="1">
      <c r="A138" s="36"/>
      <c r="B138" s="180"/>
      <c r="C138" s="181" t="s">
        <v>164</v>
      </c>
      <c r="D138" s="181" t="s">
        <v>144</v>
      </c>
      <c r="E138" s="182" t="s">
        <v>343</v>
      </c>
      <c r="F138" s="183" t="s">
        <v>344</v>
      </c>
      <c r="G138" s="184" t="s">
        <v>225</v>
      </c>
      <c r="H138" s="185">
        <v>8.877</v>
      </c>
      <c r="I138" s="186"/>
      <c r="J138" s="187">
        <f>ROUND(I138*H138,2)</f>
        <v>0</v>
      </c>
      <c r="K138" s="188"/>
      <c r="L138" s="37"/>
      <c r="M138" s="189" t="s">
        <v>1</v>
      </c>
      <c r="N138" s="190" t="s">
        <v>38</v>
      </c>
      <c r="O138" s="75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3" t="s">
        <v>148</v>
      </c>
      <c r="AT138" s="193" t="s">
        <v>144</v>
      </c>
      <c r="AU138" s="193" t="s">
        <v>81</v>
      </c>
      <c r="AY138" s="17" t="s">
        <v>143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7" t="s">
        <v>81</v>
      </c>
      <c r="BK138" s="194">
        <f>ROUND(I138*H138,2)</f>
        <v>0</v>
      </c>
      <c r="BL138" s="17" t="s">
        <v>148</v>
      </c>
      <c r="BM138" s="193" t="s">
        <v>168</v>
      </c>
    </row>
    <row r="139" spans="1:47" s="2" customFormat="1" ht="12">
      <c r="A139" s="36"/>
      <c r="B139" s="37"/>
      <c r="C139" s="36"/>
      <c r="D139" s="195" t="s">
        <v>149</v>
      </c>
      <c r="E139" s="36"/>
      <c r="F139" s="196" t="s">
        <v>543</v>
      </c>
      <c r="G139" s="36"/>
      <c r="H139" s="36"/>
      <c r="I139" s="122"/>
      <c r="J139" s="36"/>
      <c r="K139" s="36"/>
      <c r="L139" s="37"/>
      <c r="M139" s="197"/>
      <c r="N139" s="198"/>
      <c r="O139" s="75"/>
      <c r="P139" s="75"/>
      <c r="Q139" s="75"/>
      <c r="R139" s="75"/>
      <c r="S139" s="75"/>
      <c r="T139" s="7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149</v>
      </c>
      <c r="AU139" s="17" t="s">
        <v>81</v>
      </c>
    </row>
    <row r="140" spans="1:51" s="12" customFormat="1" ht="12">
      <c r="A140" s="12"/>
      <c r="B140" s="199"/>
      <c r="C140" s="12"/>
      <c r="D140" s="195" t="s">
        <v>161</v>
      </c>
      <c r="E140" s="200" t="s">
        <v>1</v>
      </c>
      <c r="F140" s="201" t="s">
        <v>544</v>
      </c>
      <c r="G140" s="12"/>
      <c r="H140" s="202">
        <v>8.877</v>
      </c>
      <c r="I140" s="203"/>
      <c r="J140" s="12"/>
      <c r="K140" s="12"/>
      <c r="L140" s="199"/>
      <c r="M140" s="204"/>
      <c r="N140" s="205"/>
      <c r="O140" s="205"/>
      <c r="P140" s="205"/>
      <c r="Q140" s="205"/>
      <c r="R140" s="205"/>
      <c r="S140" s="205"/>
      <c r="T140" s="206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00" t="s">
        <v>161</v>
      </c>
      <c r="AU140" s="200" t="s">
        <v>81</v>
      </c>
      <c r="AV140" s="12" t="s">
        <v>83</v>
      </c>
      <c r="AW140" s="12" t="s">
        <v>30</v>
      </c>
      <c r="AX140" s="12" t="s">
        <v>73</v>
      </c>
      <c r="AY140" s="200" t="s">
        <v>143</v>
      </c>
    </row>
    <row r="141" spans="1:51" s="13" customFormat="1" ht="12">
      <c r="A141" s="13"/>
      <c r="B141" s="207"/>
      <c r="C141" s="13"/>
      <c r="D141" s="195" t="s">
        <v>161</v>
      </c>
      <c r="E141" s="208" t="s">
        <v>1</v>
      </c>
      <c r="F141" s="209" t="s">
        <v>163</v>
      </c>
      <c r="G141" s="13"/>
      <c r="H141" s="210">
        <v>8.877</v>
      </c>
      <c r="I141" s="211"/>
      <c r="J141" s="13"/>
      <c r="K141" s="13"/>
      <c r="L141" s="207"/>
      <c r="M141" s="212"/>
      <c r="N141" s="213"/>
      <c r="O141" s="213"/>
      <c r="P141" s="213"/>
      <c r="Q141" s="213"/>
      <c r="R141" s="213"/>
      <c r="S141" s="213"/>
      <c r="T141" s="21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08" t="s">
        <v>161</v>
      </c>
      <c r="AU141" s="208" t="s">
        <v>81</v>
      </c>
      <c r="AV141" s="13" t="s">
        <v>148</v>
      </c>
      <c r="AW141" s="13" t="s">
        <v>30</v>
      </c>
      <c r="AX141" s="13" t="s">
        <v>81</v>
      </c>
      <c r="AY141" s="208" t="s">
        <v>143</v>
      </c>
    </row>
    <row r="142" spans="1:65" s="2" customFormat="1" ht="24.15" customHeight="1">
      <c r="A142" s="36"/>
      <c r="B142" s="180"/>
      <c r="C142" s="181" t="s">
        <v>156</v>
      </c>
      <c r="D142" s="181" t="s">
        <v>144</v>
      </c>
      <c r="E142" s="182" t="s">
        <v>545</v>
      </c>
      <c r="F142" s="183" t="s">
        <v>546</v>
      </c>
      <c r="G142" s="184" t="s">
        <v>147</v>
      </c>
      <c r="H142" s="185">
        <v>42.9</v>
      </c>
      <c r="I142" s="186"/>
      <c r="J142" s="187">
        <f>ROUND(I142*H142,2)</f>
        <v>0</v>
      </c>
      <c r="K142" s="188"/>
      <c r="L142" s="37"/>
      <c r="M142" s="189" t="s">
        <v>1</v>
      </c>
      <c r="N142" s="190" t="s">
        <v>38</v>
      </c>
      <c r="O142" s="75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3" t="s">
        <v>148</v>
      </c>
      <c r="AT142" s="193" t="s">
        <v>144</v>
      </c>
      <c r="AU142" s="193" t="s">
        <v>81</v>
      </c>
      <c r="AY142" s="17" t="s">
        <v>143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7" t="s">
        <v>81</v>
      </c>
      <c r="BK142" s="194">
        <f>ROUND(I142*H142,2)</f>
        <v>0</v>
      </c>
      <c r="BL142" s="17" t="s">
        <v>148</v>
      </c>
      <c r="BM142" s="193" t="s">
        <v>173</v>
      </c>
    </row>
    <row r="143" spans="1:47" s="2" customFormat="1" ht="12">
      <c r="A143" s="36"/>
      <c r="B143" s="37"/>
      <c r="C143" s="36"/>
      <c r="D143" s="195" t="s">
        <v>149</v>
      </c>
      <c r="E143" s="36"/>
      <c r="F143" s="196" t="s">
        <v>366</v>
      </c>
      <c r="G143" s="36"/>
      <c r="H143" s="36"/>
      <c r="I143" s="122"/>
      <c r="J143" s="36"/>
      <c r="K143" s="36"/>
      <c r="L143" s="37"/>
      <c r="M143" s="197"/>
      <c r="N143" s="198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149</v>
      </c>
      <c r="AU143" s="17" t="s">
        <v>81</v>
      </c>
    </row>
    <row r="144" spans="1:51" s="12" customFormat="1" ht="12">
      <c r="A144" s="12"/>
      <c r="B144" s="199"/>
      <c r="C144" s="12"/>
      <c r="D144" s="195" t="s">
        <v>161</v>
      </c>
      <c r="E144" s="200" t="s">
        <v>1</v>
      </c>
      <c r="F144" s="201" t="s">
        <v>547</v>
      </c>
      <c r="G144" s="12"/>
      <c r="H144" s="202">
        <v>42.9</v>
      </c>
      <c r="I144" s="203"/>
      <c r="J144" s="12"/>
      <c r="K144" s="12"/>
      <c r="L144" s="199"/>
      <c r="M144" s="204"/>
      <c r="N144" s="205"/>
      <c r="O144" s="205"/>
      <c r="P144" s="205"/>
      <c r="Q144" s="205"/>
      <c r="R144" s="205"/>
      <c r="S144" s="205"/>
      <c r="T144" s="206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00" t="s">
        <v>161</v>
      </c>
      <c r="AU144" s="200" t="s">
        <v>81</v>
      </c>
      <c r="AV144" s="12" t="s">
        <v>83</v>
      </c>
      <c r="AW144" s="12" t="s">
        <v>30</v>
      </c>
      <c r="AX144" s="12" t="s">
        <v>73</v>
      </c>
      <c r="AY144" s="200" t="s">
        <v>143</v>
      </c>
    </row>
    <row r="145" spans="1:51" s="13" customFormat="1" ht="12">
      <c r="A145" s="13"/>
      <c r="B145" s="207"/>
      <c r="C145" s="13"/>
      <c r="D145" s="195" t="s">
        <v>161</v>
      </c>
      <c r="E145" s="208" t="s">
        <v>1</v>
      </c>
      <c r="F145" s="209" t="s">
        <v>163</v>
      </c>
      <c r="G145" s="13"/>
      <c r="H145" s="210">
        <v>42.9</v>
      </c>
      <c r="I145" s="211"/>
      <c r="J145" s="13"/>
      <c r="K145" s="13"/>
      <c r="L145" s="207"/>
      <c r="M145" s="212"/>
      <c r="N145" s="213"/>
      <c r="O145" s="213"/>
      <c r="P145" s="213"/>
      <c r="Q145" s="213"/>
      <c r="R145" s="213"/>
      <c r="S145" s="213"/>
      <c r="T145" s="21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08" t="s">
        <v>161</v>
      </c>
      <c r="AU145" s="208" t="s">
        <v>81</v>
      </c>
      <c r="AV145" s="13" t="s">
        <v>148</v>
      </c>
      <c r="AW145" s="13" t="s">
        <v>30</v>
      </c>
      <c r="AX145" s="13" t="s">
        <v>81</v>
      </c>
      <c r="AY145" s="208" t="s">
        <v>143</v>
      </c>
    </row>
    <row r="146" spans="1:63" s="11" customFormat="1" ht="25.9" customHeight="1">
      <c r="A146" s="11"/>
      <c r="B146" s="169"/>
      <c r="C146" s="11"/>
      <c r="D146" s="170" t="s">
        <v>72</v>
      </c>
      <c r="E146" s="171" t="s">
        <v>164</v>
      </c>
      <c r="F146" s="171" t="s">
        <v>388</v>
      </c>
      <c r="G146" s="11"/>
      <c r="H146" s="11"/>
      <c r="I146" s="172"/>
      <c r="J146" s="173">
        <f>BK146</f>
        <v>0</v>
      </c>
      <c r="K146" s="11"/>
      <c r="L146" s="169"/>
      <c r="M146" s="174"/>
      <c r="N146" s="175"/>
      <c r="O146" s="175"/>
      <c r="P146" s="176">
        <f>SUM(P147:P174)</f>
        <v>0</v>
      </c>
      <c r="Q146" s="175"/>
      <c r="R146" s="176">
        <f>SUM(R147:R174)</f>
        <v>0</v>
      </c>
      <c r="S146" s="175"/>
      <c r="T146" s="177">
        <f>SUM(T147:T174)</f>
        <v>0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R146" s="170" t="s">
        <v>81</v>
      </c>
      <c r="AT146" s="178" t="s">
        <v>72</v>
      </c>
      <c r="AU146" s="178" t="s">
        <v>73</v>
      </c>
      <c r="AY146" s="170" t="s">
        <v>143</v>
      </c>
      <c r="BK146" s="179">
        <f>SUM(BK147:BK174)</f>
        <v>0</v>
      </c>
    </row>
    <row r="147" spans="1:65" s="2" customFormat="1" ht="14.4" customHeight="1">
      <c r="A147" s="36"/>
      <c r="B147" s="180"/>
      <c r="C147" s="181" t="s">
        <v>178</v>
      </c>
      <c r="D147" s="181" t="s">
        <v>144</v>
      </c>
      <c r="E147" s="182" t="s">
        <v>397</v>
      </c>
      <c r="F147" s="183" t="s">
        <v>398</v>
      </c>
      <c r="G147" s="184" t="s">
        <v>167</v>
      </c>
      <c r="H147" s="185">
        <v>13.2</v>
      </c>
      <c r="I147" s="186"/>
      <c r="J147" s="187">
        <f>ROUND(I147*H147,2)</f>
        <v>0</v>
      </c>
      <c r="K147" s="188"/>
      <c r="L147" s="37"/>
      <c r="M147" s="189" t="s">
        <v>1</v>
      </c>
      <c r="N147" s="190" t="s">
        <v>38</v>
      </c>
      <c r="O147" s="75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3" t="s">
        <v>148</v>
      </c>
      <c r="AT147" s="193" t="s">
        <v>144</v>
      </c>
      <c r="AU147" s="193" t="s">
        <v>81</v>
      </c>
      <c r="AY147" s="17" t="s">
        <v>143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7" t="s">
        <v>81</v>
      </c>
      <c r="BK147" s="194">
        <f>ROUND(I147*H147,2)</f>
        <v>0</v>
      </c>
      <c r="BL147" s="17" t="s">
        <v>148</v>
      </c>
      <c r="BM147" s="193" t="s">
        <v>181</v>
      </c>
    </row>
    <row r="148" spans="1:51" s="12" customFormat="1" ht="12">
      <c r="A148" s="12"/>
      <c r="B148" s="199"/>
      <c r="C148" s="12"/>
      <c r="D148" s="195" t="s">
        <v>161</v>
      </c>
      <c r="E148" s="200" t="s">
        <v>1</v>
      </c>
      <c r="F148" s="201" t="s">
        <v>548</v>
      </c>
      <c r="G148" s="12"/>
      <c r="H148" s="202">
        <v>13.2</v>
      </c>
      <c r="I148" s="203"/>
      <c r="J148" s="12"/>
      <c r="K148" s="12"/>
      <c r="L148" s="199"/>
      <c r="M148" s="204"/>
      <c r="N148" s="205"/>
      <c r="O148" s="205"/>
      <c r="P148" s="205"/>
      <c r="Q148" s="205"/>
      <c r="R148" s="205"/>
      <c r="S148" s="205"/>
      <c r="T148" s="206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00" t="s">
        <v>161</v>
      </c>
      <c r="AU148" s="200" t="s">
        <v>81</v>
      </c>
      <c r="AV148" s="12" t="s">
        <v>83</v>
      </c>
      <c r="AW148" s="12" t="s">
        <v>30</v>
      </c>
      <c r="AX148" s="12" t="s">
        <v>73</v>
      </c>
      <c r="AY148" s="200" t="s">
        <v>143</v>
      </c>
    </row>
    <row r="149" spans="1:51" s="13" customFormat="1" ht="12">
      <c r="A149" s="13"/>
      <c r="B149" s="207"/>
      <c r="C149" s="13"/>
      <c r="D149" s="195" t="s">
        <v>161</v>
      </c>
      <c r="E149" s="208" t="s">
        <v>1</v>
      </c>
      <c r="F149" s="209" t="s">
        <v>163</v>
      </c>
      <c r="G149" s="13"/>
      <c r="H149" s="210">
        <v>13.2</v>
      </c>
      <c r="I149" s="211"/>
      <c r="J149" s="13"/>
      <c r="K149" s="13"/>
      <c r="L149" s="207"/>
      <c r="M149" s="212"/>
      <c r="N149" s="213"/>
      <c r="O149" s="213"/>
      <c r="P149" s="213"/>
      <c r="Q149" s="213"/>
      <c r="R149" s="213"/>
      <c r="S149" s="213"/>
      <c r="T149" s="21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08" t="s">
        <v>161</v>
      </c>
      <c r="AU149" s="208" t="s">
        <v>81</v>
      </c>
      <c r="AV149" s="13" t="s">
        <v>148</v>
      </c>
      <c r="AW149" s="13" t="s">
        <v>30</v>
      </c>
      <c r="AX149" s="13" t="s">
        <v>81</v>
      </c>
      <c r="AY149" s="208" t="s">
        <v>143</v>
      </c>
    </row>
    <row r="150" spans="1:65" s="2" customFormat="1" ht="24.15" customHeight="1">
      <c r="A150" s="36"/>
      <c r="B150" s="180"/>
      <c r="C150" s="181" t="s">
        <v>160</v>
      </c>
      <c r="D150" s="181" t="s">
        <v>144</v>
      </c>
      <c r="E150" s="182" t="s">
        <v>401</v>
      </c>
      <c r="F150" s="183" t="s">
        <v>402</v>
      </c>
      <c r="G150" s="184" t="s">
        <v>147</v>
      </c>
      <c r="H150" s="185">
        <v>15.5</v>
      </c>
      <c r="I150" s="186"/>
      <c r="J150" s="187">
        <f>ROUND(I150*H150,2)</f>
        <v>0</v>
      </c>
      <c r="K150" s="188"/>
      <c r="L150" s="37"/>
      <c r="M150" s="189" t="s">
        <v>1</v>
      </c>
      <c r="N150" s="190" t="s">
        <v>38</v>
      </c>
      <c r="O150" s="75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3" t="s">
        <v>148</v>
      </c>
      <c r="AT150" s="193" t="s">
        <v>144</v>
      </c>
      <c r="AU150" s="193" t="s">
        <v>81</v>
      </c>
      <c r="AY150" s="17" t="s">
        <v>143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7" t="s">
        <v>81</v>
      </c>
      <c r="BK150" s="194">
        <f>ROUND(I150*H150,2)</f>
        <v>0</v>
      </c>
      <c r="BL150" s="17" t="s">
        <v>148</v>
      </c>
      <c r="BM150" s="193" t="s">
        <v>186</v>
      </c>
    </row>
    <row r="151" spans="1:51" s="12" customFormat="1" ht="12">
      <c r="A151" s="12"/>
      <c r="B151" s="199"/>
      <c r="C151" s="12"/>
      <c r="D151" s="195" t="s">
        <v>161</v>
      </c>
      <c r="E151" s="200" t="s">
        <v>1</v>
      </c>
      <c r="F151" s="201" t="s">
        <v>549</v>
      </c>
      <c r="G151" s="12"/>
      <c r="H151" s="202">
        <v>15.5</v>
      </c>
      <c r="I151" s="203"/>
      <c r="J151" s="12"/>
      <c r="K151" s="12"/>
      <c r="L151" s="199"/>
      <c r="M151" s="204"/>
      <c r="N151" s="205"/>
      <c r="O151" s="205"/>
      <c r="P151" s="205"/>
      <c r="Q151" s="205"/>
      <c r="R151" s="205"/>
      <c r="S151" s="205"/>
      <c r="T151" s="206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00" t="s">
        <v>161</v>
      </c>
      <c r="AU151" s="200" t="s">
        <v>81</v>
      </c>
      <c r="AV151" s="12" t="s">
        <v>83</v>
      </c>
      <c r="AW151" s="12" t="s">
        <v>30</v>
      </c>
      <c r="AX151" s="12" t="s">
        <v>73</v>
      </c>
      <c r="AY151" s="200" t="s">
        <v>143</v>
      </c>
    </row>
    <row r="152" spans="1:51" s="13" customFormat="1" ht="12">
      <c r="A152" s="13"/>
      <c r="B152" s="207"/>
      <c r="C152" s="13"/>
      <c r="D152" s="195" t="s">
        <v>161</v>
      </c>
      <c r="E152" s="208" t="s">
        <v>1</v>
      </c>
      <c r="F152" s="209" t="s">
        <v>163</v>
      </c>
      <c r="G152" s="13"/>
      <c r="H152" s="210">
        <v>15.5</v>
      </c>
      <c r="I152" s="211"/>
      <c r="J152" s="13"/>
      <c r="K152" s="13"/>
      <c r="L152" s="207"/>
      <c r="M152" s="212"/>
      <c r="N152" s="213"/>
      <c r="O152" s="213"/>
      <c r="P152" s="213"/>
      <c r="Q152" s="213"/>
      <c r="R152" s="213"/>
      <c r="S152" s="213"/>
      <c r="T152" s="21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8" t="s">
        <v>161</v>
      </c>
      <c r="AU152" s="208" t="s">
        <v>81</v>
      </c>
      <c r="AV152" s="13" t="s">
        <v>148</v>
      </c>
      <c r="AW152" s="13" t="s">
        <v>30</v>
      </c>
      <c r="AX152" s="13" t="s">
        <v>81</v>
      </c>
      <c r="AY152" s="208" t="s">
        <v>143</v>
      </c>
    </row>
    <row r="153" spans="1:65" s="2" customFormat="1" ht="24.15" customHeight="1">
      <c r="A153" s="36"/>
      <c r="B153" s="180"/>
      <c r="C153" s="181" t="s">
        <v>176</v>
      </c>
      <c r="D153" s="181" t="s">
        <v>144</v>
      </c>
      <c r="E153" s="182" t="s">
        <v>404</v>
      </c>
      <c r="F153" s="183" t="s">
        <v>405</v>
      </c>
      <c r="G153" s="184" t="s">
        <v>147</v>
      </c>
      <c r="H153" s="185">
        <v>14</v>
      </c>
      <c r="I153" s="186"/>
      <c r="J153" s="187">
        <f>ROUND(I153*H153,2)</f>
        <v>0</v>
      </c>
      <c r="K153" s="188"/>
      <c r="L153" s="37"/>
      <c r="M153" s="189" t="s">
        <v>1</v>
      </c>
      <c r="N153" s="190" t="s">
        <v>38</v>
      </c>
      <c r="O153" s="75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3" t="s">
        <v>148</v>
      </c>
      <c r="AT153" s="193" t="s">
        <v>144</v>
      </c>
      <c r="AU153" s="193" t="s">
        <v>81</v>
      </c>
      <c r="AY153" s="17" t="s">
        <v>143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7" t="s">
        <v>81</v>
      </c>
      <c r="BK153" s="194">
        <f>ROUND(I153*H153,2)</f>
        <v>0</v>
      </c>
      <c r="BL153" s="17" t="s">
        <v>148</v>
      </c>
      <c r="BM153" s="193" t="s">
        <v>191</v>
      </c>
    </row>
    <row r="154" spans="1:51" s="12" customFormat="1" ht="12">
      <c r="A154" s="12"/>
      <c r="B154" s="199"/>
      <c r="C154" s="12"/>
      <c r="D154" s="195" t="s">
        <v>161</v>
      </c>
      <c r="E154" s="200" t="s">
        <v>1</v>
      </c>
      <c r="F154" s="201" t="s">
        <v>550</v>
      </c>
      <c r="G154" s="12"/>
      <c r="H154" s="202">
        <v>14</v>
      </c>
      <c r="I154" s="203"/>
      <c r="J154" s="12"/>
      <c r="K154" s="12"/>
      <c r="L154" s="199"/>
      <c r="M154" s="204"/>
      <c r="N154" s="205"/>
      <c r="O154" s="205"/>
      <c r="P154" s="205"/>
      <c r="Q154" s="205"/>
      <c r="R154" s="205"/>
      <c r="S154" s="205"/>
      <c r="T154" s="206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00" t="s">
        <v>161</v>
      </c>
      <c r="AU154" s="200" t="s">
        <v>81</v>
      </c>
      <c r="AV154" s="12" t="s">
        <v>83</v>
      </c>
      <c r="AW154" s="12" t="s">
        <v>30</v>
      </c>
      <c r="AX154" s="12" t="s">
        <v>73</v>
      </c>
      <c r="AY154" s="200" t="s">
        <v>143</v>
      </c>
    </row>
    <row r="155" spans="1:51" s="13" customFormat="1" ht="12">
      <c r="A155" s="13"/>
      <c r="B155" s="207"/>
      <c r="C155" s="13"/>
      <c r="D155" s="195" t="s">
        <v>161</v>
      </c>
      <c r="E155" s="208" t="s">
        <v>1</v>
      </c>
      <c r="F155" s="209" t="s">
        <v>163</v>
      </c>
      <c r="G155" s="13"/>
      <c r="H155" s="210">
        <v>14</v>
      </c>
      <c r="I155" s="211"/>
      <c r="J155" s="13"/>
      <c r="K155" s="13"/>
      <c r="L155" s="207"/>
      <c r="M155" s="212"/>
      <c r="N155" s="213"/>
      <c r="O155" s="213"/>
      <c r="P155" s="213"/>
      <c r="Q155" s="213"/>
      <c r="R155" s="213"/>
      <c r="S155" s="213"/>
      <c r="T155" s="21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08" t="s">
        <v>161</v>
      </c>
      <c r="AU155" s="208" t="s">
        <v>81</v>
      </c>
      <c r="AV155" s="13" t="s">
        <v>148</v>
      </c>
      <c r="AW155" s="13" t="s">
        <v>30</v>
      </c>
      <c r="AX155" s="13" t="s">
        <v>81</v>
      </c>
      <c r="AY155" s="208" t="s">
        <v>143</v>
      </c>
    </row>
    <row r="156" spans="1:65" s="2" customFormat="1" ht="14.4" customHeight="1">
      <c r="A156" s="36"/>
      <c r="B156" s="180"/>
      <c r="C156" s="181" t="s">
        <v>168</v>
      </c>
      <c r="D156" s="181" t="s">
        <v>144</v>
      </c>
      <c r="E156" s="182" t="s">
        <v>408</v>
      </c>
      <c r="F156" s="183" t="s">
        <v>409</v>
      </c>
      <c r="G156" s="184" t="s">
        <v>147</v>
      </c>
      <c r="H156" s="185">
        <v>77.353</v>
      </c>
      <c r="I156" s="186"/>
      <c r="J156" s="187">
        <f>ROUND(I156*H156,2)</f>
        <v>0</v>
      </c>
      <c r="K156" s="188"/>
      <c r="L156" s="37"/>
      <c r="M156" s="189" t="s">
        <v>1</v>
      </c>
      <c r="N156" s="190" t="s">
        <v>38</v>
      </c>
      <c r="O156" s="75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3" t="s">
        <v>148</v>
      </c>
      <c r="AT156" s="193" t="s">
        <v>144</v>
      </c>
      <c r="AU156" s="193" t="s">
        <v>81</v>
      </c>
      <c r="AY156" s="17" t="s">
        <v>143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7" t="s">
        <v>81</v>
      </c>
      <c r="BK156" s="194">
        <f>ROUND(I156*H156,2)</f>
        <v>0</v>
      </c>
      <c r="BL156" s="17" t="s">
        <v>148</v>
      </c>
      <c r="BM156" s="193" t="s">
        <v>196</v>
      </c>
    </row>
    <row r="157" spans="1:51" s="12" customFormat="1" ht="12">
      <c r="A157" s="12"/>
      <c r="B157" s="199"/>
      <c r="C157" s="12"/>
      <c r="D157" s="195" t="s">
        <v>161</v>
      </c>
      <c r="E157" s="200" t="s">
        <v>1</v>
      </c>
      <c r="F157" s="201" t="s">
        <v>551</v>
      </c>
      <c r="G157" s="12"/>
      <c r="H157" s="202">
        <v>77.353</v>
      </c>
      <c r="I157" s="203"/>
      <c r="J157" s="12"/>
      <c r="K157" s="12"/>
      <c r="L157" s="199"/>
      <c r="M157" s="204"/>
      <c r="N157" s="205"/>
      <c r="O157" s="205"/>
      <c r="P157" s="205"/>
      <c r="Q157" s="205"/>
      <c r="R157" s="205"/>
      <c r="S157" s="205"/>
      <c r="T157" s="206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00" t="s">
        <v>161</v>
      </c>
      <c r="AU157" s="200" t="s">
        <v>81</v>
      </c>
      <c r="AV157" s="12" t="s">
        <v>83</v>
      </c>
      <c r="AW157" s="12" t="s">
        <v>30</v>
      </c>
      <c r="AX157" s="12" t="s">
        <v>73</v>
      </c>
      <c r="AY157" s="200" t="s">
        <v>143</v>
      </c>
    </row>
    <row r="158" spans="1:51" s="13" customFormat="1" ht="12">
      <c r="A158" s="13"/>
      <c r="B158" s="207"/>
      <c r="C158" s="13"/>
      <c r="D158" s="195" t="s">
        <v>161</v>
      </c>
      <c r="E158" s="208" t="s">
        <v>1</v>
      </c>
      <c r="F158" s="209" t="s">
        <v>163</v>
      </c>
      <c r="G158" s="13"/>
      <c r="H158" s="210">
        <v>77.353</v>
      </c>
      <c r="I158" s="211"/>
      <c r="J158" s="13"/>
      <c r="K158" s="13"/>
      <c r="L158" s="207"/>
      <c r="M158" s="212"/>
      <c r="N158" s="213"/>
      <c r="O158" s="213"/>
      <c r="P158" s="213"/>
      <c r="Q158" s="213"/>
      <c r="R158" s="213"/>
      <c r="S158" s="213"/>
      <c r="T158" s="21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08" t="s">
        <v>161</v>
      </c>
      <c r="AU158" s="208" t="s">
        <v>81</v>
      </c>
      <c r="AV158" s="13" t="s">
        <v>148</v>
      </c>
      <c r="AW158" s="13" t="s">
        <v>30</v>
      </c>
      <c r="AX158" s="13" t="s">
        <v>81</v>
      </c>
      <c r="AY158" s="208" t="s">
        <v>143</v>
      </c>
    </row>
    <row r="159" spans="1:65" s="2" customFormat="1" ht="14.4" customHeight="1">
      <c r="A159" s="36"/>
      <c r="B159" s="180"/>
      <c r="C159" s="181" t="s">
        <v>199</v>
      </c>
      <c r="D159" s="181" t="s">
        <v>144</v>
      </c>
      <c r="E159" s="182" t="s">
        <v>408</v>
      </c>
      <c r="F159" s="183" t="s">
        <v>409</v>
      </c>
      <c r="G159" s="184" t="s">
        <v>147</v>
      </c>
      <c r="H159" s="185">
        <v>32.444</v>
      </c>
      <c r="I159" s="186"/>
      <c r="J159" s="187">
        <f>ROUND(I159*H159,2)</f>
        <v>0</v>
      </c>
      <c r="K159" s="188"/>
      <c r="L159" s="37"/>
      <c r="M159" s="189" t="s">
        <v>1</v>
      </c>
      <c r="N159" s="190" t="s">
        <v>38</v>
      </c>
      <c r="O159" s="75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3" t="s">
        <v>148</v>
      </c>
      <c r="AT159" s="193" t="s">
        <v>144</v>
      </c>
      <c r="AU159" s="193" t="s">
        <v>81</v>
      </c>
      <c r="AY159" s="17" t="s">
        <v>143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7" t="s">
        <v>81</v>
      </c>
      <c r="BK159" s="194">
        <f>ROUND(I159*H159,2)</f>
        <v>0</v>
      </c>
      <c r="BL159" s="17" t="s">
        <v>148</v>
      </c>
      <c r="BM159" s="193" t="s">
        <v>202</v>
      </c>
    </row>
    <row r="160" spans="1:65" s="2" customFormat="1" ht="24.15" customHeight="1">
      <c r="A160" s="36"/>
      <c r="B160" s="180"/>
      <c r="C160" s="181" t="s">
        <v>173</v>
      </c>
      <c r="D160" s="181" t="s">
        <v>144</v>
      </c>
      <c r="E160" s="182" t="s">
        <v>417</v>
      </c>
      <c r="F160" s="183" t="s">
        <v>418</v>
      </c>
      <c r="G160" s="184" t="s">
        <v>147</v>
      </c>
      <c r="H160" s="185">
        <v>15.5</v>
      </c>
      <c r="I160" s="186"/>
      <c r="J160" s="187">
        <f>ROUND(I160*H160,2)</f>
        <v>0</v>
      </c>
      <c r="K160" s="188"/>
      <c r="L160" s="37"/>
      <c r="M160" s="189" t="s">
        <v>1</v>
      </c>
      <c r="N160" s="190" t="s">
        <v>38</v>
      </c>
      <c r="O160" s="75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3" t="s">
        <v>148</v>
      </c>
      <c r="AT160" s="193" t="s">
        <v>144</v>
      </c>
      <c r="AU160" s="193" t="s">
        <v>81</v>
      </c>
      <c r="AY160" s="17" t="s">
        <v>143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7" t="s">
        <v>81</v>
      </c>
      <c r="BK160" s="194">
        <f>ROUND(I160*H160,2)</f>
        <v>0</v>
      </c>
      <c r="BL160" s="17" t="s">
        <v>148</v>
      </c>
      <c r="BM160" s="193" t="s">
        <v>208</v>
      </c>
    </row>
    <row r="161" spans="1:51" s="12" customFormat="1" ht="12">
      <c r="A161" s="12"/>
      <c r="B161" s="199"/>
      <c r="C161" s="12"/>
      <c r="D161" s="195" t="s">
        <v>161</v>
      </c>
      <c r="E161" s="200" t="s">
        <v>1</v>
      </c>
      <c r="F161" s="201" t="s">
        <v>549</v>
      </c>
      <c r="G161" s="12"/>
      <c r="H161" s="202">
        <v>15.5</v>
      </c>
      <c r="I161" s="203"/>
      <c r="J161" s="12"/>
      <c r="K161" s="12"/>
      <c r="L161" s="199"/>
      <c r="M161" s="204"/>
      <c r="N161" s="205"/>
      <c r="O161" s="205"/>
      <c r="P161" s="205"/>
      <c r="Q161" s="205"/>
      <c r="R161" s="205"/>
      <c r="S161" s="205"/>
      <c r="T161" s="206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00" t="s">
        <v>161</v>
      </c>
      <c r="AU161" s="200" t="s">
        <v>81</v>
      </c>
      <c r="AV161" s="12" t="s">
        <v>83</v>
      </c>
      <c r="AW161" s="12" t="s">
        <v>30</v>
      </c>
      <c r="AX161" s="12" t="s">
        <v>73</v>
      </c>
      <c r="AY161" s="200" t="s">
        <v>143</v>
      </c>
    </row>
    <row r="162" spans="1:51" s="13" customFormat="1" ht="12">
      <c r="A162" s="13"/>
      <c r="B162" s="207"/>
      <c r="C162" s="13"/>
      <c r="D162" s="195" t="s">
        <v>161</v>
      </c>
      <c r="E162" s="208" t="s">
        <v>1</v>
      </c>
      <c r="F162" s="209" t="s">
        <v>163</v>
      </c>
      <c r="G162" s="13"/>
      <c r="H162" s="210">
        <v>15.5</v>
      </c>
      <c r="I162" s="211"/>
      <c r="J162" s="13"/>
      <c r="K162" s="13"/>
      <c r="L162" s="207"/>
      <c r="M162" s="212"/>
      <c r="N162" s="213"/>
      <c r="O162" s="213"/>
      <c r="P162" s="213"/>
      <c r="Q162" s="213"/>
      <c r="R162" s="213"/>
      <c r="S162" s="213"/>
      <c r="T162" s="21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8" t="s">
        <v>161</v>
      </c>
      <c r="AU162" s="208" t="s">
        <v>81</v>
      </c>
      <c r="AV162" s="13" t="s">
        <v>148</v>
      </c>
      <c r="AW162" s="13" t="s">
        <v>30</v>
      </c>
      <c r="AX162" s="13" t="s">
        <v>81</v>
      </c>
      <c r="AY162" s="208" t="s">
        <v>143</v>
      </c>
    </row>
    <row r="163" spans="1:65" s="2" customFormat="1" ht="14.4" customHeight="1">
      <c r="A163" s="36"/>
      <c r="B163" s="180"/>
      <c r="C163" s="181" t="s">
        <v>210</v>
      </c>
      <c r="D163" s="181" t="s">
        <v>144</v>
      </c>
      <c r="E163" s="182" t="s">
        <v>421</v>
      </c>
      <c r="F163" s="183" t="s">
        <v>422</v>
      </c>
      <c r="G163" s="184" t="s">
        <v>147</v>
      </c>
      <c r="H163" s="185">
        <v>1008.416</v>
      </c>
      <c r="I163" s="186"/>
      <c r="J163" s="187">
        <f>ROUND(I163*H163,2)</f>
        <v>0</v>
      </c>
      <c r="K163" s="188"/>
      <c r="L163" s="37"/>
      <c r="M163" s="189" t="s">
        <v>1</v>
      </c>
      <c r="N163" s="190" t="s">
        <v>38</v>
      </c>
      <c r="O163" s="75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3" t="s">
        <v>148</v>
      </c>
      <c r="AT163" s="193" t="s">
        <v>144</v>
      </c>
      <c r="AU163" s="193" t="s">
        <v>81</v>
      </c>
      <c r="AY163" s="17" t="s">
        <v>143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7" t="s">
        <v>81</v>
      </c>
      <c r="BK163" s="194">
        <f>ROUND(I163*H163,2)</f>
        <v>0</v>
      </c>
      <c r="BL163" s="17" t="s">
        <v>148</v>
      </c>
      <c r="BM163" s="193" t="s">
        <v>213</v>
      </c>
    </row>
    <row r="164" spans="1:47" s="2" customFormat="1" ht="12">
      <c r="A164" s="36"/>
      <c r="B164" s="37"/>
      <c r="C164" s="36"/>
      <c r="D164" s="195" t="s">
        <v>149</v>
      </c>
      <c r="E164" s="36"/>
      <c r="F164" s="196" t="s">
        <v>552</v>
      </c>
      <c r="G164" s="36"/>
      <c r="H164" s="36"/>
      <c r="I164" s="122"/>
      <c r="J164" s="36"/>
      <c r="K164" s="36"/>
      <c r="L164" s="37"/>
      <c r="M164" s="197"/>
      <c r="N164" s="198"/>
      <c r="O164" s="75"/>
      <c r="P164" s="75"/>
      <c r="Q164" s="75"/>
      <c r="R164" s="75"/>
      <c r="S164" s="75"/>
      <c r="T164" s="7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7" t="s">
        <v>149</v>
      </c>
      <c r="AU164" s="17" t="s">
        <v>81</v>
      </c>
    </row>
    <row r="165" spans="1:51" s="12" customFormat="1" ht="12">
      <c r="A165" s="12"/>
      <c r="B165" s="199"/>
      <c r="C165" s="12"/>
      <c r="D165" s="195" t="s">
        <v>161</v>
      </c>
      <c r="E165" s="200" t="s">
        <v>1</v>
      </c>
      <c r="F165" s="201" t="s">
        <v>553</v>
      </c>
      <c r="G165" s="12"/>
      <c r="H165" s="202">
        <v>1008.416</v>
      </c>
      <c r="I165" s="203"/>
      <c r="J165" s="12"/>
      <c r="K165" s="12"/>
      <c r="L165" s="199"/>
      <c r="M165" s="204"/>
      <c r="N165" s="205"/>
      <c r="O165" s="205"/>
      <c r="P165" s="205"/>
      <c r="Q165" s="205"/>
      <c r="R165" s="205"/>
      <c r="S165" s="205"/>
      <c r="T165" s="206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00" t="s">
        <v>161</v>
      </c>
      <c r="AU165" s="200" t="s">
        <v>81</v>
      </c>
      <c r="AV165" s="12" t="s">
        <v>83</v>
      </c>
      <c r="AW165" s="12" t="s">
        <v>30</v>
      </c>
      <c r="AX165" s="12" t="s">
        <v>73</v>
      </c>
      <c r="AY165" s="200" t="s">
        <v>143</v>
      </c>
    </row>
    <row r="166" spans="1:51" s="13" customFormat="1" ht="12">
      <c r="A166" s="13"/>
      <c r="B166" s="207"/>
      <c r="C166" s="13"/>
      <c r="D166" s="195" t="s">
        <v>161</v>
      </c>
      <c r="E166" s="208" t="s">
        <v>1</v>
      </c>
      <c r="F166" s="209" t="s">
        <v>163</v>
      </c>
      <c r="G166" s="13"/>
      <c r="H166" s="210">
        <v>1008.416</v>
      </c>
      <c r="I166" s="211"/>
      <c r="J166" s="13"/>
      <c r="K166" s="13"/>
      <c r="L166" s="207"/>
      <c r="M166" s="212"/>
      <c r="N166" s="213"/>
      <c r="O166" s="213"/>
      <c r="P166" s="213"/>
      <c r="Q166" s="213"/>
      <c r="R166" s="213"/>
      <c r="S166" s="213"/>
      <c r="T166" s="21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8" t="s">
        <v>161</v>
      </c>
      <c r="AU166" s="208" t="s">
        <v>81</v>
      </c>
      <c r="AV166" s="13" t="s">
        <v>148</v>
      </c>
      <c r="AW166" s="13" t="s">
        <v>30</v>
      </c>
      <c r="AX166" s="13" t="s">
        <v>81</v>
      </c>
      <c r="AY166" s="208" t="s">
        <v>143</v>
      </c>
    </row>
    <row r="167" spans="1:65" s="2" customFormat="1" ht="24.15" customHeight="1">
      <c r="A167" s="36"/>
      <c r="B167" s="180"/>
      <c r="C167" s="181" t="s">
        <v>181</v>
      </c>
      <c r="D167" s="181" t="s">
        <v>144</v>
      </c>
      <c r="E167" s="182" t="s">
        <v>425</v>
      </c>
      <c r="F167" s="183" t="s">
        <v>426</v>
      </c>
      <c r="G167" s="184" t="s">
        <v>147</v>
      </c>
      <c r="H167" s="185">
        <v>472.775</v>
      </c>
      <c r="I167" s="186"/>
      <c r="J167" s="187">
        <f>ROUND(I167*H167,2)</f>
        <v>0</v>
      </c>
      <c r="K167" s="188"/>
      <c r="L167" s="37"/>
      <c r="M167" s="189" t="s">
        <v>1</v>
      </c>
      <c r="N167" s="190" t="s">
        <v>38</v>
      </c>
      <c r="O167" s="75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3" t="s">
        <v>148</v>
      </c>
      <c r="AT167" s="193" t="s">
        <v>144</v>
      </c>
      <c r="AU167" s="193" t="s">
        <v>81</v>
      </c>
      <c r="AY167" s="17" t="s">
        <v>143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7" t="s">
        <v>81</v>
      </c>
      <c r="BK167" s="194">
        <f>ROUND(I167*H167,2)</f>
        <v>0</v>
      </c>
      <c r="BL167" s="17" t="s">
        <v>148</v>
      </c>
      <c r="BM167" s="193" t="s">
        <v>218</v>
      </c>
    </row>
    <row r="168" spans="1:47" s="2" customFormat="1" ht="12">
      <c r="A168" s="36"/>
      <c r="B168" s="37"/>
      <c r="C168" s="36"/>
      <c r="D168" s="195" t="s">
        <v>149</v>
      </c>
      <c r="E168" s="36"/>
      <c r="F168" s="196" t="s">
        <v>554</v>
      </c>
      <c r="G168" s="36"/>
      <c r="H168" s="36"/>
      <c r="I168" s="122"/>
      <c r="J168" s="36"/>
      <c r="K168" s="36"/>
      <c r="L168" s="37"/>
      <c r="M168" s="197"/>
      <c r="N168" s="198"/>
      <c r="O168" s="75"/>
      <c r="P168" s="75"/>
      <c r="Q168" s="75"/>
      <c r="R168" s="75"/>
      <c r="S168" s="75"/>
      <c r="T168" s="7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7" t="s">
        <v>149</v>
      </c>
      <c r="AU168" s="17" t="s">
        <v>81</v>
      </c>
    </row>
    <row r="169" spans="1:51" s="12" customFormat="1" ht="12">
      <c r="A169" s="12"/>
      <c r="B169" s="199"/>
      <c r="C169" s="12"/>
      <c r="D169" s="195" t="s">
        <v>161</v>
      </c>
      <c r="E169" s="200" t="s">
        <v>1</v>
      </c>
      <c r="F169" s="201" t="s">
        <v>555</v>
      </c>
      <c r="G169" s="12"/>
      <c r="H169" s="202">
        <v>472.775</v>
      </c>
      <c r="I169" s="203"/>
      <c r="J169" s="12"/>
      <c r="K169" s="12"/>
      <c r="L169" s="199"/>
      <c r="M169" s="204"/>
      <c r="N169" s="205"/>
      <c r="O169" s="205"/>
      <c r="P169" s="205"/>
      <c r="Q169" s="205"/>
      <c r="R169" s="205"/>
      <c r="S169" s="205"/>
      <c r="T169" s="206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00" t="s">
        <v>161</v>
      </c>
      <c r="AU169" s="200" t="s">
        <v>81</v>
      </c>
      <c r="AV169" s="12" t="s">
        <v>83</v>
      </c>
      <c r="AW169" s="12" t="s">
        <v>30</v>
      </c>
      <c r="AX169" s="12" t="s">
        <v>73</v>
      </c>
      <c r="AY169" s="200" t="s">
        <v>143</v>
      </c>
    </row>
    <row r="170" spans="1:51" s="13" customFormat="1" ht="12">
      <c r="A170" s="13"/>
      <c r="B170" s="207"/>
      <c r="C170" s="13"/>
      <c r="D170" s="195" t="s">
        <v>161</v>
      </c>
      <c r="E170" s="208" t="s">
        <v>1</v>
      </c>
      <c r="F170" s="209" t="s">
        <v>163</v>
      </c>
      <c r="G170" s="13"/>
      <c r="H170" s="210">
        <v>472.775</v>
      </c>
      <c r="I170" s="211"/>
      <c r="J170" s="13"/>
      <c r="K170" s="13"/>
      <c r="L170" s="207"/>
      <c r="M170" s="212"/>
      <c r="N170" s="213"/>
      <c r="O170" s="213"/>
      <c r="P170" s="213"/>
      <c r="Q170" s="213"/>
      <c r="R170" s="213"/>
      <c r="S170" s="213"/>
      <c r="T170" s="21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08" t="s">
        <v>161</v>
      </c>
      <c r="AU170" s="208" t="s">
        <v>81</v>
      </c>
      <c r="AV170" s="13" t="s">
        <v>148</v>
      </c>
      <c r="AW170" s="13" t="s">
        <v>30</v>
      </c>
      <c r="AX170" s="13" t="s">
        <v>81</v>
      </c>
      <c r="AY170" s="208" t="s">
        <v>143</v>
      </c>
    </row>
    <row r="171" spans="1:65" s="2" customFormat="1" ht="24.15" customHeight="1">
      <c r="A171" s="36"/>
      <c r="B171" s="180"/>
      <c r="C171" s="181" t="s">
        <v>8</v>
      </c>
      <c r="D171" s="181" t="s">
        <v>144</v>
      </c>
      <c r="E171" s="182" t="s">
        <v>429</v>
      </c>
      <c r="F171" s="183" t="s">
        <v>430</v>
      </c>
      <c r="G171" s="184" t="s">
        <v>147</v>
      </c>
      <c r="H171" s="185">
        <v>487.593</v>
      </c>
      <c r="I171" s="186"/>
      <c r="J171" s="187">
        <f>ROUND(I171*H171,2)</f>
        <v>0</v>
      </c>
      <c r="K171" s="188"/>
      <c r="L171" s="37"/>
      <c r="M171" s="189" t="s">
        <v>1</v>
      </c>
      <c r="N171" s="190" t="s">
        <v>38</v>
      </c>
      <c r="O171" s="75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3" t="s">
        <v>148</v>
      </c>
      <c r="AT171" s="193" t="s">
        <v>144</v>
      </c>
      <c r="AU171" s="193" t="s">
        <v>81</v>
      </c>
      <c r="AY171" s="17" t="s">
        <v>143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7" t="s">
        <v>81</v>
      </c>
      <c r="BK171" s="194">
        <f>ROUND(I171*H171,2)</f>
        <v>0</v>
      </c>
      <c r="BL171" s="17" t="s">
        <v>148</v>
      </c>
      <c r="BM171" s="193" t="s">
        <v>226</v>
      </c>
    </row>
    <row r="172" spans="1:47" s="2" customFormat="1" ht="12">
      <c r="A172" s="36"/>
      <c r="B172" s="37"/>
      <c r="C172" s="36"/>
      <c r="D172" s="195" t="s">
        <v>149</v>
      </c>
      <c r="E172" s="36"/>
      <c r="F172" s="196" t="s">
        <v>556</v>
      </c>
      <c r="G172" s="36"/>
      <c r="H172" s="36"/>
      <c r="I172" s="122"/>
      <c r="J172" s="36"/>
      <c r="K172" s="36"/>
      <c r="L172" s="37"/>
      <c r="M172" s="197"/>
      <c r="N172" s="198"/>
      <c r="O172" s="75"/>
      <c r="P172" s="75"/>
      <c r="Q172" s="75"/>
      <c r="R172" s="75"/>
      <c r="S172" s="75"/>
      <c r="T172" s="7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7" t="s">
        <v>149</v>
      </c>
      <c r="AU172" s="17" t="s">
        <v>81</v>
      </c>
    </row>
    <row r="173" spans="1:51" s="12" customFormat="1" ht="12">
      <c r="A173" s="12"/>
      <c r="B173" s="199"/>
      <c r="C173" s="12"/>
      <c r="D173" s="195" t="s">
        <v>161</v>
      </c>
      <c r="E173" s="200" t="s">
        <v>1</v>
      </c>
      <c r="F173" s="201" t="s">
        <v>557</v>
      </c>
      <c r="G173" s="12"/>
      <c r="H173" s="202">
        <v>487.593</v>
      </c>
      <c r="I173" s="203"/>
      <c r="J173" s="12"/>
      <c r="K173" s="12"/>
      <c r="L173" s="199"/>
      <c r="M173" s="204"/>
      <c r="N173" s="205"/>
      <c r="O173" s="205"/>
      <c r="P173" s="205"/>
      <c r="Q173" s="205"/>
      <c r="R173" s="205"/>
      <c r="S173" s="205"/>
      <c r="T173" s="206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00" t="s">
        <v>161</v>
      </c>
      <c r="AU173" s="200" t="s">
        <v>81</v>
      </c>
      <c r="AV173" s="12" t="s">
        <v>83</v>
      </c>
      <c r="AW173" s="12" t="s">
        <v>30</v>
      </c>
      <c r="AX173" s="12" t="s">
        <v>73</v>
      </c>
      <c r="AY173" s="200" t="s">
        <v>143</v>
      </c>
    </row>
    <row r="174" spans="1:51" s="13" customFormat="1" ht="12">
      <c r="A174" s="13"/>
      <c r="B174" s="207"/>
      <c r="C174" s="13"/>
      <c r="D174" s="195" t="s">
        <v>161</v>
      </c>
      <c r="E174" s="208" t="s">
        <v>1</v>
      </c>
      <c r="F174" s="209" t="s">
        <v>163</v>
      </c>
      <c r="G174" s="13"/>
      <c r="H174" s="210">
        <v>487.593</v>
      </c>
      <c r="I174" s="211"/>
      <c r="J174" s="13"/>
      <c r="K174" s="13"/>
      <c r="L174" s="207"/>
      <c r="M174" s="212"/>
      <c r="N174" s="213"/>
      <c r="O174" s="213"/>
      <c r="P174" s="213"/>
      <c r="Q174" s="213"/>
      <c r="R174" s="213"/>
      <c r="S174" s="213"/>
      <c r="T174" s="21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08" t="s">
        <v>161</v>
      </c>
      <c r="AU174" s="208" t="s">
        <v>81</v>
      </c>
      <c r="AV174" s="13" t="s">
        <v>148</v>
      </c>
      <c r="AW174" s="13" t="s">
        <v>30</v>
      </c>
      <c r="AX174" s="13" t="s">
        <v>81</v>
      </c>
      <c r="AY174" s="208" t="s">
        <v>143</v>
      </c>
    </row>
    <row r="175" spans="1:63" s="11" customFormat="1" ht="25.9" customHeight="1">
      <c r="A175" s="11"/>
      <c r="B175" s="169"/>
      <c r="C175" s="11"/>
      <c r="D175" s="170" t="s">
        <v>72</v>
      </c>
      <c r="E175" s="171" t="s">
        <v>160</v>
      </c>
      <c r="F175" s="171" t="s">
        <v>441</v>
      </c>
      <c r="G175" s="11"/>
      <c r="H175" s="11"/>
      <c r="I175" s="172"/>
      <c r="J175" s="173">
        <f>BK175</f>
        <v>0</v>
      </c>
      <c r="K175" s="11"/>
      <c r="L175" s="169"/>
      <c r="M175" s="174"/>
      <c r="N175" s="175"/>
      <c r="O175" s="175"/>
      <c r="P175" s="176">
        <f>SUM(P176:P185)</f>
        <v>0</v>
      </c>
      <c r="Q175" s="175"/>
      <c r="R175" s="176">
        <f>SUM(R176:R185)</f>
        <v>0</v>
      </c>
      <c r="S175" s="175"/>
      <c r="T175" s="177">
        <f>SUM(T176:T185)</f>
        <v>0</v>
      </c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R175" s="170" t="s">
        <v>81</v>
      </c>
      <c r="AT175" s="178" t="s">
        <v>72</v>
      </c>
      <c r="AU175" s="178" t="s">
        <v>73</v>
      </c>
      <c r="AY175" s="170" t="s">
        <v>143</v>
      </c>
      <c r="BK175" s="179">
        <f>SUM(BK176:BK185)</f>
        <v>0</v>
      </c>
    </row>
    <row r="176" spans="1:65" s="2" customFormat="1" ht="24.15" customHeight="1">
      <c r="A176" s="36"/>
      <c r="B176" s="180"/>
      <c r="C176" s="181" t="s">
        <v>186</v>
      </c>
      <c r="D176" s="181" t="s">
        <v>144</v>
      </c>
      <c r="E176" s="182" t="s">
        <v>442</v>
      </c>
      <c r="F176" s="183" t="s">
        <v>443</v>
      </c>
      <c r="G176" s="184" t="s">
        <v>159</v>
      </c>
      <c r="H176" s="185">
        <v>0.99</v>
      </c>
      <c r="I176" s="186"/>
      <c r="J176" s="187">
        <f>ROUND(I176*H176,2)</f>
        <v>0</v>
      </c>
      <c r="K176" s="188"/>
      <c r="L176" s="37"/>
      <c r="M176" s="189" t="s">
        <v>1</v>
      </c>
      <c r="N176" s="190" t="s">
        <v>38</v>
      </c>
      <c r="O176" s="75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3" t="s">
        <v>148</v>
      </c>
      <c r="AT176" s="193" t="s">
        <v>144</v>
      </c>
      <c r="AU176" s="193" t="s">
        <v>81</v>
      </c>
      <c r="AY176" s="17" t="s">
        <v>143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7" t="s">
        <v>81</v>
      </c>
      <c r="BK176" s="194">
        <f>ROUND(I176*H176,2)</f>
        <v>0</v>
      </c>
      <c r="BL176" s="17" t="s">
        <v>148</v>
      </c>
      <c r="BM176" s="193" t="s">
        <v>230</v>
      </c>
    </row>
    <row r="177" spans="1:47" s="2" customFormat="1" ht="12">
      <c r="A177" s="36"/>
      <c r="B177" s="37"/>
      <c r="C177" s="36"/>
      <c r="D177" s="195" t="s">
        <v>149</v>
      </c>
      <c r="E177" s="36"/>
      <c r="F177" s="196" t="s">
        <v>445</v>
      </c>
      <c r="G177" s="36"/>
      <c r="H177" s="36"/>
      <c r="I177" s="122"/>
      <c r="J177" s="36"/>
      <c r="K177" s="36"/>
      <c r="L177" s="37"/>
      <c r="M177" s="197"/>
      <c r="N177" s="198"/>
      <c r="O177" s="75"/>
      <c r="P177" s="75"/>
      <c r="Q177" s="75"/>
      <c r="R177" s="75"/>
      <c r="S177" s="75"/>
      <c r="T177" s="7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7" t="s">
        <v>149</v>
      </c>
      <c r="AU177" s="17" t="s">
        <v>81</v>
      </c>
    </row>
    <row r="178" spans="1:65" s="2" customFormat="1" ht="14.4" customHeight="1">
      <c r="A178" s="36"/>
      <c r="B178" s="180"/>
      <c r="C178" s="218" t="s">
        <v>233</v>
      </c>
      <c r="D178" s="218" t="s">
        <v>351</v>
      </c>
      <c r="E178" s="219" t="s">
        <v>447</v>
      </c>
      <c r="F178" s="220" t="s">
        <v>448</v>
      </c>
      <c r="G178" s="221" t="s">
        <v>159</v>
      </c>
      <c r="H178" s="222">
        <v>0.99</v>
      </c>
      <c r="I178" s="223"/>
      <c r="J178" s="224">
        <f>ROUND(I178*H178,2)</f>
        <v>0</v>
      </c>
      <c r="K178" s="225"/>
      <c r="L178" s="226"/>
      <c r="M178" s="227" t="s">
        <v>1</v>
      </c>
      <c r="N178" s="228" t="s">
        <v>38</v>
      </c>
      <c r="O178" s="75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3" t="s">
        <v>160</v>
      </c>
      <c r="AT178" s="193" t="s">
        <v>351</v>
      </c>
      <c r="AU178" s="193" t="s">
        <v>81</v>
      </c>
      <c r="AY178" s="17" t="s">
        <v>143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7" t="s">
        <v>81</v>
      </c>
      <c r="BK178" s="194">
        <f>ROUND(I178*H178,2)</f>
        <v>0</v>
      </c>
      <c r="BL178" s="17" t="s">
        <v>148</v>
      </c>
      <c r="BM178" s="193" t="s">
        <v>235</v>
      </c>
    </row>
    <row r="179" spans="1:65" s="2" customFormat="1" ht="14.4" customHeight="1">
      <c r="A179" s="36"/>
      <c r="B179" s="180"/>
      <c r="C179" s="181" t="s">
        <v>191</v>
      </c>
      <c r="D179" s="181" t="s">
        <v>144</v>
      </c>
      <c r="E179" s="182" t="s">
        <v>450</v>
      </c>
      <c r="F179" s="183" t="s">
        <v>451</v>
      </c>
      <c r="G179" s="184" t="s">
        <v>383</v>
      </c>
      <c r="H179" s="185">
        <v>0.09</v>
      </c>
      <c r="I179" s="186"/>
      <c r="J179" s="187">
        <f>ROUND(I179*H179,2)</f>
        <v>0</v>
      </c>
      <c r="K179" s="188"/>
      <c r="L179" s="37"/>
      <c r="M179" s="189" t="s">
        <v>1</v>
      </c>
      <c r="N179" s="190" t="s">
        <v>38</v>
      </c>
      <c r="O179" s="75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3" t="s">
        <v>148</v>
      </c>
      <c r="AT179" s="193" t="s">
        <v>144</v>
      </c>
      <c r="AU179" s="193" t="s">
        <v>81</v>
      </c>
      <c r="AY179" s="17" t="s">
        <v>143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7" t="s">
        <v>81</v>
      </c>
      <c r="BK179" s="194">
        <f>ROUND(I179*H179,2)</f>
        <v>0</v>
      </c>
      <c r="BL179" s="17" t="s">
        <v>148</v>
      </c>
      <c r="BM179" s="193" t="s">
        <v>239</v>
      </c>
    </row>
    <row r="180" spans="1:47" s="2" customFormat="1" ht="12">
      <c r="A180" s="36"/>
      <c r="B180" s="37"/>
      <c r="C180" s="36"/>
      <c r="D180" s="195" t="s">
        <v>149</v>
      </c>
      <c r="E180" s="36"/>
      <c r="F180" s="196" t="s">
        <v>453</v>
      </c>
      <c r="G180" s="36"/>
      <c r="H180" s="36"/>
      <c r="I180" s="122"/>
      <c r="J180" s="36"/>
      <c r="K180" s="36"/>
      <c r="L180" s="37"/>
      <c r="M180" s="197"/>
      <c r="N180" s="198"/>
      <c r="O180" s="75"/>
      <c r="P180" s="75"/>
      <c r="Q180" s="75"/>
      <c r="R180" s="75"/>
      <c r="S180" s="75"/>
      <c r="T180" s="7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7" t="s">
        <v>149</v>
      </c>
      <c r="AU180" s="17" t="s">
        <v>81</v>
      </c>
    </row>
    <row r="181" spans="1:65" s="2" customFormat="1" ht="14.4" customHeight="1">
      <c r="A181" s="36"/>
      <c r="B181" s="180"/>
      <c r="C181" s="218" t="s">
        <v>242</v>
      </c>
      <c r="D181" s="218" t="s">
        <v>351</v>
      </c>
      <c r="E181" s="219" t="s">
        <v>455</v>
      </c>
      <c r="F181" s="220" t="s">
        <v>456</v>
      </c>
      <c r="G181" s="221" t="s">
        <v>383</v>
      </c>
      <c r="H181" s="222">
        <v>0.09</v>
      </c>
      <c r="I181" s="223"/>
      <c r="J181" s="224">
        <f>ROUND(I181*H181,2)</f>
        <v>0</v>
      </c>
      <c r="K181" s="225"/>
      <c r="L181" s="226"/>
      <c r="M181" s="227" t="s">
        <v>1</v>
      </c>
      <c r="N181" s="228" t="s">
        <v>38</v>
      </c>
      <c r="O181" s="75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3" t="s">
        <v>160</v>
      </c>
      <c r="AT181" s="193" t="s">
        <v>351</v>
      </c>
      <c r="AU181" s="193" t="s">
        <v>81</v>
      </c>
      <c r="AY181" s="17" t="s">
        <v>143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7" t="s">
        <v>81</v>
      </c>
      <c r="BK181" s="194">
        <f>ROUND(I181*H181,2)</f>
        <v>0</v>
      </c>
      <c r="BL181" s="17" t="s">
        <v>148</v>
      </c>
      <c r="BM181" s="193" t="s">
        <v>244</v>
      </c>
    </row>
    <row r="182" spans="1:65" s="2" customFormat="1" ht="14.4" customHeight="1">
      <c r="A182" s="36"/>
      <c r="B182" s="180"/>
      <c r="C182" s="218" t="s">
        <v>196</v>
      </c>
      <c r="D182" s="218" t="s">
        <v>351</v>
      </c>
      <c r="E182" s="219" t="s">
        <v>458</v>
      </c>
      <c r="F182" s="220" t="s">
        <v>459</v>
      </c>
      <c r="G182" s="221" t="s">
        <v>207</v>
      </c>
      <c r="H182" s="222">
        <v>0.09</v>
      </c>
      <c r="I182" s="223"/>
      <c r="J182" s="224">
        <f>ROUND(I182*H182,2)</f>
        <v>0</v>
      </c>
      <c r="K182" s="225"/>
      <c r="L182" s="226"/>
      <c r="M182" s="227" t="s">
        <v>1</v>
      </c>
      <c r="N182" s="228" t="s">
        <v>38</v>
      </c>
      <c r="O182" s="75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3" t="s">
        <v>160</v>
      </c>
      <c r="AT182" s="193" t="s">
        <v>351</v>
      </c>
      <c r="AU182" s="193" t="s">
        <v>81</v>
      </c>
      <c r="AY182" s="17" t="s">
        <v>143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7" t="s">
        <v>81</v>
      </c>
      <c r="BK182" s="194">
        <f>ROUND(I182*H182,2)</f>
        <v>0</v>
      </c>
      <c r="BL182" s="17" t="s">
        <v>148</v>
      </c>
      <c r="BM182" s="193" t="s">
        <v>248</v>
      </c>
    </row>
    <row r="183" spans="1:65" s="2" customFormat="1" ht="14.4" customHeight="1">
      <c r="A183" s="36"/>
      <c r="B183" s="180"/>
      <c r="C183" s="218" t="s">
        <v>7</v>
      </c>
      <c r="D183" s="218" t="s">
        <v>351</v>
      </c>
      <c r="E183" s="219" t="s">
        <v>462</v>
      </c>
      <c r="F183" s="220" t="s">
        <v>463</v>
      </c>
      <c r="G183" s="221" t="s">
        <v>207</v>
      </c>
      <c r="H183" s="222">
        <v>0.09</v>
      </c>
      <c r="I183" s="223"/>
      <c r="J183" s="224">
        <f>ROUND(I183*H183,2)</f>
        <v>0</v>
      </c>
      <c r="K183" s="225"/>
      <c r="L183" s="226"/>
      <c r="M183" s="227" t="s">
        <v>1</v>
      </c>
      <c r="N183" s="228" t="s">
        <v>38</v>
      </c>
      <c r="O183" s="75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3" t="s">
        <v>160</v>
      </c>
      <c r="AT183" s="193" t="s">
        <v>351</v>
      </c>
      <c r="AU183" s="193" t="s">
        <v>81</v>
      </c>
      <c r="AY183" s="17" t="s">
        <v>143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7" t="s">
        <v>81</v>
      </c>
      <c r="BK183" s="194">
        <f>ROUND(I183*H183,2)</f>
        <v>0</v>
      </c>
      <c r="BL183" s="17" t="s">
        <v>148</v>
      </c>
      <c r="BM183" s="193" t="s">
        <v>253</v>
      </c>
    </row>
    <row r="184" spans="1:65" s="2" customFormat="1" ht="24.15" customHeight="1">
      <c r="A184" s="36"/>
      <c r="B184" s="180"/>
      <c r="C184" s="181" t="s">
        <v>202</v>
      </c>
      <c r="D184" s="181" t="s">
        <v>144</v>
      </c>
      <c r="E184" s="182" t="s">
        <v>465</v>
      </c>
      <c r="F184" s="183" t="s">
        <v>466</v>
      </c>
      <c r="G184" s="184" t="s">
        <v>207</v>
      </c>
      <c r="H184" s="185">
        <v>0.09</v>
      </c>
      <c r="I184" s="186"/>
      <c r="J184" s="187">
        <f>ROUND(I184*H184,2)</f>
        <v>0</v>
      </c>
      <c r="K184" s="188"/>
      <c r="L184" s="37"/>
      <c r="M184" s="189" t="s">
        <v>1</v>
      </c>
      <c r="N184" s="190" t="s">
        <v>38</v>
      </c>
      <c r="O184" s="75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3" t="s">
        <v>148</v>
      </c>
      <c r="AT184" s="193" t="s">
        <v>144</v>
      </c>
      <c r="AU184" s="193" t="s">
        <v>81</v>
      </c>
      <c r="AY184" s="17" t="s">
        <v>143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7" t="s">
        <v>81</v>
      </c>
      <c r="BK184" s="194">
        <f>ROUND(I184*H184,2)</f>
        <v>0</v>
      </c>
      <c r="BL184" s="17" t="s">
        <v>148</v>
      </c>
      <c r="BM184" s="193" t="s">
        <v>257</v>
      </c>
    </row>
    <row r="185" spans="1:65" s="2" customFormat="1" ht="14.4" customHeight="1">
      <c r="A185" s="36"/>
      <c r="B185" s="180"/>
      <c r="C185" s="218" t="s">
        <v>260</v>
      </c>
      <c r="D185" s="218" t="s">
        <v>351</v>
      </c>
      <c r="E185" s="219" t="s">
        <v>469</v>
      </c>
      <c r="F185" s="220" t="s">
        <v>470</v>
      </c>
      <c r="G185" s="221" t="s">
        <v>207</v>
      </c>
      <c r="H185" s="222">
        <v>0.09</v>
      </c>
      <c r="I185" s="223"/>
      <c r="J185" s="224">
        <f>ROUND(I185*H185,2)</f>
        <v>0</v>
      </c>
      <c r="K185" s="225"/>
      <c r="L185" s="226"/>
      <c r="M185" s="227" t="s">
        <v>1</v>
      </c>
      <c r="N185" s="228" t="s">
        <v>38</v>
      </c>
      <c r="O185" s="75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3" t="s">
        <v>160</v>
      </c>
      <c r="AT185" s="193" t="s">
        <v>351</v>
      </c>
      <c r="AU185" s="193" t="s">
        <v>81</v>
      </c>
      <c r="AY185" s="17" t="s">
        <v>143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7" t="s">
        <v>81</v>
      </c>
      <c r="BK185" s="194">
        <f>ROUND(I185*H185,2)</f>
        <v>0</v>
      </c>
      <c r="BL185" s="17" t="s">
        <v>148</v>
      </c>
      <c r="BM185" s="193" t="s">
        <v>262</v>
      </c>
    </row>
    <row r="186" spans="1:63" s="11" customFormat="1" ht="25.9" customHeight="1">
      <c r="A186" s="11"/>
      <c r="B186" s="169"/>
      <c r="C186" s="11"/>
      <c r="D186" s="170" t="s">
        <v>72</v>
      </c>
      <c r="E186" s="171" t="s">
        <v>176</v>
      </c>
      <c r="F186" s="171" t="s">
        <v>177</v>
      </c>
      <c r="G186" s="11"/>
      <c r="H186" s="11"/>
      <c r="I186" s="172"/>
      <c r="J186" s="173">
        <f>BK186</f>
        <v>0</v>
      </c>
      <c r="K186" s="11"/>
      <c r="L186" s="169"/>
      <c r="M186" s="174"/>
      <c r="N186" s="175"/>
      <c r="O186" s="175"/>
      <c r="P186" s="176">
        <f>SUM(P187:P204)</f>
        <v>0</v>
      </c>
      <c r="Q186" s="175"/>
      <c r="R186" s="176">
        <f>SUM(R187:R204)</f>
        <v>0</v>
      </c>
      <c r="S186" s="175"/>
      <c r="T186" s="177">
        <f>SUM(T187:T204)</f>
        <v>0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R186" s="170" t="s">
        <v>81</v>
      </c>
      <c r="AT186" s="178" t="s">
        <v>72</v>
      </c>
      <c r="AU186" s="178" t="s">
        <v>73</v>
      </c>
      <c r="AY186" s="170" t="s">
        <v>143</v>
      </c>
      <c r="BK186" s="179">
        <f>SUM(BK187:BK204)</f>
        <v>0</v>
      </c>
    </row>
    <row r="187" spans="1:65" s="2" customFormat="1" ht="24.15" customHeight="1">
      <c r="A187" s="36"/>
      <c r="B187" s="180"/>
      <c r="C187" s="181" t="s">
        <v>208</v>
      </c>
      <c r="D187" s="181" t="s">
        <v>144</v>
      </c>
      <c r="E187" s="182" t="s">
        <v>483</v>
      </c>
      <c r="F187" s="183" t="s">
        <v>484</v>
      </c>
      <c r="G187" s="184" t="s">
        <v>207</v>
      </c>
      <c r="H187" s="185">
        <v>6</v>
      </c>
      <c r="I187" s="186"/>
      <c r="J187" s="187">
        <f>ROUND(I187*H187,2)</f>
        <v>0</v>
      </c>
      <c r="K187" s="188"/>
      <c r="L187" s="37"/>
      <c r="M187" s="189" t="s">
        <v>1</v>
      </c>
      <c r="N187" s="190" t="s">
        <v>38</v>
      </c>
      <c r="O187" s="75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3" t="s">
        <v>148</v>
      </c>
      <c r="AT187" s="193" t="s">
        <v>144</v>
      </c>
      <c r="AU187" s="193" t="s">
        <v>81</v>
      </c>
      <c r="AY187" s="17" t="s">
        <v>143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7" t="s">
        <v>81</v>
      </c>
      <c r="BK187" s="194">
        <f>ROUND(I187*H187,2)</f>
        <v>0</v>
      </c>
      <c r="BL187" s="17" t="s">
        <v>148</v>
      </c>
      <c r="BM187" s="193" t="s">
        <v>266</v>
      </c>
    </row>
    <row r="188" spans="1:47" s="2" customFormat="1" ht="12">
      <c r="A188" s="36"/>
      <c r="B188" s="37"/>
      <c r="C188" s="36"/>
      <c r="D188" s="195" t="s">
        <v>149</v>
      </c>
      <c r="E188" s="36"/>
      <c r="F188" s="196" t="s">
        <v>558</v>
      </c>
      <c r="G188" s="36"/>
      <c r="H188" s="36"/>
      <c r="I188" s="122"/>
      <c r="J188" s="36"/>
      <c r="K188" s="36"/>
      <c r="L188" s="37"/>
      <c r="M188" s="197"/>
      <c r="N188" s="198"/>
      <c r="O188" s="75"/>
      <c r="P188" s="75"/>
      <c r="Q188" s="75"/>
      <c r="R188" s="75"/>
      <c r="S188" s="75"/>
      <c r="T188" s="7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7" t="s">
        <v>149</v>
      </c>
      <c r="AU188" s="17" t="s">
        <v>81</v>
      </c>
    </row>
    <row r="189" spans="1:51" s="12" customFormat="1" ht="12">
      <c r="A189" s="12"/>
      <c r="B189" s="199"/>
      <c r="C189" s="12"/>
      <c r="D189" s="195" t="s">
        <v>161</v>
      </c>
      <c r="E189" s="200" t="s">
        <v>1</v>
      </c>
      <c r="F189" s="201" t="s">
        <v>559</v>
      </c>
      <c r="G189" s="12"/>
      <c r="H189" s="202">
        <v>6</v>
      </c>
      <c r="I189" s="203"/>
      <c r="J189" s="12"/>
      <c r="K189" s="12"/>
      <c r="L189" s="199"/>
      <c r="M189" s="204"/>
      <c r="N189" s="205"/>
      <c r="O189" s="205"/>
      <c r="P189" s="205"/>
      <c r="Q189" s="205"/>
      <c r="R189" s="205"/>
      <c r="S189" s="205"/>
      <c r="T189" s="206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00" t="s">
        <v>161</v>
      </c>
      <c r="AU189" s="200" t="s">
        <v>81</v>
      </c>
      <c r="AV189" s="12" t="s">
        <v>83</v>
      </c>
      <c r="AW189" s="12" t="s">
        <v>30</v>
      </c>
      <c r="AX189" s="12" t="s">
        <v>73</v>
      </c>
      <c r="AY189" s="200" t="s">
        <v>143</v>
      </c>
    </row>
    <row r="190" spans="1:51" s="13" customFormat="1" ht="12">
      <c r="A190" s="13"/>
      <c r="B190" s="207"/>
      <c r="C190" s="13"/>
      <c r="D190" s="195" t="s">
        <v>161</v>
      </c>
      <c r="E190" s="208" t="s">
        <v>1</v>
      </c>
      <c r="F190" s="209" t="s">
        <v>163</v>
      </c>
      <c r="G190" s="13"/>
      <c r="H190" s="210">
        <v>6</v>
      </c>
      <c r="I190" s="211"/>
      <c r="J190" s="13"/>
      <c r="K190" s="13"/>
      <c r="L190" s="207"/>
      <c r="M190" s="212"/>
      <c r="N190" s="213"/>
      <c r="O190" s="213"/>
      <c r="P190" s="213"/>
      <c r="Q190" s="213"/>
      <c r="R190" s="213"/>
      <c r="S190" s="213"/>
      <c r="T190" s="21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8" t="s">
        <v>161</v>
      </c>
      <c r="AU190" s="208" t="s">
        <v>81</v>
      </c>
      <c r="AV190" s="13" t="s">
        <v>148</v>
      </c>
      <c r="AW190" s="13" t="s">
        <v>30</v>
      </c>
      <c r="AX190" s="13" t="s">
        <v>81</v>
      </c>
      <c r="AY190" s="208" t="s">
        <v>143</v>
      </c>
    </row>
    <row r="191" spans="1:65" s="2" customFormat="1" ht="14.4" customHeight="1">
      <c r="A191" s="36"/>
      <c r="B191" s="180"/>
      <c r="C191" s="218" t="s">
        <v>269</v>
      </c>
      <c r="D191" s="218" t="s">
        <v>351</v>
      </c>
      <c r="E191" s="219" t="s">
        <v>489</v>
      </c>
      <c r="F191" s="220" t="s">
        <v>490</v>
      </c>
      <c r="G191" s="221" t="s">
        <v>207</v>
      </c>
      <c r="H191" s="222">
        <v>6</v>
      </c>
      <c r="I191" s="223"/>
      <c r="J191" s="224">
        <f>ROUND(I191*H191,2)</f>
        <v>0</v>
      </c>
      <c r="K191" s="225"/>
      <c r="L191" s="226"/>
      <c r="M191" s="227" t="s">
        <v>1</v>
      </c>
      <c r="N191" s="228" t="s">
        <v>38</v>
      </c>
      <c r="O191" s="75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3" t="s">
        <v>160</v>
      </c>
      <c r="AT191" s="193" t="s">
        <v>351</v>
      </c>
      <c r="AU191" s="193" t="s">
        <v>81</v>
      </c>
      <c r="AY191" s="17" t="s">
        <v>143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7" t="s">
        <v>81</v>
      </c>
      <c r="BK191" s="194">
        <f>ROUND(I191*H191,2)</f>
        <v>0</v>
      </c>
      <c r="BL191" s="17" t="s">
        <v>148</v>
      </c>
      <c r="BM191" s="193" t="s">
        <v>271</v>
      </c>
    </row>
    <row r="192" spans="1:65" s="2" customFormat="1" ht="24.15" customHeight="1">
      <c r="A192" s="36"/>
      <c r="B192" s="180"/>
      <c r="C192" s="181" t="s">
        <v>213</v>
      </c>
      <c r="D192" s="181" t="s">
        <v>144</v>
      </c>
      <c r="E192" s="182" t="s">
        <v>492</v>
      </c>
      <c r="F192" s="183" t="s">
        <v>493</v>
      </c>
      <c r="G192" s="184" t="s">
        <v>159</v>
      </c>
      <c r="H192" s="185">
        <v>246</v>
      </c>
      <c r="I192" s="186"/>
      <c r="J192" s="187">
        <f>ROUND(I192*H192,2)</f>
        <v>0</v>
      </c>
      <c r="K192" s="188"/>
      <c r="L192" s="37"/>
      <c r="M192" s="189" t="s">
        <v>1</v>
      </c>
      <c r="N192" s="190" t="s">
        <v>38</v>
      </c>
      <c r="O192" s="75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3" t="s">
        <v>148</v>
      </c>
      <c r="AT192" s="193" t="s">
        <v>144</v>
      </c>
      <c r="AU192" s="193" t="s">
        <v>81</v>
      </c>
      <c r="AY192" s="17" t="s">
        <v>143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7" t="s">
        <v>81</v>
      </c>
      <c r="BK192" s="194">
        <f>ROUND(I192*H192,2)</f>
        <v>0</v>
      </c>
      <c r="BL192" s="17" t="s">
        <v>148</v>
      </c>
      <c r="BM192" s="193" t="s">
        <v>275</v>
      </c>
    </row>
    <row r="193" spans="1:47" s="2" customFormat="1" ht="12">
      <c r="A193" s="36"/>
      <c r="B193" s="37"/>
      <c r="C193" s="36"/>
      <c r="D193" s="195" t="s">
        <v>149</v>
      </c>
      <c r="E193" s="36"/>
      <c r="F193" s="196" t="s">
        <v>495</v>
      </c>
      <c r="G193" s="36"/>
      <c r="H193" s="36"/>
      <c r="I193" s="122"/>
      <c r="J193" s="36"/>
      <c r="K193" s="36"/>
      <c r="L193" s="37"/>
      <c r="M193" s="197"/>
      <c r="N193" s="198"/>
      <c r="O193" s="75"/>
      <c r="P193" s="75"/>
      <c r="Q193" s="75"/>
      <c r="R193" s="75"/>
      <c r="S193" s="75"/>
      <c r="T193" s="7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7" t="s">
        <v>149</v>
      </c>
      <c r="AU193" s="17" t="s">
        <v>81</v>
      </c>
    </row>
    <row r="194" spans="1:51" s="12" customFormat="1" ht="12">
      <c r="A194" s="12"/>
      <c r="B194" s="199"/>
      <c r="C194" s="12"/>
      <c r="D194" s="195" t="s">
        <v>161</v>
      </c>
      <c r="E194" s="200" t="s">
        <v>1</v>
      </c>
      <c r="F194" s="201" t="s">
        <v>560</v>
      </c>
      <c r="G194" s="12"/>
      <c r="H194" s="202">
        <v>246</v>
      </c>
      <c r="I194" s="203"/>
      <c r="J194" s="12"/>
      <c r="K194" s="12"/>
      <c r="L194" s="199"/>
      <c r="M194" s="204"/>
      <c r="N194" s="205"/>
      <c r="O194" s="205"/>
      <c r="P194" s="205"/>
      <c r="Q194" s="205"/>
      <c r="R194" s="205"/>
      <c r="S194" s="205"/>
      <c r="T194" s="206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200" t="s">
        <v>161</v>
      </c>
      <c r="AU194" s="200" t="s">
        <v>81</v>
      </c>
      <c r="AV194" s="12" t="s">
        <v>83</v>
      </c>
      <c r="AW194" s="12" t="s">
        <v>30</v>
      </c>
      <c r="AX194" s="12" t="s">
        <v>73</v>
      </c>
      <c r="AY194" s="200" t="s">
        <v>143</v>
      </c>
    </row>
    <row r="195" spans="1:51" s="13" customFormat="1" ht="12">
      <c r="A195" s="13"/>
      <c r="B195" s="207"/>
      <c r="C195" s="13"/>
      <c r="D195" s="195" t="s">
        <v>161</v>
      </c>
      <c r="E195" s="208" t="s">
        <v>1</v>
      </c>
      <c r="F195" s="209" t="s">
        <v>163</v>
      </c>
      <c r="G195" s="13"/>
      <c r="H195" s="210">
        <v>246</v>
      </c>
      <c r="I195" s="211"/>
      <c r="J195" s="13"/>
      <c r="K195" s="13"/>
      <c r="L195" s="207"/>
      <c r="M195" s="212"/>
      <c r="N195" s="213"/>
      <c r="O195" s="213"/>
      <c r="P195" s="213"/>
      <c r="Q195" s="213"/>
      <c r="R195" s="213"/>
      <c r="S195" s="213"/>
      <c r="T195" s="21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08" t="s">
        <v>161</v>
      </c>
      <c r="AU195" s="208" t="s">
        <v>81</v>
      </c>
      <c r="AV195" s="13" t="s">
        <v>148</v>
      </c>
      <c r="AW195" s="13" t="s">
        <v>30</v>
      </c>
      <c r="AX195" s="13" t="s">
        <v>81</v>
      </c>
      <c r="AY195" s="208" t="s">
        <v>143</v>
      </c>
    </row>
    <row r="196" spans="1:65" s="2" customFormat="1" ht="24.15" customHeight="1">
      <c r="A196" s="36"/>
      <c r="B196" s="180"/>
      <c r="C196" s="181" t="s">
        <v>278</v>
      </c>
      <c r="D196" s="181" t="s">
        <v>144</v>
      </c>
      <c r="E196" s="182" t="s">
        <v>498</v>
      </c>
      <c r="F196" s="183" t="s">
        <v>499</v>
      </c>
      <c r="G196" s="184" t="s">
        <v>159</v>
      </c>
      <c r="H196" s="185">
        <v>29.3</v>
      </c>
      <c r="I196" s="186"/>
      <c r="J196" s="187">
        <f>ROUND(I196*H196,2)</f>
        <v>0</v>
      </c>
      <c r="K196" s="188"/>
      <c r="L196" s="37"/>
      <c r="M196" s="189" t="s">
        <v>1</v>
      </c>
      <c r="N196" s="190" t="s">
        <v>38</v>
      </c>
      <c r="O196" s="75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3" t="s">
        <v>148</v>
      </c>
      <c r="AT196" s="193" t="s">
        <v>144</v>
      </c>
      <c r="AU196" s="193" t="s">
        <v>81</v>
      </c>
      <c r="AY196" s="17" t="s">
        <v>143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7" t="s">
        <v>81</v>
      </c>
      <c r="BK196" s="194">
        <f>ROUND(I196*H196,2)</f>
        <v>0</v>
      </c>
      <c r="BL196" s="17" t="s">
        <v>148</v>
      </c>
      <c r="BM196" s="193" t="s">
        <v>281</v>
      </c>
    </row>
    <row r="197" spans="1:47" s="2" customFormat="1" ht="12">
      <c r="A197" s="36"/>
      <c r="B197" s="37"/>
      <c r="C197" s="36"/>
      <c r="D197" s="195" t="s">
        <v>149</v>
      </c>
      <c r="E197" s="36"/>
      <c r="F197" s="196" t="s">
        <v>561</v>
      </c>
      <c r="G197" s="36"/>
      <c r="H197" s="36"/>
      <c r="I197" s="122"/>
      <c r="J197" s="36"/>
      <c r="K197" s="36"/>
      <c r="L197" s="37"/>
      <c r="M197" s="197"/>
      <c r="N197" s="198"/>
      <c r="O197" s="75"/>
      <c r="P197" s="75"/>
      <c r="Q197" s="75"/>
      <c r="R197" s="75"/>
      <c r="S197" s="75"/>
      <c r="T197" s="7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7" t="s">
        <v>149</v>
      </c>
      <c r="AU197" s="17" t="s">
        <v>81</v>
      </c>
    </row>
    <row r="198" spans="1:51" s="12" customFormat="1" ht="12">
      <c r="A198" s="12"/>
      <c r="B198" s="199"/>
      <c r="C198" s="12"/>
      <c r="D198" s="195" t="s">
        <v>161</v>
      </c>
      <c r="E198" s="200" t="s">
        <v>1</v>
      </c>
      <c r="F198" s="201" t="s">
        <v>562</v>
      </c>
      <c r="G198" s="12"/>
      <c r="H198" s="202">
        <v>29.3</v>
      </c>
      <c r="I198" s="203"/>
      <c r="J198" s="12"/>
      <c r="K198" s="12"/>
      <c r="L198" s="199"/>
      <c r="M198" s="204"/>
      <c r="N198" s="205"/>
      <c r="O198" s="205"/>
      <c r="P198" s="205"/>
      <c r="Q198" s="205"/>
      <c r="R198" s="205"/>
      <c r="S198" s="205"/>
      <c r="T198" s="206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T198" s="200" t="s">
        <v>161</v>
      </c>
      <c r="AU198" s="200" t="s">
        <v>81</v>
      </c>
      <c r="AV198" s="12" t="s">
        <v>83</v>
      </c>
      <c r="AW198" s="12" t="s">
        <v>30</v>
      </c>
      <c r="AX198" s="12" t="s">
        <v>73</v>
      </c>
      <c r="AY198" s="200" t="s">
        <v>143</v>
      </c>
    </row>
    <row r="199" spans="1:51" s="13" customFormat="1" ht="12">
      <c r="A199" s="13"/>
      <c r="B199" s="207"/>
      <c r="C199" s="13"/>
      <c r="D199" s="195" t="s">
        <v>161</v>
      </c>
      <c r="E199" s="208" t="s">
        <v>1</v>
      </c>
      <c r="F199" s="209" t="s">
        <v>163</v>
      </c>
      <c r="G199" s="13"/>
      <c r="H199" s="210">
        <v>29.3</v>
      </c>
      <c r="I199" s="211"/>
      <c r="J199" s="13"/>
      <c r="K199" s="13"/>
      <c r="L199" s="207"/>
      <c r="M199" s="212"/>
      <c r="N199" s="213"/>
      <c r="O199" s="213"/>
      <c r="P199" s="213"/>
      <c r="Q199" s="213"/>
      <c r="R199" s="213"/>
      <c r="S199" s="213"/>
      <c r="T199" s="21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08" t="s">
        <v>161</v>
      </c>
      <c r="AU199" s="208" t="s">
        <v>81</v>
      </c>
      <c r="AV199" s="13" t="s">
        <v>148</v>
      </c>
      <c r="AW199" s="13" t="s">
        <v>30</v>
      </c>
      <c r="AX199" s="13" t="s">
        <v>81</v>
      </c>
      <c r="AY199" s="208" t="s">
        <v>143</v>
      </c>
    </row>
    <row r="200" spans="1:65" s="2" customFormat="1" ht="14.4" customHeight="1">
      <c r="A200" s="36"/>
      <c r="B200" s="180"/>
      <c r="C200" s="218" t="s">
        <v>218</v>
      </c>
      <c r="D200" s="218" t="s">
        <v>351</v>
      </c>
      <c r="E200" s="219" t="s">
        <v>503</v>
      </c>
      <c r="F200" s="220" t="s">
        <v>504</v>
      </c>
      <c r="G200" s="221" t="s">
        <v>207</v>
      </c>
      <c r="H200" s="222">
        <v>29.3</v>
      </c>
      <c r="I200" s="223"/>
      <c r="J200" s="224">
        <f>ROUND(I200*H200,2)</f>
        <v>0</v>
      </c>
      <c r="K200" s="225"/>
      <c r="L200" s="226"/>
      <c r="M200" s="227" t="s">
        <v>1</v>
      </c>
      <c r="N200" s="228" t="s">
        <v>38</v>
      </c>
      <c r="O200" s="75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3" t="s">
        <v>160</v>
      </c>
      <c r="AT200" s="193" t="s">
        <v>351</v>
      </c>
      <c r="AU200" s="193" t="s">
        <v>81</v>
      </c>
      <c r="AY200" s="17" t="s">
        <v>143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7" t="s">
        <v>81</v>
      </c>
      <c r="BK200" s="194">
        <f>ROUND(I200*H200,2)</f>
        <v>0</v>
      </c>
      <c r="BL200" s="17" t="s">
        <v>148</v>
      </c>
      <c r="BM200" s="193" t="s">
        <v>285</v>
      </c>
    </row>
    <row r="201" spans="1:65" s="2" customFormat="1" ht="24.15" customHeight="1">
      <c r="A201" s="36"/>
      <c r="B201" s="180"/>
      <c r="C201" s="181" t="s">
        <v>420</v>
      </c>
      <c r="D201" s="181" t="s">
        <v>144</v>
      </c>
      <c r="E201" s="182" t="s">
        <v>507</v>
      </c>
      <c r="F201" s="183" t="s">
        <v>508</v>
      </c>
      <c r="G201" s="184" t="s">
        <v>159</v>
      </c>
      <c r="H201" s="185">
        <v>7.01</v>
      </c>
      <c r="I201" s="186"/>
      <c r="J201" s="187">
        <f>ROUND(I201*H201,2)</f>
        <v>0</v>
      </c>
      <c r="K201" s="188"/>
      <c r="L201" s="37"/>
      <c r="M201" s="189" t="s">
        <v>1</v>
      </c>
      <c r="N201" s="190" t="s">
        <v>38</v>
      </c>
      <c r="O201" s="75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3" t="s">
        <v>148</v>
      </c>
      <c r="AT201" s="193" t="s">
        <v>144</v>
      </c>
      <c r="AU201" s="193" t="s">
        <v>81</v>
      </c>
      <c r="AY201" s="17" t="s">
        <v>143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7" t="s">
        <v>81</v>
      </c>
      <c r="BK201" s="194">
        <f>ROUND(I201*H201,2)</f>
        <v>0</v>
      </c>
      <c r="BL201" s="17" t="s">
        <v>148</v>
      </c>
      <c r="BM201" s="193" t="s">
        <v>290</v>
      </c>
    </row>
    <row r="202" spans="1:47" s="2" customFormat="1" ht="12">
      <c r="A202" s="36"/>
      <c r="B202" s="37"/>
      <c r="C202" s="36"/>
      <c r="D202" s="195" t="s">
        <v>149</v>
      </c>
      <c r="E202" s="36"/>
      <c r="F202" s="196" t="s">
        <v>510</v>
      </c>
      <c r="G202" s="36"/>
      <c r="H202" s="36"/>
      <c r="I202" s="122"/>
      <c r="J202" s="36"/>
      <c r="K202" s="36"/>
      <c r="L202" s="37"/>
      <c r="M202" s="197"/>
      <c r="N202" s="198"/>
      <c r="O202" s="75"/>
      <c r="P202" s="75"/>
      <c r="Q202" s="75"/>
      <c r="R202" s="75"/>
      <c r="S202" s="75"/>
      <c r="T202" s="7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7" t="s">
        <v>149</v>
      </c>
      <c r="AU202" s="17" t="s">
        <v>81</v>
      </c>
    </row>
    <row r="203" spans="1:65" s="2" customFormat="1" ht="24.15" customHeight="1">
      <c r="A203" s="36"/>
      <c r="B203" s="180"/>
      <c r="C203" s="181" t="s">
        <v>226</v>
      </c>
      <c r="D203" s="181" t="s">
        <v>144</v>
      </c>
      <c r="E203" s="182" t="s">
        <v>512</v>
      </c>
      <c r="F203" s="183" t="s">
        <v>513</v>
      </c>
      <c r="G203" s="184" t="s">
        <v>159</v>
      </c>
      <c r="H203" s="185">
        <v>7.01</v>
      </c>
      <c r="I203" s="186"/>
      <c r="J203" s="187">
        <f>ROUND(I203*H203,2)</f>
        <v>0</v>
      </c>
      <c r="K203" s="188"/>
      <c r="L203" s="37"/>
      <c r="M203" s="189" t="s">
        <v>1</v>
      </c>
      <c r="N203" s="190" t="s">
        <v>38</v>
      </c>
      <c r="O203" s="75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3" t="s">
        <v>148</v>
      </c>
      <c r="AT203" s="193" t="s">
        <v>144</v>
      </c>
      <c r="AU203" s="193" t="s">
        <v>81</v>
      </c>
      <c r="AY203" s="17" t="s">
        <v>143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7" t="s">
        <v>81</v>
      </c>
      <c r="BK203" s="194">
        <f>ROUND(I203*H203,2)</f>
        <v>0</v>
      </c>
      <c r="BL203" s="17" t="s">
        <v>148</v>
      </c>
      <c r="BM203" s="193" t="s">
        <v>293</v>
      </c>
    </row>
    <row r="204" spans="1:47" s="2" customFormat="1" ht="12">
      <c r="A204" s="36"/>
      <c r="B204" s="37"/>
      <c r="C204" s="36"/>
      <c r="D204" s="195" t="s">
        <v>149</v>
      </c>
      <c r="E204" s="36"/>
      <c r="F204" s="196" t="s">
        <v>515</v>
      </c>
      <c r="G204" s="36"/>
      <c r="H204" s="36"/>
      <c r="I204" s="122"/>
      <c r="J204" s="36"/>
      <c r="K204" s="36"/>
      <c r="L204" s="37"/>
      <c r="M204" s="234"/>
      <c r="N204" s="235"/>
      <c r="O204" s="231"/>
      <c r="P204" s="231"/>
      <c r="Q204" s="231"/>
      <c r="R204" s="231"/>
      <c r="S204" s="231"/>
      <c r="T204" s="2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7" t="s">
        <v>149</v>
      </c>
      <c r="AU204" s="17" t="s">
        <v>81</v>
      </c>
    </row>
    <row r="205" spans="1:31" s="2" customFormat="1" ht="6.95" customHeight="1">
      <c r="A205" s="36"/>
      <c r="B205" s="58"/>
      <c r="C205" s="59"/>
      <c r="D205" s="59"/>
      <c r="E205" s="59"/>
      <c r="F205" s="59"/>
      <c r="G205" s="59"/>
      <c r="H205" s="59"/>
      <c r="I205" s="146"/>
      <c r="J205" s="59"/>
      <c r="K205" s="59"/>
      <c r="L205" s="37"/>
      <c r="M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</row>
  </sheetData>
  <autoFilter ref="C119:K20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11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117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Most ev. č. 201-025 u Podšibenského mlýna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118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563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4. 2. 2020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33</v>
      </c>
      <c r="E30" s="36"/>
      <c r="F30" s="36"/>
      <c r="G30" s="36"/>
      <c r="H30" s="36"/>
      <c r="I30" s="122"/>
      <c r="J30" s="94">
        <f>ROUND(J120,2)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130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37</v>
      </c>
      <c r="E33" s="30" t="s">
        <v>38</v>
      </c>
      <c r="F33" s="132">
        <f>ROUND((SUM(BE120:BE183)),2)</f>
        <v>0</v>
      </c>
      <c r="G33" s="36"/>
      <c r="H33" s="36"/>
      <c r="I33" s="133">
        <v>0.21</v>
      </c>
      <c r="J33" s="132">
        <f>ROUND(((SUM(BE120:BE183))*I33),2)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32">
        <f>ROUND((SUM(BF120:BF183)),2)</f>
        <v>0</v>
      </c>
      <c r="G34" s="36"/>
      <c r="H34" s="36"/>
      <c r="I34" s="133">
        <v>0.15</v>
      </c>
      <c r="J34" s="132">
        <f>ROUND(((SUM(BF120:BF183))*I34),2)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32">
        <f>ROUND((SUM(BG120:BG183)),2)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32">
        <f>ROUND((SUM(BH120:BH183)),2)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32">
        <f>ROUND((SUM(BI120:BI183)),2)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43</v>
      </c>
      <c r="E39" s="79"/>
      <c r="F39" s="79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42" t="s">
        <v>49</v>
      </c>
      <c r="G61" s="56" t="s">
        <v>48</v>
      </c>
      <c r="H61" s="39"/>
      <c r="I61" s="143"/>
      <c r="J61" s="14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42" t="s">
        <v>49</v>
      </c>
      <c r="G76" s="56" t="s">
        <v>48</v>
      </c>
      <c r="H76" s="39"/>
      <c r="I76" s="143"/>
      <c r="J76" s="14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120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121" t="str">
        <f>E7</f>
        <v>Most ev. č. 201-025 u Podšibenského mlýna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118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6"/>
      <c r="D87" s="36"/>
      <c r="E87" s="65" t="str">
        <f>E9</f>
        <v>102 - Chodník - NEZPŮSOBILÉ VÝDAJE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4. 2. 2020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48" t="s">
        <v>121</v>
      </c>
      <c r="D94" s="134"/>
      <c r="E94" s="134"/>
      <c r="F94" s="134"/>
      <c r="G94" s="134"/>
      <c r="H94" s="134"/>
      <c r="I94" s="149"/>
      <c r="J94" s="150" t="s">
        <v>122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51" t="s">
        <v>123</v>
      </c>
      <c r="D96" s="36"/>
      <c r="E96" s="36"/>
      <c r="F96" s="36"/>
      <c r="G96" s="36"/>
      <c r="H96" s="36"/>
      <c r="I96" s="122"/>
      <c r="J96" s="94">
        <f>J120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124</v>
      </c>
    </row>
    <row r="97" spans="1:31" s="9" customFormat="1" ht="24.95" customHeight="1" hidden="1">
      <c r="A97" s="9"/>
      <c r="B97" s="152"/>
      <c r="C97" s="9"/>
      <c r="D97" s="153" t="s">
        <v>125</v>
      </c>
      <c r="E97" s="154"/>
      <c r="F97" s="154"/>
      <c r="G97" s="154"/>
      <c r="H97" s="154"/>
      <c r="I97" s="155"/>
      <c r="J97" s="156">
        <f>J121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52"/>
      <c r="C98" s="9"/>
      <c r="D98" s="153" t="s">
        <v>315</v>
      </c>
      <c r="E98" s="154"/>
      <c r="F98" s="154"/>
      <c r="G98" s="154"/>
      <c r="H98" s="154"/>
      <c r="I98" s="155"/>
      <c r="J98" s="156">
        <f>J150</f>
        <v>0</v>
      </c>
      <c r="K98" s="9"/>
      <c r="L98" s="15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52"/>
      <c r="C99" s="9"/>
      <c r="D99" s="153" t="s">
        <v>126</v>
      </c>
      <c r="E99" s="154"/>
      <c r="F99" s="154"/>
      <c r="G99" s="154"/>
      <c r="H99" s="154"/>
      <c r="I99" s="155"/>
      <c r="J99" s="156">
        <f>J164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52"/>
      <c r="C100" s="9"/>
      <c r="D100" s="153" t="s">
        <v>127</v>
      </c>
      <c r="E100" s="154"/>
      <c r="F100" s="154"/>
      <c r="G100" s="154"/>
      <c r="H100" s="154"/>
      <c r="I100" s="155"/>
      <c r="J100" s="156">
        <f>J170</f>
        <v>0</v>
      </c>
      <c r="K100" s="9"/>
      <c r="L100" s="15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 hidden="1">
      <c r="A101" s="36"/>
      <c r="B101" s="37"/>
      <c r="C101" s="36"/>
      <c r="D101" s="36"/>
      <c r="E101" s="36"/>
      <c r="F101" s="36"/>
      <c r="G101" s="36"/>
      <c r="H101" s="36"/>
      <c r="I101" s="122"/>
      <c r="J101" s="36"/>
      <c r="K101" s="36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 hidden="1">
      <c r="A102" s="36"/>
      <c r="B102" s="58"/>
      <c r="C102" s="59"/>
      <c r="D102" s="59"/>
      <c r="E102" s="59"/>
      <c r="F102" s="59"/>
      <c r="G102" s="59"/>
      <c r="H102" s="59"/>
      <c r="I102" s="146"/>
      <c r="J102" s="59"/>
      <c r="K102" s="59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ht="12" hidden="1"/>
    <row r="104" ht="12" hidden="1"/>
    <row r="105" ht="12" hidden="1"/>
    <row r="106" spans="1:31" s="2" customFormat="1" ht="6.95" customHeight="1">
      <c r="A106" s="36"/>
      <c r="B106" s="60"/>
      <c r="C106" s="61"/>
      <c r="D106" s="61"/>
      <c r="E106" s="61"/>
      <c r="F106" s="61"/>
      <c r="G106" s="61"/>
      <c r="H106" s="61"/>
      <c r="I106" s="147"/>
      <c r="J106" s="61"/>
      <c r="K106" s="61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129</v>
      </c>
      <c r="D107" s="36"/>
      <c r="E107" s="36"/>
      <c r="F107" s="36"/>
      <c r="G107" s="36"/>
      <c r="H107" s="36"/>
      <c r="I107" s="122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6"/>
      <c r="D108" s="36"/>
      <c r="E108" s="36"/>
      <c r="F108" s="36"/>
      <c r="G108" s="36"/>
      <c r="H108" s="36"/>
      <c r="I108" s="122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6"/>
      <c r="E109" s="36"/>
      <c r="F109" s="36"/>
      <c r="G109" s="36"/>
      <c r="H109" s="36"/>
      <c r="I109" s="122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121" t="str">
        <f>E7</f>
        <v>Most ev. č. 201-025 u Podšibenského mlýna</v>
      </c>
      <c r="F110" s="30"/>
      <c r="G110" s="30"/>
      <c r="H110" s="30"/>
      <c r="I110" s="122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118</v>
      </c>
      <c r="D111" s="36"/>
      <c r="E111" s="36"/>
      <c r="F111" s="36"/>
      <c r="G111" s="36"/>
      <c r="H111" s="36"/>
      <c r="I111" s="122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6"/>
      <c r="D112" s="36"/>
      <c r="E112" s="65" t="str">
        <f>E9</f>
        <v>102 - Chodník - NEZPŮSOBILÉ VÝDAJE</v>
      </c>
      <c r="F112" s="36"/>
      <c r="G112" s="36"/>
      <c r="H112" s="36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122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6"/>
      <c r="E114" s="36"/>
      <c r="F114" s="25" t="str">
        <f>F12</f>
        <v xml:space="preserve"> </v>
      </c>
      <c r="G114" s="36"/>
      <c r="H114" s="36"/>
      <c r="I114" s="123" t="s">
        <v>22</v>
      </c>
      <c r="J114" s="67" t="str">
        <f>IF(J12="","",J12)</f>
        <v>4. 2. 2020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6"/>
      <c r="D115" s="36"/>
      <c r="E115" s="36"/>
      <c r="F115" s="36"/>
      <c r="G115" s="36"/>
      <c r="H115" s="36"/>
      <c r="I115" s="122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6"/>
      <c r="E116" s="36"/>
      <c r="F116" s="25" t="str">
        <f>E15</f>
        <v xml:space="preserve"> </v>
      </c>
      <c r="G116" s="36"/>
      <c r="H116" s="36"/>
      <c r="I116" s="123" t="s">
        <v>29</v>
      </c>
      <c r="J116" s="34" t="str">
        <f>E21</f>
        <v xml:space="preserve"> 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27</v>
      </c>
      <c r="D117" s="36"/>
      <c r="E117" s="36"/>
      <c r="F117" s="25" t="str">
        <f>IF(E18="","",E18)</f>
        <v>Vyplň údaj</v>
      </c>
      <c r="G117" s="36"/>
      <c r="H117" s="36"/>
      <c r="I117" s="123" t="s">
        <v>31</v>
      </c>
      <c r="J117" s="34" t="str">
        <f>E24</f>
        <v xml:space="preserve"> 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6"/>
      <c r="D118" s="36"/>
      <c r="E118" s="36"/>
      <c r="F118" s="36"/>
      <c r="G118" s="36"/>
      <c r="H118" s="36"/>
      <c r="I118" s="122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0" customFormat="1" ht="29.25" customHeight="1">
      <c r="A119" s="157"/>
      <c r="B119" s="158"/>
      <c r="C119" s="159" t="s">
        <v>130</v>
      </c>
      <c r="D119" s="160" t="s">
        <v>58</v>
      </c>
      <c r="E119" s="160" t="s">
        <v>54</v>
      </c>
      <c r="F119" s="160" t="s">
        <v>55</v>
      </c>
      <c r="G119" s="160" t="s">
        <v>131</v>
      </c>
      <c r="H119" s="160" t="s">
        <v>132</v>
      </c>
      <c r="I119" s="161" t="s">
        <v>133</v>
      </c>
      <c r="J119" s="162" t="s">
        <v>122</v>
      </c>
      <c r="K119" s="163" t="s">
        <v>134</v>
      </c>
      <c r="L119" s="164"/>
      <c r="M119" s="84" t="s">
        <v>1</v>
      </c>
      <c r="N119" s="85" t="s">
        <v>37</v>
      </c>
      <c r="O119" s="85" t="s">
        <v>135</v>
      </c>
      <c r="P119" s="85" t="s">
        <v>136</v>
      </c>
      <c r="Q119" s="85" t="s">
        <v>137</v>
      </c>
      <c r="R119" s="85" t="s">
        <v>138</v>
      </c>
      <c r="S119" s="85" t="s">
        <v>139</v>
      </c>
      <c r="T119" s="86" t="s">
        <v>140</v>
      </c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</row>
    <row r="120" spans="1:63" s="2" customFormat="1" ht="22.8" customHeight="1">
      <c r="A120" s="36"/>
      <c r="B120" s="37"/>
      <c r="C120" s="91" t="s">
        <v>141</v>
      </c>
      <c r="D120" s="36"/>
      <c r="E120" s="36"/>
      <c r="F120" s="36"/>
      <c r="G120" s="36"/>
      <c r="H120" s="36"/>
      <c r="I120" s="122"/>
      <c r="J120" s="165">
        <f>BK120</f>
        <v>0</v>
      </c>
      <c r="K120" s="36"/>
      <c r="L120" s="37"/>
      <c r="M120" s="87"/>
      <c r="N120" s="71"/>
      <c r="O120" s="88"/>
      <c r="P120" s="166">
        <f>P121+P150+P164+P170</f>
        <v>0</v>
      </c>
      <c r="Q120" s="88"/>
      <c r="R120" s="166">
        <f>R121+R150+R164+R170</f>
        <v>0</v>
      </c>
      <c r="S120" s="88"/>
      <c r="T120" s="167">
        <f>T121+T150+T164+T170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72</v>
      </c>
      <c r="AU120" s="17" t="s">
        <v>124</v>
      </c>
      <c r="BK120" s="168">
        <f>BK121+BK150+BK164+BK170</f>
        <v>0</v>
      </c>
    </row>
    <row r="121" spans="1:63" s="11" customFormat="1" ht="25.9" customHeight="1">
      <c r="A121" s="11"/>
      <c r="B121" s="169"/>
      <c r="C121" s="11"/>
      <c r="D121" s="170" t="s">
        <v>72</v>
      </c>
      <c r="E121" s="171" t="s">
        <v>81</v>
      </c>
      <c r="F121" s="171" t="s">
        <v>142</v>
      </c>
      <c r="G121" s="11"/>
      <c r="H121" s="11"/>
      <c r="I121" s="172"/>
      <c r="J121" s="173">
        <f>BK121</f>
        <v>0</v>
      </c>
      <c r="K121" s="11"/>
      <c r="L121" s="169"/>
      <c r="M121" s="174"/>
      <c r="N121" s="175"/>
      <c r="O121" s="175"/>
      <c r="P121" s="176">
        <f>SUM(P122:P149)</f>
        <v>0</v>
      </c>
      <c r="Q121" s="175"/>
      <c r="R121" s="176">
        <f>SUM(R122:R149)</f>
        <v>0</v>
      </c>
      <c r="S121" s="175"/>
      <c r="T121" s="177">
        <f>SUM(T122:T149)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170" t="s">
        <v>81</v>
      </c>
      <c r="AT121" s="178" t="s">
        <v>72</v>
      </c>
      <c r="AU121" s="178" t="s">
        <v>73</v>
      </c>
      <c r="AY121" s="170" t="s">
        <v>143</v>
      </c>
      <c r="BK121" s="179">
        <f>SUM(BK122:BK149)</f>
        <v>0</v>
      </c>
    </row>
    <row r="122" spans="1:65" s="2" customFormat="1" ht="24.15" customHeight="1">
      <c r="A122" s="36"/>
      <c r="B122" s="180"/>
      <c r="C122" s="181" t="s">
        <v>81</v>
      </c>
      <c r="D122" s="181" t="s">
        <v>144</v>
      </c>
      <c r="E122" s="182" t="s">
        <v>564</v>
      </c>
      <c r="F122" s="183" t="s">
        <v>565</v>
      </c>
      <c r="G122" s="184" t="s">
        <v>167</v>
      </c>
      <c r="H122" s="185">
        <v>21.2</v>
      </c>
      <c r="I122" s="186"/>
      <c r="J122" s="187">
        <f>ROUND(I122*H122,2)</f>
        <v>0</v>
      </c>
      <c r="K122" s="188"/>
      <c r="L122" s="37"/>
      <c r="M122" s="189" t="s">
        <v>1</v>
      </c>
      <c r="N122" s="190" t="s">
        <v>38</v>
      </c>
      <c r="O122" s="75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3" t="s">
        <v>148</v>
      </c>
      <c r="AT122" s="193" t="s">
        <v>144</v>
      </c>
      <c r="AU122" s="193" t="s">
        <v>81</v>
      </c>
      <c r="AY122" s="17" t="s">
        <v>143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7" t="s">
        <v>81</v>
      </c>
      <c r="BK122" s="194">
        <f>ROUND(I122*H122,2)</f>
        <v>0</v>
      </c>
      <c r="BL122" s="17" t="s">
        <v>148</v>
      </c>
      <c r="BM122" s="193" t="s">
        <v>83</v>
      </c>
    </row>
    <row r="123" spans="1:51" s="12" customFormat="1" ht="12">
      <c r="A123" s="12"/>
      <c r="B123" s="199"/>
      <c r="C123" s="12"/>
      <c r="D123" s="195" t="s">
        <v>161</v>
      </c>
      <c r="E123" s="200" t="s">
        <v>1</v>
      </c>
      <c r="F123" s="201" t="s">
        <v>566</v>
      </c>
      <c r="G123" s="12"/>
      <c r="H123" s="202">
        <v>21.2</v>
      </c>
      <c r="I123" s="203"/>
      <c r="J123" s="12"/>
      <c r="K123" s="12"/>
      <c r="L123" s="199"/>
      <c r="M123" s="204"/>
      <c r="N123" s="205"/>
      <c r="O123" s="205"/>
      <c r="P123" s="205"/>
      <c r="Q123" s="205"/>
      <c r="R123" s="205"/>
      <c r="S123" s="205"/>
      <c r="T123" s="206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T123" s="200" t="s">
        <v>161</v>
      </c>
      <c r="AU123" s="200" t="s">
        <v>81</v>
      </c>
      <c r="AV123" s="12" t="s">
        <v>83</v>
      </c>
      <c r="AW123" s="12" t="s">
        <v>30</v>
      </c>
      <c r="AX123" s="12" t="s">
        <v>73</v>
      </c>
      <c r="AY123" s="200" t="s">
        <v>143</v>
      </c>
    </row>
    <row r="124" spans="1:51" s="13" customFormat="1" ht="12">
      <c r="A124" s="13"/>
      <c r="B124" s="207"/>
      <c r="C124" s="13"/>
      <c r="D124" s="195" t="s">
        <v>161</v>
      </c>
      <c r="E124" s="208" t="s">
        <v>1</v>
      </c>
      <c r="F124" s="209" t="s">
        <v>163</v>
      </c>
      <c r="G124" s="13"/>
      <c r="H124" s="210">
        <v>21.2</v>
      </c>
      <c r="I124" s="211"/>
      <c r="J124" s="13"/>
      <c r="K124" s="13"/>
      <c r="L124" s="207"/>
      <c r="M124" s="212"/>
      <c r="N124" s="213"/>
      <c r="O124" s="213"/>
      <c r="P124" s="213"/>
      <c r="Q124" s="213"/>
      <c r="R124" s="213"/>
      <c r="S124" s="213"/>
      <c r="T124" s="21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08" t="s">
        <v>161</v>
      </c>
      <c r="AU124" s="208" t="s">
        <v>81</v>
      </c>
      <c r="AV124" s="13" t="s">
        <v>148</v>
      </c>
      <c r="AW124" s="13" t="s">
        <v>30</v>
      </c>
      <c r="AX124" s="13" t="s">
        <v>81</v>
      </c>
      <c r="AY124" s="208" t="s">
        <v>143</v>
      </c>
    </row>
    <row r="125" spans="1:65" s="2" customFormat="1" ht="24.15" customHeight="1">
      <c r="A125" s="36"/>
      <c r="B125" s="180"/>
      <c r="C125" s="181" t="s">
        <v>83</v>
      </c>
      <c r="D125" s="181" t="s">
        <v>144</v>
      </c>
      <c r="E125" s="182" t="s">
        <v>325</v>
      </c>
      <c r="F125" s="183" t="s">
        <v>326</v>
      </c>
      <c r="G125" s="184" t="s">
        <v>167</v>
      </c>
      <c r="H125" s="185">
        <v>3.84</v>
      </c>
      <c r="I125" s="186"/>
      <c r="J125" s="187">
        <f>ROUND(I125*H125,2)</f>
        <v>0</v>
      </c>
      <c r="K125" s="188"/>
      <c r="L125" s="37"/>
      <c r="M125" s="189" t="s">
        <v>1</v>
      </c>
      <c r="N125" s="190" t="s">
        <v>38</v>
      </c>
      <c r="O125" s="75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3" t="s">
        <v>148</v>
      </c>
      <c r="AT125" s="193" t="s">
        <v>144</v>
      </c>
      <c r="AU125" s="193" t="s">
        <v>81</v>
      </c>
      <c r="AY125" s="17" t="s">
        <v>143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7" t="s">
        <v>81</v>
      </c>
      <c r="BK125" s="194">
        <f>ROUND(I125*H125,2)</f>
        <v>0</v>
      </c>
      <c r="BL125" s="17" t="s">
        <v>148</v>
      </c>
      <c r="BM125" s="193" t="s">
        <v>148</v>
      </c>
    </row>
    <row r="126" spans="1:47" s="2" customFormat="1" ht="12">
      <c r="A126" s="36"/>
      <c r="B126" s="37"/>
      <c r="C126" s="36"/>
      <c r="D126" s="195" t="s">
        <v>149</v>
      </c>
      <c r="E126" s="36"/>
      <c r="F126" s="196" t="s">
        <v>327</v>
      </c>
      <c r="G126" s="36"/>
      <c r="H126" s="36"/>
      <c r="I126" s="122"/>
      <c r="J126" s="36"/>
      <c r="K126" s="36"/>
      <c r="L126" s="37"/>
      <c r="M126" s="197"/>
      <c r="N126" s="198"/>
      <c r="O126" s="75"/>
      <c r="P126" s="75"/>
      <c r="Q126" s="75"/>
      <c r="R126" s="75"/>
      <c r="S126" s="75"/>
      <c r="T126" s="7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149</v>
      </c>
      <c r="AU126" s="17" t="s">
        <v>81</v>
      </c>
    </row>
    <row r="127" spans="1:51" s="12" customFormat="1" ht="12">
      <c r="A127" s="12"/>
      <c r="B127" s="199"/>
      <c r="C127" s="12"/>
      <c r="D127" s="195" t="s">
        <v>161</v>
      </c>
      <c r="E127" s="200" t="s">
        <v>1</v>
      </c>
      <c r="F127" s="201" t="s">
        <v>567</v>
      </c>
      <c r="G127" s="12"/>
      <c r="H127" s="202">
        <v>3.84</v>
      </c>
      <c r="I127" s="203"/>
      <c r="J127" s="12"/>
      <c r="K127" s="12"/>
      <c r="L127" s="199"/>
      <c r="M127" s="204"/>
      <c r="N127" s="205"/>
      <c r="O127" s="205"/>
      <c r="P127" s="205"/>
      <c r="Q127" s="205"/>
      <c r="R127" s="205"/>
      <c r="S127" s="205"/>
      <c r="T127" s="206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200" t="s">
        <v>161</v>
      </c>
      <c r="AU127" s="200" t="s">
        <v>81</v>
      </c>
      <c r="AV127" s="12" t="s">
        <v>83</v>
      </c>
      <c r="AW127" s="12" t="s">
        <v>30</v>
      </c>
      <c r="AX127" s="12" t="s">
        <v>73</v>
      </c>
      <c r="AY127" s="200" t="s">
        <v>143</v>
      </c>
    </row>
    <row r="128" spans="1:51" s="13" customFormat="1" ht="12">
      <c r="A128" s="13"/>
      <c r="B128" s="207"/>
      <c r="C128" s="13"/>
      <c r="D128" s="195" t="s">
        <v>161</v>
      </c>
      <c r="E128" s="208" t="s">
        <v>1</v>
      </c>
      <c r="F128" s="209" t="s">
        <v>163</v>
      </c>
      <c r="G128" s="13"/>
      <c r="H128" s="210">
        <v>3.84</v>
      </c>
      <c r="I128" s="211"/>
      <c r="J128" s="13"/>
      <c r="K128" s="13"/>
      <c r="L128" s="207"/>
      <c r="M128" s="212"/>
      <c r="N128" s="213"/>
      <c r="O128" s="213"/>
      <c r="P128" s="213"/>
      <c r="Q128" s="213"/>
      <c r="R128" s="213"/>
      <c r="S128" s="213"/>
      <c r="T128" s="21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08" t="s">
        <v>161</v>
      </c>
      <c r="AU128" s="208" t="s">
        <v>81</v>
      </c>
      <c r="AV128" s="13" t="s">
        <v>148</v>
      </c>
      <c r="AW128" s="13" t="s">
        <v>30</v>
      </c>
      <c r="AX128" s="13" t="s">
        <v>81</v>
      </c>
      <c r="AY128" s="208" t="s">
        <v>143</v>
      </c>
    </row>
    <row r="129" spans="1:65" s="2" customFormat="1" ht="24.15" customHeight="1">
      <c r="A129" s="36"/>
      <c r="B129" s="180"/>
      <c r="C129" s="181" t="s">
        <v>153</v>
      </c>
      <c r="D129" s="181" t="s">
        <v>144</v>
      </c>
      <c r="E129" s="182" t="s">
        <v>335</v>
      </c>
      <c r="F129" s="183" t="s">
        <v>336</v>
      </c>
      <c r="G129" s="184" t="s">
        <v>167</v>
      </c>
      <c r="H129" s="185">
        <v>3.84</v>
      </c>
      <c r="I129" s="186"/>
      <c r="J129" s="187">
        <f>ROUND(I129*H129,2)</f>
        <v>0</v>
      </c>
      <c r="K129" s="188"/>
      <c r="L129" s="37"/>
      <c r="M129" s="189" t="s">
        <v>1</v>
      </c>
      <c r="N129" s="190" t="s">
        <v>38</v>
      </c>
      <c r="O129" s="75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3" t="s">
        <v>148</v>
      </c>
      <c r="AT129" s="193" t="s">
        <v>144</v>
      </c>
      <c r="AU129" s="193" t="s">
        <v>81</v>
      </c>
      <c r="AY129" s="17" t="s">
        <v>143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7" t="s">
        <v>81</v>
      </c>
      <c r="BK129" s="194">
        <f>ROUND(I129*H129,2)</f>
        <v>0</v>
      </c>
      <c r="BL129" s="17" t="s">
        <v>148</v>
      </c>
      <c r="BM129" s="193" t="s">
        <v>156</v>
      </c>
    </row>
    <row r="130" spans="1:47" s="2" customFormat="1" ht="12">
      <c r="A130" s="36"/>
      <c r="B130" s="37"/>
      <c r="C130" s="36"/>
      <c r="D130" s="195" t="s">
        <v>149</v>
      </c>
      <c r="E130" s="36"/>
      <c r="F130" s="196" t="s">
        <v>337</v>
      </c>
      <c r="G130" s="36"/>
      <c r="H130" s="36"/>
      <c r="I130" s="122"/>
      <c r="J130" s="36"/>
      <c r="K130" s="36"/>
      <c r="L130" s="37"/>
      <c r="M130" s="197"/>
      <c r="N130" s="198"/>
      <c r="O130" s="75"/>
      <c r="P130" s="75"/>
      <c r="Q130" s="75"/>
      <c r="R130" s="75"/>
      <c r="S130" s="75"/>
      <c r="T130" s="7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149</v>
      </c>
      <c r="AU130" s="17" t="s">
        <v>81</v>
      </c>
    </row>
    <row r="131" spans="1:51" s="12" customFormat="1" ht="12">
      <c r="A131" s="12"/>
      <c r="B131" s="199"/>
      <c r="C131" s="12"/>
      <c r="D131" s="195" t="s">
        <v>161</v>
      </c>
      <c r="E131" s="200" t="s">
        <v>1</v>
      </c>
      <c r="F131" s="201" t="s">
        <v>568</v>
      </c>
      <c r="G131" s="12"/>
      <c r="H131" s="202">
        <v>3.84</v>
      </c>
      <c r="I131" s="203"/>
      <c r="J131" s="12"/>
      <c r="K131" s="12"/>
      <c r="L131" s="199"/>
      <c r="M131" s="204"/>
      <c r="N131" s="205"/>
      <c r="O131" s="205"/>
      <c r="P131" s="205"/>
      <c r="Q131" s="205"/>
      <c r="R131" s="205"/>
      <c r="S131" s="205"/>
      <c r="T131" s="206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00" t="s">
        <v>161</v>
      </c>
      <c r="AU131" s="200" t="s">
        <v>81</v>
      </c>
      <c r="AV131" s="12" t="s">
        <v>83</v>
      </c>
      <c r="AW131" s="12" t="s">
        <v>30</v>
      </c>
      <c r="AX131" s="12" t="s">
        <v>73</v>
      </c>
      <c r="AY131" s="200" t="s">
        <v>143</v>
      </c>
    </row>
    <row r="132" spans="1:51" s="13" customFormat="1" ht="12">
      <c r="A132" s="13"/>
      <c r="B132" s="207"/>
      <c r="C132" s="13"/>
      <c r="D132" s="195" t="s">
        <v>161</v>
      </c>
      <c r="E132" s="208" t="s">
        <v>1</v>
      </c>
      <c r="F132" s="209" t="s">
        <v>163</v>
      </c>
      <c r="G132" s="13"/>
      <c r="H132" s="210">
        <v>3.84</v>
      </c>
      <c r="I132" s="211"/>
      <c r="J132" s="13"/>
      <c r="K132" s="13"/>
      <c r="L132" s="207"/>
      <c r="M132" s="212"/>
      <c r="N132" s="213"/>
      <c r="O132" s="213"/>
      <c r="P132" s="213"/>
      <c r="Q132" s="213"/>
      <c r="R132" s="213"/>
      <c r="S132" s="213"/>
      <c r="T132" s="21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08" t="s">
        <v>161</v>
      </c>
      <c r="AU132" s="208" t="s">
        <v>81</v>
      </c>
      <c r="AV132" s="13" t="s">
        <v>148</v>
      </c>
      <c r="AW132" s="13" t="s">
        <v>30</v>
      </c>
      <c r="AX132" s="13" t="s">
        <v>81</v>
      </c>
      <c r="AY132" s="208" t="s">
        <v>143</v>
      </c>
    </row>
    <row r="133" spans="1:65" s="2" customFormat="1" ht="37.8" customHeight="1">
      <c r="A133" s="36"/>
      <c r="B133" s="180"/>
      <c r="C133" s="181" t="s">
        <v>148</v>
      </c>
      <c r="D133" s="181" t="s">
        <v>144</v>
      </c>
      <c r="E133" s="182" t="s">
        <v>339</v>
      </c>
      <c r="F133" s="183" t="s">
        <v>340</v>
      </c>
      <c r="G133" s="184" t="s">
        <v>167</v>
      </c>
      <c r="H133" s="185">
        <v>76.8</v>
      </c>
      <c r="I133" s="186"/>
      <c r="J133" s="187">
        <f>ROUND(I133*H133,2)</f>
        <v>0</v>
      </c>
      <c r="K133" s="188"/>
      <c r="L133" s="37"/>
      <c r="M133" s="189" t="s">
        <v>1</v>
      </c>
      <c r="N133" s="190" t="s">
        <v>38</v>
      </c>
      <c r="O133" s="75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3" t="s">
        <v>148</v>
      </c>
      <c r="AT133" s="193" t="s">
        <v>144</v>
      </c>
      <c r="AU133" s="193" t="s">
        <v>81</v>
      </c>
      <c r="AY133" s="17" t="s">
        <v>143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7" t="s">
        <v>81</v>
      </c>
      <c r="BK133" s="194">
        <f>ROUND(I133*H133,2)</f>
        <v>0</v>
      </c>
      <c r="BL133" s="17" t="s">
        <v>148</v>
      </c>
      <c r="BM133" s="193" t="s">
        <v>160</v>
      </c>
    </row>
    <row r="134" spans="1:47" s="2" customFormat="1" ht="12">
      <c r="A134" s="36"/>
      <c r="B134" s="37"/>
      <c r="C134" s="36"/>
      <c r="D134" s="195" t="s">
        <v>149</v>
      </c>
      <c r="E134" s="36"/>
      <c r="F134" s="196" t="s">
        <v>341</v>
      </c>
      <c r="G134" s="36"/>
      <c r="H134" s="36"/>
      <c r="I134" s="122"/>
      <c r="J134" s="36"/>
      <c r="K134" s="36"/>
      <c r="L134" s="37"/>
      <c r="M134" s="197"/>
      <c r="N134" s="198"/>
      <c r="O134" s="75"/>
      <c r="P134" s="75"/>
      <c r="Q134" s="75"/>
      <c r="R134" s="75"/>
      <c r="S134" s="75"/>
      <c r="T134" s="7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7" t="s">
        <v>149</v>
      </c>
      <c r="AU134" s="17" t="s">
        <v>81</v>
      </c>
    </row>
    <row r="135" spans="1:51" s="12" customFormat="1" ht="12">
      <c r="A135" s="12"/>
      <c r="B135" s="199"/>
      <c r="C135" s="12"/>
      <c r="D135" s="195" t="s">
        <v>161</v>
      </c>
      <c r="E135" s="200" t="s">
        <v>1</v>
      </c>
      <c r="F135" s="201" t="s">
        <v>569</v>
      </c>
      <c r="G135" s="12"/>
      <c r="H135" s="202">
        <v>76.8</v>
      </c>
      <c r="I135" s="203"/>
      <c r="J135" s="12"/>
      <c r="K135" s="12"/>
      <c r="L135" s="199"/>
      <c r="M135" s="204"/>
      <c r="N135" s="205"/>
      <c r="O135" s="205"/>
      <c r="P135" s="205"/>
      <c r="Q135" s="205"/>
      <c r="R135" s="205"/>
      <c r="S135" s="205"/>
      <c r="T135" s="206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00" t="s">
        <v>161</v>
      </c>
      <c r="AU135" s="200" t="s">
        <v>81</v>
      </c>
      <c r="AV135" s="12" t="s">
        <v>83</v>
      </c>
      <c r="AW135" s="12" t="s">
        <v>30</v>
      </c>
      <c r="AX135" s="12" t="s">
        <v>73</v>
      </c>
      <c r="AY135" s="200" t="s">
        <v>143</v>
      </c>
    </row>
    <row r="136" spans="1:51" s="13" customFormat="1" ht="12">
      <c r="A136" s="13"/>
      <c r="B136" s="207"/>
      <c r="C136" s="13"/>
      <c r="D136" s="195" t="s">
        <v>161</v>
      </c>
      <c r="E136" s="208" t="s">
        <v>1</v>
      </c>
      <c r="F136" s="209" t="s">
        <v>163</v>
      </c>
      <c r="G136" s="13"/>
      <c r="H136" s="210">
        <v>76.8</v>
      </c>
      <c r="I136" s="211"/>
      <c r="J136" s="13"/>
      <c r="K136" s="13"/>
      <c r="L136" s="207"/>
      <c r="M136" s="212"/>
      <c r="N136" s="213"/>
      <c r="O136" s="213"/>
      <c r="P136" s="213"/>
      <c r="Q136" s="213"/>
      <c r="R136" s="213"/>
      <c r="S136" s="213"/>
      <c r="T136" s="21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08" t="s">
        <v>161</v>
      </c>
      <c r="AU136" s="208" t="s">
        <v>81</v>
      </c>
      <c r="AV136" s="13" t="s">
        <v>148</v>
      </c>
      <c r="AW136" s="13" t="s">
        <v>30</v>
      </c>
      <c r="AX136" s="13" t="s">
        <v>81</v>
      </c>
      <c r="AY136" s="208" t="s">
        <v>143</v>
      </c>
    </row>
    <row r="137" spans="1:65" s="2" customFormat="1" ht="24.15" customHeight="1">
      <c r="A137" s="36"/>
      <c r="B137" s="180"/>
      <c r="C137" s="181" t="s">
        <v>164</v>
      </c>
      <c r="D137" s="181" t="s">
        <v>144</v>
      </c>
      <c r="E137" s="182" t="s">
        <v>343</v>
      </c>
      <c r="F137" s="183" t="s">
        <v>344</v>
      </c>
      <c r="G137" s="184" t="s">
        <v>225</v>
      </c>
      <c r="H137" s="185">
        <v>7.68</v>
      </c>
      <c r="I137" s="186"/>
      <c r="J137" s="187">
        <f>ROUND(I137*H137,2)</f>
        <v>0</v>
      </c>
      <c r="K137" s="188"/>
      <c r="L137" s="37"/>
      <c r="M137" s="189" t="s">
        <v>1</v>
      </c>
      <c r="N137" s="190" t="s">
        <v>38</v>
      </c>
      <c r="O137" s="75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3" t="s">
        <v>148</v>
      </c>
      <c r="AT137" s="193" t="s">
        <v>144</v>
      </c>
      <c r="AU137" s="193" t="s">
        <v>81</v>
      </c>
      <c r="AY137" s="17" t="s">
        <v>143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7" t="s">
        <v>81</v>
      </c>
      <c r="BK137" s="194">
        <f>ROUND(I137*H137,2)</f>
        <v>0</v>
      </c>
      <c r="BL137" s="17" t="s">
        <v>148</v>
      </c>
      <c r="BM137" s="193" t="s">
        <v>168</v>
      </c>
    </row>
    <row r="138" spans="1:47" s="2" customFormat="1" ht="12">
      <c r="A138" s="36"/>
      <c r="B138" s="37"/>
      <c r="C138" s="36"/>
      <c r="D138" s="195" t="s">
        <v>149</v>
      </c>
      <c r="E138" s="36"/>
      <c r="F138" s="196" t="s">
        <v>570</v>
      </c>
      <c r="G138" s="36"/>
      <c r="H138" s="36"/>
      <c r="I138" s="122"/>
      <c r="J138" s="36"/>
      <c r="K138" s="36"/>
      <c r="L138" s="37"/>
      <c r="M138" s="197"/>
      <c r="N138" s="198"/>
      <c r="O138" s="75"/>
      <c r="P138" s="75"/>
      <c r="Q138" s="75"/>
      <c r="R138" s="75"/>
      <c r="S138" s="75"/>
      <c r="T138" s="7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7" t="s">
        <v>149</v>
      </c>
      <c r="AU138" s="17" t="s">
        <v>81</v>
      </c>
    </row>
    <row r="139" spans="1:51" s="12" customFormat="1" ht="12">
      <c r="A139" s="12"/>
      <c r="B139" s="199"/>
      <c r="C139" s="12"/>
      <c r="D139" s="195" t="s">
        <v>161</v>
      </c>
      <c r="E139" s="200" t="s">
        <v>1</v>
      </c>
      <c r="F139" s="201" t="s">
        <v>571</v>
      </c>
      <c r="G139" s="12"/>
      <c r="H139" s="202">
        <v>7.68</v>
      </c>
      <c r="I139" s="203"/>
      <c r="J139" s="12"/>
      <c r="K139" s="12"/>
      <c r="L139" s="199"/>
      <c r="M139" s="204"/>
      <c r="N139" s="205"/>
      <c r="O139" s="205"/>
      <c r="P139" s="205"/>
      <c r="Q139" s="205"/>
      <c r="R139" s="205"/>
      <c r="S139" s="205"/>
      <c r="T139" s="206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00" t="s">
        <v>161</v>
      </c>
      <c r="AU139" s="200" t="s">
        <v>81</v>
      </c>
      <c r="AV139" s="12" t="s">
        <v>83</v>
      </c>
      <c r="AW139" s="12" t="s">
        <v>30</v>
      </c>
      <c r="AX139" s="12" t="s">
        <v>73</v>
      </c>
      <c r="AY139" s="200" t="s">
        <v>143</v>
      </c>
    </row>
    <row r="140" spans="1:51" s="13" customFormat="1" ht="12">
      <c r="A140" s="13"/>
      <c r="B140" s="207"/>
      <c r="C140" s="13"/>
      <c r="D140" s="195" t="s">
        <v>161</v>
      </c>
      <c r="E140" s="208" t="s">
        <v>1</v>
      </c>
      <c r="F140" s="209" t="s">
        <v>163</v>
      </c>
      <c r="G140" s="13"/>
      <c r="H140" s="210">
        <v>7.68</v>
      </c>
      <c r="I140" s="211"/>
      <c r="J140" s="13"/>
      <c r="K140" s="13"/>
      <c r="L140" s="207"/>
      <c r="M140" s="212"/>
      <c r="N140" s="213"/>
      <c r="O140" s="213"/>
      <c r="P140" s="213"/>
      <c r="Q140" s="213"/>
      <c r="R140" s="213"/>
      <c r="S140" s="213"/>
      <c r="T140" s="21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8" t="s">
        <v>161</v>
      </c>
      <c r="AU140" s="208" t="s">
        <v>81</v>
      </c>
      <c r="AV140" s="13" t="s">
        <v>148</v>
      </c>
      <c r="AW140" s="13" t="s">
        <v>30</v>
      </c>
      <c r="AX140" s="13" t="s">
        <v>81</v>
      </c>
      <c r="AY140" s="208" t="s">
        <v>143</v>
      </c>
    </row>
    <row r="141" spans="1:65" s="2" customFormat="1" ht="14.4" customHeight="1">
      <c r="A141" s="36"/>
      <c r="B141" s="180"/>
      <c r="C141" s="181" t="s">
        <v>156</v>
      </c>
      <c r="D141" s="181" t="s">
        <v>144</v>
      </c>
      <c r="E141" s="182" t="s">
        <v>355</v>
      </c>
      <c r="F141" s="183" t="s">
        <v>356</v>
      </c>
      <c r="G141" s="184" t="s">
        <v>167</v>
      </c>
      <c r="H141" s="185">
        <v>51.7</v>
      </c>
      <c r="I141" s="186"/>
      <c r="J141" s="187">
        <f>ROUND(I141*H141,2)</f>
        <v>0</v>
      </c>
      <c r="K141" s="188"/>
      <c r="L141" s="37"/>
      <c r="M141" s="189" t="s">
        <v>1</v>
      </c>
      <c r="N141" s="190" t="s">
        <v>38</v>
      </c>
      <c r="O141" s="75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3" t="s">
        <v>148</v>
      </c>
      <c r="AT141" s="193" t="s">
        <v>144</v>
      </c>
      <c r="AU141" s="193" t="s">
        <v>81</v>
      </c>
      <c r="AY141" s="17" t="s">
        <v>143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7" t="s">
        <v>81</v>
      </c>
      <c r="BK141" s="194">
        <f>ROUND(I141*H141,2)</f>
        <v>0</v>
      </c>
      <c r="BL141" s="17" t="s">
        <v>148</v>
      </c>
      <c r="BM141" s="193" t="s">
        <v>173</v>
      </c>
    </row>
    <row r="142" spans="1:47" s="2" customFormat="1" ht="12">
      <c r="A142" s="36"/>
      <c r="B142" s="37"/>
      <c r="C142" s="36"/>
      <c r="D142" s="195" t="s">
        <v>149</v>
      </c>
      <c r="E142" s="36"/>
      <c r="F142" s="196" t="s">
        <v>572</v>
      </c>
      <c r="G142" s="36"/>
      <c r="H142" s="36"/>
      <c r="I142" s="122"/>
      <c r="J142" s="36"/>
      <c r="K142" s="36"/>
      <c r="L142" s="37"/>
      <c r="M142" s="197"/>
      <c r="N142" s="198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149</v>
      </c>
      <c r="AU142" s="17" t="s">
        <v>81</v>
      </c>
    </row>
    <row r="143" spans="1:65" s="2" customFormat="1" ht="14.4" customHeight="1">
      <c r="A143" s="36"/>
      <c r="B143" s="180"/>
      <c r="C143" s="218" t="s">
        <v>178</v>
      </c>
      <c r="D143" s="218" t="s">
        <v>351</v>
      </c>
      <c r="E143" s="219" t="s">
        <v>358</v>
      </c>
      <c r="F143" s="220" t="s">
        <v>359</v>
      </c>
      <c r="G143" s="221" t="s">
        <v>167</v>
      </c>
      <c r="H143" s="222">
        <v>51.7</v>
      </c>
      <c r="I143" s="223"/>
      <c r="J143" s="224">
        <f>ROUND(I143*H143,2)</f>
        <v>0</v>
      </c>
      <c r="K143" s="225"/>
      <c r="L143" s="226"/>
      <c r="M143" s="227" t="s">
        <v>1</v>
      </c>
      <c r="N143" s="228" t="s">
        <v>38</v>
      </c>
      <c r="O143" s="75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3" t="s">
        <v>160</v>
      </c>
      <c r="AT143" s="193" t="s">
        <v>351</v>
      </c>
      <c r="AU143" s="193" t="s">
        <v>81</v>
      </c>
      <c r="AY143" s="17" t="s">
        <v>143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7" t="s">
        <v>81</v>
      </c>
      <c r="BK143" s="194">
        <f>ROUND(I143*H143,2)</f>
        <v>0</v>
      </c>
      <c r="BL143" s="17" t="s">
        <v>148</v>
      </c>
      <c r="BM143" s="193" t="s">
        <v>181</v>
      </c>
    </row>
    <row r="144" spans="1:51" s="12" customFormat="1" ht="12">
      <c r="A144" s="12"/>
      <c r="B144" s="199"/>
      <c r="C144" s="12"/>
      <c r="D144" s="195" t="s">
        <v>161</v>
      </c>
      <c r="E144" s="200" t="s">
        <v>1</v>
      </c>
      <c r="F144" s="201" t="s">
        <v>573</v>
      </c>
      <c r="G144" s="12"/>
      <c r="H144" s="202">
        <v>51.7</v>
      </c>
      <c r="I144" s="203"/>
      <c r="J144" s="12"/>
      <c r="K144" s="12"/>
      <c r="L144" s="199"/>
      <c r="M144" s="204"/>
      <c r="N144" s="205"/>
      <c r="O144" s="205"/>
      <c r="P144" s="205"/>
      <c r="Q144" s="205"/>
      <c r="R144" s="205"/>
      <c r="S144" s="205"/>
      <c r="T144" s="206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00" t="s">
        <v>161</v>
      </c>
      <c r="AU144" s="200" t="s">
        <v>81</v>
      </c>
      <c r="AV144" s="12" t="s">
        <v>83</v>
      </c>
      <c r="AW144" s="12" t="s">
        <v>30</v>
      </c>
      <c r="AX144" s="12" t="s">
        <v>73</v>
      </c>
      <c r="AY144" s="200" t="s">
        <v>143</v>
      </c>
    </row>
    <row r="145" spans="1:51" s="13" customFormat="1" ht="12">
      <c r="A145" s="13"/>
      <c r="B145" s="207"/>
      <c r="C145" s="13"/>
      <c r="D145" s="195" t="s">
        <v>161</v>
      </c>
      <c r="E145" s="208" t="s">
        <v>1</v>
      </c>
      <c r="F145" s="209" t="s">
        <v>163</v>
      </c>
      <c r="G145" s="13"/>
      <c r="H145" s="210">
        <v>51.7</v>
      </c>
      <c r="I145" s="211"/>
      <c r="J145" s="13"/>
      <c r="K145" s="13"/>
      <c r="L145" s="207"/>
      <c r="M145" s="212"/>
      <c r="N145" s="213"/>
      <c r="O145" s="213"/>
      <c r="P145" s="213"/>
      <c r="Q145" s="213"/>
      <c r="R145" s="213"/>
      <c r="S145" s="213"/>
      <c r="T145" s="21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08" t="s">
        <v>161</v>
      </c>
      <c r="AU145" s="208" t="s">
        <v>81</v>
      </c>
      <c r="AV145" s="13" t="s">
        <v>148</v>
      </c>
      <c r="AW145" s="13" t="s">
        <v>30</v>
      </c>
      <c r="AX145" s="13" t="s">
        <v>81</v>
      </c>
      <c r="AY145" s="208" t="s">
        <v>143</v>
      </c>
    </row>
    <row r="146" spans="1:65" s="2" customFormat="1" ht="24.15" customHeight="1">
      <c r="A146" s="36"/>
      <c r="B146" s="180"/>
      <c r="C146" s="181" t="s">
        <v>160</v>
      </c>
      <c r="D146" s="181" t="s">
        <v>144</v>
      </c>
      <c r="E146" s="182" t="s">
        <v>545</v>
      </c>
      <c r="F146" s="183" t="s">
        <v>546</v>
      </c>
      <c r="G146" s="184" t="s">
        <v>147</v>
      </c>
      <c r="H146" s="185">
        <v>79.76</v>
      </c>
      <c r="I146" s="186"/>
      <c r="J146" s="187">
        <f>ROUND(I146*H146,2)</f>
        <v>0</v>
      </c>
      <c r="K146" s="188"/>
      <c r="L146" s="37"/>
      <c r="M146" s="189" t="s">
        <v>1</v>
      </c>
      <c r="N146" s="190" t="s">
        <v>38</v>
      </c>
      <c r="O146" s="75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3" t="s">
        <v>148</v>
      </c>
      <c r="AT146" s="193" t="s">
        <v>144</v>
      </c>
      <c r="AU146" s="193" t="s">
        <v>81</v>
      </c>
      <c r="AY146" s="17" t="s">
        <v>143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7" t="s">
        <v>81</v>
      </c>
      <c r="BK146" s="194">
        <f>ROUND(I146*H146,2)</f>
        <v>0</v>
      </c>
      <c r="BL146" s="17" t="s">
        <v>148</v>
      </c>
      <c r="BM146" s="193" t="s">
        <v>186</v>
      </c>
    </row>
    <row r="147" spans="1:47" s="2" customFormat="1" ht="12">
      <c r="A147" s="36"/>
      <c r="B147" s="37"/>
      <c r="C147" s="36"/>
      <c r="D147" s="195" t="s">
        <v>149</v>
      </c>
      <c r="E147" s="36"/>
      <c r="F147" s="196" t="s">
        <v>366</v>
      </c>
      <c r="G147" s="36"/>
      <c r="H147" s="36"/>
      <c r="I147" s="122"/>
      <c r="J147" s="36"/>
      <c r="K147" s="36"/>
      <c r="L147" s="37"/>
      <c r="M147" s="197"/>
      <c r="N147" s="198"/>
      <c r="O147" s="75"/>
      <c r="P147" s="75"/>
      <c r="Q147" s="75"/>
      <c r="R147" s="75"/>
      <c r="S147" s="75"/>
      <c r="T147" s="7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7" t="s">
        <v>149</v>
      </c>
      <c r="AU147" s="17" t="s">
        <v>81</v>
      </c>
    </row>
    <row r="148" spans="1:51" s="12" customFormat="1" ht="12">
      <c r="A148" s="12"/>
      <c r="B148" s="199"/>
      <c r="C148" s="12"/>
      <c r="D148" s="195" t="s">
        <v>161</v>
      </c>
      <c r="E148" s="200" t="s">
        <v>1</v>
      </c>
      <c r="F148" s="201" t="s">
        <v>574</v>
      </c>
      <c r="G148" s="12"/>
      <c r="H148" s="202">
        <v>79.76</v>
      </c>
      <c r="I148" s="203"/>
      <c r="J148" s="12"/>
      <c r="K148" s="12"/>
      <c r="L148" s="199"/>
      <c r="M148" s="204"/>
      <c r="N148" s="205"/>
      <c r="O148" s="205"/>
      <c r="P148" s="205"/>
      <c r="Q148" s="205"/>
      <c r="R148" s="205"/>
      <c r="S148" s="205"/>
      <c r="T148" s="206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00" t="s">
        <v>161</v>
      </c>
      <c r="AU148" s="200" t="s">
        <v>81</v>
      </c>
      <c r="AV148" s="12" t="s">
        <v>83</v>
      </c>
      <c r="AW148" s="12" t="s">
        <v>30</v>
      </c>
      <c r="AX148" s="12" t="s">
        <v>73</v>
      </c>
      <c r="AY148" s="200" t="s">
        <v>143</v>
      </c>
    </row>
    <row r="149" spans="1:51" s="13" customFormat="1" ht="12">
      <c r="A149" s="13"/>
      <c r="B149" s="207"/>
      <c r="C149" s="13"/>
      <c r="D149" s="195" t="s">
        <v>161</v>
      </c>
      <c r="E149" s="208" t="s">
        <v>1</v>
      </c>
      <c r="F149" s="209" t="s">
        <v>163</v>
      </c>
      <c r="G149" s="13"/>
      <c r="H149" s="210">
        <v>79.76</v>
      </c>
      <c r="I149" s="211"/>
      <c r="J149" s="13"/>
      <c r="K149" s="13"/>
      <c r="L149" s="207"/>
      <c r="M149" s="212"/>
      <c r="N149" s="213"/>
      <c r="O149" s="213"/>
      <c r="P149" s="213"/>
      <c r="Q149" s="213"/>
      <c r="R149" s="213"/>
      <c r="S149" s="213"/>
      <c r="T149" s="21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08" t="s">
        <v>161</v>
      </c>
      <c r="AU149" s="208" t="s">
        <v>81</v>
      </c>
      <c r="AV149" s="13" t="s">
        <v>148</v>
      </c>
      <c r="AW149" s="13" t="s">
        <v>30</v>
      </c>
      <c r="AX149" s="13" t="s">
        <v>81</v>
      </c>
      <c r="AY149" s="208" t="s">
        <v>143</v>
      </c>
    </row>
    <row r="150" spans="1:63" s="11" customFormat="1" ht="25.9" customHeight="1">
      <c r="A150" s="11"/>
      <c r="B150" s="169"/>
      <c r="C150" s="11"/>
      <c r="D150" s="170" t="s">
        <v>72</v>
      </c>
      <c r="E150" s="171" t="s">
        <v>164</v>
      </c>
      <c r="F150" s="171" t="s">
        <v>388</v>
      </c>
      <c r="G150" s="11"/>
      <c r="H150" s="11"/>
      <c r="I150" s="172"/>
      <c r="J150" s="173">
        <f>BK150</f>
        <v>0</v>
      </c>
      <c r="K150" s="11"/>
      <c r="L150" s="169"/>
      <c r="M150" s="174"/>
      <c r="N150" s="175"/>
      <c r="O150" s="175"/>
      <c r="P150" s="176">
        <f>SUM(P151:P163)</f>
        <v>0</v>
      </c>
      <c r="Q150" s="175"/>
      <c r="R150" s="176">
        <f>SUM(R151:R163)</f>
        <v>0</v>
      </c>
      <c r="S150" s="175"/>
      <c r="T150" s="177">
        <f>SUM(T151:T163)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170" t="s">
        <v>81</v>
      </c>
      <c r="AT150" s="178" t="s">
        <v>72</v>
      </c>
      <c r="AU150" s="178" t="s">
        <v>73</v>
      </c>
      <c r="AY150" s="170" t="s">
        <v>143</v>
      </c>
      <c r="BK150" s="179">
        <f>SUM(BK151:BK163)</f>
        <v>0</v>
      </c>
    </row>
    <row r="151" spans="1:65" s="2" customFormat="1" ht="24.15" customHeight="1">
      <c r="A151" s="36"/>
      <c r="B151" s="180"/>
      <c r="C151" s="181" t="s">
        <v>176</v>
      </c>
      <c r="D151" s="181" t="s">
        <v>144</v>
      </c>
      <c r="E151" s="182" t="s">
        <v>575</v>
      </c>
      <c r="F151" s="183" t="s">
        <v>576</v>
      </c>
      <c r="G151" s="184" t="s">
        <v>147</v>
      </c>
      <c r="H151" s="185">
        <v>65.86</v>
      </c>
      <c r="I151" s="186"/>
      <c r="J151" s="187">
        <f>ROUND(I151*H151,2)</f>
        <v>0</v>
      </c>
      <c r="K151" s="188"/>
      <c r="L151" s="37"/>
      <c r="M151" s="189" t="s">
        <v>1</v>
      </c>
      <c r="N151" s="190" t="s">
        <v>38</v>
      </c>
      <c r="O151" s="75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3" t="s">
        <v>148</v>
      </c>
      <c r="AT151" s="193" t="s">
        <v>144</v>
      </c>
      <c r="AU151" s="193" t="s">
        <v>81</v>
      </c>
      <c r="AY151" s="17" t="s">
        <v>143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7" t="s">
        <v>81</v>
      </c>
      <c r="BK151" s="194">
        <f>ROUND(I151*H151,2)</f>
        <v>0</v>
      </c>
      <c r="BL151" s="17" t="s">
        <v>148</v>
      </c>
      <c r="BM151" s="193" t="s">
        <v>191</v>
      </c>
    </row>
    <row r="152" spans="1:51" s="12" customFormat="1" ht="12">
      <c r="A152" s="12"/>
      <c r="B152" s="199"/>
      <c r="C152" s="12"/>
      <c r="D152" s="195" t="s">
        <v>161</v>
      </c>
      <c r="E152" s="200" t="s">
        <v>1</v>
      </c>
      <c r="F152" s="201" t="s">
        <v>577</v>
      </c>
      <c r="G152" s="12"/>
      <c r="H152" s="202">
        <v>65.86</v>
      </c>
      <c r="I152" s="203"/>
      <c r="J152" s="12"/>
      <c r="K152" s="12"/>
      <c r="L152" s="199"/>
      <c r="M152" s="204"/>
      <c r="N152" s="205"/>
      <c r="O152" s="205"/>
      <c r="P152" s="205"/>
      <c r="Q152" s="205"/>
      <c r="R152" s="205"/>
      <c r="S152" s="205"/>
      <c r="T152" s="206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00" t="s">
        <v>161</v>
      </c>
      <c r="AU152" s="200" t="s">
        <v>81</v>
      </c>
      <c r="AV152" s="12" t="s">
        <v>83</v>
      </c>
      <c r="AW152" s="12" t="s">
        <v>30</v>
      </c>
      <c r="AX152" s="12" t="s">
        <v>73</v>
      </c>
      <c r="AY152" s="200" t="s">
        <v>143</v>
      </c>
    </row>
    <row r="153" spans="1:51" s="13" customFormat="1" ht="12">
      <c r="A153" s="13"/>
      <c r="B153" s="207"/>
      <c r="C153" s="13"/>
      <c r="D153" s="195" t="s">
        <v>161</v>
      </c>
      <c r="E153" s="208" t="s">
        <v>1</v>
      </c>
      <c r="F153" s="209" t="s">
        <v>163</v>
      </c>
      <c r="G153" s="13"/>
      <c r="H153" s="210">
        <v>65.86</v>
      </c>
      <c r="I153" s="211"/>
      <c r="J153" s="13"/>
      <c r="K153" s="13"/>
      <c r="L153" s="207"/>
      <c r="M153" s="212"/>
      <c r="N153" s="213"/>
      <c r="O153" s="213"/>
      <c r="P153" s="213"/>
      <c r="Q153" s="213"/>
      <c r="R153" s="213"/>
      <c r="S153" s="213"/>
      <c r="T153" s="21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8" t="s">
        <v>161</v>
      </c>
      <c r="AU153" s="208" t="s">
        <v>81</v>
      </c>
      <c r="AV153" s="13" t="s">
        <v>148</v>
      </c>
      <c r="AW153" s="13" t="s">
        <v>30</v>
      </c>
      <c r="AX153" s="13" t="s">
        <v>81</v>
      </c>
      <c r="AY153" s="208" t="s">
        <v>143</v>
      </c>
    </row>
    <row r="154" spans="1:65" s="2" customFormat="1" ht="14.4" customHeight="1">
      <c r="A154" s="36"/>
      <c r="B154" s="180"/>
      <c r="C154" s="218" t="s">
        <v>168</v>
      </c>
      <c r="D154" s="218" t="s">
        <v>351</v>
      </c>
      <c r="E154" s="219" t="s">
        <v>578</v>
      </c>
      <c r="F154" s="220" t="s">
        <v>579</v>
      </c>
      <c r="G154" s="221" t="s">
        <v>147</v>
      </c>
      <c r="H154" s="222">
        <v>63.17</v>
      </c>
      <c r="I154" s="223"/>
      <c r="J154" s="224">
        <f>ROUND(I154*H154,2)</f>
        <v>0</v>
      </c>
      <c r="K154" s="225"/>
      <c r="L154" s="226"/>
      <c r="M154" s="227" t="s">
        <v>1</v>
      </c>
      <c r="N154" s="228" t="s">
        <v>38</v>
      </c>
      <c r="O154" s="75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3" t="s">
        <v>160</v>
      </c>
      <c r="AT154" s="193" t="s">
        <v>351</v>
      </c>
      <c r="AU154" s="193" t="s">
        <v>81</v>
      </c>
      <c r="AY154" s="17" t="s">
        <v>143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7" t="s">
        <v>81</v>
      </c>
      <c r="BK154" s="194">
        <f>ROUND(I154*H154,2)</f>
        <v>0</v>
      </c>
      <c r="BL154" s="17" t="s">
        <v>148</v>
      </c>
      <c r="BM154" s="193" t="s">
        <v>196</v>
      </c>
    </row>
    <row r="155" spans="1:51" s="12" customFormat="1" ht="12">
      <c r="A155" s="12"/>
      <c r="B155" s="199"/>
      <c r="C155" s="12"/>
      <c r="D155" s="195" t="s">
        <v>161</v>
      </c>
      <c r="E155" s="200" t="s">
        <v>1</v>
      </c>
      <c r="F155" s="201" t="s">
        <v>580</v>
      </c>
      <c r="G155" s="12"/>
      <c r="H155" s="202">
        <v>63.17</v>
      </c>
      <c r="I155" s="203"/>
      <c r="J155" s="12"/>
      <c r="K155" s="12"/>
      <c r="L155" s="199"/>
      <c r="M155" s="204"/>
      <c r="N155" s="205"/>
      <c r="O155" s="205"/>
      <c r="P155" s="205"/>
      <c r="Q155" s="205"/>
      <c r="R155" s="205"/>
      <c r="S155" s="205"/>
      <c r="T155" s="206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00" t="s">
        <v>161</v>
      </c>
      <c r="AU155" s="200" t="s">
        <v>81</v>
      </c>
      <c r="AV155" s="12" t="s">
        <v>83</v>
      </c>
      <c r="AW155" s="12" t="s">
        <v>30</v>
      </c>
      <c r="AX155" s="12" t="s">
        <v>73</v>
      </c>
      <c r="AY155" s="200" t="s">
        <v>143</v>
      </c>
    </row>
    <row r="156" spans="1:51" s="13" customFormat="1" ht="12">
      <c r="A156" s="13"/>
      <c r="B156" s="207"/>
      <c r="C156" s="13"/>
      <c r="D156" s="195" t="s">
        <v>161</v>
      </c>
      <c r="E156" s="208" t="s">
        <v>1</v>
      </c>
      <c r="F156" s="209" t="s">
        <v>163</v>
      </c>
      <c r="G156" s="13"/>
      <c r="H156" s="210">
        <v>63.17</v>
      </c>
      <c r="I156" s="211"/>
      <c r="J156" s="13"/>
      <c r="K156" s="13"/>
      <c r="L156" s="207"/>
      <c r="M156" s="212"/>
      <c r="N156" s="213"/>
      <c r="O156" s="213"/>
      <c r="P156" s="213"/>
      <c r="Q156" s="213"/>
      <c r="R156" s="213"/>
      <c r="S156" s="213"/>
      <c r="T156" s="21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08" t="s">
        <v>161</v>
      </c>
      <c r="AU156" s="208" t="s">
        <v>81</v>
      </c>
      <c r="AV156" s="13" t="s">
        <v>148</v>
      </c>
      <c r="AW156" s="13" t="s">
        <v>30</v>
      </c>
      <c r="AX156" s="13" t="s">
        <v>81</v>
      </c>
      <c r="AY156" s="208" t="s">
        <v>143</v>
      </c>
    </row>
    <row r="157" spans="1:65" s="2" customFormat="1" ht="24.15" customHeight="1">
      <c r="A157" s="36"/>
      <c r="B157" s="180"/>
      <c r="C157" s="218" t="s">
        <v>199</v>
      </c>
      <c r="D157" s="218" t="s">
        <v>351</v>
      </c>
      <c r="E157" s="219" t="s">
        <v>581</v>
      </c>
      <c r="F157" s="220" t="s">
        <v>582</v>
      </c>
      <c r="G157" s="221" t="s">
        <v>147</v>
      </c>
      <c r="H157" s="222">
        <v>2.69</v>
      </c>
      <c r="I157" s="223"/>
      <c r="J157" s="224">
        <f>ROUND(I157*H157,2)</f>
        <v>0</v>
      </c>
      <c r="K157" s="225"/>
      <c r="L157" s="226"/>
      <c r="M157" s="227" t="s">
        <v>1</v>
      </c>
      <c r="N157" s="228" t="s">
        <v>38</v>
      </c>
      <c r="O157" s="75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3" t="s">
        <v>160</v>
      </c>
      <c r="AT157" s="193" t="s">
        <v>351</v>
      </c>
      <c r="AU157" s="193" t="s">
        <v>81</v>
      </c>
      <c r="AY157" s="17" t="s">
        <v>143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7" t="s">
        <v>81</v>
      </c>
      <c r="BK157" s="194">
        <f>ROUND(I157*H157,2)</f>
        <v>0</v>
      </c>
      <c r="BL157" s="17" t="s">
        <v>148</v>
      </c>
      <c r="BM157" s="193" t="s">
        <v>202</v>
      </c>
    </row>
    <row r="158" spans="1:51" s="12" customFormat="1" ht="12">
      <c r="A158" s="12"/>
      <c r="B158" s="199"/>
      <c r="C158" s="12"/>
      <c r="D158" s="195" t="s">
        <v>161</v>
      </c>
      <c r="E158" s="200" t="s">
        <v>1</v>
      </c>
      <c r="F158" s="201" t="s">
        <v>583</v>
      </c>
      <c r="G158" s="12"/>
      <c r="H158" s="202">
        <v>2.69</v>
      </c>
      <c r="I158" s="203"/>
      <c r="J158" s="12"/>
      <c r="K158" s="12"/>
      <c r="L158" s="199"/>
      <c r="M158" s="204"/>
      <c r="N158" s="205"/>
      <c r="O158" s="205"/>
      <c r="P158" s="205"/>
      <c r="Q158" s="205"/>
      <c r="R158" s="205"/>
      <c r="S158" s="205"/>
      <c r="T158" s="206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00" t="s">
        <v>161</v>
      </c>
      <c r="AU158" s="200" t="s">
        <v>81</v>
      </c>
      <c r="AV158" s="12" t="s">
        <v>83</v>
      </c>
      <c r="AW158" s="12" t="s">
        <v>30</v>
      </c>
      <c r="AX158" s="12" t="s">
        <v>73</v>
      </c>
      <c r="AY158" s="200" t="s">
        <v>143</v>
      </c>
    </row>
    <row r="159" spans="1:51" s="13" customFormat="1" ht="12">
      <c r="A159" s="13"/>
      <c r="B159" s="207"/>
      <c r="C159" s="13"/>
      <c r="D159" s="195" t="s">
        <v>161</v>
      </c>
      <c r="E159" s="208" t="s">
        <v>1</v>
      </c>
      <c r="F159" s="209" t="s">
        <v>163</v>
      </c>
      <c r="G159" s="13"/>
      <c r="H159" s="210">
        <v>2.69</v>
      </c>
      <c r="I159" s="211"/>
      <c r="J159" s="13"/>
      <c r="K159" s="13"/>
      <c r="L159" s="207"/>
      <c r="M159" s="212"/>
      <c r="N159" s="213"/>
      <c r="O159" s="213"/>
      <c r="P159" s="213"/>
      <c r="Q159" s="213"/>
      <c r="R159" s="213"/>
      <c r="S159" s="213"/>
      <c r="T159" s="21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8" t="s">
        <v>161</v>
      </c>
      <c r="AU159" s="208" t="s">
        <v>81</v>
      </c>
      <c r="AV159" s="13" t="s">
        <v>148</v>
      </c>
      <c r="AW159" s="13" t="s">
        <v>30</v>
      </c>
      <c r="AX159" s="13" t="s">
        <v>81</v>
      </c>
      <c r="AY159" s="208" t="s">
        <v>143</v>
      </c>
    </row>
    <row r="160" spans="1:65" s="2" customFormat="1" ht="14.4" customHeight="1">
      <c r="A160" s="36"/>
      <c r="B160" s="180"/>
      <c r="C160" s="181" t="s">
        <v>173</v>
      </c>
      <c r="D160" s="181" t="s">
        <v>144</v>
      </c>
      <c r="E160" s="182" t="s">
        <v>584</v>
      </c>
      <c r="F160" s="183" t="s">
        <v>585</v>
      </c>
      <c r="G160" s="184" t="s">
        <v>147</v>
      </c>
      <c r="H160" s="185">
        <v>65.86</v>
      </c>
      <c r="I160" s="186"/>
      <c r="J160" s="187">
        <f>ROUND(I160*H160,2)</f>
        <v>0</v>
      </c>
      <c r="K160" s="188"/>
      <c r="L160" s="37"/>
      <c r="M160" s="189" t="s">
        <v>1</v>
      </c>
      <c r="N160" s="190" t="s">
        <v>38</v>
      </c>
      <c r="O160" s="75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3" t="s">
        <v>148</v>
      </c>
      <c r="AT160" s="193" t="s">
        <v>144</v>
      </c>
      <c r="AU160" s="193" t="s">
        <v>81</v>
      </c>
      <c r="AY160" s="17" t="s">
        <v>143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7" t="s">
        <v>81</v>
      </c>
      <c r="BK160" s="194">
        <f>ROUND(I160*H160,2)</f>
        <v>0</v>
      </c>
      <c r="BL160" s="17" t="s">
        <v>148</v>
      </c>
      <c r="BM160" s="193" t="s">
        <v>208</v>
      </c>
    </row>
    <row r="161" spans="1:47" s="2" customFormat="1" ht="12">
      <c r="A161" s="36"/>
      <c r="B161" s="37"/>
      <c r="C161" s="36"/>
      <c r="D161" s="195" t="s">
        <v>149</v>
      </c>
      <c r="E161" s="36"/>
      <c r="F161" s="196" t="s">
        <v>586</v>
      </c>
      <c r="G161" s="36"/>
      <c r="H161" s="36"/>
      <c r="I161" s="122"/>
      <c r="J161" s="36"/>
      <c r="K161" s="36"/>
      <c r="L161" s="37"/>
      <c r="M161" s="197"/>
      <c r="N161" s="198"/>
      <c r="O161" s="75"/>
      <c r="P161" s="75"/>
      <c r="Q161" s="75"/>
      <c r="R161" s="75"/>
      <c r="S161" s="75"/>
      <c r="T161" s="7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7" t="s">
        <v>149</v>
      </c>
      <c r="AU161" s="17" t="s">
        <v>81</v>
      </c>
    </row>
    <row r="162" spans="1:51" s="12" customFormat="1" ht="12">
      <c r="A162" s="12"/>
      <c r="B162" s="199"/>
      <c r="C162" s="12"/>
      <c r="D162" s="195" t="s">
        <v>161</v>
      </c>
      <c r="E162" s="200" t="s">
        <v>1</v>
      </c>
      <c r="F162" s="201" t="s">
        <v>587</v>
      </c>
      <c r="G162" s="12"/>
      <c r="H162" s="202">
        <v>65.86</v>
      </c>
      <c r="I162" s="203"/>
      <c r="J162" s="12"/>
      <c r="K162" s="12"/>
      <c r="L162" s="199"/>
      <c r="M162" s="204"/>
      <c r="N162" s="205"/>
      <c r="O162" s="205"/>
      <c r="P162" s="205"/>
      <c r="Q162" s="205"/>
      <c r="R162" s="205"/>
      <c r="S162" s="205"/>
      <c r="T162" s="206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00" t="s">
        <v>161</v>
      </c>
      <c r="AU162" s="200" t="s">
        <v>81</v>
      </c>
      <c r="AV162" s="12" t="s">
        <v>83</v>
      </c>
      <c r="AW162" s="12" t="s">
        <v>30</v>
      </c>
      <c r="AX162" s="12" t="s">
        <v>73</v>
      </c>
      <c r="AY162" s="200" t="s">
        <v>143</v>
      </c>
    </row>
    <row r="163" spans="1:51" s="13" customFormat="1" ht="12">
      <c r="A163" s="13"/>
      <c r="B163" s="207"/>
      <c r="C163" s="13"/>
      <c r="D163" s="195" t="s">
        <v>161</v>
      </c>
      <c r="E163" s="208" t="s">
        <v>1</v>
      </c>
      <c r="F163" s="209" t="s">
        <v>163</v>
      </c>
      <c r="G163" s="13"/>
      <c r="H163" s="210">
        <v>65.86</v>
      </c>
      <c r="I163" s="211"/>
      <c r="J163" s="13"/>
      <c r="K163" s="13"/>
      <c r="L163" s="207"/>
      <c r="M163" s="212"/>
      <c r="N163" s="213"/>
      <c r="O163" s="213"/>
      <c r="P163" s="213"/>
      <c r="Q163" s="213"/>
      <c r="R163" s="213"/>
      <c r="S163" s="213"/>
      <c r="T163" s="21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08" t="s">
        <v>161</v>
      </c>
      <c r="AU163" s="208" t="s">
        <v>81</v>
      </c>
      <c r="AV163" s="13" t="s">
        <v>148</v>
      </c>
      <c r="AW163" s="13" t="s">
        <v>30</v>
      </c>
      <c r="AX163" s="13" t="s">
        <v>81</v>
      </c>
      <c r="AY163" s="208" t="s">
        <v>143</v>
      </c>
    </row>
    <row r="164" spans="1:63" s="11" customFormat="1" ht="25.9" customHeight="1">
      <c r="A164" s="11"/>
      <c r="B164" s="169"/>
      <c r="C164" s="11"/>
      <c r="D164" s="170" t="s">
        <v>72</v>
      </c>
      <c r="E164" s="171" t="s">
        <v>176</v>
      </c>
      <c r="F164" s="171" t="s">
        <v>177</v>
      </c>
      <c r="G164" s="11"/>
      <c r="H164" s="11"/>
      <c r="I164" s="172"/>
      <c r="J164" s="173">
        <f>BK164</f>
        <v>0</v>
      </c>
      <c r="K164" s="11"/>
      <c r="L164" s="169"/>
      <c r="M164" s="174"/>
      <c r="N164" s="175"/>
      <c r="O164" s="175"/>
      <c r="P164" s="176">
        <f>SUM(P165:P169)</f>
        <v>0</v>
      </c>
      <c r="Q164" s="175"/>
      <c r="R164" s="176">
        <f>SUM(R165:R169)</f>
        <v>0</v>
      </c>
      <c r="S164" s="175"/>
      <c r="T164" s="177">
        <f>SUM(T165:T169)</f>
        <v>0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R164" s="170" t="s">
        <v>81</v>
      </c>
      <c r="AT164" s="178" t="s">
        <v>72</v>
      </c>
      <c r="AU164" s="178" t="s">
        <v>73</v>
      </c>
      <c r="AY164" s="170" t="s">
        <v>143</v>
      </c>
      <c r="BK164" s="179">
        <f>SUM(BK165:BK169)</f>
        <v>0</v>
      </c>
    </row>
    <row r="165" spans="1:65" s="2" customFormat="1" ht="24.15" customHeight="1">
      <c r="A165" s="36"/>
      <c r="B165" s="180"/>
      <c r="C165" s="181" t="s">
        <v>210</v>
      </c>
      <c r="D165" s="181" t="s">
        <v>144</v>
      </c>
      <c r="E165" s="182" t="s">
        <v>588</v>
      </c>
      <c r="F165" s="183" t="s">
        <v>589</v>
      </c>
      <c r="G165" s="184" t="s">
        <v>159</v>
      </c>
      <c r="H165" s="185">
        <v>32</v>
      </c>
      <c r="I165" s="186"/>
      <c r="J165" s="187">
        <f>ROUND(I165*H165,2)</f>
        <v>0</v>
      </c>
      <c r="K165" s="188"/>
      <c r="L165" s="37"/>
      <c r="M165" s="189" t="s">
        <v>1</v>
      </c>
      <c r="N165" s="190" t="s">
        <v>38</v>
      </c>
      <c r="O165" s="75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3" t="s">
        <v>148</v>
      </c>
      <c r="AT165" s="193" t="s">
        <v>144</v>
      </c>
      <c r="AU165" s="193" t="s">
        <v>81</v>
      </c>
      <c r="AY165" s="17" t="s">
        <v>143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7" t="s">
        <v>81</v>
      </c>
      <c r="BK165" s="194">
        <f>ROUND(I165*H165,2)</f>
        <v>0</v>
      </c>
      <c r="BL165" s="17" t="s">
        <v>148</v>
      </c>
      <c r="BM165" s="193" t="s">
        <v>213</v>
      </c>
    </row>
    <row r="166" spans="1:47" s="2" customFormat="1" ht="12">
      <c r="A166" s="36"/>
      <c r="B166" s="37"/>
      <c r="C166" s="36"/>
      <c r="D166" s="195" t="s">
        <v>149</v>
      </c>
      <c r="E166" s="36"/>
      <c r="F166" s="196" t="s">
        <v>590</v>
      </c>
      <c r="G166" s="36"/>
      <c r="H166" s="36"/>
      <c r="I166" s="122"/>
      <c r="J166" s="36"/>
      <c r="K166" s="36"/>
      <c r="L166" s="37"/>
      <c r="M166" s="197"/>
      <c r="N166" s="198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149</v>
      </c>
      <c r="AU166" s="17" t="s">
        <v>81</v>
      </c>
    </row>
    <row r="167" spans="1:51" s="12" customFormat="1" ht="12">
      <c r="A167" s="12"/>
      <c r="B167" s="199"/>
      <c r="C167" s="12"/>
      <c r="D167" s="195" t="s">
        <v>161</v>
      </c>
      <c r="E167" s="200" t="s">
        <v>1</v>
      </c>
      <c r="F167" s="201" t="s">
        <v>591</v>
      </c>
      <c r="G167" s="12"/>
      <c r="H167" s="202">
        <v>32</v>
      </c>
      <c r="I167" s="203"/>
      <c r="J167" s="12"/>
      <c r="K167" s="12"/>
      <c r="L167" s="199"/>
      <c r="M167" s="204"/>
      <c r="N167" s="205"/>
      <c r="O167" s="205"/>
      <c r="P167" s="205"/>
      <c r="Q167" s="205"/>
      <c r="R167" s="205"/>
      <c r="S167" s="205"/>
      <c r="T167" s="206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00" t="s">
        <v>161</v>
      </c>
      <c r="AU167" s="200" t="s">
        <v>81</v>
      </c>
      <c r="AV167" s="12" t="s">
        <v>83</v>
      </c>
      <c r="AW167" s="12" t="s">
        <v>30</v>
      </c>
      <c r="AX167" s="12" t="s">
        <v>73</v>
      </c>
      <c r="AY167" s="200" t="s">
        <v>143</v>
      </c>
    </row>
    <row r="168" spans="1:51" s="13" customFormat="1" ht="12">
      <c r="A168" s="13"/>
      <c r="B168" s="207"/>
      <c r="C168" s="13"/>
      <c r="D168" s="195" t="s">
        <v>161</v>
      </c>
      <c r="E168" s="208" t="s">
        <v>1</v>
      </c>
      <c r="F168" s="209" t="s">
        <v>163</v>
      </c>
      <c r="G168" s="13"/>
      <c r="H168" s="210">
        <v>32</v>
      </c>
      <c r="I168" s="211"/>
      <c r="J168" s="13"/>
      <c r="K168" s="13"/>
      <c r="L168" s="207"/>
      <c r="M168" s="212"/>
      <c r="N168" s="213"/>
      <c r="O168" s="213"/>
      <c r="P168" s="213"/>
      <c r="Q168" s="213"/>
      <c r="R168" s="213"/>
      <c r="S168" s="213"/>
      <c r="T168" s="21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08" t="s">
        <v>161</v>
      </c>
      <c r="AU168" s="208" t="s">
        <v>81</v>
      </c>
      <c r="AV168" s="13" t="s">
        <v>148</v>
      </c>
      <c r="AW168" s="13" t="s">
        <v>30</v>
      </c>
      <c r="AX168" s="13" t="s">
        <v>81</v>
      </c>
      <c r="AY168" s="208" t="s">
        <v>143</v>
      </c>
    </row>
    <row r="169" spans="1:65" s="2" customFormat="1" ht="24.15" customHeight="1">
      <c r="A169" s="36"/>
      <c r="B169" s="180"/>
      <c r="C169" s="218" t="s">
        <v>181</v>
      </c>
      <c r="D169" s="218" t="s">
        <v>351</v>
      </c>
      <c r="E169" s="219" t="s">
        <v>503</v>
      </c>
      <c r="F169" s="220" t="s">
        <v>592</v>
      </c>
      <c r="G169" s="221" t="s">
        <v>207</v>
      </c>
      <c r="H169" s="222">
        <v>32</v>
      </c>
      <c r="I169" s="223"/>
      <c r="J169" s="224">
        <f>ROUND(I169*H169,2)</f>
        <v>0</v>
      </c>
      <c r="K169" s="225"/>
      <c r="L169" s="226"/>
      <c r="M169" s="227" t="s">
        <v>1</v>
      </c>
      <c r="N169" s="228" t="s">
        <v>38</v>
      </c>
      <c r="O169" s="75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3" t="s">
        <v>160</v>
      </c>
      <c r="AT169" s="193" t="s">
        <v>351</v>
      </c>
      <c r="AU169" s="193" t="s">
        <v>81</v>
      </c>
      <c r="AY169" s="17" t="s">
        <v>143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7" t="s">
        <v>81</v>
      </c>
      <c r="BK169" s="194">
        <f>ROUND(I169*H169,2)</f>
        <v>0</v>
      </c>
      <c r="BL169" s="17" t="s">
        <v>148</v>
      </c>
      <c r="BM169" s="193" t="s">
        <v>218</v>
      </c>
    </row>
    <row r="170" spans="1:63" s="11" customFormat="1" ht="25.9" customHeight="1">
      <c r="A170" s="11"/>
      <c r="B170" s="169"/>
      <c r="C170" s="11"/>
      <c r="D170" s="170" t="s">
        <v>72</v>
      </c>
      <c r="E170" s="171" t="s">
        <v>221</v>
      </c>
      <c r="F170" s="171" t="s">
        <v>222</v>
      </c>
      <c r="G170" s="11"/>
      <c r="H170" s="11"/>
      <c r="I170" s="172"/>
      <c r="J170" s="173">
        <f>BK170</f>
        <v>0</v>
      </c>
      <c r="K170" s="11"/>
      <c r="L170" s="169"/>
      <c r="M170" s="174"/>
      <c r="N170" s="175"/>
      <c r="O170" s="175"/>
      <c r="P170" s="176">
        <f>SUM(P171:P183)</f>
        <v>0</v>
      </c>
      <c r="Q170" s="175"/>
      <c r="R170" s="176">
        <f>SUM(R171:R183)</f>
        <v>0</v>
      </c>
      <c r="S170" s="175"/>
      <c r="T170" s="177">
        <f>SUM(T171:T183)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170" t="s">
        <v>81</v>
      </c>
      <c r="AT170" s="178" t="s">
        <v>72</v>
      </c>
      <c r="AU170" s="178" t="s">
        <v>73</v>
      </c>
      <c r="AY170" s="170" t="s">
        <v>143</v>
      </c>
      <c r="BK170" s="179">
        <f>SUM(BK171:BK183)</f>
        <v>0</v>
      </c>
    </row>
    <row r="171" spans="1:65" s="2" customFormat="1" ht="24.15" customHeight="1">
      <c r="A171" s="36"/>
      <c r="B171" s="180"/>
      <c r="C171" s="181" t="s">
        <v>8</v>
      </c>
      <c r="D171" s="181" t="s">
        <v>144</v>
      </c>
      <c r="E171" s="182" t="s">
        <v>223</v>
      </c>
      <c r="F171" s="183" t="s">
        <v>224</v>
      </c>
      <c r="G171" s="184" t="s">
        <v>225</v>
      </c>
      <c r="H171" s="185">
        <v>42.4</v>
      </c>
      <c r="I171" s="186"/>
      <c r="J171" s="187">
        <f>ROUND(I171*H171,2)</f>
        <v>0</v>
      </c>
      <c r="K171" s="188"/>
      <c r="L171" s="37"/>
      <c r="M171" s="189" t="s">
        <v>1</v>
      </c>
      <c r="N171" s="190" t="s">
        <v>38</v>
      </c>
      <c r="O171" s="75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3" t="s">
        <v>148</v>
      </c>
      <c r="AT171" s="193" t="s">
        <v>144</v>
      </c>
      <c r="AU171" s="193" t="s">
        <v>81</v>
      </c>
      <c r="AY171" s="17" t="s">
        <v>143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7" t="s">
        <v>81</v>
      </c>
      <c r="BK171" s="194">
        <f>ROUND(I171*H171,2)</f>
        <v>0</v>
      </c>
      <c r="BL171" s="17" t="s">
        <v>148</v>
      </c>
      <c r="BM171" s="193" t="s">
        <v>226</v>
      </c>
    </row>
    <row r="172" spans="1:47" s="2" customFormat="1" ht="12">
      <c r="A172" s="36"/>
      <c r="B172" s="37"/>
      <c r="C172" s="36"/>
      <c r="D172" s="195" t="s">
        <v>149</v>
      </c>
      <c r="E172" s="36"/>
      <c r="F172" s="196" t="s">
        <v>526</v>
      </c>
      <c r="G172" s="36"/>
      <c r="H172" s="36"/>
      <c r="I172" s="122"/>
      <c r="J172" s="36"/>
      <c r="K172" s="36"/>
      <c r="L172" s="37"/>
      <c r="M172" s="197"/>
      <c r="N172" s="198"/>
      <c r="O172" s="75"/>
      <c r="P172" s="75"/>
      <c r="Q172" s="75"/>
      <c r="R172" s="75"/>
      <c r="S172" s="75"/>
      <c r="T172" s="7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7" t="s">
        <v>149</v>
      </c>
      <c r="AU172" s="17" t="s">
        <v>81</v>
      </c>
    </row>
    <row r="173" spans="1:51" s="12" customFormat="1" ht="12">
      <c r="A173" s="12"/>
      <c r="B173" s="199"/>
      <c r="C173" s="12"/>
      <c r="D173" s="195" t="s">
        <v>161</v>
      </c>
      <c r="E173" s="200" t="s">
        <v>1</v>
      </c>
      <c r="F173" s="201" t="s">
        <v>593</v>
      </c>
      <c r="G173" s="12"/>
      <c r="H173" s="202">
        <v>42.4</v>
      </c>
      <c r="I173" s="203"/>
      <c r="J173" s="12"/>
      <c r="K173" s="12"/>
      <c r="L173" s="199"/>
      <c r="M173" s="204"/>
      <c r="N173" s="205"/>
      <c r="O173" s="205"/>
      <c r="P173" s="205"/>
      <c r="Q173" s="205"/>
      <c r="R173" s="205"/>
      <c r="S173" s="205"/>
      <c r="T173" s="206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00" t="s">
        <v>161</v>
      </c>
      <c r="AU173" s="200" t="s">
        <v>81</v>
      </c>
      <c r="AV173" s="12" t="s">
        <v>83</v>
      </c>
      <c r="AW173" s="12" t="s">
        <v>30</v>
      </c>
      <c r="AX173" s="12" t="s">
        <v>73</v>
      </c>
      <c r="AY173" s="200" t="s">
        <v>143</v>
      </c>
    </row>
    <row r="174" spans="1:51" s="13" customFormat="1" ht="12">
      <c r="A174" s="13"/>
      <c r="B174" s="207"/>
      <c r="C174" s="13"/>
      <c r="D174" s="195" t="s">
        <v>161</v>
      </c>
      <c r="E174" s="208" t="s">
        <v>1</v>
      </c>
      <c r="F174" s="209" t="s">
        <v>163</v>
      </c>
      <c r="G174" s="13"/>
      <c r="H174" s="210">
        <v>42.4</v>
      </c>
      <c r="I174" s="211"/>
      <c r="J174" s="13"/>
      <c r="K174" s="13"/>
      <c r="L174" s="207"/>
      <c r="M174" s="212"/>
      <c r="N174" s="213"/>
      <c r="O174" s="213"/>
      <c r="P174" s="213"/>
      <c r="Q174" s="213"/>
      <c r="R174" s="213"/>
      <c r="S174" s="213"/>
      <c r="T174" s="21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08" t="s">
        <v>161</v>
      </c>
      <c r="AU174" s="208" t="s">
        <v>81</v>
      </c>
      <c r="AV174" s="13" t="s">
        <v>148</v>
      </c>
      <c r="AW174" s="13" t="s">
        <v>30</v>
      </c>
      <c r="AX174" s="13" t="s">
        <v>81</v>
      </c>
      <c r="AY174" s="208" t="s">
        <v>143</v>
      </c>
    </row>
    <row r="175" spans="1:65" s="2" customFormat="1" ht="24.15" customHeight="1">
      <c r="A175" s="36"/>
      <c r="B175" s="180"/>
      <c r="C175" s="181" t="s">
        <v>186</v>
      </c>
      <c r="D175" s="181" t="s">
        <v>144</v>
      </c>
      <c r="E175" s="182" t="s">
        <v>251</v>
      </c>
      <c r="F175" s="183" t="s">
        <v>252</v>
      </c>
      <c r="G175" s="184" t="s">
        <v>225</v>
      </c>
      <c r="H175" s="185">
        <v>848</v>
      </c>
      <c r="I175" s="186"/>
      <c r="J175" s="187">
        <f>ROUND(I175*H175,2)</f>
        <v>0</v>
      </c>
      <c r="K175" s="188"/>
      <c r="L175" s="37"/>
      <c r="M175" s="189" t="s">
        <v>1</v>
      </c>
      <c r="N175" s="190" t="s">
        <v>38</v>
      </c>
      <c r="O175" s="75"/>
      <c r="P175" s="191">
        <f>O175*H175</f>
        <v>0</v>
      </c>
      <c r="Q175" s="191">
        <v>0</v>
      </c>
      <c r="R175" s="191">
        <f>Q175*H175</f>
        <v>0</v>
      </c>
      <c r="S175" s="191">
        <v>0</v>
      </c>
      <c r="T175" s="19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3" t="s">
        <v>148</v>
      </c>
      <c r="AT175" s="193" t="s">
        <v>144</v>
      </c>
      <c r="AU175" s="193" t="s">
        <v>81</v>
      </c>
      <c r="AY175" s="17" t="s">
        <v>143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7" t="s">
        <v>81</v>
      </c>
      <c r="BK175" s="194">
        <f>ROUND(I175*H175,2)</f>
        <v>0</v>
      </c>
      <c r="BL175" s="17" t="s">
        <v>148</v>
      </c>
      <c r="BM175" s="193" t="s">
        <v>230</v>
      </c>
    </row>
    <row r="176" spans="1:47" s="2" customFormat="1" ht="12">
      <c r="A176" s="36"/>
      <c r="B176" s="37"/>
      <c r="C176" s="36"/>
      <c r="D176" s="195" t="s">
        <v>149</v>
      </c>
      <c r="E176" s="36"/>
      <c r="F176" s="196" t="s">
        <v>529</v>
      </c>
      <c r="G176" s="36"/>
      <c r="H176" s="36"/>
      <c r="I176" s="122"/>
      <c r="J176" s="36"/>
      <c r="K176" s="36"/>
      <c r="L176" s="37"/>
      <c r="M176" s="197"/>
      <c r="N176" s="198"/>
      <c r="O176" s="75"/>
      <c r="P176" s="75"/>
      <c r="Q176" s="75"/>
      <c r="R176" s="75"/>
      <c r="S176" s="75"/>
      <c r="T176" s="7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7" t="s">
        <v>149</v>
      </c>
      <c r="AU176" s="17" t="s">
        <v>81</v>
      </c>
    </row>
    <row r="177" spans="1:51" s="12" customFormat="1" ht="12">
      <c r="A177" s="12"/>
      <c r="B177" s="199"/>
      <c r="C177" s="12"/>
      <c r="D177" s="195" t="s">
        <v>161</v>
      </c>
      <c r="E177" s="200" t="s">
        <v>1</v>
      </c>
      <c r="F177" s="201" t="s">
        <v>594</v>
      </c>
      <c r="G177" s="12"/>
      <c r="H177" s="202">
        <v>848</v>
      </c>
      <c r="I177" s="203"/>
      <c r="J177" s="12"/>
      <c r="K177" s="12"/>
      <c r="L177" s="199"/>
      <c r="M177" s="204"/>
      <c r="N177" s="205"/>
      <c r="O177" s="205"/>
      <c r="P177" s="205"/>
      <c r="Q177" s="205"/>
      <c r="R177" s="205"/>
      <c r="S177" s="205"/>
      <c r="T177" s="206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00" t="s">
        <v>161</v>
      </c>
      <c r="AU177" s="200" t="s">
        <v>81</v>
      </c>
      <c r="AV177" s="12" t="s">
        <v>83</v>
      </c>
      <c r="AW177" s="12" t="s">
        <v>30</v>
      </c>
      <c r="AX177" s="12" t="s">
        <v>73</v>
      </c>
      <c r="AY177" s="200" t="s">
        <v>143</v>
      </c>
    </row>
    <row r="178" spans="1:51" s="13" customFormat="1" ht="12">
      <c r="A178" s="13"/>
      <c r="B178" s="207"/>
      <c r="C178" s="13"/>
      <c r="D178" s="195" t="s">
        <v>161</v>
      </c>
      <c r="E178" s="208" t="s">
        <v>1</v>
      </c>
      <c r="F178" s="209" t="s">
        <v>163</v>
      </c>
      <c r="G178" s="13"/>
      <c r="H178" s="210">
        <v>848</v>
      </c>
      <c r="I178" s="211"/>
      <c r="J178" s="13"/>
      <c r="K178" s="13"/>
      <c r="L178" s="207"/>
      <c r="M178" s="212"/>
      <c r="N178" s="213"/>
      <c r="O178" s="213"/>
      <c r="P178" s="213"/>
      <c r="Q178" s="213"/>
      <c r="R178" s="213"/>
      <c r="S178" s="213"/>
      <c r="T178" s="21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8" t="s">
        <v>161</v>
      </c>
      <c r="AU178" s="208" t="s">
        <v>81</v>
      </c>
      <c r="AV178" s="13" t="s">
        <v>148</v>
      </c>
      <c r="AW178" s="13" t="s">
        <v>30</v>
      </c>
      <c r="AX178" s="13" t="s">
        <v>81</v>
      </c>
      <c r="AY178" s="208" t="s">
        <v>143</v>
      </c>
    </row>
    <row r="179" spans="1:65" s="2" customFormat="1" ht="37.8" customHeight="1">
      <c r="A179" s="36"/>
      <c r="B179" s="180"/>
      <c r="C179" s="181" t="s">
        <v>233</v>
      </c>
      <c r="D179" s="181" t="s">
        <v>144</v>
      </c>
      <c r="E179" s="182" t="s">
        <v>532</v>
      </c>
      <c r="F179" s="183" t="s">
        <v>289</v>
      </c>
      <c r="G179" s="184" t="s">
        <v>225</v>
      </c>
      <c r="H179" s="185">
        <v>42.4</v>
      </c>
      <c r="I179" s="186"/>
      <c r="J179" s="187">
        <f>ROUND(I179*H179,2)</f>
        <v>0</v>
      </c>
      <c r="K179" s="188"/>
      <c r="L179" s="37"/>
      <c r="M179" s="189" t="s">
        <v>1</v>
      </c>
      <c r="N179" s="190" t="s">
        <v>38</v>
      </c>
      <c r="O179" s="75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3" t="s">
        <v>148</v>
      </c>
      <c r="AT179" s="193" t="s">
        <v>144</v>
      </c>
      <c r="AU179" s="193" t="s">
        <v>81</v>
      </c>
      <c r="AY179" s="17" t="s">
        <v>143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7" t="s">
        <v>81</v>
      </c>
      <c r="BK179" s="194">
        <f>ROUND(I179*H179,2)</f>
        <v>0</v>
      </c>
      <c r="BL179" s="17" t="s">
        <v>148</v>
      </c>
      <c r="BM179" s="193" t="s">
        <v>235</v>
      </c>
    </row>
    <row r="180" spans="1:47" s="2" customFormat="1" ht="12">
      <c r="A180" s="36"/>
      <c r="B180" s="37"/>
      <c r="C180" s="36"/>
      <c r="D180" s="195" t="s">
        <v>149</v>
      </c>
      <c r="E180" s="36"/>
      <c r="F180" s="196" t="s">
        <v>534</v>
      </c>
      <c r="G180" s="36"/>
      <c r="H180" s="36"/>
      <c r="I180" s="122"/>
      <c r="J180" s="36"/>
      <c r="K180" s="36"/>
      <c r="L180" s="37"/>
      <c r="M180" s="197"/>
      <c r="N180" s="198"/>
      <c r="O180" s="75"/>
      <c r="P180" s="75"/>
      <c r="Q180" s="75"/>
      <c r="R180" s="75"/>
      <c r="S180" s="75"/>
      <c r="T180" s="7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7" t="s">
        <v>149</v>
      </c>
      <c r="AU180" s="17" t="s">
        <v>81</v>
      </c>
    </row>
    <row r="181" spans="1:51" s="12" customFormat="1" ht="12">
      <c r="A181" s="12"/>
      <c r="B181" s="199"/>
      <c r="C181" s="12"/>
      <c r="D181" s="195" t="s">
        <v>161</v>
      </c>
      <c r="E181" s="200" t="s">
        <v>1</v>
      </c>
      <c r="F181" s="201" t="s">
        <v>593</v>
      </c>
      <c r="G181" s="12"/>
      <c r="H181" s="202">
        <v>42.4</v>
      </c>
      <c r="I181" s="203"/>
      <c r="J181" s="12"/>
      <c r="K181" s="12"/>
      <c r="L181" s="199"/>
      <c r="M181" s="204"/>
      <c r="N181" s="205"/>
      <c r="O181" s="205"/>
      <c r="P181" s="205"/>
      <c r="Q181" s="205"/>
      <c r="R181" s="205"/>
      <c r="S181" s="205"/>
      <c r="T181" s="206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T181" s="200" t="s">
        <v>161</v>
      </c>
      <c r="AU181" s="200" t="s">
        <v>81</v>
      </c>
      <c r="AV181" s="12" t="s">
        <v>83</v>
      </c>
      <c r="AW181" s="12" t="s">
        <v>30</v>
      </c>
      <c r="AX181" s="12" t="s">
        <v>73</v>
      </c>
      <c r="AY181" s="200" t="s">
        <v>143</v>
      </c>
    </row>
    <row r="182" spans="1:51" s="13" customFormat="1" ht="12">
      <c r="A182" s="13"/>
      <c r="B182" s="207"/>
      <c r="C182" s="13"/>
      <c r="D182" s="195" t="s">
        <v>161</v>
      </c>
      <c r="E182" s="208" t="s">
        <v>1</v>
      </c>
      <c r="F182" s="209" t="s">
        <v>163</v>
      </c>
      <c r="G182" s="13"/>
      <c r="H182" s="210">
        <v>42.4</v>
      </c>
      <c r="I182" s="211"/>
      <c r="J182" s="13"/>
      <c r="K182" s="13"/>
      <c r="L182" s="207"/>
      <c r="M182" s="212"/>
      <c r="N182" s="213"/>
      <c r="O182" s="213"/>
      <c r="P182" s="213"/>
      <c r="Q182" s="213"/>
      <c r="R182" s="213"/>
      <c r="S182" s="213"/>
      <c r="T182" s="21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08" t="s">
        <v>161</v>
      </c>
      <c r="AU182" s="208" t="s">
        <v>81</v>
      </c>
      <c r="AV182" s="13" t="s">
        <v>148</v>
      </c>
      <c r="AW182" s="13" t="s">
        <v>30</v>
      </c>
      <c r="AX182" s="13" t="s">
        <v>81</v>
      </c>
      <c r="AY182" s="208" t="s">
        <v>143</v>
      </c>
    </row>
    <row r="183" spans="1:65" s="2" customFormat="1" ht="24.15" customHeight="1">
      <c r="A183" s="36"/>
      <c r="B183" s="180"/>
      <c r="C183" s="181" t="s">
        <v>191</v>
      </c>
      <c r="D183" s="181" t="s">
        <v>144</v>
      </c>
      <c r="E183" s="182" t="s">
        <v>595</v>
      </c>
      <c r="F183" s="183" t="s">
        <v>596</v>
      </c>
      <c r="G183" s="184" t="s">
        <v>225</v>
      </c>
      <c r="H183" s="185">
        <v>39.257</v>
      </c>
      <c r="I183" s="186"/>
      <c r="J183" s="187">
        <f>ROUND(I183*H183,2)</f>
        <v>0</v>
      </c>
      <c r="K183" s="188"/>
      <c r="L183" s="37"/>
      <c r="M183" s="229" t="s">
        <v>1</v>
      </c>
      <c r="N183" s="230" t="s">
        <v>38</v>
      </c>
      <c r="O183" s="231"/>
      <c r="P183" s="232">
        <f>O183*H183</f>
        <v>0</v>
      </c>
      <c r="Q183" s="232">
        <v>0</v>
      </c>
      <c r="R183" s="232">
        <f>Q183*H183</f>
        <v>0</v>
      </c>
      <c r="S183" s="232">
        <v>0</v>
      </c>
      <c r="T183" s="23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3" t="s">
        <v>148</v>
      </c>
      <c r="AT183" s="193" t="s">
        <v>144</v>
      </c>
      <c r="AU183" s="193" t="s">
        <v>81</v>
      </c>
      <c r="AY183" s="17" t="s">
        <v>143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7" t="s">
        <v>81</v>
      </c>
      <c r="BK183" s="194">
        <f>ROUND(I183*H183,2)</f>
        <v>0</v>
      </c>
      <c r="BL183" s="17" t="s">
        <v>148</v>
      </c>
      <c r="BM183" s="193" t="s">
        <v>239</v>
      </c>
    </row>
    <row r="184" spans="1:31" s="2" customFormat="1" ht="6.95" customHeight="1">
      <c r="A184" s="36"/>
      <c r="B184" s="58"/>
      <c r="C184" s="59"/>
      <c r="D184" s="59"/>
      <c r="E184" s="59"/>
      <c r="F184" s="59"/>
      <c r="G184" s="59"/>
      <c r="H184" s="59"/>
      <c r="I184" s="146"/>
      <c r="J184" s="59"/>
      <c r="K184" s="59"/>
      <c r="L184" s="37"/>
      <c r="M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</sheetData>
  <autoFilter ref="C119:K18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11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117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Most ev. č. 201-025 u Podšibenského mlýna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118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597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4. 2. 2020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33</v>
      </c>
      <c r="E30" s="36"/>
      <c r="F30" s="36"/>
      <c r="G30" s="36"/>
      <c r="H30" s="36"/>
      <c r="I30" s="122"/>
      <c r="J30" s="94">
        <f>ROUND(J121,2)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130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37</v>
      </c>
      <c r="E33" s="30" t="s">
        <v>38</v>
      </c>
      <c r="F33" s="132">
        <f>ROUND((SUM(BE121:BE226)),2)</f>
        <v>0</v>
      </c>
      <c r="G33" s="36"/>
      <c r="H33" s="36"/>
      <c r="I33" s="133">
        <v>0.21</v>
      </c>
      <c r="J33" s="132">
        <f>ROUND(((SUM(BE121:BE226))*I33),2)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32">
        <f>ROUND((SUM(BF121:BF226)),2)</f>
        <v>0</v>
      </c>
      <c r="G34" s="36"/>
      <c r="H34" s="36"/>
      <c r="I34" s="133">
        <v>0.15</v>
      </c>
      <c r="J34" s="132">
        <f>ROUND(((SUM(BF121:BF226))*I34),2)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32">
        <f>ROUND((SUM(BG121:BG226)),2)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32">
        <f>ROUND((SUM(BH121:BH226)),2)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32">
        <f>ROUND((SUM(BI121:BI226)),2)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43</v>
      </c>
      <c r="E39" s="79"/>
      <c r="F39" s="79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42" t="s">
        <v>49</v>
      </c>
      <c r="G61" s="56" t="s">
        <v>48</v>
      </c>
      <c r="H61" s="39"/>
      <c r="I61" s="143"/>
      <c r="J61" s="14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42" t="s">
        <v>49</v>
      </c>
      <c r="G76" s="56" t="s">
        <v>48</v>
      </c>
      <c r="H76" s="39"/>
      <c r="I76" s="143"/>
      <c r="J76" s="14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120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121" t="str">
        <f>E7</f>
        <v>Most ev. č. 201-025 u Podšibenského mlýna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118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6"/>
      <c r="D87" s="36"/>
      <c r="E87" s="65" t="str">
        <f>E9</f>
        <v>103 - Úprava sjezdů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4. 2. 2020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48" t="s">
        <v>121</v>
      </c>
      <c r="D94" s="134"/>
      <c r="E94" s="134"/>
      <c r="F94" s="134"/>
      <c r="G94" s="134"/>
      <c r="H94" s="134"/>
      <c r="I94" s="149"/>
      <c r="J94" s="150" t="s">
        <v>122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51" t="s">
        <v>123</v>
      </c>
      <c r="D96" s="36"/>
      <c r="E96" s="36"/>
      <c r="F96" s="36"/>
      <c r="G96" s="36"/>
      <c r="H96" s="36"/>
      <c r="I96" s="122"/>
      <c r="J96" s="94">
        <f>J121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124</v>
      </c>
    </row>
    <row r="97" spans="1:31" s="9" customFormat="1" ht="24.95" customHeight="1" hidden="1">
      <c r="A97" s="9"/>
      <c r="B97" s="152"/>
      <c r="C97" s="9"/>
      <c r="D97" s="153" t="s">
        <v>125</v>
      </c>
      <c r="E97" s="154"/>
      <c r="F97" s="154"/>
      <c r="G97" s="154"/>
      <c r="H97" s="154"/>
      <c r="I97" s="155"/>
      <c r="J97" s="156">
        <f>J122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52"/>
      <c r="C98" s="9"/>
      <c r="D98" s="153" t="s">
        <v>312</v>
      </c>
      <c r="E98" s="154"/>
      <c r="F98" s="154"/>
      <c r="G98" s="154"/>
      <c r="H98" s="154"/>
      <c r="I98" s="155"/>
      <c r="J98" s="156">
        <f>J148</f>
        <v>0</v>
      </c>
      <c r="K98" s="9"/>
      <c r="L98" s="15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52"/>
      <c r="C99" s="9"/>
      <c r="D99" s="153" t="s">
        <v>315</v>
      </c>
      <c r="E99" s="154"/>
      <c r="F99" s="154"/>
      <c r="G99" s="154"/>
      <c r="H99" s="154"/>
      <c r="I99" s="155"/>
      <c r="J99" s="156">
        <f>J157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52"/>
      <c r="C100" s="9"/>
      <c r="D100" s="153" t="s">
        <v>126</v>
      </c>
      <c r="E100" s="154"/>
      <c r="F100" s="154"/>
      <c r="G100" s="154"/>
      <c r="H100" s="154"/>
      <c r="I100" s="155"/>
      <c r="J100" s="156">
        <f>J186</f>
        <v>0</v>
      </c>
      <c r="K100" s="9"/>
      <c r="L100" s="15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52"/>
      <c r="C101" s="9"/>
      <c r="D101" s="153" t="s">
        <v>127</v>
      </c>
      <c r="E101" s="154"/>
      <c r="F101" s="154"/>
      <c r="G101" s="154"/>
      <c r="H101" s="154"/>
      <c r="I101" s="155"/>
      <c r="J101" s="156">
        <f>J214</f>
        <v>0</v>
      </c>
      <c r="K101" s="9"/>
      <c r="L101" s="15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 hidden="1">
      <c r="A102" s="36"/>
      <c r="B102" s="37"/>
      <c r="C102" s="36"/>
      <c r="D102" s="36"/>
      <c r="E102" s="36"/>
      <c r="F102" s="36"/>
      <c r="G102" s="36"/>
      <c r="H102" s="36"/>
      <c r="I102" s="122"/>
      <c r="J102" s="36"/>
      <c r="K102" s="36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 hidden="1">
      <c r="A103" s="36"/>
      <c r="B103" s="58"/>
      <c r="C103" s="59"/>
      <c r="D103" s="59"/>
      <c r="E103" s="59"/>
      <c r="F103" s="59"/>
      <c r="G103" s="59"/>
      <c r="H103" s="59"/>
      <c r="I103" s="146"/>
      <c r="J103" s="59"/>
      <c r="K103" s="59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ht="12" hidden="1"/>
    <row r="105" ht="12" hidden="1"/>
    <row r="106" ht="12" hidden="1"/>
    <row r="107" spans="1:31" s="2" customFormat="1" ht="6.95" customHeight="1">
      <c r="A107" s="36"/>
      <c r="B107" s="60"/>
      <c r="C107" s="61"/>
      <c r="D107" s="61"/>
      <c r="E107" s="61"/>
      <c r="F107" s="61"/>
      <c r="G107" s="61"/>
      <c r="H107" s="61"/>
      <c r="I107" s="147"/>
      <c r="J107" s="61"/>
      <c r="K107" s="61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129</v>
      </c>
      <c r="D108" s="36"/>
      <c r="E108" s="36"/>
      <c r="F108" s="36"/>
      <c r="G108" s="36"/>
      <c r="H108" s="36"/>
      <c r="I108" s="122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6"/>
      <c r="D109" s="36"/>
      <c r="E109" s="36"/>
      <c r="F109" s="36"/>
      <c r="G109" s="36"/>
      <c r="H109" s="36"/>
      <c r="I109" s="122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6"/>
      <c r="E110" s="36"/>
      <c r="F110" s="36"/>
      <c r="G110" s="36"/>
      <c r="H110" s="36"/>
      <c r="I110" s="122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6"/>
      <c r="D111" s="36"/>
      <c r="E111" s="121" t="str">
        <f>E7</f>
        <v>Most ev. č. 201-025 u Podšibenského mlýna</v>
      </c>
      <c r="F111" s="30"/>
      <c r="G111" s="30"/>
      <c r="H111" s="30"/>
      <c r="I111" s="122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118</v>
      </c>
      <c r="D112" s="36"/>
      <c r="E112" s="36"/>
      <c r="F112" s="36"/>
      <c r="G112" s="36"/>
      <c r="H112" s="36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6"/>
      <c r="D113" s="36"/>
      <c r="E113" s="65" t="str">
        <f>E9</f>
        <v>103 - Úprava sjezdů</v>
      </c>
      <c r="F113" s="36"/>
      <c r="G113" s="36"/>
      <c r="H113" s="36"/>
      <c r="I113" s="122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6"/>
      <c r="D114" s="36"/>
      <c r="E114" s="36"/>
      <c r="F114" s="36"/>
      <c r="G114" s="36"/>
      <c r="H114" s="36"/>
      <c r="I114" s="122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20</v>
      </c>
      <c r="D115" s="36"/>
      <c r="E115" s="36"/>
      <c r="F115" s="25" t="str">
        <f>F12</f>
        <v xml:space="preserve"> </v>
      </c>
      <c r="G115" s="36"/>
      <c r="H115" s="36"/>
      <c r="I115" s="123" t="s">
        <v>22</v>
      </c>
      <c r="J115" s="67" t="str">
        <f>IF(J12="","",J12)</f>
        <v>4. 2. 2020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6"/>
      <c r="D116" s="36"/>
      <c r="E116" s="36"/>
      <c r="F116" s="36"/>
      <c r="G116" s="36"/>
      <c r="H116" s="36"/>
      <c r="I116" s="122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24</v>
      </c>
      <c r="D117" s="36"/>
      <c r="E117" s="36"/>
      <c r="F117" s="25" t="str">
        <f>E15</f>
        <v xml:space="preserve"> </v>
      </c>
      <c r="G117" s="36"/>
      <c r="H117" s="36"/>
      <c r="I117" s="123" t="s">
        <v>29</v>
      </c>
      <c r="J117" s="34" t="str">
        <f>E21</f>
        <v xml:space="preserve"> 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27</v>
      </c>
      <c r="D118" s="36"/>
      <c r="E118" s="36"/>
      <c r="F118" s="25" t="str">
        <f>IF(E18="","",E18)</f>
        <v>Vyplň údaj</v>
      </c>
      <c r="G118" s="36"/>
      <c r="H118" s="36"/>
      <c r="I118" s="123" t="s">
        <v>31</v>
      </c>
      <c r="J118" s="34" t="str">
        <f>E24</f>
        <v xml:space="preserve"> 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6"/>
      <c r="D119" s="36"/>
      <c r="E119" s="36"/>
      <c r="F119" s="36"/>
      <c r="G119" s="36"/>
      <c r="H119" s="36"/>
      <c r="I119" s="122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0" customFormat="1" ht="29.25" customHeight="1">
      <c r="A120" s="157"/>
      <c r="B120" s="158"/>
      <c r="C120" s="159" t="s">
        <v>130</v>
      </c>
      <c r="D120" s="160" t="s">
        <v>58</v>
      </c>
      <c r="E120" s="160" t="s">
        <v>54</v>
      </c>
      <c r="F120" s="160" t="s">
        <v>55</v>
      </c>
      <c r="G120" s="160" t="s">
        <v>131</v>
      </c>
      <c r="H120" s="160" t="s">
        <v>132</v>
      </c>
      <c r="I120" s="161" t="s">
        <v>133</v>
      </c>
      <c r="J120" s="162" t="s">
        <v>122</v>
      </c>
      <c r="K120" s="163" t="s">
        <v>134</v>
      </c>
      <c r="L120" s="164"/>
      <c r="M120" s="84" t="s">
        <v>1</v>
      </c>
      <c r="N120" s="85" t="s">
        <v>37</v>
      </c>
      <c r="O120" s="85" t="s">
        <v>135</v>
      </c>
      <c r="P120" s="85" t="s">
        <v>136</v>
      </c>
      <c r="Q120" s="85" t="s">
        <v>137</v>
      </c>
      <c r="R120" s="85" t="s">
        <v>138</v>
      </c>
      <c r="S120" s="85" t="s">
        <v>139</v>
      </c>
      <c r="T120" s="86" t="s">
        <v>140</v>
      </c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</row>
    <row r="121" spans="1:63" s="2" customFormat="1" ht="22.8" customHeight="1">
      <c r="A121" s="36"/>
      <c r="B121" s="37"/>
      <c r="C121" s="91" t="s">
        <v>141</v>
      </c>
      <c r="D121" s="36"/>
      <c r="E121" s="36"/>
      <c r="F121" s="36"/>
      <c r="G121" s="36"/>
      <c r="H121" s="36"/>
      <c r="I121" s="122"/>
      <c r="J121" s="165">
        <f>BK121</f>
        <v>0</v>
      </c>
      <c r="K121" s="36"/>
      <c r="L121" s="37"/>
      <c r="M121" s="87"/>
      <c r="N121" s="71"/>
      <c r="O121" s="88"/>
      <c r="P121" s="166">
        <f>P122+P148+P157+P186+P214</f>
        <v>0</v>
      </c>
      <c r="Q121" s="88"/>
      <c r="R121" s="166">
        <f>R122+R148+R157+R186+R214</f>
        <v>0</v>
      </c>
      <c r="S121" s="88"/>
      <c r="T121" s="167">
        <f>T122+T148+T157+T186+T214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7" t="s">
        <v>72</v>
      </c>
      <c r="AU121" s="17" t="s">
        <v>124</v>
      </c>
      <c r="BK121" s="168">
        <f>BK122+BK148+BK157+BK186+BK214</f>
        <v>0</v>
      </c>
    </row>
    <row r="122" spans="1:63" s="11" customFormat="1" ht="25.9" customHeight="1">
      <c r="A122" s="11"/>
      <c r="B122" s="169"/>
      <c r="C122" s="11"/>
      <c r="D122" s="170" t="s">
        <v>72</v>
      </c>
      <c r="E122" s="171" t="s">
        <v>81</v>
      </c>
      <c r="F122" s="171" t="s">
        <v>142</v>
      </c>
      <c r="G122" s="11"/>
      <c r="H122" s="11"/>
      <c r="I122" s="172"/>
      <c r="J122" s="173">
        <f>BK122</f>
        <v>0</v>
      </c>
      <c r="K122" s="11"/>
      <c r="L122" s="169"/>
      <c r="M122" s="174"/>
      <c r="N122" s="175"/>
      <c r="O122" s="175"/>
      <c r="P122" s="176">
        <f>SUM(P123:P147)</f>
        <v>0</v>
      </c>
      <c r="Q122" s="175"/>
      <c r="R122" s="176">
        <f>SUM(R123:R147)</f>
        <v>0</v>
      </c>
      <c r="S122" s="175"/>
      <c r="T122" s="177">
        <f>SUM(T123:T147)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170" t="s">
        <v>81</v>
      </c>
      <c r="AT122" s="178" t="s">
        <v>72</v>
      </c>
      <c r="AU122" s="178" t="s">
        <v>73</v>
      </c>
      <c r="AY122" s="170" t="s">
        <v>143</v>
      </c>
      <c r="BK122" s="179">
        <f>SUM(BK123:BK147)</f>
        <v>0</v>
      </c>
    </row>
    <row r="123" spans="1:65" s="2" customFormat="1" ht="24.15" customHeight="1">
      <c r="A123" s="36"/>
      <c r="B123" s="180"/>
      <c r="C123" s="181" t="s">
        <v>81</v>
      </c>
      <c r="D123" s="181" t="s">
        <v>144</v>
      </c>
      <c r="E123" s="182" t="s">
        <v>317</v>
      </c>
      <c r="F123" s="183" t="s">
        <v>318</v>
      </c>
      <c r="G123" s="184" t="s">
        <v>147</v>
      </c>
      <c r="H123" s="185">
        <v>489.72</v>
      </c>
      <c r="I123" s="186"/>
      <c r="J123" s="187">
        <f>ROUND(I123*H123,2)</f>
        <v>0</v>
      </c>
      <c r="K123" s="188"/>
      <c r="L123" s="37"/>
      <c r="M123" s="189" t="s">
        <v>1</v>
      </c>
      <c r="N123" s="190" t="s">
        <v>38</v>
      </c>
      <c r="O123" s="75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3" t="s">
        <v>148</v>
      </c>
      <c r="AT123" s="193" t="s">
        <v>144</v>
      </c>
      <c r="AU123" s="193" t="s">
        <v>81</v>
      </c>
      <c r="AY123" s="17" t="s">
        <v>143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7" t="s">
        <v>81</v>
      </c>
      <c r="BK123" s="194">
        <f>ROUND(I123*H123,2)</f>
        <v>0</v>
      </c>
      <c r="BL123" s="17" t="s">
        <v>148</v>
      </c>
      <c r="BM123" s="193" t="s">
        <v>83</v>
      </c>
    </row>
    <row r="124" spans="1:47" s="2" customFormat="1" ht="12">
      <c r="A124" s="36"/>
      <c r="B124" s="37"/>
      <c r="C124" s="36"/>
      <c r="D124" s="195" t="s">
        <v>149</v>
      </c>
      <c r="E124" s="36"/>
      <c r="F124" s="196" t="s">
        <v>598</v>
      </c>
      <c r="G124" s="36"/>
      <c r="H124" s="36"/>
      <c r="I124" s="122"/>
      <c r="J124" s="36"/>
      <c r="K124" s="36"/>
      <c r="L124" s="37"/>
      <c r="M124" s="197"/>
      <c r="N124" s="198"/>
      <c r="O124" s="75"/>
      <c r="P124" s="75"/>
      <c r="Q124" s="75"/>
      <c r="R124" s="75"/>
      <c r="S124" s="75"/>
      <c r="T124" s="7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149</v>
      </c>
      <c r="AU124" s="17" t="s">
        <v>81</v>
      </c>
    </row>
    <row r="125" spans="1:65" s="2" customFormat="1" ht="24.15" customHeight="1">
      <c r="A125" s="36"/>
      <c r="B125" s="180"/>
      <c r="C125" s="181" t="s">
        <v>83</v>
      </c>
      <c r="D125" s="181" t="s">
        <v>144</v>
      </c>
      <c r="E125" s="182" t="s">
        <v>564</v>
      </c>
      <c r="F125" s="183" t="s">
        <v>565</v>
      </c>
      <c r="G125" s="184" t="s">
        <v>167</v>
      </c>
      <c r="H125" s="185">
        <v>92.365</v>
      </c>
      <c r="I125" s="186"/>
      <c r="J125" s="187">
        <f>ROUND(I125*H125,2)</f>
        <v>0</v>
      </c>
      <c r="K125" s="188"/>
      <c r="L125" s="37"/>
      <c r="M125" s="189" t="s">
        <v>1</v>
      </c>
      <c r="N125" s="190" t="s">
        <v>38</v>
      </c>
      <c r="O125" s="75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3" t="s">
        <v>148</v>
      </c>
      <c r="AT125" s="193" t="s">
        <v>144</v>
      </c>
      <c r="AU125" s="193" t="s">
        <v>81</v>
      </c>
      <c r="AY125" s="17" t="s">
        <v>143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7" t="s">
        <v>81</v>
      </c>
      <c r="BK125" s="194">
        <f>ROUND(I125*H125,2)</f>
        <v>0</v>
      </c>
      <c r="BL125" s="17" t="s">
        <v>148</v>
      </c>
      <c r="BM125" s="193" t="s">
        <v>148</v>
      </c>
    </row>
    <row r="126" spans="1:51" s="12" customFormat="1" ht="12">
      <c r="A126" s="12"/>
      <c r="B126" s="199"/>
      <c r="C126" s="12"/>
      <c r="D126" s="195" t="s">
        <v>161</v>
      </c>
      <c r="E126" s="200" t="s">
        <v>1</v>
      </c>
      <c r="F126" s="201" t="s">
        <v>599</v>
      </c>
      <c r="G126" s="12"/>
      <c r="H126" s="202">
        <v>92.365</v>
      </c>
      <c r="I126" s="203"/>
      <c r="J126" s="12"/>
      <c r="K126" s="12"/>
      <c r="L126" s="199"/>
      <c r="M126" s="204"/>
      <c r="N126" s="205"/>
      <c r="O126" s="205"/>
      <c r="P126" s="205"/>
      <c r="Q126" s="205"/>
      <c r="R126" s="205"/>
      <c r="S126" s="205"/>
      <c r="T126" s="206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T126" s="200" t="s">
        <v>161</v>
      </c>
      <c r="AU126" s="200" t="s">
        <v>81</v>
      </c>
      <c r="AV126" s="12" t="s">
        <v>83</v>
      </c>
      <c r="AW126" s="12" t="s">
        <v>30</v>
      </c>
      <c r="AX126" s="12" t="s">
        <v>73</v>
      </c>
      <c r="AY126" s="200" t="s">
        <v>143</v>
      </c>
    </row>
    <row r="127" spans="1:51" s="13" customFormat="1" ht="12">
      <c r="A127" s="13"/>
      <c r="B127" s="207"/>
      <c r="C127" s="13"/>
      <c r="D127" s="195" t="s">
        <v>161</v>
      </c>
      <c r="E127" s="208" t="s">
        <v>1</v>
      </c>
      <c r="F127" s="209" t="s">
        <v>163</v>
      </c>
      <c r="G127" s="13"/>
      <c r="H127" s="210">
        <v>92.365</v>
      </c>
      <c r="I127" s="211"/>
      <c r="J127" s="13"/>
      <c r="K127" s="13"/>
      <c r="L127" s="207"/>
      <c r="M127" s="212"/>
      <c r="N127" s="213"/>
      <c r="O127" s="213"/>
      <c r="P127" s="213"/>
      <c r="Q127" s="213"/>
      <c r="R127" s="213"/>
      <c r="S127" s="213"/>
      <c r="T127" s="21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08" t="s">
        <v>161</v>
      </c>
      <c r="AU127" s="208" t="s">
        <v>81</v>
      </c>
      <c r="AV127" s="13" t="s">
        <v>148</v>
      </c>
      <c r="AW127" s="13" t="s">
        <v>30</v>
      </c>
      <c r="AX127" s="13" t="s">
        <v>81</v>
      </c>
      <c r="AY127" s="208" t="s">
        <v>143</v>
      </c>
    </row>
    <row r="128" spans="1:65" s="2" customFormat="1" ht="24.15" customHeight="1">
      <c r="A128" s="36"/>
      <c r="B128" s="180"/>
      <c r="C128" s="181" t="s">
        <v>153</v>
      </c>
      <c r="D128" s="181" t="s">
        <v>144</v>
      </c>
      <c r="E128" s="182" t="s">
        <v>325</v>
      </c>
      <c r="F128" s="183" t="s">
        <v>326</v>
      </c>
      <c r="G128" s="184" t="s">
        <v>167</v>
      </c>
      <c r="H128" s="185">
        <v>11.34</v>
      </c>
      <c r="I128" s="186"/>
      <c r="J128" s="187">
        <f>ROUND(I128*H128,2)</f>
        <v>0</v>
      </c>
      <c r="K128" s="188"/>
      <c r="L128" s="37"/>
      <c r="M128" s="189" t="s">
        <v>1</v>
      </c>
      <c r="N128" s="190" t="s">
        <v>38</v>
      </c>
      <c r="O128" s="75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3" t="s">
        <v>148</v>
      </c>
      <c r="AT128" s="193" t="s">
        <v>144</v>
      </c>
      <c r="AU128" s="193" t="s">
        <v>81</v>
      </c>
      <c r="AY128" s="17" t="s">
        <v>143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7" t="s">
        <v>81</v>
      </c>
      <c r="BK128" s="194">
        <f>ROUND(I128*H128,2)</f>
        <v>0</v>
      </c>
      <c r="BL128" s="17" t="s">
        <v>148</v>
      </c>
      <c r="BM128" s="193" t="s">
        <v>156</v>
      </c>
    </row>
    <row r="129" spans="1:47" s="2" customFormat="1" ht="12">
      <c r="A129" s="36"/>
      <c r="B129" s="37"/>
      <c r="C129" s="36"/>
      <c r="D129" s="195" t="s">
        <v>149</v>
      </c>
      <c r="E129" s="36"/>
      <c r="F129" s="196" t="s">
        <v>327</v>
      </c>
      <c r="G129" s="36"/>
      <c r="H129" s="36"/>
      <c r="I129" s="122"/>
      <c r="J129" s="36"/>
      <c r="K129" s="36"/>
      <c r="L129" s="37"/>
      <c r="M129" s="197"/>
      <c r="N129" s="198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149</v>
      </c>
      <c r="AU129" s="17" t="s">
        <v>81</v>
      </c>
    </row>
    <row r="130" spans="1:51" s="12" customFormat="1" ht="12">
      <c r="A130" s="12"/>
      <c r="B130" s="199"/>
      <c r="C130" s="12"/>
      <c r="D130" s="195" t="s">
        <v>161</v>
      </c>
      <c r="E130" s="200" t="s">
        <v>1</v>
      </c>
      <c r="F130" s="201" t="s">
        <v>600</v>
      </c>
      <c r="G130" s="12"/>
      <c r="H130" s="202">
        <v>11.34</v>
      </c>
      <c r="I130" s="203"/>
      <c r="J130" s="12"/>
      <c r="K130" s="12"/>
      <c r="L130" s="199"/>
      <c r="M130" s="204"/>
      <c r="N130" s="205"/>
      <c r="O130" s="205"/>
      <c r="P130" s="205"/>
      <c r="Q130" s="205"/>
      <c r="R130" s="205"/>
      <c r="S130" s="205"/>
      <c r="T130" s="206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00" t="s">
        <v>161</v>
      </c>
      <c r="AU130" s="200" t="s">
        <v>81</v>
      </c>
      <c r="AV130" s="12" t="s">
        <v>83</v>
      </c>
      <c r="AW130" s="12" t="s">
        <v>30</v>
      </c>
      <c r="AX130" s="12" t="s">
        <v>73</v>
      </c>
      <c r="AY130" s="200" t="s">
        <v>143</v>
      </c>
    </row>
    <row r="131" spans="1:51" s="13" customFormat="1" ht="12">
      <c r="A131" s="13"/>
      <c r="B131" s="207"/>
      <c r="C131" s="13"/>
      <c r="D131" s="195" t="s">
        <v>161</v>
      </c>
      <c r="E131" s="208" t="s">
        <v>1</v>
      </c>
      <c r="F131" s="209" t="s">
        <v>163</v>
      </c>
      <c r="G131" s="13"/>
      <c r="H131" s="210">
        <v>11.34</v>
      </c>
      <c r="I131" s="211"/>
      <c r="J131" s="13"/>
      <c r="K131" s="13"/>
      <c r="L131" s="207"/>
      <c r="M131" s="212"/>
      <c r="N131" s="213"/>
      <c r="O131" s="213"/>
      <c r="P131" s="213"/>
      <c r="Q131" s="213"/>
      <c r="R131" s="213"/>
      <c r="S131" s="213"/>
      <c r="T131" s="21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08" t="s">
        <v>161</v>
      </c>
      <c r="AU131" s="208" t="s">
        <v>81</v>
      </c>
      <c r="AV131" s="13" t="s">
        <v>148</v>
      </c>
      <c r="AW131" s="13" t="s">
        <v>30</v>
      </c>
      <c r="AX131" s="13" t="s">
        <v>81</v>
      </c>
      <c r="AY131" s="208" t="s">
        <v>143</v>
      </c>
    </row>
    <row r="132" spans="1:65" s="2" customFormat="1" ht="24.15" customHeight="1">
      <c r="A132" s="36"/>
      <c r="B132" s="180"/>
      <c r="C132" s="181" t="s">
        <v>148</v>
      </c>
      <c r="D132" s="181" t="s">
        <v>144</v>
      </c>
      <c r="E132" s="182" t="s">
        <v>329</v>
      </c>
      <c r="F132" s="183" t="s">
        <v>326</v>
      </c>
      <c r="G132" s="184" t="s">
        <v>167</v>
      </c>
      <c r="H132" s="185">
        <v>15.75</v>
      </c>
      <c r="I132" s="186"/>
      <c r="J132" s="187">
        <f>ROUND(I132*H132,2)</f>
        <v>0</v>
      </c>
      <c r="K132" s="188"/>
      <c r="L132" s="37"/>
      <c r="M132" s="189" t="s">
        <v>1</v>
      </c>
      <c r="N132" s="190" t="s">
        <v>38</v>
      </c>
      <c r="O132" s="75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3" t="s">
        <v>148</v>
      </c>
      <c r="AT132" s="193" t="s">
        <v>144</v>
      </c>
      <c r="AU132" s="193" t="s">
        <v>81</v>
      </c>
      <c r="AY132" s="17" t="s">
        <v>143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7" t="s">
        <v>81</v>
      </c>
      <c r="BK132" s="194">
        <f>ROUND(I132*H132,2)</f>
        <v>0</v>
      </c>
      <c r="BL132" s="17" t="s">
        <v>148</v>
      </c>
      <c r="BM132" s="193" t="s">
        <v>160</v>
      </c>
    </row>
    <row r="133" spans="1:47" s="2" customFormat="1" ht="12">
      <c r="A133" s="36"/>
      <c r="B133" s="37"/>
      <c r="C133" s="36"/>
      <c r="D133" s="195" t="s">
        <v>149</v>
      </c>
      <c r="E133" s="36"/>
      <c r="F133" s="196" t="s">
        <v>330</v>
      </c>
      <c r="G133" s="36"/>
      <c r="H133" s="36"/>
      <c r="I133" s="122"/>
      <c r="J133" s="36"/>
      <c r="K133" s="36"/>
      <c r="L133" s="37"/>
      <c r="M133" s="197"/>
      <c r="N133" s="198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149</v>
      </c>
      <c r="AU133" s="17" t="s">
        <v>81</v>
      </c>
    </row>
    <row r="134" spans="1:51" s="12" customFormat="1" ht="12">
      <c r="A134" s="12"/>
      <c r="B134" s="199"/>
      <c r="C134" s="12"/>
      <c r="D134" s="195" t="s">
        <v>161</v>
      </c>
      <c r="E134" s="200" t="s">
        <v>1</v>
      </c>
      <c r="F134" s="201" t="s">
        <v>601</v>
      </c>
      <c r="G134" s="12"/>
      <c r="H134" s="202">
        <v>15.75</v>
      </c>
      <c r="I134" s="203"/>
      <c r="J134" s="12"/>
      <c r="K134" s="12"/>
      <c r="L134" s="199"/>
      <c r="M134" s="204"/>
      <c r="N134" s="205"/>
      <c r="O134" s="205"/>
      <c r="P134" s="205"/>
      <c r="Q134" s="205"/>
      <c r="R134" s="205"/>
      <c r="S134" s="205"/>
      <c r="T134" s="206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00" t="s">
        <v>161</v>
      </c>
      <c r="AU134" s="200" t="s">
        <v>81</v>
      </c>
      <c r="AV134" s="12" t="s">
        <v>83</v>
      </c>
      <c r="AW134" s="12" t="s">
        <v>30</v>
      </c>
      <c r="AX134" s="12" t="s">
        <v>73</v>
      </c>
      <c r="AY134" s="200" t="s">
        <v>143</v>
      </c>
    </row>
    <row r="135" spans="1:51" s="13" customFormat="1" ht="12">
      <c r="A135" s="13"/>
      <c r="B135" s="207"/>
      <c r="C135" s="13"/>
      <c r="D135" s="195" t="s">
        <v>161</v>
      </c>
      <c r="E135" s="208" t="s">
        <v>1</v>
      </c>
      <c r="F135" s="209" t="s">
        <v>163</v>
      </c>
      <c r="G135" s="13"/>
      <c r="H135" s="210">
        <v>15.75</v>
      </c>
      <c r="I135" s="211"/>
      <c r="J135" s="13"/>
      <c r="K135" s="13"/>
      <c r="L135" s="207"/>
      <c r="M135" s="212"/>
      <c r="N135" s="213"/>
      <c r="O135" s="213"/>
      <c r="P135" s="213"/>
      <c r="Q135" s="213"/>
      <c r="R135" s="213"/>
      <c r="S135" s="213"/>
      <c r="T135" s="21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8" t="s">
        <v>161</v>
      </c>
      <c r="AU135" s="208" t="s">
        <v>81</v>
      </c>
      <c r="AV135" s="13" t="s">
        <v>148</v>
      </c>
      <c r="AW135" s="13" t="s">
        <v>30</v>
      </c>
      <c r="AX135" s="13" t="s">
        <v>81</v>
      </c>
      <c r="AY135" s="208" t="s">
        <v>143</v>
      </c>
    </row>
    <row r="136" spans="1:65" s="2" customFormat="1" ht="24.15" customHeight="1">
      <c r="A136" s="36"/>
      <c r="B136" s="180"/>
      <c r="C136" s="181" t="s">
        <v>164</v>
      </c>
      <c r="D136" s="181" t="s">
        <v>144</v>
      </c>
      <c r="E136" s="182" t="s">
        <v>335</v>
      </c>
      <c r="F136" s="183" t="s">
        <v>336</v>
      </c>
      <c r="G136" s="184" t="s">
        <v>167</v>
      </c>
      <c r="H136" s="185">
        <v>27.09</v>
      </c>
      <c r="I136" s="186"/>
      <c r="J136" s="187">
        <f>ROUND(I136*H136,2)</f>
        <v>0</v>
      </c>
      <c r="K136" s="188"/>
      <c r="L136" s="37"/>
      <c r="M136" s="189" t="s">
        <v>1</v>
      </c>
      <c r="N136" s="190" t="s">
        <v>38</v>
      </c>
      <c r="O136" s="75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3" t="s">
        <v>148</v>
      </c>
      <c r="AT136" s="193" t="s">
        <v>144</v>
      </c>
      <c r="AU136" s="193" t="s">
        <v>81</v>
      </c>
      <c r="AY136" s="17" t="s">
        <v>143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7" t="s">
        <v>81</v>
      </c>
      <c r="BK136" s="194">
        <f>ROUND(I136*H136,2)</f>
        <v>0</v>
      </c>
      <c r="BL136" s="17" t="s">
        <v>148</v>
      </c>
      <c r="BM136" s="193" t="s">
        <v>168</v>
      </c>
    </row>
    <row r="137" spans="1:51" s="12" customFormat="1" ht="12">
      <c r="A137" s="12"/>
      <c r="B137" s="199"/>
      <c r="C137" s="12"/>
      <c r="D137" s="195" t="s">
        <v>161</v>
      </c>
      <c r="E137" s="200" t="s">
        <v>1</v>
      </c>
      <c r="F137" s="201" t="s">
        <v>602</v>
      </c>
      <c r="G137" s="12"/>
      <c r="H137" s="202">
        <v>27.09</v>
      </c>
      <c r="I137" s="203"/>
      <c r="J137" s="12"/>
      <c r="K137" s="12"/>
      <c r="L137" s="199"/>
      <c r="M137" s="204"/>
      <c r="N137" s="205"/>
      <c r="O137" s="205"/>
      <c r="P137" s="205"/>
      <c r="Q137" s="205"/>
      <c r="R137" s="205"/>
      <c r="S137" s="205"/>
      <c r="T137" s="206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00" t="s">
        <v>161</v>
      </c>
      <c r="AU137" s="200" t="s">
        <v>81</v>
      </c>
      <c r="AV137" s="12" t="s">
        <v>83</v>
      </c>
      <c r="AW137" s="12" t="s">
        <v>30</v>
      </c>
      <c r="AX137" s="12" t="s">
        <v>73</v>
      </c>
      <c r="AY137" s="200" t="s">
        <v>143</v>
      </c>
    </row>
    <row r="138" spans="1:51" s="13" customFormat="1" ht="12">
      <c r="A138" s="13"/>
      <c r="B138" s="207"/>
      <c r="C138" s="13"/>
      <c r="D138" s="195" t="s">
        <v>161</v>
      </c>
      <c r="E138" s="208" t="s">
        <v>1</v>
      </c>
      <c r="F138" s="209" t="s">
        <v>163</v>
      </c>
      <c r="G138" s="13"/>
      <c r="H138" s="210">
        <v>27.09</v>
      </c>
      <c r="I138" s="211"/>
      <c r="J138" s="13"/>
      <c r="K138" s="13"/>
      <c r="L138" s="207"/>
      <c r="M138" s="212"/>
      <c r="N138" s="213"/>
      <c r="O138" s="213"/>
      <c r="P138" s="213"/>
      <c r="Q138" s="213"/>
      <c r="R138" s="213"/>
      <c r="S138" s="213"/>
      <c r="T138" s="21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08" t="s">
        <v>161</v>
      </c>
      <c r="AU138" s="208" t="s">
        <v>81</v>
      </c>
      <c r="AV138" s="13" t="s">
        <v>148</v>
      </c>
      <c r="AW138" s="13" t="s">
        <v>30</v>
      </c>
      <c r="AX138" s="13" t="s">
        <v>81</v>
      </c>
      <c r="AY138" s="208" t="s">
        <v>143</v>
      </c>
    </row>
    <row r="139" spans="1:65" s="2" customFormat="1" ht="37.8" customHeight="1">
      <c r="A139" s="36"/>
      <c r="B139" s="180"/>
      <c r="C139" s="181" t="s">
        <v>156</v>
      </c>
      <c r="D139" s="181" t="s">
        <v>144</v>
      </c>
      <c r="E139" s="182" t="s">
        <v>339</v>
      </c>
      <c r="F139" s="183" t="s">
        <v>340</v>
      </c>
      <c r="G139" s="184" t="s">
        <v>167</v>
      </c>
      <c r="H139" s="185">
        <v>541.8</v>
      </c>
      <c r="I139" s="186"/>
      <c r="J139" s="187">
        <f>ROUND(I139*H139,2)</f>
        <v>0</v>
      </c>
      <c r="K139" s="188"/>
      <c r="L139" s="37"/>
      <c r="M139" s="189" t="s">
        <v>1</v>
      </c>
      <c r="N139" s="190" t="s">
        <v>38</v>
      </c>
      <c r="O139" s="75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3" t="s">
        <v>148</v>
      </c>
      <c r="AT139" s="193" t="s">
        <v>144</v>
      </c>
      <c r="AU139" s="193" t="s">
        <v>81</v>
      </c>
      <c r="AY139" s="17" t="s">
        <v>143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7" t="s">
        <v>81</v>
      </c>
      <c r="BK139" s="194">
        <f>ROUND(I139*H139,2)</f>
        <v>0</v>
      </c>
      <c r="BL139" s="17" t="s">
        <v>148</v>
      </c>
      <c r="BM139" s="193" t="s">
        <v>173</v>
      </c>
    </row>
    <row r="140" spans="1:51" s="12" customFormat="1" ht="12">
      <c r="A140" s="12"/>
      <c r="B140" s="199"/>
      <c r="C140" s="12"/>
      <c r="D140" s="195" t="s">
        <v>161</v>
      </c>
      <c r="E140" s="200" t="s">
        <v>1</v>
      </c>
      <c r="F140" s="201" t="s">
        <v>603</v>
      </c>
      <c r="G140" s="12"/>
      <c r="H140" s="202">
        <v>541.8</v>
      </c>
      <c r="I140" s="203"/>
      <c r="J140" s="12"/>
      <c r="K140" s="12"/>
      <c r="L140" s="199"/>
      <c r="M140" s="204"/>
      <c r="N140" s="205"/>
      <c r="O140" s="205"/>
      <c r="P140" s="205"/>
      <c r="Q140" s="205"/>
      <c r="R140" s="205"/>
      <c r="S140" s="205"/>
      <c r="T140" s="206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00" t="s">
        <v>161</v>
      </c>
      <c r="AU140" s="200" t="s">
        <v>81</v>
      </c>
      <c r="AV140" s="12" t="s">
        <v>83</v>
      </c>
      <c r="AW140" s="12" t="s">
        <v>30</v>
      </c>
      <c r="AX140" s="12" t="s">
        <v>73</v>
      </c>
      <c r="AY140" s="200" t="s">
        <v>143</v>
      </c>
    </row>
    <row r="141" spans="1:51" s="13" customFormat="1" ht="12">
      <c r="A141" s="13"/>
      <c r="B141" s="207"/>
      <c r="C141" s="13"/>
      <c r="D141" s="195" t="s">
        <v>161</v>
      </c>
      <c r="E141" s="208" t="s">
        <v>1</v>
      </c>
      <c r="F141" s="209" t="s">
        <v>163</v>
      </c>
      <c r="G141" s="13"/>
      <c r="H141" s="210">
        <v>541.8</v>
      </c>
      <c r="I141" s="211"/>
      <c r="J141" s="13"/>
      <c r="K141" s="13"/>
      <c r="L141" s="207"/>
      <c r="M141" s="212"/>
      <c r="N141" s="213"/>
      <c r="O141" s="213"/>
      <c r="P141" s="213"/>
      <c r="Q141" s="213"/>
      <c r="R141" s="213"/>
      <c r="S141" s="213"/>
      <c r="T141" s="21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08" t="s">
        <v>161</v>
      </c>
      <c r="AU141" s="208" t="s">
        <v>81</v>
      </c>
      <c r="AV141" s="13" t="s">
        <v>148</v>
      </c>
      <c r="AW141" s="13" t="s">
        <v>30</v>
      </c>
      <c r="AX141" s="13" t="s">
        <v>81</v>
      </c>
      <c r="AY141" s="208" t="s">
        <v>143</v>
      </c>
    </row>
    <row r="142" spans="1:65" s="2" customFormat="1" ht="24.15" customHeight="1">
      <c r="A142" s="36"/>
      <c r="B142" s="180"/>
      <c r="C142" s="181" t="s">
        <v>178</v>
      </c>
      <c r="D142" s="181" t="s">
        <v>144</v>
      </c>
      <c r="E142" s="182" t="s">
        <v>343</v>
      </c>
      <c r="F142" s="183" t="s">
        <v>344</v>
      </c>
      <c r="G142" s="184" t="s">
        <v>225</v>
      </c>
      <c r="H142" s="185">
        <v>54.18</v>
      </c>
      <c r="I142" s="186"/>
      <c r="J142" s="187">
        <f>ROUND(I142*H142,2)</f>
        <v>0</v>
      </c>
      <c r="K142" s="188"/>
      <c r="L142" s="37"/>
      <c r="M142" s="189" t="s">
        <v>1</v>
      </c>
      <c r="N142" s="190" t="s">
        <v>38</v>
      </c>
      <c r="O142" s="75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3" t="s">
        <v>148</v>
      </c>
      <c r="AT142" s="193" t="s">
        <v>144</v>
      </c>
      <c r="AU142" s="193" t="s">
        <v>81</v>
      </c>
      <c r="AY142" s="17" t="s">
        <v>143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7" t="s">
        <v>81</v>
      </c>
      <c r="BK142" s="194">
        <f>ROUND(I142*H142,2)</f>
        <v>0</v>
      </c>
      <c r="BL142" s="17" t="s">
        <v>148</v>
      </c>
      <c r="BM142" s="193" t="s">
        <v>181</v>
      </c>
    </row>
    <row r="143" spans="1:51" s="12" customFormat="1" ht="12">
      <c r="A143" s="12"/>
      <c r="B143" s="199"/>
      <c r="C143" s="12"/>
      <c r="D143" s="195" t="s">
        <v>161</v>
      </c>
      <c r="E143" s="200" t="s">
        <v>1</v>
      </c>
      <c r="F143" s="201" t="s">
        <v>604</v>
      </c>
      <c r="G143" s="12"/>
      <c r="H143" s="202">
        <v>54.18</v>
      </c>
      <c r="I143" s="203"/>
      <c r="J143" s="12"/>
      <c r="K143" s="12"/>
      <c r="L143" s="199"/>
      <c r="M143" s="204"/>
      <c r="N143" s="205"/>
      <c r="O143" s="205"/>
      <c r="P143" s="205"/>
      <c r="Q143" s="205"/>
      <c r="R143" s="205"/>
      <c r="S143" s="205"/>
      <c r="T143" s="206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00" t="s">
        <v>161</v>
      </c>
      <c r="AU143" s="200" t="s">
        <v>81</v>
      </c>
      <c r="AV143" s="12" t="s">
        <v>83</v>
      </c>
      <c r="AW143" s="12" t="s">
        <v>30</v>
      </c>
      <c r="AX143" s="12" t="s">
        <v>73</v>
      </c>
      <c r="AY143" s="200" t="s">
        <v>143</v>
      </c>
    </row>
    <row r="144" spans="1:51" s="13" customFormat="1" ht="12">
      <c r="A144" s="13"/>
      <c r="B144" s="207"/>
      <c r="C144" s="13"/>
      <c r="D144" s="195" t="s">
        <v>161</v>
      </c>
      <c r="E144" s="208" t="s">
        <v>1</v>
      </c>
      <c r="F144" s="209" t="s">
        <v>163</v>
      </c>
      <c r="G144" s="13"/>
      <c r="H144" s="210">
        <v>54.18</v>
      </c>
      <c r="I144" s="211"/>
      <c r="J144" s="13"/>
      <c r="K144" s="13"/>
      <c r="L144" s="207"/>
      <c r="M144" s="212"/>
      <c r="N144" s="213"/>
      <c r="O144" s="213"/>
      <c r="P144" s="213"/>
      <c r="Q144" s="213"/>
      <c r="R144" s="213"/>
      <c r="S144" s="213"/>
      <c r="T144" s="21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08" t="s">
        <v>161</v>
      </c>
      <c r="AU144" s="208" t="s">
        <v>81</v>
      </c>
      <c r="AV144" s="13" t="s">
        <v>148</v>
      </c>
      <c r="AW144" s="13" t="s">
        <v>30</v>
      </c>
      <c r="AX144" s="13" t="s">
        <v>81</v>
      </c>
      <c r="AY144" s="208" t="s">
        <v>143</v>
      </c>
    </row>
    <row r="145" spans="1:65" s="2" customFormat="1" ht="24.15" customHeight="1">
      <c r="A145" s="36"/>
      <c r="B145" s="180"/>
      <c r="C145" s="181" t="s">
        <v>160</v>
      </c>
      <c r="D145" s="181" t="s">
        <v>144</v>
      </c>
      <c r="E145" s="182" t="s">
        <v>545</v>
      </c>
      <c r="F145" s="183" t="s">
        <v>546</v>
      </c>
      <c r="G145" s="184" t="s">
        <v>147</v>
      </c>
      <c r="H145" s="185">
        <v>733.32</v>
      </c>
      <c r="I145" s="186"/>
      <c r="J145" s="187">
        <f>ROUND(I145*H145,2)</f>
        <v>0</v>
      </c>
      <c r="K145" s="188"/>
      <c r="L145" s="37"/>
      <c r="M145" s="189" t="s">
        <v>1</v>
      </c>
      <c r="N145" s="190" t="s">
        <v>38</v>
      </c>
      <c r="O145" s="75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3" t="s">
        <v>148</v>
      </c>
      <c r="AT145" s="193" t="s">
        <v>144</v>
      </c>
      <c r="AU145" s="193" t="s">
        <v>81</v>
      </c>
      <c r="AY145" s="17" t="s">
        <v>143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7" t="s">
        <v>81</v>
      </c>
      <c r="BK145" s="194">
        <f>ROUND(I145*H145,2)</f>
        <v>0</v>
      </c>
      <c r="BL145" s="17" t="s">
        <v>148</v>
      </c>
      <c r="BM145" s="193" t="s">
        <v>186</v>
      </c>
    </row>
    <row r="146" spans="1:51" s="12" customFormat="1" ht="12">
      <c r="A146" s="12"/>
      <c r="B146" s="199"/>
      <c r="C146" s="12"/>
      <c r="D146" s="195" t="s">
        <v>161</v>
      </c>
      <c r="E146" s="200" t="s">
        <v>1</v>
      </c>
      <c r="F146" s="201" t="s">
        <v>605</v>
      </c>
      <c r="G146" s="12"/>
      <c r="H146" s="202">
        <v>733.32</v>
      </c>
      <c r="I146" s="203"/>
      <c r="J146" s="12"/>
      <c r="K146" s="12"/>
      <c r="L146" s="199"/>
      <c r="M146" s="204"/>
      <c r="N146" s="205"/>
      <c r="O146" s="205"/>
      <c r="P146" s="205"/>
      <c r="Q146" s="205"/>
      <c r="R146" s="205"/>
      <c r="S146" s="205"/>
      <c r="T146" s="206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00" t="s">
        <v>161</v>
      </c>
      <c r="AU146" s="200" t="s">
        <v>81</v>
      </c>
      <c r="AV146" s="12" t="s">
        <v>83</v>
      </c>
      <c r="AW146" s="12" t="s">
        <v>30</v>
      </c>
      <c r="AX146" s="12" t="s">
        <v>73</v>
      </c>
      <c r="AY146" s="200" t="s">
        <v>143</v>
      </c>
    </row>
    <row r="147" spans="1:51" s="13" customFormat="1" ht="12">
      <c r="A147" s="13"/>
      <c r="B147" s="207"/>
      <c r="C147" s="13"/>
      <c r="D147" s="195" t="s">
        <v>161</v>
      </c>
      <c r="E147" s="208" t="s">
        <v>1</v>
      </c>
      <c r="F147" s="209" t="s">
        <v>163</v>
      </c>
      <c r="G147" s="13"/>
      <c r="H147" s="210">
        <v>733.32</v>
      </c>
      <c r="I147" s="211"/>
      <c r="J147" s="13"/>
      <c r="K147" s="13"/>
      <c r="L147" s="207"/>
      <c r="M147" s="212"/>
      <c r="N147" s="213"/>
      <c r="O147" s="213"/>
      <c r="P147" s="213"/>
      <c r="Q147" s="213"/>
      <c r="R147" s="213"/>
      <c r="S147" s="213"/>
      <c r="T147" s="21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8" t="s">
        <v>161</v>
      </c>
      <c r="AU147" s="208" t="s">
        <v>81</v>
      </c>
      <c r="AV147" s="13" t="s">
        <v>148</v>
      </c>
      <c r="AW147" s="13" t="s">
        <v>30</v>
      </c>
      <c r="AX147" s="13" t="s">
        <v>81</v>
      </c>
      <c r="AY147" s="208" t="s">
        <v>143</v>
      </c>
    </row>
    <row r="148" spans="1:63" s="11" customFormat="1" ht="25.9" customHeight="1">
      <c r="A148" s="11"/>
      <c r="B148" s="169"/>
      <c r="C148" s="11"/>
      <c r="D148" s="170" t="s">
        <v>72</v>
      </c>
      <c r="E148" s="171" t="s">
        <v>83</v>
      </c>
      <c r="F148" s="171" t="s">
        <v>368</v>
      </c>
      <c r="G148" s="11"/>
      <c r="H148" s="11"/>
      <c r="I148" s="172"/>
      <c r="J148" s="173">
        <f>BK148</f>
        <v>0</v>
      </c>
      <c r="K148" s="11"/>
      <c r="L148" s="169"/>
      <c r="M148" s="174"/>
      <c r="N148" s="175"/>
      <c r="O148" s="175"/>
      <c r="P148" s="176">
        <f>SUM(P149:P156)</f>
        <v>0</v>
      </c>
      <c r="Q148" s="175"/>
      <c r="R148" s="176">
        <f>SUM(R149:R156)</f>
        <v>0</v>
      </c>
      <c r="S148" s="175"/>
      <c r="T148" s="177">
        <f>SUM(T149:T156)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170" t="s">
        <v>81</v>
      </c>
      <c r="AT148" s="178" t="s">
        <v>72</v>
      </c>
      <c r="AU148" s="178" t="s">
        <v>73</v>
      </c>
      <c r="AY148" s="170" t="s">
        <v>143</v>
      </c>
      <c r="BK148" s="179">
        <f>SUM(BK149:BK156)</f>
        <v>0</v>
      </c>
    </row>
    <row r="149" spans="1:65" s="2" customFormat="1" ht="14.4" customHeight="1">
      <c r="A149" s="36"/>
      <c r="B149" s="180"/>
      <c r="C149" s="181" t="s">
        <v>176</v>
      </c>
      <c r="D149" s="181" t="s">
        <v>144</v>
      </c>
      <c r="E149" s="182" t="s">
        <v>369</v>
      </c>
      <c r="F149" s="183" t="s">
        <v>370</v>
      </c>
      <c r="G149" s="184" t="s">
        <v>167</v>
      </c>
      <c r="H149" s="185">
        <v>2.1</v>
      </c>
      <c r="I149" s="186"/>
      <c r="J149" s="187">
        <f>ROUND(I149*H149,2)</f>
        <v>0</v>
      </c>
      <c r="K149" s="188"/>
      <c r="L149" s="37"/>
      <c r="M149" s="189" t="s">
        <v>1</v>
      </c>
      <c r="N149" s="190" t="s">
        <v>38</v>
      </c>
      <c r="O149" s="75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3" t="s">
        <v>148</v>
      </c>
      <c r="AT149" s="193" t="s">
        <v>144</v>
      </c>
      <c r="AU149" s="193" t="s">
        <v>81</v>
      </c>
      <c r="AY149" s="17" t="s">
        <v>143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7" t="s">
        <v>81</v>
      </c>
      <c r="BK149" s="194">
        <f>ROUND(I149*H149,2)</f>
        <v>0</v>
      </c>
      <c r="BL149" s="17" t="s">
        <v>148</v>
      </c>
      <c r="BM149" s="193" t="s">
        <v>191</v>
      </c>
    </row>
    <row r="150" spans="1:47" s="2" customFormat="1" ht="12">
      <c r="A150" s="36"/>
      <c r="B150" s="37"/>
      <c r="C150" s="36"/>
      <c r="D150" s="195" t="s">
        <v>149</v>
      </c>
      <c r="E150" s="36"/>
      <c r="F150" s="196" t="s">
        <v>371</v>
      </c>
      <c r="G150" s="36"/>
      <c r="H150" s="36"/>
      <c r="I150" s="122"/>
      <c r="J150" s="36"/>
      <c r="K150" s="36"/>
      <c r="L150" s="37"/>
      <c r="M150" s="197"/>
      <c r="N150" s="198"/>
      <c r="O150" s="75"/>
      <c r="P150" s="75"/>
      <c r="Q150" s="75"/>
      <c r="R150" s="75"/>
      <c r="S150" s="75"/>
      <c r="T150" s="7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7" t="s">
        <v>149</v>
      </c>
      <c r="AU150" s="17" t="s">
        <v>81</v>
      </c>
    </row>
    <row r="151" spans="1:51" s="12" customFormat="1" ht="12">
      <c r="A151" s="12"/>
      <c r="B151" s="199"/>
      <c r="C151" s="12"/>
      <c r="D151" s="195" t="s">
        <v>161</v>
      </c>
      <c r="E151" s="200" t="s">
        <v>1</v>
      </c>
      <c r="F151" s="201" t="s">
        <v>606</v>
      </c>
      <c r="G151" s="12"/>
      <c r="H151" s="202">
        <v>2.1</v>
      </c>
      <c r="I151" s="203"/>
      <c r="J151" s="12"/>
      <c r="K151" s="12"/>
      <c r="L151" s="199"/>
      <c r="M151" s="204"/>
      <c r="N151" s="205"/>
      <c r="O151" s="205"/>
      <c r="P151" s="205"/>
      <c r="Q151" s="205"/>
      <c r="R151" s="205"/>
      <c r="S151" s="205"/>
      <c r="T151" s="206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00" t="s">
        <v>161</v>
      </c>
      <c r="AU151" s="200" t="s">
        <v>81</v>
      </c>
      <c r="AV151" s="12" t="s">
        <v>83</v>
      </c>
      <c r="AW151" s="12" t="s">
        <v>30</v>
      </c>
      <c r="AX151" s="12" t="s">
        <v>73</v>
      </c>
      <c r="AY151" s="200" t="s">
        <v>143</v>
      </c>
    </row>
    <row r="152" spans="1:51" s="13" customFormat="1" ht="12">
      <c r="A152" s="13"/>
      <c r="B152" s="207"/>
      <c r="C152" s="13"/>
      <c r="D152" s="195" t="s">
        <v>161</v>
      </c>
      <c r="E152" s="208" t="s">
        <v>1</v>
      </c>
      <c r="F152" s="209" t="s">
        <v>163</v>
      </c>
      <c r="G152" s="13"/>
      <c r="H152" s="210">
        <v>2.1</v>
      </c>
      <c r="I152" s="211"/>
      <c r="J152" s="13"/>
      <c r="K152" s="13"/>
      <c r="L152" s="207"/>
      <c r="M152" s="212"/>
      <c r="N152" s="213"/>
      <c r="O152" s="213"/>
      <c r="P152" s="213"/>
      <c r="Q152" s="213"/>
      <c r="R152" s="213"/>
      <c r="S152" s="213"/>
      <c r="T152" s="21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8" t="s">
        <v>161</v>
      </c>
      <c r="AU152" s="208" t="s">
        <v>81</v>
      </c>
      <c r="AV152" s="13" t="s">
        <v>148</v>
      </c>
      <c r="AW152" s="13" t="s">
        <v>30</v>
      </c>
      <c r="AX152" s="13" t="s">
        <v>81</v>
      </c>
      <c r="AY152" s="208" t="s">
        <v>143</v>
      </c>
    </row>
    <row r="153" spans="1:65" s="2" customFormat="1" ht="24.15" customHeight="1">
      <c r="A153" s="36"/>
      <c r="B153" s="180"/>
      <c r="C153" s="181" t="s">
        <v>168</v>
      </c>
      <c r="D153" s="181" t="s">
        <v>144</v>
      </c>
      <c r="E153" s="182" t="s">
        <v>373</v>
      </c>
      <c r="F153" s="183" t="s">
        <v>374</v>
      </c>
      <c r="G153" s="184" t="s">
        <v>159</v>
      </c>
      <c r="H153" s="185">
        <v>52.5</v>
      </c>
      <c r="I153" s="186"/>
      <c r="J153" s="187">
        <f>ROUND(I153*H153,2)</f>
        <v>0</v>
      </c>
      <c r="K153" s="188"/>
      <c r="L153" s="37"/>
      <c r="M153" s="189" t="s">
        <v>1</v>
      </c>
      <c r="N153" s="190" t="s">
        <v>38</v>
      </c>
      <c r="O153" s="75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3" t="s">
        <v>148</v>
      </c>
      <c r="AT153" s="193" t="s">
        <v>144</v>
      </c>
      <c r="AU153" s="193" t="s">
        <v>81</v>
      </c>
      <c r="AY153" s="17" t="s">
        <v>143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7" t="s">
        <v>81</v>
      </c>
      <c r="BK153" s="194">
        <f>ROUND(I153*H153,2)</f>
        <v>0</v>
      </c>
      <c r="BL153" s="17" t="s">
        <v>148</v>
      </c>
      <c r="BM153" s="193" t="s">
        <v>196</v>
      </c>
    </row>
    <row r="154" spans="1:47" s="2" customFormat="1" ht="12">
      <c r="A154" s="36"/>
      <c r="B154" s="37"/>
      <c r="C154" s="36"/>
      <c r="D154" s="195" t="s">
        <v>149</v>
      </c>
      <c r="E154" s="36"/>
      <c r="F154" s="196" t="s">
        <v>607</v>
      </c>
      <c r="G154" s="36"/>
      <c r="H154" s="36"/>
      <c r="I154" s="122"/>
      <c r="J154" s="36"/>
      <c r="K154" s="36"/>
      <c r="L154" s="37"/>
      <c r="M154" s="197"/>
      <c r="N154" s="198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149</v>
      </c>
      <c r="AU154" s="17" t="s">
        <v>81</v>
      </c>
    </row>
    <row r="155" spans="1:51" s="12" customFormat="1" ht="12">
      <c r="A155" s="12"/>
      <c r="B155" s="199"/>
      <c r="C155" s="12"/>
      <c r="D155" s="195" t="s">
        <v>161</v>
      </c>
      <c r="E155" s="200" t="s">
        <v>1</v>
      </c>
      <c r="F155" s="201" t="s">
        <v>608</v>
      </c>
      <c r="G155" s="12"/>
      <c r="H155" s="202">
        <v>52.5</v>
      </c>
      <c r="I155" s="203"/>
      <c r="J155" s="12"/>
      <c r="K155" s="12"/>
      <c r="L155" s="199"/>
      <c r="M155" s="204"/>
      <c r="N155" s="205"/>
      <c r="O155" s="205"/>
      <c r="P155" s="205"/>
      <c r="Q155" s="205"/>
      <c r="R155" s="205"/>
      <c r="S155" s="205"/>
      <c r="T155" s="206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00" t="s">
        <v>161</v>
      </c>
      <c r="AU155" s="200" t="s">
        <v>81</v>
      </c>
      <c r="AV155" s="12" t="s">
        <v>83</v>
      </c>
      <c r="AW155" s="12" t="s">
        <v>30</v>
      </c>
      <c r="AX155" s="12" t="s">
        <v>73</v>
      </c>
      <c r="AY155" s="200" t="s">
        <v>143</v>
      </c>
    </row>
    <row r="156" spans="1:51" s="13" customFormat="1" ht="12">
      <c r="A156" s="13"/>
      <c r="B156" s="207"/>
      <c r="C156" s="13"/>
      <c r="D156" s="195" t="s">
        <v>161</v>
      </c>
      <c r="E156" s="208" t="s">
        <v>1</v>
      </c>
      <c r="F156" s="209" t="s">
        <v>163</v>
      </c>
      <c r="G156" s="13"/>
      <c r="H156" s="210">
        <v>52.5</v>
      </c>
      <c r="I156" s="211"/>
      <c r="J156" s="13"/>
      <c r="K156" s="13"/>
      <c r="L156" s="207"/>
      <c r="M156" s="212"/>
      <c r="N156" s="213"/>
      <c r="O156" s="213"/>
      <c r="P156" s="213"/>
      <c r="Q156" s="213"/>
      <c r="R156" s="213"/>
      <c r="S156" s="213"/>
      <c r="T156" s="21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08" t="s">
        <v>161</v>
      </c>
      <c r="AU156" s="208" t="s">
        <v>81</v>
      </c>
      <c r="AV156" s="13" t="s">
        <v>148</v>
      </c>
      <c r="AW156" s="13" t="s">
        <v>30</v>
      </c>
      <c r="AX156" s="13" t="s">
        <v>81</v>
      </c>
      <c r="AY156" s="208" t="s">
        <v>143</v>
      </c>
    </row>
    <row r="157" spans="1:63" s="11" customFormat="1" ht="25.9" customHeight="1">
      <c r="A157" s="11"/>
      <c r="B157" s="169"/>
      <c r="C157" s="11"/>
      <c r="D157" s="170" t="s">
        <v>72</v>
      </c>
      <c r="E157" s="171" t="s">
        <v>164</v>
      </c>
      <c r="F157" s="171" t="s">
        <v>388</v>
      </c>
      <c r="G157" s="11"/>
      <c r="H157" s="11"/>
      <c r="I157" s="172"/>
      <c r="J157" s="173">
        <f>BK157</f>
        <v>0</v>
      </c>
      <c r="K157" s="11"/>
      <c r="L157" s="169"/>
      <c r="M157" s="174"/>
      <c r="N157" s="175"/>
      <c r="O157" s="175"/>
      <c r="P157" s="176">
        <f>SUM(P158:P185)</f>
        <v>0</v>
      </c>
      <c r="Q157" s="175"/>
      <c r="R157" s="176">
        <f>SUM(R158:R185)</f>
        <v>0</v>
      </c>
      <c r="S157" s="175"/>
      <c r="T157" s="177">
        <f>SUM(T158:T185)</f>
        <v>0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R157" s="170" t="s">
        <v>81</v>
      </c>
      <c r="AT157" s="178" t="s">
        <v>72</v>
      </c>
      <c r="AU157" s="178" t="s">
        <v>73</v>
      </c>
      <c r="AY157" s="170" t="s">
        <v>143</v>
      </c>
      <c r="BK157" s="179">
        <f>SUM(BK158:BK185)</f>
        <v>0</v>
      </c>
    </row>
    <row r="158" spans="1:65" s="2" customFormat="1" ht="14.4" customHeight="1">
      <c r="A158" s="36"/>
      <c r="B158" s="180"/>
      <c r="C158" s="181" t="s">
        <v>199</v>
      </c>
      <c r="D158" s="181" t="s">
        <v>144</v>
      </c>
      <c r="E158" s="182" t="s">
        <v>609</v>
      </c>
      <c r="F158" s="183" t="s">
        <v>610</v>
      </c>
      <c r="G158" s="184" t="s">
        <v>147</v>
      </c>
      <c r="H158" s="185">
        <v>703.18</v>
      </c>
      <c r="I158" s="186"/>
      <c r="J158" s="187">
        <f>ROUND(I158*H158,2)</f>
        <v>0</v>
      </c>
      <c r="K158" s="188"/>
      <c r="L158" s="37"/>
      <c r="M158" s="189" t="s">
        <v>1</v>
      </c>
      <c r="N158" s="190" t="s">
        <v>38</v>
      </c>
      <c r="O158" s="75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3" t="s">
        <v>148</v>
      </c>
      <c r="AT158" s="193" t="s">
        <v>144</v>
      </c>
      <c r="AU158" s="193" t="s">
        <v>81</v>
      </c>
      <c r="AY158" s="17" t="s">
        <v>143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7" t="s">
        <v>81</v>
      </c>
      <c r="BK158" s="194">
        <f>ROUND(I158*H158,2)</f>
        <v>0</v>
      </c>
      <c r="BL158" s="17" t="s">
        <v>148</v>
      </c>
      <c r="BM158" s="193" t="s">
        <v>202</v>
      </c>
    </row>
    <row r="159" spans="1:47" s="2" customFormat="1" ht="12">
      <c r="A159" s="36"/>
      <c r="B159" s="37"/>
      <c r="C159" s="36"/>
      <c r="D159" s="195" t="s">
        <v>149</v>
      </c>
      <c r="E159" s="36"/>
      <c r="F159" s="196" t="s">
        <v>611</v>
      </c>
      <c r="G159" s="36"/>
      <c r="H159" s="36"/>
      <c r="I159" s="122"/>
      <c r="J159" s="36"/>
      <c r="K159" s="36"/>
      <c r="L159" s="37"/>
      <c r="M159" s="197"/>
      <c r="N159" s="198"/>
      <c r="O159" s="75"/>
      <c r="P159" s="75"/>
      <c r="Q159" s="75"/>
      <c r="R159" s="75"/>
      <c r="S159" s="75"/>
      <c r="T159" s="7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7" t="s">
        <v>149</v>
      </c>
      <c r="AU159" s="17" t="s">
        <v>81</v>
      </c>
    </row>
    <row r="160" spans="1:51" s="12" customFormat="1" ht="12">
      <c r="A160" s="12"/>
      <c r="B160" s="199"/>
      <c r="C160" s="12"/>
      <c r="D160" s="195" t="s">
        <v>161</v>
      </c>
      <c r="E160" s="200" t="s">
        <v>1</v>
      </c>
      <c r="F160" s="201" t="s">
        <v>612</v>
      </c>
      <c r="G160" s="12"/>
      <c r="H160" s="202">
        <v>703.18</v>
      </c>
      <c r="I160" s="203"/>
      <c r="J160" s="12"/>
      <c r="K160" s="12"/>
      <c r="L160" s="199"/>
      <c r="M160" s="204"/>
      <c r="N160" s="205"/>
      <c r="O160" s="205"/>
      <c r="P160" s="205"/>
      <c r="Q160" s="205"/>
      <c r="R160" s="205"/>
      <c r="S160" s="205"/>
      <c r="T160" s="206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00" t="s">
        <v>161</v>
      </c>
      <c r="AU160" s="200" t="s">
        <v>81</v>
      </c>
      <c r="AV160" s="12" t="s">
        <v>83</v>
      </c>
      <c r="AW160" s="12" t="s">
        <v>30</v>
      </c>
      <c r="AX160" s="12" t="s">
        <v>73</v>
      </c>
      <c r="AY160" s="200" t="s">
        <v>143</v>
      </c>
    </row>
    <row r="161" spans="1:51" s="13" customFormat="1" ht="12">
      <c r="A161" s="13"/>
      <c r="B161" s="207"/>
      <c r="C161" s="13"/>
      <c r="D161" s="195" t="s">
        <v>161</v>
      </c>
      <c r="E161" s="208" t="s">
        <v>1</v>
      </c>
      <c r="F161" s="209" t="s">
        <v>163</v>
      </c>
      <c r="G161" s="13"/>
      <c r="H161" s="210">
        <v>703.18</v>
      </c>
      <c r="I161" s="211"/>
      <c r="J161" s="13"/>
      <c r="K161" s="13"/>
      <c r="L161" s="207"/>
      <c r="M161" s="212"/>
      <c r="N161" s="213"/>
      <c r="O161" s="213"/>
      <c r="P161" s="213"/>
      <c r="Q161" s="213"/>
      <c r="R161" s="213"/>
      <c r="S161" s="213"/>
      <c r="T161" s="21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8" t="s">
        <v>161</v>
      </c>
      <c r="AU161" s="208" t="s">
        <v>81</v>
      </c>
      <c r="AV161" s="13" t="s">
        <v>148</v>
      </c>
      <c r="AW161" s="13" t="s">
        <v>30</v>
      </c>
      <c r="AX161" s="13" t="s">
        <v>81</v>
      </c>
      <c r="AY161" s="208" t="s">
        <v>143</v>
      </c>
    </row>
    <row r="162" spans="1:65" s="2" customFormat="1" ht="24.15" customHeight="1">
      <c r="A162" s="36"/>
      <c r="B162" s="180"/>
      <c r="C162" s="181" t="s">
        <v>173</v>
      </c>
      <c r="D162" s="181" t="s">
        <v>144</v>
      </c>
      <c r="E162" s="182" t="s">
        <v>404</v>
      </c>
      <c r="F162" s="183" t="s">
        <v>405</v>
      </c>
      <c r="G162" s="184" t="s">
        <v>147</v>
      </c>
      <c r="H162" s="185">
        <v>530.26</v>
      </c>
      <c r="I162" s="186"/>
      <c r="J162" s="187">
        <f>ROUND(I162*H162,2)</f>
        <v>0</v>
      </c>
      <c r="K162" s="188"/>
      <c r="L162" s="37"/>
      <c r="M162" s="189" t="s">
        <v>1</v>
      </c>
      <c r="N162" s="190" t="s">
        <v>38</v>
      </c>
      <c r="O162" s="75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3" t="s">
        <v>148</v>
      </c>
      <c r="AT162" s="193" t="s">
        <v>144</v>
      </c>
      <c r="AU162" s="193" t="s">
        <v>81</v>
      </c>
      <c r="AY162" s="17" t="s">
        <v>143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7" t="s">
        <v>81</v>
      </c>
      <c r="BK162" s="194">
        <f>ROUND(I162*H162,2)</f>
        <v>0</v>
      </c>
      <c r="BL162" s="17" t="s">
        <v>148</v>
      </c>
      <c r="BM162" s="193" t="s">
        <v>208</v>
      </c>
    </row>
    <row r="163" spans="1:47" s="2" customFormat="1" ht="12">
      <c r="A163" s="36"/>
      <c r="B163" s="37"/>
      <c r="C163" s="36"/>
      <c r="D163" s="195" t="s">
        <v>149</v>
      </c>
      <c r="E163" s="36"/>
      <c r="F163" s="196" t="s">
        <v>613</v>
      </c>
      <c r="G163" s="36"/>
      <c r="H163" s="36"/>
      <c r="I163" s="122"/>
      <c r="J163" s="36"/>
      <c r="K163" s="36"/>
      <c r="L163" s="37"/>
      <c r="M163" s="197"/>
      <c r="N163" s="198"/>
      <c r="O163" s="75"/>
      <c r="P163" s="75"/>
      <c r="Q163" s="75"/>
      <c r="R163" s="75"/>
      <c r="S163" s="75"/>
      <c r="T163" s="7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7" t="s">
        <v>149</v>
      </c>
      <c r="AU163" s="17" t="s">
        <v>81</v>
      </c>
    </row>
    <row r="164" spans="1:51" s="12" customFormat="1" ht="12">
      <c r="A164" s="12"/>
      <c r="B164" s="199"/>
      <c r="C164" s="12"/>
      <c r="D164" s="195" t="s">
        <v>161</v>
      </c>
      <c r="E164" s="200" t="s">
        <v>1</v>
      </c>
      <c r="F164" s="201" t="s">
        <v>614</v>
      </c>
      <c r="G164" s="12"/>
      <c r="H164" s="202">
        <v>530.26</v>
      </c>
      <c r="I164" s="203"/>
      <c r="J164" s="12"/>
      <c r="K164" s="12"/>
      <c r="L164" s="199"/>
      <c r="M164" s="204"/>
      <c r="N164" s="205"/>
      <c r="O164" s="205"/>
      <c r="P164" s="205"/>
      <c r="Q164" s="205"/>
      <c r="R164" s="205"/>
      <c r="S164" s="205"/>
      <c r="T164" s="206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00" t="s">
        <v>161</v>
      </c>
      <c r="AU164" s="200" t="s">
        <v>81</v>
      </c>
      <c r="AV164" s="12" t="s">
        <v>83</v>
      </c>
      <c r="AW164" s="12" t="s">
        <v>30</v>
      </c>
      <c r="AX164" s="12" t="s">
        <v>73</v>
      </c>
      <c r="AY164" s="200" t="s">
        <v>143</v>
      </c>
    </row>
    <row r="165" spans="1:51" s="13" customFormat="1" ht="12">
      <c r="A165" s="13"/>
      <c r="B165" s="207"/>
      <c r="C165" s="13"/>
      <c r="D165" s="195" t="s">
        <v>161</v>
      </c>
      <c r="E165" s="208" t="s">
        <v>1</v>
      </c>
      <c r="F165" s="209" t="s">
        <v>163</v>
      </c>
      <c r="G165" s="13"/>
      <c r="H165" s="210">
        <v>530.26</v>
      </c>
      <c r="I165" s="211"/>
      <c r="J165" s="13"/>
      <c r="K165" s="13"/>
      <c r="L165" s="207"/>
      <c r="M165" s="212"/>
      <c r="N165" s="213"/>
      <c r="O165" s="213"/>
      <c r="P165" s="213"/>
      <c r="Q165" s="213"/>
      <c r="R165" s="213"/>
      <c r="S165" s="213"/>
      <c r="T165" s="21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08" t="s">
        <v>161</v>
      </c>
      <c r="AU165" s="208" t="s">
        <v>81</v>
      </c>
      <c r="AV165" s="13" t="s">
        <v>148</v>
      </c>
      <c r="AW165" s="13" t="s">
        <v>30</v>
      </c>
      <c r="AX165" s="13" t="s">
        <v>81</v>
      </c>
      <c r="AY165" s="208" t="s">
        <v>143</v>
      </c>
    </row>
    <row r="166" spans="1:65" s="2" customFormat="1" ht="24.15" customHeight="1">
      <c r="A166" s="36"/>
      <c r="B166" s="180"/>
      <c r="C166" s="181" t="s">
        <v>210</v>
      </c>
      <c r="D166" s="181" t="s">
        <v>144</v>
      </c>
      <c r="E166" s="182" t="s">
        <v>615</v>
      </c>
      <c r="F166" s="183" t="s">
        <v>616</v>
      </c>
      <c r="G166" s="184" t="s">
        <v>147</v>
      </c>
      <c r="H166" s="185">
        <v>583.69</v>
      </c>
      <c r="I166" s="186"/>
      <c r="J166" s="187">
        <f>ROUND(I166*H166,2)</f>
        <v>0</v>
      </c>
      <c r="K166" s="188"/>
      <c r="L166" s="37"/>
      <c r="M166" s="189" t="s">
        <v>1</v>
      </c>
      <c r="N166" s="190" t="s">
        <v>38</v>
      </c>
      <c r="O166" s="75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3" t="s">
        <v>148</v>
      </c>
      <c r="AT166" s="193" t="s">
        <v>144</v>
      </c>
      <c r="AU166" s="193" t="s">
        <v>81</v>
      </c>
      <c r="AY166" s="17" t="s">
        <v>143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7" t="s">
        <v>81</v>
      </c>
      <c r="BK166" s="194">
        <f>ROUND(I166*H166,2)</f>
        <v>0</v>
      </c>
      <c r="BL166" s="17" t="s">
        <v>148</v>
      </c>
      <c r="BM166" s="193" t="s">
        <v>213</v>
      </c>
    </row>
    <row r="167" spans="1:47" s="2" customFormat="1" ht="12">
      <c r="A167" s="36"/>
      <c r="B167" s="37"/>
      <c r="C167" s="36"/>
      <c r="D167" s="195" t="s">
        <v>149</v>
      </c>
      <c r="E167" s="36"/>
      <c r="F167" s="196" t="s">
        <v>617</v>
      </c>
      <c r="G167" s="36"/>
      <c r="H167" s="36"/>
      <c r="I167" s="122"/>
      <c r="J167" s="36"/>
      <c r="K167" s="36"/>
      <c r="L167" s="37"/>
      <c r="M167" s="197"/>
      <c r="N167" s="198"/>
      <c r="O167" s="75"/>
      <c r="P167" s="75"/>
      <c r="Q167" s="75"/>
      <c r="R167" s="75"/>
      <c r="S167" s="75"/>
      <c r="T167" s="7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7" t="s">
        <v>149</v>
      </c>
      <c r="AU167" s="17" t="s">
        <v>81</v>
      </c>
    </row>
    <row r="168" spans="1:51" s="12" customFormat="1" ht="12">
      <c r="A168" s="12"/>
      <c r="B168" s="199"/>
      <c r="C168" s="12"/>
      <c r="D168" s="195" t="s">
        <v>161</v>
      </c>
      <c r="E168" s="200" t="s">
        <v>1</v>
      </c>
      <c r="F168" s="201" t="s">
        <v>618</v>
      </c>
      <c r="G168" s="12"/>
      <c r="H168" s="202">
        <v>583.69</v>
      </c>
      <c r="I168" s="203"/>
      <c r="J168" s="12"/>
      <c r="K168" s="12"/>
      <c r="L168" s="199"/>
      <c r="M168" s="204"/>
      <c r="N168" s="205"/>
      <c r="O168" s="205"/>
      <c r="P168" s="205"/>
      <c r="Q168" s="205"/>
      <c r="R168" s="205"/>
      <c r="S168" s="205"/>
      <c r="T168" s="206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00" t="s">
        <v>161</v>
      </c>
      <c r="AU168" s="200" t="s">
        <v>81</v>
      </c>
      <c r="AV168" s="12" t="s">
        <v>83</v>
      </c>
      <c r="AW168" s="12" t="s">
        <v>30</v>
      </c>
      <c r="AX168" s="12" t="s">
        <v>73</v>
      </c>
      <c r="AY168" s="200" t="s">
        <v>143</v>
      </c>
    </row>
    <row r="169" spans="1:51" s="13" customFormat="1" ht="12">
      <c r="A169" s="13"/>
      <c r="B169" s="207"/>
      <c r="C169" s="13"/>
      <c r="D169" s="195" t="s">
        <v>161</v>
      </c>
      <c r="E169" s="208" t="s">
        <v>1</v>
      </c>
      <c r="F169" s="209" t="s">
        <v>163</v>
      </c>
      <c r="G169" s="13"/>
      <c r="H169" s="210">
        <v>583.69</v>
      </c>
      <c r="I169" s="211"/>
      <c r="J169" s="13"/>
      <c r="K169" s="13"/>
      <c r="L169" s="207"/>
      <c r="M169" s="212"/>
      <c r="N169" s="213"/>
      <c r="O169" s="213"/>
      <c r="P169" s="213"/>
      <c r="Q169" s="213"/>
      <c r="R169" s="213"/>
      <c r="S169" s="213"/>
      <c r="T169" s="21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8" t="s">
        <v>161</v>
      </c>
      <c r="AU169" s="208" t="s">
        <v>81</v>
      </c>
      <c r="AV169" s="13" t="s">
        <v>148</v>
      </c>
      <c r="AW169" s="13" t="s">
        <v>30</v>
      </c>
      <c r="AX169" s="13" t="s">
        <v>81</v>
      </c>
      <c r="AY169" s="208" t="s">
        <v>143</v>
      </c>
    </row>
    <row r="170" spans="1:65" s="2" customFormat="1" ht="24.15" customHeight="1">
      <c r="A170" s="36"/>
      <c r="B170" s="180"/>
      <c r="C170" s="181" t="s">
        <v>181</v>
      </c>
      <c r="D170" s="181" t="s">
        <v>144</v>
      </c>
      <c r="E170" s="182" t="s">
        <v>417</v>
      </c>
      <c r="F170" s="183" t="s">
        <v>418</v>
      </c>
      <c r="G170" s="184" t="s">
        <v>147</v>
      </c>
      <c r="H170" s="185">
        <v>583.69</v>
      </c>
      <c r="I170" s="186"/>
      <c r="J170" s="187">
        <f>ROUND(I170*H170,2)</f>
        <v>0</v>
      </c>
      <c r="K170" s="188"/>
      <c r="L170" s="37"/>
      <c r="M170" s="189" t="s">
        <v>1</v>
      </c>
      <c r="N170" s="190" t="s">
        <v>38</v>
      </c>
      <c r="O170" s="75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3" t="s">
        <v>148</v>
      </c>
      <c r="AT170" s="193" t="s">
        <v>144</v>
      </c>
      <c r="AU170" s="193" t="s">
        <v>81</v>
      </c>
      <c r="AY170" s="17" t="s">
        <v>143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7" t="s">
        <v>81</v>
      </c>
      <c r="BK170" s="194">
        <f>ROUND(I170*H170,2)</f>
        <v>0</v>
      </c>
      <c r="BL170" s="17" t="s">
        <v>148</v>
      </c>
      <c r="BM170" s="193" t="s">
        <v>218</v>
      </c>
    </row>
    <row r="171" spans="1:47" s="2" customFormat="1" ht="12">
      <c r="A171" s="36"/>
      <c r="B171" s="37"/>
      <c r="C171" s="36"/>
      <c r="D171" s="195" t="s">
        <v>149</v>
      </c>
      <c r="E171" s="36"/>
      <c r="F171" s="196" t="s">
        <v>619</v>
      </c>
      <c r="G171" s="36"/>
      <c r="H171" s="36"/>
      <c r="I171" s="122"/>
      <c r="J171" s="36"/>
      <c r="K171" s="36"/>
      <c r="L171" s="37"/>
      <c r="M171" s="197"/>
      <c r="N171" s="198"/>
      <c r="O171" s="75"/>
      <c r="P171" s="75"/>
      <c r="Q171" s="75"/>
      <c r="R171" s="75"/>
      <c r="S171" s="75"/>
      <c r="T171" s="7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7" t="s">
        <v>149</v>
      </c>
      <c r="AU171" s="17" t="s">
        <v>81</v>
      </c>
    </row>
    <row r="172" spans="1:51" s="12" customFormat="1" ht="12">
      <c r="A172" s="12"/>
      <c r="B172" s="199"/>
      <c r="C172" s="12"/>
      <c r="D172" s="195" t="s">
        <v>161</v>
      </c>
      <c r="E172" s="200" t="s">
        <v>1</v>
      </c>
      <c r="F172" s="201" t="s">
        <v>618</v>
      </c>
      <c r="G172" s="12"/>
      <c r="H172" s="202">
        <v>583.69</v>
      </c>
      <c r="I172" s="203"/>
      <c r="J172" s="12"/>
      <c r="K172" s="12"/>
      <c r="L172" s="199"/>
      <c r="M172" s="204"/>
      <c r="N172" s="205"/>
      <c r="O172" s="205"/>
      <c r="P172" s="205"/>
      <c r="Q172" s="205"/>
      <c r="R172" s="205"/>
      <c r="S172" s="205"/>
      <c r="T172" s="206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00" t="s">
        <v>161</v>
      </c>
      <c r="AU172" s="200" t="s">
        <v>81</v>
      </c>
      <c r="AV172" s="12" t="s">
        <v>83</v>
      </c>
      <c r="AW172" s="12" t="s">
        <v>30</v>
      </c>
      <c r="AX172" s="12" t="s">
        <v>73</v>
      </c>
      <c r="AY172" s="200" t="s">
        <v>143</v>
      </c>
    </row>
    <row r="173" spans="1:51" s="13" customFormat="1" ht="12">
      <c r="A173" s="13"/>
      <c r="B173" s="207"/>
      <c r="C173" s="13"/>
      <c r="D173" s="195" t="s">
        <v>161</v>
      </c>
      <c r="E173" s="208" t="s">
        <v>1</v>
      </c>
      <c r="F173" s="209" t="s">
        <v>163</v>
      </c>
      <c r="G173" s="13"/>
      <c r="H173" s="210">
        <v>583.69</v>
      </c>
      <c r="I173" s="211"/>
      <c r="J173" s="13"/>
      <c r="K173" s="13"/>
      <c r="L173" s="207"/>
      <c r="M173" s="212"/>
      <c r="N173" s="213"/>
      <c r="O173" s="213"/>
      <c r="P173" s="213"/>
      <c r="Q173" s="213"/>
      <c r="R173" s="213"/>
      <c r="S173" s="213"/>
      <c r="T173" s="21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08" t="s">
        <v>161</v>
      </c>
      <c r="AU173" s="208" t="s">
        <v>81</v>
      </c>
      <c r="AV173" s="13" t="s">
        <v>148</v>
      </c>
      <c r="AW173" s="13" t="s">
        <v>30</v>
      </c>
      <c r="AX173" s="13" t="s">
        <v>81</v>
      </c>
      <c r="AY173" s="208" t="s">
        <v>143</v>
      </c>
    </row>
    <row r="174" spans="1:65" s="2" customFormat="1" ht="14.4" customHeight="1">
      <c r="A174" s="36"/>
      <c r="B174" s="180"/>
      <c r="C174" s="181" t="s">
        <v>8</v>
      </c>
      <c r="D174" s="181" t="s">
        <v>144</v>
      </c>
      <c r="E174" s="182" t="s">
        <v>421</v>
      </c>
      <c r="F174" s="183" t="s">
        <v>422</v>
      </c>
      <c r="G174" s="184" t="s">
        <v>147</v>
      </c>
      <c r="H174" s="185">
        <v>1027.88</v>
      </c>
      <c r="I174" s="186"/>
      <c r="J174" s="187">
        <f>ROUND(I174*H174,2)</f>
        <v>0</v>
      </c>
      <c r="K174" s="188"/>
      <c r="L174" s="37"/>
      <c r="M174" s="189" t="s">
        <v>1</v>
      </c>
      <c r="N174" s="190" t="s">
        <v>38</v>
      </c>
      <c r="O174" s="75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3" t="s">
        <v>148</v>
      </c>
      <c r="AT174" s="193" t="s">
        <v>144</v>
      </c>
      <c r="AU174" s="193" t="s">
        <v>81</v>
      </c>
      <c r="AY174" s="17" t="s">
        <v>143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7" t="s">
        <v>81</v>
      </c>
      <c r="BK174" s="194">
        <f>ROUND(I174*H174,2)</f>
        <v>0</v>
      </c>
      <c r="BL174" s="17" t="s">
        <v>148</v>
      </c>
      <c r="BM174" s="193" t="s">
        <v>226</v>
      </c>
    </row>
    <row r="175" spans="1:47" s="2" customFormat="1" ht="12">
      <c r="A175" s="36"/>
      <c r="B175" s="37"/>
      <c r="C175" s="36"/>
      <c r="D175" s="195" t="s">
        <v>149</v>
      </c>
      <c r="E175" s="36"/>
      <c r="F175" s="196" t="s">
        <v>552</v>
      </c>
      <c r="G175" s="36"/>
      <c r="H175" s="36"/>
      <c r="I175" s="122"/>
      <c r="J175" s="36"/>
      <c r="K175" s="36"/>
      <c r="L175" s="37"/>
      <c r="M175" s="197"/>
      <c r="N175" s="198"/>
      <c r="O175" s="75"/>
      <c r="P175" s="75"/>
      <c r="Q175" s="75"/>
      <c r="R175" s="75"/>
      <c r="S175" s="75"/>
      <c r="T175" s="7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7" t="s">
        <v>149</v>
      </c>
      <c r="AU175" s="17" t="s">
        <v>81</v>
      </c>
    </row>
    <row r="176" spans="1:51" s="12" customFormat="1" ht="12">
      <c r="A176" s="12"/>
      <c r="B176" s="199"/>
      <c r="C176" s="12"/>
      <c r="D176" s="195" t="s">
        <v>161</v>
      </c>
      <c r="E176" s="200" t="s">
        <v>1</v>
      </c>
      <c r="F176" s="201" t="s">
        <v>620</v>
      </c>
      <c r="G176" s="12"/>
      <c r="H176" s="202">
        <v>1027.88</v>
      </c>
      <c r="I176" s="203"/>
      <c r="J176" s="12"/>
      <c r="K176" s="12"/>
      <c r="L176" s="199"/>
      <c r="M176" s="204"/>
      <c r="N176" s="205"/>
      <c r="O176" s="205"/>
      <c r="P176" s="205"/>
      <c r="Q176" s="205"/>
      <c r="R176" s="205"/>
      <c r="S176" s="205"/>
      <c r="T176" s="206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200" t="s">
        <v>161</v>
      </c>
      <c r="AU176" s="200" t="s">
        <v>81</v>
      </c>
      <c r="AV176" s="12" t="s">
        <v>83</v>
      </c>
      <c r="AW176" s="12" t="s">
        <v>30</v>
      </c>
      <c r="AX176" s="12" t="s">
        <v>73</v>
      </c>
      <c r="AY176" s="200" t="s">
        <v>143</v>
      </c>
    </row>
    <row r="177" spans="1:51" s="13" customFormat="1" ht="12">
      <c r="A177" s="13"/>
      <c r="B177" s="207"/>
      <c r="C177" s="13"/>
      <c r="D177" s="195" t="s">
        <v>161</v>
      </c>
      <c r="E177" s="208" t="s">
        <v>1</v>
      </c>
      <c r="F177" s="209" t="s">
        <v>163</v>
      </c>
      <c r="G177" s="13"/>
      <c r="H177" s="210">
        <v>1027.88</v>
      </c>
      <c r="I177" s="211"/>
      <c r="J177" s="13"/>
      <c r="K177" s="13"/>
      <c r="L177" s="207"/>
      <c r="M177" s="212"/>
      <c r="N177" s="213"/>
      <c r="O177" s="213"/>
      <c r="P177" s="213"/>
      <c r="Q177" s="213"/>
      <c r="R177" s="213"/>
      <c r="S177" s="213"/>
      <c r="T177" s="21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08" t="s">
        <v>161</v>
      </c>
      <c r="AU177" s="208" t="s">
        <v>81</v>
      </c>
      <c r="AV177" s="13" t="s">
        <v>148</v>
      </c>
      <c r="AW177" s="13" t="s">
        <v>30</v>
      </c>
      <c r="AX177" s="13" t="s">
        <v>81</v>
      </c>
      <c r="AY177" s="208" t="s">
        <v>143</v>
      </c>
    </row>
    <row r="178" spans="1:65" s="2" customFormat="1" ht="24.15" customHeight="1">
      <c r="A178" s="36"/>
      <c r="B178" s="180"/>
      <c r="C178" s="181" t="s">
        <v>186</v>
      </c>
      <c r="D178" s="181" t="s">
        <v>144</v>
      </c>
      <c r="E178" s="182" t="s">
        <v>425</v>
      </c>
      <c r="F178" s="183" t="s">
        <v>426</v>
      </c>
      <c r="G178" s="184" t="s">
        <v>147</v>
      </c>
      <c r="H178" s="185">
        <v>471.91</v>
      </c>
      <c r="I178" s="186"/>
      <c r="J178" s="187">
        <f>ROUND(I178*H178,2)</f>
        <v>0</v>
      </c>
      <c r="K178" s="188"/>
      <c r="L178" s="37"/>
      <c r="M178" s="189" t="s">
        <v>1</v>
      </c>
      <c r="N178" s="190" t="s">
        <v>38</v>
      </c>
      <c r="O178" s="75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3" t="s">
        <v>148</v>
      </c>
      <c r="AT178" s="193" t="s">
        <v>144</v>
      </c>
      <c r="AU178" s="193" t="s">
        <v>81</v>
      </c>
      <c r="AY178" s="17" t="s">
        <v>143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7" t="s">
        <v>81</v>
      </c>
      <c r="BK178" s="194">
        <f>ROUND(I178*H178,2)</f>
        <v>0</v>
      </c>
      <c r="BL178" s="17" t="s">
        <v>148</v>
      </c>
      <c r="BM178" s="193" t="s">
        <v>230</v>
      </c>
    </row>
    <row r="179" spans="1:47" s="2" customFormat="1" ht="12">
      <c r="A179" s="36"/>
      <c r="B179" s="37"/>
      <c r="C179" s="36"/>
      <c r="D179" s="195" t="s">
        <v>149</v>
      </c>
      <c r="E179" s="36"/>
      <c r="F179" s="196" t="s">
        <v>621</v>
      </c>
      <c r="G179" s="36"/>
      <c r="H179" s="36"/>
      <c r="I179" s="122"/>
      <c r="J179" s="36"/>
      <c r="K179" s="36"/>
      <c r="L179" s="37"/>
      <c r="M179" s="197"/>
      <c r="N179" s="198"/>
      <c r="O179" s="75"/>
      <c r="P179" s="75"/>
      <c r="Q179" s="75"/>
      <c r="R179" s="75"/>
      <c r="S179" s="75"/>
      <c r="T179" s="7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7" t="s">
        <v>149</v>
      </c>
      <c r="AU179" s="17" t="s">
        <v>81</v>
      </c>
    </row>
    <row r="180" spans="1:51" s="12" customFormat="1" ht="12">
      <c r="A180" s="12"/>
      <c r="B180" s="199"/>
      <c r="C180" s="12"/>
      <c r="D180" s="195" t="s">
        <v>161</v>
      </c>
      <c r="E180" s="200" t="s">
        <v>1</v>
      </c>
      <c r="F180" s="201" t="s">
        <v>622</v>
      </c>
      <c r="G180" s="12"/>
      <c r="H180" s="202">
        <v>471.91</v>
      </c>
      <c r="I180" s="203"/>
      <c r="J180" s="12"/>
      <c r="K180" s="12"/>
      <c r="L180" s="199"/>
      <c r="M180" s="204"/>
      <c r="N180" s="205"/>
      <c r="O180" s="205"/>
      <c r="P180" s="205"/>
      <c r="Q180" s="205"/>
      <c r="R180" s="205"/>
      <c r="S180" s="205"/>
      <c r="T180" s="206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200" t="s">
        <v>161</v>
      </c>
      <c r="AU180" s="200" t="s">
        <v>81</v>
      </c>
      <c r="AV180" s="12" t="s">
        <v>83</v>
      </c>
      <c r="AW180" s="12" t="s">
        <v>30</v>
      </c>
      <c r="AX180" s="12" t="s">
        <v>73</v>
      </c>
      <c r="AY180" s="200" t="s">
        <v>143</v>
      </c>
    </row>
    <row r="181" spans="1:51" s="13" customFormat="1" ht="12">
      <c r="A181" s="13"/>
      <c r="B181" s="207"/>
      <c r="C181" s="13"/>
      <c r="D181" s="195" t="s">
        <v>161</v>
      </c>
      <c r="E181" s="208" t="s">
        <v>1</v>
      </c>
      <c r="F181" s="209" t="s">
        <v>163</v>
      </c>
      <c r="G181" s="13"/>
      <c r="H181" s="210">
        <v>471.91</v>
      </c>
      <c r="I181" s="211"/>
      <c r="J181" s="13"/>
      <c r="K181" s="13"/>
      <c r="L181" s="207"/>
      <c r="M181" s="212"/>
      <c r="N181" s="213"/>
      <c r="O181" s="213"/>
      <c r="P181" s="213"/>
      <c r="Q181" s="213"/>
      <c r="R181" s="213"/>
      <c r="S181" s="213"/>
      <c r="T181" s="21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8" t="s">
        <v>161</v>
      </c>
      <c r="AU181" s="208" t="s">
        <v>81</v>
      </c>
      <c r="AV181" s="13" t="s">
        <v>148</v>
      </c>
      <c r="AW181" s="13" t="s">
        <v>30</v>
      </c>
      <c r="AX181" s="13" t="s">
        <v>81</v>
      </c>
      <c r="AY181" s="208" t="s">
        <v>143</v>
      </c>
    </row>
    <row r="182" spans="1:65" s="2" customFormat="1" ht="24.15" customHeight="1">
      <c r="A182" s="36"/>
      <c r="B182" s="180"/>
      <c r="C182" s="181" t="s">
        <v>233</v>
      </c>
      <c r="D182" s="181" t="s">
        <v>144</v>
      </c>
      <c r="E182" s="182" t="s">
        <v>429</v>
      </c>
      <c r="F182" s="183" t="s">
        <v>430</v>
      </c>
      <c r="G182" s="184" t="s">
        <v>147</v>
      </c>
      <c r="H182" s="185">
        <v>497.62</v>
      </c>
      <c r="I182" s="186"/>
      <c r="J182" s="187">
        <f>ROUND(I182*H182,2)</f>
        <v>0</v>
      </c>
      <c r="K182" s="188"/>
      <c r="L182" s="37"/>
      <c r="M182" s="189" t="s">
        <v>1</v>
      </c>
      <c r="N182" s="190" t="s">
        <v>38</v>
      </c>
      <c r="O182" s="75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3" t="s">
        <v>148</v>
      </c>
      <c r="AT182" s="193" t="s">
        <v>144</v>
      </c>
      <c r="AU182" s="193" t="s">
        <v>81</v>
      </c>
      <c r="AY182" s="17" t="s">
        <v>143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7" t="s">
        <v>81</v>
      </c>
      <c r="BK182" s="194">
        <f>ROUND(I182*H182,2)</f>
        <v>0</v>
      </c>
      <c r="BL182" s="17" t="s">
        <v>148</v>
      </c>
      <c r="BM182" s="193" t="s">
        <v>235</v>
      </c>
    </row>
    <row r="183" spans="1:47" s="2" customFormat="1" ht="12">
      <c r="A183" s="36"/>
      <c r="B183" s="37"/>
      <c r="C183" s="36"/>
      <c r="D183" s="195" t="s">
        <v>149</v>
      </c>
      <c r="E183" s="36"/>
      <c r="F183" s="196" t="s">
        <v>623</v>
      </c>
      <c r="G183" s="36"/>
      <c r="H183" s="36"/>
      <c r="I183" s="122"/>
      <c r="J183" s="36"/>
      <c r="K183" s="36"/>
      <c r="L183" s="37"/>
      <c r="M183" s="197"/>
      <c r="N183" s="198"/>
      <c r="O183" s="75"/>
      <c r="P183" s="75"/>
      <c r="Q183" s="75"/>
      <c r="R183" s="75"/>
      <c r="S183" s="75"/>
      <c r="T183" s="7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7" t="s">
        <v>149</v>
      </c>
      <c r="AU183" s="17" t="s">
        <v>81</v>
      </c>
    </row>
    <row r="184" spans="1:51" s="12" customFormat="1" ht="12">
      <c r="A184" s="12"/>
      <c r="B184" s="199"/>
      <c r="C184" s="12"/>
      <c r="D184" s="195" t="s">
        <v>161</v>
      </c>
      <c r="E184" s="200" t="s">
        <v>1</v>
      </c>
      <c r="F184" s="201" t="s">
        <v>624</v>
      </c>
      <c r="G184" s="12"/>
      <c r="H184" s="202">
        <v>497.62</v>
      </c>
      <c r="I184" s="203"/>
      <c r="J184" s="12"/>
      <c r="K184" s="12"/>
      <c r="L184" s="199"/>
      <c r="M184" s="204"/>
      <c r="N184" s="205"/>
      <c r="O184" s="205"/>
      <c r="P184" s="205"/>
      <c r="Q184" s="205"/>
      <c r="R184" s="205"/>
      <c r="S184" s="205"/>
      <c r="T184" s="206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200" t="s">
        <v>161</v>
      </c>
      <c r="AU184" s="200" t="s">
        <v>81</v>
      </c>
      <c r="AV184" s="12" t="s">
        <v>83</v>
      </c>
      <c r="AW184" s="12" t="s">
        <v>30</v>
      </c>
      <c r="AX184" s="12" t="s">
        <v>73</v>
      </c>
      <c r="AY184" s="200" t="s">
        <v>143</v>
      </c>
    </row>
    <row r="185" spans="1:51" s="13" customFormat="1" ht="12">
      <c r="A185" s="13"/>
      <c r="B185" s="207"/>
      <c r="C185" s="13"/>
      <c r="D185" s="195" t="s">
        <v>161</v>
      </c>
      <c r="E185" s="208" t="s">
        <v>1</v>
      </c>
      <c r="F185" s="209" t="s">
        <v>163</v>
      </c>
      <c r="G185" s="13"/>
      <c r="H185" s="210">
        <v>497.62</v>
      </c>
      <c r="I185" s="211"/>
      <c r="J185" s="13"/>
      <c r="K185" s="13"/>
      <c r="L185" s="207"/>
      <c r="M185" s="212"/>
      <c r="N185" s="213"/>
      <c r="O185" s="213"/>
      <c r="P185" s="213"/>
      <c r="Q185" s="213"/>
      <c r="R185" s="213"/>
      <c r="S185" s="213"/>
      <c r="T185" s="21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08" t="s">
        <v>161</v>
      </c>
      <c r="AU185" s="208" t="s">
        <v>81</v>
      </c>
      <c r="AV185" s="13" t="s">
        <v>148</v>
      </c>
      <c r="AW185" s="13" t="s">
        <v>30</v>
      </c>
      <c r="AX185" s="13" t="s">
        <v>81</v>
      </c>
      <c r="AY185" s="208" t="s">
        <v>143</v>
      </c>
    </row>
    <row r="186" spans="1:63" s="11" customFormat="1" ht="25.9" customHeight="1">
      <c r="A186" s="11"/>
      <c r="B186" s="169"/>
      <c r="C186" s="11"/>
      <c r="D186" s="170" t="s">
        <v>72</v>
      </c>
      <c r="E186" s="171" t="s">
        <v>176</v>
      </c>
      <c r="F186" s="171" t="s">
        <v>177</v>
      </c>
      <c r="G186" s="11"/>
      <c r="H186" s="11"/>
      <c r="I186" s="172"/>
      <c r="J186" s="173">
        <f>BK186</f>
        <v>0</v>
      </c>
      <c r="K186" s="11"/>
      <c r="L186" s="169"/>
      <c r="M186" s="174"/>
      <c r="N186" s="175"/>
      <c r="O186" s="175"/>
      <c r="P186" s="176">
        <f>SUM(P187:P213)</f>
        <v>0</v>
      </c>
      <c r="Q186" s="175"/>
      <c r="R186" s="176">
        <f>SUM(R187:R213)</f>
        <v>0</v>
      </c>
      <c r="S186" s="175"/>
      <c r="T186" s="177">
        <f>SUM(T187:T213)</f>
        <v>0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R186" s="170" t="s">
        <v>81</v>
      </c>
      <c r="AT186" s="178" t="s">
        <v>72</v>
      </c>
      <c r="AU186" s="178" t="s">
        <v>73</v>
      </c>
      <c r="AY186" s="170" t="s">
        <v>143</v>
      </c>
      <c r="BK186" s="179">
        <f>SUM(BK187:BK213)</f>
        <v>0</v>
      </c>
    </row>
    <row r="187" spans="1:65" s="2" customFormat="1" ht="24.15" customHeight="1">
      <c r="A187" s="36"/>
      <c r="B187" s="180"/>
      <c r="C187" s="181" t="s">
        <v>191</v>
      </c>
      <c r="D187" s="181" t="s">
        <v>144</v>
      </c>
      <c r="E187" s="182" t="s">
        <v>625</v>
      </c>
      <c r="F187" s="183" t="s">
        <v>626</v>
      </c>
      <c r="G187" s="184" t="s">
        <v>207</v>
      </c>
      <c r="H187" s="185">
        <v>1</v>
      </c>
      <c r="I187" s="186"/>
      <c r="J187" s="187">
        <f>ROUND(I187*H187,2)</f>
        <v>0</v>
      </c>
      <c r="K187" s="188"/>
      <c r="L187" s="37"/>
      <c r="M187" s="189" t="s">
        <v>1</v>
      </c>
      <c r="N187" s="190" t="s">
        <v>38</v>
      </c>
      <c r="O187" s="75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3" t="s">
        <v>148</v>
      </c>
      <c r="AT187" s="193" t="s">
        <v>144</v>
      </c>
      <c r="AU187" s="193" t="s">
        <v>81</v>
      </c>
      <c r="AY187" s="17" t="s">
        <v>143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7" t="s">
        <v>81</v>
      </c>
      <c r="BK187" s="194">
        <f>ROUND(I187*H187,2)</f>
        <v>0</v>
      </c>
      <c r="BL187" s="17" t="s">
        <v>148</v>
      </c>
      <c r="BM187" s="193" t="s">
        <v>239</v>
      </c>
    </row>
    <row r="188" spans="1:65" s="2" customFormat="1" ht="14.4" customHeight="1">
      <c r="A188" s="36"/>
      <c r="B188" s="180"/>
      <c r="C188" s="218" t="s">
        <v>242</v>
      </c>
      <c r="D188" s="218" t="s">
        <v>351</v>
      </c>
      <c r="E188" s="219" t="s">
        <v>627</v>
      </c>
      <c r="F188" s="220" t="s">
        <v>628</v>
      </c>
      <c r="G188" s="221" t="s">
        <v>207</v>
      </c>
      <c r="H188" s="222">
        <v>1</v>
      </c>
      <c r="I188" s="223"/>
      <c r="J188" s="224">
        <f>ROUND(I188*H188,2)</f>
        <v>0</v>
      </c>
      <c r="K188" s="225"/>
      <c r="L188" s="226"/>
      <c r="M188" s="227" t="s">
        <v>1</v>
      </c>
      <c r="N188" s="228" t="s">
        <v>38</v>
      </c>
      <c r="O188" s="75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3" t="s">
        <v>160</v>
      </c>
      <c r="AT188" s="193" t="s">
        <v>351</v>
      </c>
      <c r="AU188" s="193" t="s">
        <v>81</v>
      </c>
      <c r="AY188" s="17" t="s">
        <v>143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7" t="s">
        <v>81</v>
      </c>
      <c r="BK188" s="194">
        <f>ROUND(I188*H188,2)</f>
        <v>0</v>
      </c>
      <c r="BL188" s="17" t="s">
        <v>148</v>
      </c>
      <c r="BM188" s="193" t="s">
        <v>244</v>
      </c>
    </row>
    <row r="189" spans="1:65" s="2" customFormat="1" ht="24.15" customHeight="1">
      <c r="A189" s="36"/>
      <c r="B189" s="180"/>
      <c r="C189" s="181" t="s">
        <v>196</v>
      </c>
      <c r="D189" s="181" t="s">
        <v>144</v>
      </c>
      <c r="E189" s="182" t="s">
        <v>629</v>
      </c>
      <c r="F189" s="183" t="s">
        <v>630</v>
      </c>
      <c r="G189" s="184" t="s">
        <v>207</v>
      </c>
      <c r="H189" s="185">
        <v>1</v>
      </c>
      <c r="I189" s="186"/>
      <c r="J189" s="187">
        <f>ROUND(I189*H189,2)</f>
        <v>0</v>
      </c>
      <c r="K189" s="188"/>
      <c r="L189" s="37"/>
      <c r="M189" s="189" t="s">
        <v>1</v>
      </c>
      <c r="N189" s="190" t="s">
        <v>38</v>
      </c>
      <c r="O189" s="75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3" t="s">
        <v>148</v>
      </c>
      <c r="AT189" s="193" t="s">
        <v>144</v>
      </c>
      <c r="AU189" s="193" t="s">
        <v>81</v>
      </c>
      <c r="AY189" s="17" t="s">
        <v>143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7" t="s">
        <v>81</v>
      </c>
      <c r="BK189" s="194">
        <f>ROUND(I189*H189,2)</f>
        <v>0</v>
      </c>
      <c r="BL189" s="17" t="s">
        <v>148</v>
      </c>
      <c r="BM189" s="193" t="s">
        <v>248</v>
      </c>
    </row>
    <row r="190" spans="1:65" s="2" customFormat="1" ht="14.4" customHeight="1">
      <c r="A190" s="36"/>
      <c r="B190" s="180"/>
      <c r="C190" s="218" t="s">
        <v>7</v>
      </c>
      <c r="D190" s="218" t="s">
        <v>351</v>
      </c>
      <c r="E190" s="219" t="s">
        <v>631</v>
      </c>
      <c r="F190" s="220" t="s">
        <v>632</v>
      </c>
      <c r="G190" s="221" t="s">
        <v>207</v>
      </c>
      <c r="H190" s="222">
        <v>1</v>
      </c>
      <c r="I190" s="223"/>
      <c r="J190" s="224">
        <f>ROUND(I190*H190,2)</f>
        <v>0</v>
      </c>
      <c r="K190" s="225"/>
      <c r="L190" s="226"/>
      <c r="M190" s="227" t="s">
        <v>1</v>
      </c>
      <c r="N190" s="228" t="s">
        <v>38</v>
      </c>
      <c r="O190" s="75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3" t="s">
        <v>160</v>
      </c>
      <c r="AT190" s="193" t="s">
        <v>351</v>
      </c>
      <c r="AU190" s="193" t="s">
        <v>81</v>
      </c>
      <c r="AY190" s="17" t="s">
        <v>143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7" t="s">
        <v>81</v>
      </c>
      <c r="BK190" s="194">
        <f>ROUND(I190*H190,2)</f>
        <v>0</v>
      </c>
      <c r="BL190" s="17" t="s">
        <v>148</v>
      </c>
      <c r="BM190" s="193" t="s">
        <v>253</v>
      </c>
    </row>
    <row r="191" spans="1:65" s="2" customFormat="1" ht="14.4" customHeight="1">
      <c r="A191" s="36"/>
      <c r="B191" s="180"/>
      <c r="C191" s="218" t="s">
        <v>202</v>
      </c>
      <c r="D191" s="218" t="s">
        <v>351</v>
      </c>
      <c r="E191" s="219" t="s">
        <v>633</v>
      </c>
      <c r="F191" s="220" t="s">
        <v>634</v>
      </c>
      <c r="G191" s="221" t="s">
        <v>207</v>
      </c>
      <c r="H191" s="222">
        <v>2</v>
      </c>
      <c r="I191" s="223"/>
      <c r="J191" s="224">
        <f>ROUND(I191*H191,2)</f>
        <v>0</v>
      </c>
      <c r="K191" s="225"/>
      <c r="L191" s="226"/>
      <c r="M191" s="227" t="s">
        <v>1</v>
      </c>
      <c r="N191" s="228" t="s">
        <v>38</v>
      </c>
      <c r="O191" s="75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3" t="s">
        <v>160</v>
      </c>
      <c r="AT191" s="193" t="s">
        <v>351</v>
      </c>
      <c r="AU191" s="193" t="s">
        <v>81</v>
      </c>
      <c r="AY191" s="17" t="s">
        <v>143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7" t="s">
        <v>81</v>
      </c>
      <c r="BK191" s="194">
        <f>ROUND(I191*H191,2)</f>
        <v>0</v>
      </c>
      <c r="BL191" s="17" t="s">
        <v>148</v>
      </c>
      <c r="BM191" s="193" t="s">
        <v>257</v>
      </c>
    </row>
    <row r="192" spans="1:65" s="2" customFormat="1" ht="14.4" customHeight="1">
      <c r="A192" s="36"/>
      <c r="B192" s="180"/>
      <c r="C192" s="218" t="s">
        <v>260</v>
      </c>
      <c r="D192" s="218" t="s">
        <v>351</v>
      </c>
      <c r="E192" s="219" t="s">
        <v>635</v>
      </c>
      <c r="F192" s="220" t="s">
        <v>636</v>
      </c>
      <c r="G192" s="221" t="s">
        <v>207</v>
      </c>
      <c r="H192" s="222">
        <v>1</v>
      </c>
      <c r="I192" s="223"/>
      <c r="J192" s="224">
        <f>ROUND(I192*H192,2)</f>
        <v>0</v>
      </c>
      <c r="K192" s="225"/>
      <c r="L192" s="226"/>
      <c r="M192" s="227" t="s">
        <v>1</v>
      </c>
      <c r="N192" s="228" t="s">
        <v>38</v>
      </c>
      <c r="O192" s="75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3" t="s">
        <v>160</v>
      </c>
      <c r="AT192" s="193" t="s">
        <v>351</v>
      </c>
      <c r="AU192" s="193" t="s">
        <v>81</v>
      </c>
      <c r="AY192" s="17" t="s">
        <v>143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7" t="s">
        <v>81</v>
      </c>
      <c r="BK192" s="194">
        <f>ROUND(I192*H192,2)</f>
        <v>0</v>
      </c>
      <c r="BL192" s="17" t="s">
        <v>148</v>
      </c>
      <c r="BM192" s="193" t="s">
        <v>262</v>
      </c>
    </row>
    <row r="193" spans="1:65" s="2" customFormat="1" ht="24.15" customHeight="1">
      <c r="A193" s="36"/>
      <c r="B193" s="180"/>
      <c r="C193" s="181" t="s">
        <v>208</v>
      </c>
      <c r="D193" s="181" t="s">
        <v>144</v>
      </c>
      <c r="E193" s="182" t="s">
        <v>498</v>
      </c>
      <c r="F193" s="183" t="s">
        <v>499</v>
      </c>
      <c r="G193" s="184" t="s">
        <v>159</v>
      </c>
      <c r="H193" s="185">
        <v>95</v>
      </c>
      <c r="I193" s="186"/>
      <c r="J193" s="187">
        <f>ROUND(I193*H193,2)</f>
        <v>0</v>
      </c>
      <c r="K193" s="188"/>
      <c r="L193" s="37"/>
      <c r="M193" s="189" t="s">
        <v>1</v>
      </c>
      <c r="N193" s="190" t="s">
        <v>38</v>
      </c>
      <c r="O193" s="75"/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3" t="s">
        <v>148</v>
      </c>
      <c r="AT193" s="193" t="s">
        <v>144</v>
      </c>
      <c r="AU193" s="193" t="s">
        <v>81</v>
      </c>
      <c r="AY193" s="17" t="s">
        <v>143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7" t="s">
        <v>81</v>
      </c>
      <c r="BK193" s="194">
        <f>ROUND(I193*H193,2)</f>
        <v>0</v>
      </c>
      <c r="BL193" s="17" t="s">
        <v>148</v>
      </c>
      <c r="BM193" s="193" t="s">
        <v>266</v>
      </c>
    </row>
    <row r="194" spans="1:47" s="2" customFormat="1" ht="12">
      <c r="A194" s="36"/>
      <c r="B194" s="37"/>
      <c r="C194" s="36"/>
      <c r="D194" s="195" t="s">
        <v>149</v>
      </c>
      <c r="E194" s="36"/>
      <c r="F194" s="196" t="s">
        <v>637</v>
      </c>
      <c r="G194" s="36"/>
      <c r="H194" s="36"/>
      <c r="I194" s="122"/>
      <c r="J194" s="36"/>
      <c r="K194" s="36"/>
      <c r="L194" s="37"/>
      <c r="M194" s="197"/>
      <c r="N194" s="198"/>
      <c r="O194" s="75"/>
      <c r="P194" s="75"/>
      <c r="Q194" s="75"/>
      <c r="R194" s="75"/>
      <c r="S194" s="75"/>
      <c r="T194" s="7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7" t="s">
        <v>149</v>
      </c>
      <c r="AU194" s="17" t="s">
        <v>81</v>
      </c>
    </row>
    <row r="195" spans="1:51" s="12" customFormat="1" ht="12">
      <c r="A195" s="12"/>
      <c r="B195" s="199"/>
      <c r="C195" s="12"/>
      <c r="D195" s="195" t="s">
        <v>161</v>
      </c>
      <c r="E195" s="200" t="s">
        <v>1</v>
      </c>
      <c r="F195" s="201" t="s">
        <v>638</v>
      </c>
      <c r="G195" s="12"/>
      <c r="H195" s="202">
        <v>95</v>
      </c>
      <c r="I195" s="203"/>
      <c r="J195" s="12"/>
      <c r="K195" s="12"/>
      <c r="L195" s="199"/>
      <c r="M195" s="204"/>
      <c r="N195" s="205"/>
      <c r="O195" s="205"/>
      <c r="P195" s="205"/>
      <c r="Q195" s="205"/>
      <c r="R195" s="205"/>
      <c r="S195" s="205"/>
      <c r="T195" s="206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T195" s="200" t="s">
        <v>161</v>
      </c>
      <c r="AU195" s="200" t="s">
        <v>81</v>
      </c>
      <c r="AV195" s="12" t="s">
        <v>83</v>
      </c>
      <c r="AW195" s="12" t="s">
        <v>30</v>
      </c>
      <c r="AX195" s="12" t="s">
        <v>73</v>
      </c>
      <c r="AY195" s="200" t="s">
        <v>143</v>
      </c>
    </row>
    <row r="196" spans="1:51" s="13" customFormat="1" ht="12">
      <c r="A196" s="13"/>
      <c r="B196" s="207"/>
      <c r="C196" s="13"/>
      <c r="D196" s="195" t="s">
        <v>161</v>
      </c>
      <c r="E196" s="208" t="s">
        <v>1</v>
      </c>
      <c r="F196" s="209" t="s">
        <v>163</v>
      </c>
      <c r="G196" s="13"/>
      <c r="H196" s="210">
        <v>95</v>
      </c>
      <c r="I196" s="211"/>
      <c r="J196" s="13"/>
      <c r="K196" s="13"/>
      <c r="L196" s="207"/>
      <c r="M196" s="212"/>
      <c r="N196" s="213"/>
      <c r="O196" s="213"/>
      <c r="P196" s="213"/>
      <c r="Q196" s="213"/>
      <c r="R196" s="213"/>
      <c r="S196" s="213"/>
      <c r="T196" s="21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08" t="s">
        <v>161</v>
      </c>
      <c r="AU196" s="208" t="s">
        <v>81</v>
      </c>
      <c r="AV196" s="13" t="s">
        <v>148</v>
      </c>
      <c r="AW196" s="13" t="s">
        <v>30</v>
      </c>
      <c r="AX196" s="13" t="s">
        <v>81</v>
      </c>
      <c r="AY196" s="208" t="s">
        <v>143</v>
      </c>
    </row>
    <row r="197" spans="1:65" s="2" customFormat="1" ht="14.4" customHeight="1">
      <c r="A197" s="36"/>
      <c r="B197" s="180"/>
      <c r="C197" s="218" t="s">
        <v>269</v>
      </c>
      <c r="D197" s="218" t="s">
        <v>351</v>
      </c>
      <c r="E197" s="219" t="s">
        <v>503</v>
      </c>
      <c r="F197" s="220" t="s">
        <v>504</v>
      </c>
      <c r="G197" s="221" t="s">
        <v>207</v>
      </c>
      <c r="H197" s="222">
        <v>86</v>
      </c>
      <c r="I197" s="223"/>
      <c r="J197" s="224">
        <f>ROUND(I197*H197,2)</f>
        <v>0</v>
      </c>
      <c r="K197" s="225"/>
      <c r="L197" s="226"/>
      <c r="M197" s="227" t="s">
        <v>1</v>
      </c>
      <c r="N197" s="228" t="s">
        <v>38</v>
      </c>
      <c r="O197" s="75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3" t="s">
        <v>160</v>
      </c>
      <c r="AT197" s="193" t="s">
        <v>351</v>
      </c>
      <c r="AU197" s="193" t="s">
        <v>81</v>
      </c>
      <c r="AY197" s="17" t="s">
        <v>143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7" t="s">
        <v>81</v>
      </c>
      <c r="BK197" s="194">
        <f>ROUND(I197*H197,2)</f>
        <v>0</v>
      </c>
      <c r="BL197" s="17" t="s">
        <v>148</v>
      </c>
      <c r="BM197" s="193" t="s">
        <v>271</v>
      </c>
    </row>
    <row r="198" spans="1:51" s="12" customFormat="1" ht="12">
      <c r="A198" s="12"/>
      <c r="B198" s="199"/>
      <c r="C198" s="12"/>
      <c r="D198" s="195" t="s">
        <v>161</v>
      </c>
      <c r="E198" s="200" t="s">
        <v>1</v>
      </c>
      <c r="F198" s="201" t="s">
        <v>480</v>
      </c>
      <c r="G198" s="12"/>
      <c r="H198" s="202">
        <v>86</v>
      </c>
      <c r="I198" s="203"/>
      <c r="J198" s="12"/>
      <c r="K198" s="12"/>
      <c r="L198" s="199"/>
      <c r="M198" s="204"/>
      <c r="N198" s="205"/>
      <c r="O198" s="205"/>
      <c r="P198" s="205"/>
      <c r="Q198" s="205"/>
      <c r="R198" s="205"/>
      <c r="S198" s="205"/>
      <c r="T198" s="206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T198" s="200" t="s">
        <v>161</v>
      </c>
      <c r="AU198" s="200" t="s">
        <v>81</v>
      </c>
      <c r="AV198" s="12" t="s">
        <v>83</v>
      </c>
      <c r="AW198" s="12" t="s">
        <v>30</v>
      </c>
      <c r="AX198" s="12" t="s">
        <v>73</v>
      </c>
      <c r="AY198" s="200" t="s">
        <v>143</v>
      </c>
    </row>
    <row r="199" spans="1:51" s="13" customFormat="1" ht="12">
      <c r="A199" s="13"/>
      <c r="B199" s="207"/>
      <c r="C199" s="13"/>
      <c r="D199" s="195" t="s">
        <v>161</v>
      </c>
      <c r="E199" s="208" t="s">
        <v>1</v>
      </c>
      <c r="F199" s="209" t="s">
        <v>163</v>
      </c>
      <c r="G199" s="13"/>
      <c r="H199" s="210">
        <v>86</v>
      </c>
      <c r="I199" s="211"/>
      <c r="J199" s="13"/>
      <c r="K199" s="13"/>
      <c r="L199" s="207"/>
      <c r="M199" s="212"/>
      <c r="N199" s="213"/>
      <c r="O199" s="213"/>
      <c r="P199" s="213"/>
      <c r="Q199" s="213"/>
      <c r="R199" s="213"/>
      <c r="S199" s="213"/>
      <c r="T199" s="21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08" t="s">
        <v>161</v>
      </c>
      <c r="AU199" s="208" t="s">
        <v>81</v>
      </c>
      <c r="AV199" s="13" t="s">
        <v>148</v>
      </c>
      <c r="AW199" s="13" t="s">
        <v>30</v>
      </c>
      <c r="AX199" s="13" t="s">
        <v>81</v>
      </c>
      <c r="AY199" s="208" t="s">
        <v>143</v>
      </c>
    </row>
    <row r="200" spans="1:65" s="2" customFormat="1" ht="24.15" customHeight="1">
      <c r="A200" s="36"/>
      <c r="B200" s="180"/>
      <c r="C200" s="218" t="s">
        <v>213</v>
      </c>
      <c r="D200" s="218" t="s">
        <v>351</v>
      </c>
      <c r="E200" s="219" t="s">
        <v>639</v>
      </c>
      <c r="F200" s="220" t="s">
        <v>640</v>
      </c>
      <c r="G200" s="221" t="s">
        <v>159</v>
      </c>
      <c r="H200" s="222">
        <v>6</v>
      </c>
      <c r="I200" s="223"/>
      <c r="J200" s="224">
        <f>ROUND(I200*H200,2)</f>
        <v>0</v>
      </c>
      <c r="K200" s="225"/>
      <c r="L200" s="226"/>
      <c r="M200" s="227" t="s">
        <v>1</v>
      </c>
      <c r="N200" s="228" t="s">
        <v>38</v>
      </c>
      <c r="O200" s="75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3" t="s">
        <v>160</v>
      </c>
      <c r="AT200" s="193" t="s">
        <v>351</v>
      </c>
      <c r="AU200" s="193" t="s">
        <v>81</v>
      </c>
      <c r="AY200" s="17" t="s">
        <v>143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7" t="s">
        <v>81</v>
      </c>
      <c r="BK200" s="194">
        <f>ROUND(I200*H200,2)</f>
        <v>0</v>
      </c>
      <c r="BL200" s="17" t="s">
        <v>148</v>
      </c>
      <c r="BM200" s="193" t="s">
        <v>275</v>
      </c>
    </row>
    <row r="201" spans="1:65" s="2" customFormat="1" ht="14.4" customHeight="1">
      <c r="A201" s="36"/>
      <c r="B201" s="180"/>
      <c r="C201" s="218" t="s">
        <v>278</v>
      </c>
      <c r="D201" s="218" t="s">
        <v>351</v>
      </c>
      <c r="E201" s="219" t="s">
        <v>641</v>
      </c>
      <c r="F201" s="220" t="s">
        <v>642</v>
      </c>
      <c r="G201" s="221" t="s">
        <v>159</v>
      </c>
      <c r="H201" s="222">
        <v>3</v>
      </c>
      <c r="I201" s="223"/>
      <c r="J201" s="224">
        <f>ROUND(I201*H201,2)</f>
        <v>0</v>
      </c>
      <c r="K201" s="225"/>
      <c r="L201" s="226"/>
      <c r="M201" s="227" t="s">
        <v>1</v>
      </c>
      <c r="N201" s="228" t="s">
        <v>38</v>
      </c>
      <c r="O201" s="75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3" t="s">
        <v>160</v>
      </c>
      <c r="AT201" s="193" t="s">
        <v>351</v>
      </c>
      <c r="AU201" s="193" t="s">
        <v>81</v>
      </c>
      <c r="AY201" s="17" t="s">
        <v>143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7" t="s">
        <v>81</v>
      </c>
      <c r="BK201" s="194">
        <f>ROUND(I201*H201,2)</f>
        <v>0</v>
      </c>
      <c r="BL201" s="17" t="s">
        <v>148</v>
      </c>
      <c r="BM201" s="193" t="s">
        <v>281</v>
      </c>
    </row>
    <row r="202" spans="1:65" s="2" customFormat="1" ht="24.15" customHeight="1">
      <c r="A202" s="36"/>
      <c r="B202" s="180"/>
      <c r="C202" s="181" t="s">
        <v>218</v>
      </c>
      <c r="D202" s="181" t="s">
        <v>144</v>
      </c>
      <c r="E202" s="182" t="s">
        <v>507</v>
      </c>
      <c r="F202" s="183" t="s">
        <v>508</v>
      </c>
      <c r="G202" s="184" t="s">
        <v>159</v>
      </c>
      <c r="H202" s="185">
        <v>16.92</v>
      </c>
      <c r="I202" s="186"/>
      <c r="J202" s="187">
        <f>ROUND(I202*H202,2)</f>
        <v>0</v>
      </c>
      <c r="K202" s="188"/>
      <c r="L202" s="37"/>
      <c r="M202" s="189" t="s">
        <v>1</v>
      </c>
      <c r="N202" s="190" t="s">
        <v>38</v>
      </c>
      <c r="O202" s="75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3" t="s">
        <v>148</v>
      </c>
      <c r="AT202" s="193" t="s">
        <v>144</v>
      </c>
      <c r="AU202" s="193" t="s">
        <v>81</v>
      </c>
      <c r="AY202" s="17" t="s">
        <v>143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7" t="s">
        <v>81</v>
      </c>
      <c r="BK202" s="194">
        <f>ROUND(I202*H202,2)</f>
        <v>0</v>
      </c>
      <c r="BL202" s="17" t="s">
        <v>148</v>
      </c>
      <c r="BM202" s="193" t="s">
        <v>285</v>
      </c>
    </row>
    <row r="203" spans="1:47" s="2" customFormat="1" ht="12">
      <c r="A203" s="36"/>
      <c r="B203" s="37"/>
      <c r="C203" s="36"/>
      <c r="D203" s="195" t="s">
        <v>149</v>
      </c>
      <c r="E203" s="36"/>
      <c r="F203" s="196" t="s">
        <v>510</v>
      </c>
      <c r="G203" s="36"/>
      <c r="H203" s="36"/>
      <c r="I203" s="122"/>
      <c r="J203" s="36"/>
      <c r="K203" s="36"/>
      <c r="L203" s="37"/>
      <c r="M203" s="197"/>
      <c r="N203" s="198"/>
      <c r="O203" s="75"/>
      <c r="P203" s="75"/>
      <c r="Q203" s="75"/>
      <c r="R203" s="75"/>
      <c r="S203" s="75"/>
      <c r="T203" s="7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7" t="s">
        <v>149</v>
      </c>
      <c r="AU203" s="17" t="s">
        <v>81</v>
      </c>
    </row>
    <row r="204" spans="1:51" s="12" customFormat="1" ht="12">
      <c r="A204" s="12"/>
      <c r="B204" s="199"/>
      <c r="C204" s="12"/>
      <c r="D204" s="195" t="s">
        <v>161</v>
      </c>
      <c r="E204" s="200" t="s">
        <v>1</v>
      </c>
      <c r="F204" s="201" t="s">
        <v>643</v>
      </c>
      <c r="G204" s="12"/>
      <c r="H204" s="202">
        <v>16.92</v>
      </c>
      <c r="I204" s="203"/>
      <c r="J204" s="12"/>
      <c r="K204" s="12"/>
      <c r="L204" s="199"/>
      <c r="M204" s="204"/>
      <c r="N204" s="205"/>
      <c r="O204" s="205"/>
      <c r="P204" s="205"/>
      <c r="Q204" s="205"/>
      <c r="R204" s="205"/>
      <c r="S204" s="205"/>
      <c r="T204" s="206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T204" s="200" t="s">
        <v>161</v>
      </c>
      <c r="AU204" s="200" t="s">
        <v>81</v>
      </c>
      <c r="AV204" s="12" t="s">
        <v>83</v>
      </c>
      <c r="AW204" s="12" t="s">
        <v>30</v>
      </c>
      <c r="AX204" s="12" t="s">
        <v>73</v>
      </c>
      <c r="AY204" s="200" t="s">
        <v>143</v>
      </c>
    </row>
    <row r="205" spans="1:51" s="13" customFormat="1" ht="12">
      <c r="A205" s="13"/>
      <c r="B205" s="207"/>
      <c r="C205" s="13"/>
      <c r="D205" s="195" t="s">
        <v>161</v>
      </c>
      <c r="E205" s="208" t="s">
        <v>1</v>
      </c>
      <c r="F205" s="209" t="s">
        <v>163</v>
      </c>
      <c r="G205" s="13"/>
      <c r="H205" s="210">
        <v>16.92</v>
      </c>
      <c r="I205" s="211"/>
      <c r="J205" s="13"/>
      <c r="K205" s="13"/>
      <c r="L205" s="207"/>
      <c r="M205" s="212"/>
      <c r="N205" s="213"/>
      <c r="O205" s="213"/>
      <c r="P205" s="213"/>
      <c r="Q205" s="213"/>
      <c r="R205" s="213"/>
      <c r="S205" s="213"/>
      <c r="T205" s="21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8" t="s">
        <v>161</v>
      </c>
      <c r="AU205" s="208" t="s">
        <v>81</v>
      </c>
      <c r="AV205" s="13" t="s">
        <v>148</v>
      </c>
      <c r="AW205" s="13" t="s">
        <v>30</v>
      </c>
      <c r="AX205" s="13" t="s">
        <v>81</v>
      </c>
      <c r="AY205" s="208" t="s">
        <v>143</v>
      </c>
    </row>
    <row r="206" spans="1:65" s="2" customFormat="1" ht="24.15" customHeight="1">
      <c r="A206" s="36"/>
      <c r="B206" s="180"/>
      <c r="C206" s="181" t="s">
        <v>420</v>
      </c>
      <c r="D206" s="181" t="s">
        <v>144</v>
      </c>
      <c r="E206" s="182" t="s">
        <v>512</v>
      </c>
      <c r="F206" s="183" t="s">
        <v>513</v>
      </c>
      <c r="G206" s="184" t="s">
        <v>159</v>
      </c>
      <c r="H206" s="185">
        <v>16.92</v>
      </c>
      <c r="I206" s="186"/>
      <c r="J206" s="187">
        <f>ROUND(I206*H206,2)</f>
        <v>0</v>
      </c>
      <c r="K206" s="188"/>
      <c r="L206" s="37"/>
      <c r="M206" s="189" t="s">
        <v>1</v>
      </c>
      <c r="N206" s="190" t="s">
        <v>38</v>
      </c>
      <c r="O206" s="75"/>
      <c r="P206" s="191">
        <f>O206*H206</f>
        <v>0</v>
      </c>
      <c r="Q206" s="191">
        <v>0</v>
      </c>
      <c r="R206" s="191">
        <f>Q206*H206</f>
        <v>0</v>
      </c>
      <c r="S206" s="191">
        <v>0</v>
      </c>
      <c r="T206" s="192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3" t="s">
        <v>148</v>
      </c>
      <c r="AT206" s="193" t="s">
        <v>144</v>
      </c>
      <c r="AU206" s="193" t="s">
        <v>81</v>
      </c>
      <c r="AY206" s="17" t="s">
        <v>143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17" t="s">
        <v>81</v>
      </c>
      <c r="BK206" s="194">
        <f>ROUND(I206*H206,2)</f>
        <v>0</v>
      </c>
      <c r="BL206" s="17" t="s">
        <v>148</v>
      </c>
      <c r="BM206" s="193" t="s">
        <v>290</v>
      </c>
    </row>
    <row r="207" spans="1:47" s="2" customFormat="1" ht="12">
      <c r="A207" s="36"/>
      <c r="B207" s="37"/>
      <c r="C207" s="36"/>
      <c r="D207" s="195" t="s">
        <v>149</v>
      </c>
      <c r="E207" s="36"/>
      <c r="F207" s="196" t="s">
        <v>515</v>
      </c>
      <c r="G207" s="36"/>
      <c r="H207" s="36"/>
      <c r="I207" s="122"/>
      <c r="J207" s="36"/>
      <c r="K207" s="36"/>
      <c r="L207" s="37"/>
      <c r="M207" s="197"/>
      <c r="N207" s="198"/>
      <c r="O207" s="75"/>
      <c r="P207" s="75"/>
      <c r="Q207" s="75"/>
      <c r="R207" s="75"/>
      <c r="S207" s="75"/>
      <c r="T207" s="7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7" t="s">
        <v>149</v>
      </c>
      <c r="AU207" s="17" t="s">
        <v>81</v>
      </c>
    </row>
    <row r="208" spans="1:51" s="12" customFormat="1" ht="12">
      <c r="A208" s="12"/>
      <c r="B208" s="199"/>
      <c r="C208" s="12"/>
      <c r="D208" s="195" t="s">
        <v>161</v>
      </c>
      <c r="E208" s="200" t="s">
        <v>1</v>
      </c>
      <c r="F208" s="201" t="s">
        <v>643</v>
      </c>
      <c r="G208" s="12"/>
      <c r="H208" s="202">
        <v>16.92</v>
      </c>
      <c r="I208" s="203"/>
      <c r="J208" s="12"/>
      <c r="K208" s="12"/>
      <c r="L208" s="199"/>
      <c r="M208" s="204"/>
      <c r="N208" s="205"/>
      <c r="O208" s="205"/>
      <c r="P208" s="205"/>
      <c r="Q208" s="205"/>
      <c r="R208" s="205"/>
      <c r="S208" s="205"/>
      <c r="T208" s="206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200" t="s">
        <v>161</v>
      </c>
      <c r="AU208" s="200" t="s">
        <v>81</v>
      </c>
      <c r="AV208" s="12" t="s">
        <v>83</v>
      </c>
      <c r="AW208" s="12" t="s">
        <v>30</v>
      </c>
      <c r="AX208" s="12" t="s">
        <v>73</v>
      </c>
      <c r="AY208" s="200" t="s">
        <v>143</v>
      </c>
    </row>
    <row r="209" spans="1:51" s="13" customFormat="1" ht="12">
      <c r="A209" s="13"/>
      <c r="B209" s="207"/>
      <c r="C209" s="13"/>
      <c r="D209" s="195" t="s">
        <v>161</v>
      </c>
      <c r="E209" s="208" t="s">
        <v>1</v>
      </c>
      <c r="F209" s="209" t="s">
        <v>163</v>
      </c>
      <c r="G209" s="13"/>
      <c r="H209" s="210">
        <v>16.92</v>
      </c>
      <c r="I209" s="211"/>
      <c r="J209" s="13"/>
      <c r="K209" s="13"/>
      <c r="L209" s="207"/>
      <c r="M209" s="212"/>
      <c r="N209" s="213"/>
      <c r="O209" s="213"/>
      <c r="P209" s="213"/>
      <c r="Q209" s="213"/>
      <c r="R209" s="213"/>
      <c r="S209" s="213"/>
      <c r="T209" s="21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08" t="s">
        <v>161</v>
      </c>
      <c r="AU209" s="208" t="s">
        <v>81</v>
      </c>
      <c r="AV209" s="13" t="s">
        <v>148</v>
      </c>
      <c r="AW209" s="13" t="s">
        <v>30</v>
      </c>
      <c r="AX209" s="13" t="s">
        <v>81</v>
      </c>
      <c r="AY209" s="208" t="s">
        <v>143</v>
      </c>
    </row>
    <row r="210" spans="1:65" s="2" customFormat="1" ht="24.15" customHeight="1">
      <c r="A210" s="36"/>
      <c r="B210" s="180"/>
      <c r="C210" s="181" t="s">
        <v>226</v>
      </c>
      <c r="D210" s="181" t="s">
        <v>144</v>
      </c>
      <c r="E210" s="182" t="s">
        <v>517</v>
      </c>
      <c r="F210" s="183" t="s">
        <v>518</v>
      </c>
      <c r="G210" s="184" t="s">
        <v>147</v>
      </c>
      <c r="H210" s="185">
        <v>115.5</v>
      </c>
      <c r="I210" s="186"/>
      <c r="J210" s="187">
        <f>ROUND(I210*H210,2)</f>
        <v>0</v>
      </c>
      <c r="K210" s="188"/>
      <c r="L210" s="37"/>
      <c r="M210" s="189" t="s">
        <v>1</v>
      </c>
      <c r="N210" s="190" t="s">
        <v>38</v>
      </c>
      <c r="O210" s="75"/>
      <c r="P210" s="191">
        <f>O210*H210</f>
        <v>0</v>
      </c>
      <c r="Q210" s="191">
        <v>0</v>
      </c>
      <c r="R210" s="191">
        <f>Q210*H210</f>
        <v>0</v>
      </c>
      <c r="S210" s="191">
        <v>0</v>
      </c>
      <c r="T210" s="192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3" t="s">
        <v>148</v>
      </c>
      <c r="AT210" s="193" t="s">
        <v>144</v>
      </c>
      <c r="AU210" s="193" t="s">
        <v>81</v>
      </c>
      <c r="AY210" s="17" t="s">
        <v>143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17" t="s">
        <v>81</v>
      </c>
      <c r="BK210" s="194">
        <f>ROUND(I210*H210,2)</f>
        <v>0</v>
      </c>
      <c r="BL210" s="17" t="s">
        <v>148</v>
      </c>
      <c r="BM210" s="193" t="s">
        <v>293</v>
      </c>
    </row>
    <row r="211" spans="1:47" s="2" customFormat="1" ht="12">
      <c r="A211" s="36"/>
      <c r="B211" s="37"/>
      <c r="C211" s="36"/>
      <c r="D211" s="195" t="s">
        <v>149</v>
      </c>
      <c r="E211" s="36"/>
      <c r="F211" s="196" t="s">
        <v>522</v>
      </c>
      <c r="G211" s="36"/>
      <c r="H211" s="36"/>
      <c r="I211" s="122"/>
      <c r="J211" s="36"/>
      <c r="K211" s="36"/>
      <c r="L211" s="37"/>
      <c r="M211" s="197"/>
      <c r="N211" s="198"/>
      <c r="O211" s="75"/>
      <c r="P211" s="75"/>
      <c r="Q211" s="75"/>
      <c r="R211" s="75"/>
      <c r="S211" s="75"/>
      <c r="T211" s="7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7" t="s">
        <v>149</v>
      </c>
      <c r="AU211" s="17" t="s">
        <v>81</v>
      </c>
    </row>
    <row r="212" spans="1:51" s="12" customFormat="1" ht="12">
      <c r="A212" s="12"/>
      <c r="B212" s="199"/>
      <c r="C212" s="12"/>
      <c r="D212" s="195" t="s">
        <v>161</v>
      </c>
      <c r="E212" s="200" t="s">
        <v>1</v>
      </c>
      <c r="F212" s="201" t="s">
        <v>644</v>
      </c>
      <c r="G212" s="12"/>
      <c r="H212" s="202">
        <v>115.5</v>
      </c>
      <c r="I212" s="203"/>
      <c r="J212" s="12"/>
      <c r="K212" s="12"/>
      <c r="L212" s="199"/>
      <c r="M212" s="204"/>
      <c r="N212" s="205"/>
      <c r="O212" s="205"/>
      <c r="P212" s="205"/>
      <c r="Q212" s="205"/>
      <c r="R212" s="205"/>
      <c r="S212" s="205"/>
      <c r="T212" s="206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T212" s="200" t="s">
        <v>161</v>
      </c>
      <c r="AU212" s="200" t="s">
        <v>81</v>
      </c>
      <c r="AV212" s="12" t="s">
        <v>83</v>
      </c>
      <c r="AW212" s="12" t="s">
        <v>30</v>
      </c>
      <c r="AX212" s="12" t="s">
        <v>73</v>
      </c>
      <c r="AY212" s="200" t="s">
        <v>143</v>
      </c>
    </row>
    <row r="213" spans="1:51" s="13" customFormat="1" ht="12">
      <c r="A213" s="13"/>
      <c r="B213" s="207"/>
      <c r="C213" s="13"/>
      <c r="D213" s="195" t="s">
        <v>161</v>
      </c>
      <c r="E213" s="208" t="s">
        <v>1</v>
      </c>
      <c r="F213" s="209" t="s">
        <v>163</v>
      </c>
      <c r="G213" s="13"/>
      <c r="H213" s="210">
        <v>115.5</v>
      </c>
      <c r="I213" s="211"/>
      <c r="J213" s="13"/>
      <c r="K213" s="13"/>
      <c r="L213" s="207"/>
      <c r="M213" s="212"/>
      <c r="N213" s="213"/>
      <c r="O213" s="213"/>
      <c r="P213" s="213"/>
      <c r="Q213" s="213"/>
      <c r="R213" s="213"/>
      <c r="S213" s="213"/>
      <c r="T213" s="21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08" t="s">
        <v>161</v>
      </c>
      <c r="AU213" s="208" t="s">
        <v>81</v>
      </c>
      <c r="AV213" s="13" t="s">
        <v>148</v>
      </c>
      <c r="AW213" s="13" t="s">
        <v>30</v>
      </c>
      <c r="AX213" s="13" t="s">
        <v>81</v>
      </c>
      <c r="AY213" s="208" t="s">
        <v>143</v>
      </c>
    </row>
    <row r="214" spans="1:63" s="11" customFormat="1" ht="25.9" customHeight="1">
      <c r="A214" s="11"/>
      <c r="B214" s="169"/>
      <c r="C214" s="11"/>
      <c r="D214" s="170" t="s">
        <v>72</v>
      </c>
      <c r="E214" s="171" t="s">
        <v>221</v>
      </c>
      <c r="F214" s="171" t="s">
        <v>222</v>
      </c>
      <c r="G214" s="11"/>
      <c r="H214" s="11"/>
      <c r="I214" s="172"/>
      <c r="J214" s="173">
        <f>BK214</f>
        <v>0</v>
      </c>
      <c r="K214" s="11"/>
      <c r="L214" s="169"/>
      <c r="M214" s="174"/>
      <c r="N214" s="175"/>
      <c r="O214" s="175"/>
      <c r="P214" s="176">
        <f>SUM(P215:P226)</f>
        <v>0</v>
      </c>
      <c r="Q214" s="175"/>
      <c r="R214" s="176">
        <f>SUM(R215:R226)</f>
        <v>0</v>
      </c>
      <c r="S214" s="175"/>
      <c r="T214" s="177">
        <f>SUM(T215:T226)</f>
        <v>0</v>
      </c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R214" s="170" t="s">
        <v>81</v>
      </c>
      <c r="AT214" s="178" t="s">
        <v>72</v>
      </c>
      <c r="AU214" s="178" t="s">
        <v>73</v>
      </c>
      <c r="AY214" s="170" t="s">
        <v>143</v>
      </c>
      <c r="BK214" s="179">
        <f>SUM(BK215:BK226)</f>
        <v>0</v>
      </c>
    </row>
    <row r="215" spans="1:65" s="2" customFormat="1" ht="24.15" customHeight="1">
      <c r="A215" s="36"/>
      <c r="B215" s="180"/>
      <c r="C215" s="181" t="s">
        <v>292</v>
      </c>
      <c r="D215" s="181" t="s">
        <v>144</v>
      </c>
      <c r="E215" s="182" t="s">
        <v>223</v>
      </c>
      <c r="F215" s="183" t="s">
        <v>224</v>
      </c>
      <c r="G215" s="184" t="s">
        <v>225</v>
      </c>
      <c r="H215" s="185">
        <v>517.74</v>
      </c>
      <c r="I215" s="186"/>
      <c r="J215" s="187">
        <f>ROUND(I215*H215,2)</f>
        <v>0</v>
      </c>
      <c r="K215" s="188"/>
      <c r="L215" s="37"/>
      <c r="M215" s="189" t="s">
        <v>1</v>
      </c>
      <c r="N215" s="190" t="s">
        <v>38</v>
      </c>
      <c r="O215" s="75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3" t="s">
        <v>148</v>
      </c>
      <c r="AT215" s="193" t="s">
        <v>144</v>
      </c>
      <c r="AU215" s="193" t="s">
        <v>81</v>
      </c>
      <c r="AY215" s="17" t="s">
        <v>143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7" t="s">
        <v>81</v>
      </c>
      <c r="BK215" s="194">
        <f>ROUND(I215*H215,2)</f>
        <v>0</v>
      </c>
      <c r="BL215" s="17" t="s">
        <v>148</v>
      </c>
      <c r="BM215" s="193" t="s">
        <v>297</v>
      </c>
    </row>
    <row r="216" spans="1:47" s="2" customFormat="1" ht="12">
      <c r="A216" s="36"/>
      <c r="B216" s="37"/>
      <c r="C216" s="36"/>
      <c r="D216" s="195" t="s">
        <v>149</v>
      </c>
      <c r="E216" s="36"/>
      <c r="F216" s="196" t="s">
        <v>526</v>
      </c>
      <c r="G216" s="36"/>
      <c r="H216" s="36"/>
      <c r="I216" s="122"/>
      <c r="J216" s="36"/>
      <c r="K216" s="36"/>
      <c r="L216" s="37"/>
      <c r="M216" s="197"/>
      <c r="N216" s="198"/>
      <c r="O216" s="75"/>
      <c r="P216" s="75"/>
      <c r="Q216" s="75"/>
      <c r="R216" s="75"/>
      <c r="S216" s="75"/>
      <c r="T216" s="7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7" t="s">
        <v>149</v>
      </c>
      <c r="AU216" s="17" t="s">
        <v>81</v>
      </c>
    </row>
    <row r="217" spans="1:51" s="12" customFormat="1" ht="12">
      <c r="A217" s="12"/>
      <c r="B217" s="199"/>
      <c r="C217" s="12"/>
      <c r="D217" s="195" t="s">
        <v>161</v>
      </c>
      <c r="E217" s="200" t="s">
        <v>1</v>
      </c>
      <c r="F217" s="201" t="s">
        <v>645</v>
      </c>
      <c r="G217" s="12"/>
      <c r="H217" s="202">
        <v>517.74</v>
      </c>
      <c r="I217" s="203"/>
      <c r="J217" s="12"/>
      <c r="K217" s="12"/>
      <c r="L217" s="199"/>
      <c r="M217" s="204"/>
      <c r="N217" s="205"/>
      <c r="O217" s="205"/>
      <c r="P217" s="205"/>
      <c r="Q217" s="205"/>
      <c r="R217" s="205"/>
      <c r="S217" s="205"/>
      <c r="T217" s="206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T217" s="200" t="s">
        <v>161</v>
      </c>
      <c r="AU217" s="200" t="s">
        <v>81</v>
      </c>
      <c r="AV217" s="12" t="s">
        <v>83</v>
      </c>
      <c r="AW217" s="12" t="s">
        <v>30</v>
      </c>
      <c r="AX217" s="12" t="s">
        <v>73</v>
      </c>
      <c r="AY217" s="200" t="s">
        <v>143</v>
      </c>
    </row>
    <row r="218" spans="1:51" s="13" customFormat="1" ht="12">
      <c r="A218" s="13"/>
      <c r="B218" s="207"/>
      <c r="C218" s="13"/>
      <c r="D218" s="195" t="s">
        <v>161</v>
      </c>
      <c r="E218" s="208" t="s">
        <v>1</v>
      </c>
      <c r="F218" s="209" t="s">
        <v>163</v>
      </c>
      <c r="G218" s="13"/>
      <c r="H218" s="210">
        <v>517.74</v>
      </c>
      <c r="I218" s="211"/>
      <c r="J218" s="13"/>
      <c r="K218" s="13"/>
      <c r="L218" s="207"/>
      <c r="M218" s="212"/>
      <c r="N218" s="213"/>
      <c r="O218" s="213"/>
      <c r="P218" s="213"/>
      <c r="Q218" s="213"/>
      <c r="R218" s="213"/>
      <c r="S218" s="213"/>
      <c r="T218" s="21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08" t="s">
        <v>161</v>
      </c>
      <c r="AU218" s="208" t="s">
        <v>81</v>
      </c>
      <c r="AV218" s="13" t="s">
        <v>148</v>
      </c>
      <c r="AW218" s="13" t="s">
        <v>30</v>
      </c>
      <c r="AX218" s="13" t="s">
        <v>81</v>
      </c>
      <c r="AY218" s="208" t="s">
        <v>143</v>
      </c>
    </row>
    <row r="219" spans="1:65" s="2" customFormat="1" ht="24.15" customHeight="1">
      <c r="A219" s="36"/>
      <c r="B219" s="180"/>
      <c r="C219" s="181" t="s">
        <v>230</v>
      </c>
      <c r="D219" s="181" t="s">
        <v>144</v>
      </c>
      <c r="E219" s="182" t="s">
        <v>251</v>
      </c>
      <c r="F219" s="183" t="s">
        <v>252</v>
      </c>
      <c r="G219" s="184" t="s">
        <v>225</v>
      </c>
      <c r="H219" s="185">
        <v>10354.8</v>
      </c>
      <c r="I219" s="186"/>
      <c r="J219" s="187">
        <f>ROUND(I219*H219,2)</f>
        <v>0</v>
      </c>
      <c r="K219" s="188"/>
      <c r="L219" s="37"/>
      <c r="M219" s="189" t="s">
        <v>1</v>
      </c>
      <c r="N219" s="190" t="s">
        <v>38</v>
      </c>
      <c r="O219" s="75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3" t="s">
        <v>148</v>
      </c>
      <c r="AT219" s="193" t="s">
        <v>144</v>
      </c>
      <c r="AU219" s="193" t="s">
        <v>81</v>
      </c>
      <c r="AY219" s="17" t="s">
        <v>143</v>
      </c>
      <c r="BE219" s="194">
        <f>IF(N219="základní",J219,0)</f>
        <v>0</v>
      </c>
      <c r="BF219" s="194">
        <f>IF(N219="snížená",J219,0)</f>
        <v>0</v>
      </c>
      <c r="BG219" s="194">
        <f>IF(N219="zákl. přenesená",J219,0)</f>
        <v>0</v>
      </c>
      <c r="BH219" s="194">
        <f>IF(N219="sníž. přenesená",J219,0)</f>
        <v>0</v>
      </c>
      <c r="BI219" s="194">
        <f>IF(N219="nulová",J219,0)</f>
        <v>0</v>
      </c>
      <c r="BJ219" s="17" t="s">
        <v>81</v>
      </c>
      <c r="BK219" s="194">
        <f>ROUND(I219*H219,2)</f>
        <v>0</v>
      </c>
      <c r="BL219" s="17" t="s">
        <v>148</v>
      </c>
      <c r="BM219" s="193" t="s">
        <v>303</v>
      </c>
    </row>
    <row r="220" spans="1:47" s="2" customFormat="1" ht="12">
      <c r="A220" s="36"/>
      <c r="B220" s="37"/>
      <c r="C220" s="36"/>
      <c r="D220" s="195" t="s">
        <v>149</v>
      </c>
      <c r="E220" s="36"/>
      <c r="F220" s="196" t="s">
        <v>529</v>
      </c>
      <c r="G220" s="36"/>
      <c r="H220" s="36"/>
      <c r="I220" s="122"/>
      <c r="J220" s="36"/>
      <c r="K220" s="36"/>
      <c r="L220" s="37"/>
      <c r="M220" s="197"/>
      <c r="N220" s="198"/>
      <c r="O220" s="75"/>
      <c r="P220" s="75"/>
      <c r="Q220" s="75"/>
      <c r="R220" s="75"/>
      <c r="S220" s="75"/>
      <c r="T220" s="7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7" t="s">
        <v>149</v>
      </c>
      <c r="AU220" s="17" t="s">
        <v>81</v>
      </c>
    </row>
    <row r="221" spans="1:51" s="12" customFormat="1" ht="12">
      <c r="A221" s="12"/>
      <c r="B221" s="199"/>
      <c r="C221" s="12"/>
      <c r="D221" s="195" t="s">
        <v>161</v>
      </c>
      <c r="E221" s="200" t="s">
        <v>1</v>
      </c>
      <c r="F221" s="201" t="s">
        <v>646</v>
      </c>
      <c r="G221" s="12"/>
      <c r="H221" s="202">
        <v>10354.8</v>
      </c>
      <c r="I221" s="203"/>
      <c r="J221" s="12"/>
      <c r="K221" s="12"/>
      <c r="L221" s="199"/>
      <c r="M221" s="204"/>
      <c r="N221" s="205"/>
      <c r="O221" s="205"/>
      <c r="P221" s="205"/>
      <c r="Q221" s="205"/>
      <c r="R221" s="205"/>
      <c r="S221" s="205"/>
      <c r="T221" s="206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T221" s="200" t="s">
        <v>161</v>
      </c>
      <c r="AU221" s="200" t="s">
        <v>81</v>
      </c>
      <c r="AV221" s="12" t="s">
        <v>83</v>
      </c>
      <c r="AW221" s="12" t="s">
        <v>30</v>
      </c>
      <c r="AX221" s="12" t="s">
        <v>73</v>
      </c>
      <c r="AY221" s="200" t="s">
        <v>143</v>
      </c>
    </row>
    <row r="222" spans="1:51" s="13" customFormat="1" ht="12">
      <c r="A222" s="13"/>
      <c r="B222" s="207"/>
      <c r="C222" s="13"/>
      <c r="D222" s="195" t="s">
        <v>161</v>
      </c>
      <c r="E222" s="208" t="s">
        <v>1</v>
      </c>
      <c r="F222" s="209" t="s">
        <v>163</v>
      </c>
      <c r="G222" s="13"/>
      <c r="H222" s="210">
        <v>10354.8</v>
      </c>
      <c r="I222" s="211"/>
      <c r="J222" s="13"/>
      <c r="K222" s="13"/>
      <c r="L222" s="207"/>
      <c r="M222" s="212"/>
      <c r="N222" s="213"/>
      <c r="O222" s="213"/>
      <c r="P222" s="213"/>
      <c r="Q222" s="213"/>
      <c r="R222" s="213"/>
      <c r="S222" s="213"/>
      <c r="T222" s="21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08" t="s">
        <v>161</v>
      </c>
      <c r="AU222" s="208" t="s">
        <v>81</v>
      </c>
      <c r="AV222" s="13" t="s">
        <v>148</v>
      </c>
      <c r="AW222" s="13" t="s">
        <v>30</v>
      </c>
      <c r="AX222" s="13" t="s">
        <v>81</v>
      </c>
      <c r="AY222" s="208" t="s">
        <v>143</v>
      </c>
    </row>
    <row r="223" spans="1:65" s="2" customFormat="1" ht="37.8" customHeight="1">
      <c r="A223" s="36"/>
      <c r="B223" s="180"/>
      <c r="C223" s="181" t="s">
        <v>300</v>
      </c>
      <c r="D223" s="181" t="s">
        <v>144</v>
      </c>
      <c r="E223" s="182" t="s">
        <v>532</v>
      </c>
      <c r="F223" s="183" t="s">
        <v>289</v>
      </c>
      <c r="G223" s="184" t="s">
        <v>225</v>
      </c>
      <c r="H223" s="185">
        <v>517.74</v>
      </c>
      <c r="I223" s="186"/>
      <c r="J223" s="187">
        <f>ROUND(I223*H223,2)</f>
        <v>0</v>
      </c>
      <c r="K223" s="188"/>
      <c r="L223" s="37"/>
      <c r="M223" s="189" t="s">
        <v>1</v>
      </c>
      <c r="N223" s="190" t="s">
        <v>38</v>
      </c>
      <c r="O223" s="75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3" t="s">
        <v>148</v>
      </c>
      <c r="AT223" s="193" t="s">
        <v>144</v>
      </c>
      <c r="AU223" s="193" t="s">
        <v>81</v>
      </c>
      <c r="AY223" s="17" t="s">
        <v>143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7" t="s">
        <v>81</v>
      </c>
      <c r="BK223" s="194">
        <f>ROUND(I223*H223,2)</f>
        <v>0</v>
      </c>
      <c r="BL223" s="17" t="s">
        <v>148</v>
      </c>
      <c r="BM223" s="193" t="s">
        <v>439</v>
      </c>
    </row>
    <row r="224" spans="1:51" s="12" customFormat="1" ht="12">
      <c r="A224" s="12"/>
      <c r="B224" s="199"/>
      <c r="C224" s="12"/>
      <c r="D224" s="195" t="s">
        <v>161</v>
      </c>
      <c r="E224" s="200" t="s">
        <v>1</v>
      </c>
      <c r="F224" s="201" t="s">
        <v>645</v>
      </c>
      <c r="G224" s="12"/>
      <c r="H224" s="202">
        <v>517.74</v>
      </c>
      <c r="I224" s="203"/>
      <c r="J224" s="12"/>
      <c r="K224" s="12"/>
      <c r="L224" s="199"/>
      <c r="M224" s="204"/>
      <c r="N224" s="205"/>
      <c r="O224" s="205"/>
      <c r="P224" s="205"/>
      <c r="Q224" s="205"/>
      <c r="R224" s="205"/>
      <c r="S224" s="205"/>
      <c r="T224" s="206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T224" s="200" t="s">
        <v>161</v>
      </c>
      <c r="AU224" s="200" t="s">
        <v>81</v>
      </c>
      <c r="AV224" s="12" t="s">
        <v>83</v>
      </c>
      <c r="AW224" s="12" t="s">
        <v>30</v>
      </c>
      <c r="AX224" s="12" t="s">
        <v>73</v>
      </c>
      <c r="AY224" s="200" t="s">
        <v>143</v>
      </c>
    </row>
    <row r="225" spans="1:51" s="13" customFormat="1" ht="12">
      <c r="A225" s="13"/>
      <c r="B225" s="207"/>
      <c r="C225" s="13"/>
      <c r="D225" s="195" t="s">
        <v>161</v>
      </c>
      <c r="E225" s="208" t="s">
        <v>1</v>
      </c>
      <c r="F225" s="209" t="s">
        <v>163</v>
      </c>
      <c r="G225" s="13"/>
      <c r="H225" s="210">
        <v>517.74</v>
      </c>
      <c r="I225" s="211"/>
      <c r="J225" s="13"/>
      <c r="K225" s="13"/>
      <c r="L225" s="207"/>
      <c r="M225" s="212"/>
      <c r="N225" s="213"/>
      <c r="O225" s="213"/>
      <c r="P225" s="213"/>
      <c r="Q225" s="213"/>
      <c r="R225" s="213"/>
      <c r="S225" s="213"/>
      <c r="T225" s="21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08" t="s">
        <v>161</v>
      </c>
      <c r="AU225" s="208" t="s">
        <v>81</v>
      </c>
      <c r="AV225" s="13" t="s">
        <v>148</v>
      </c>
      <c r="AW225" s="13" t="s">
        <v>30</v>
      </c>
      <c r="AX225" s="13" t="s">
        <v>81</v>
      </c>
      <c r="AY225" s="208" t="s">
        <v>143</v>
      </c>
    </row>
    <row r="226" spans="1:65" s="2" customFormat="1" ht="24.15" customHeight="1">
      <c r="A226" s="36"/>
      <c r="B226" s="180"/>
      <c r="C226" s="181" t="s">
        <v>235</v>
      </c>
      <c r="D226" s="181" t="s">
        <v>144</v>
      </c>
      <c r="E226" s="182" t="s">
        <v>535</v>
      </c>
      <c r="F226" s="183" t="s">
        <v>536</v>
      </c>
      <c r="G226" s="184" t="s">
        <v>225</v>
      </c>
      <c r="H226" s="185">
        <v>507.222</v>
      </c>
      <c r="I226" s="186"/>
      <c r="J226" s="187">
        <f>ROUND(I226*H226,2)</f>
        <v>0</v>
      </c>
      <c r="K226" s="188"/>
      <c r="L226" s="37"/>
      <c r="M226" s="229" t="s">
        <v>1</v>
      </c>
      <c r="N226" s="230" t="s">
        <v>38</v>
      </c>
      <c r="O226" s="231"/>
      <c r="P226" s="232">
        <f>O226*H226</f>
        <v>0</v>
      </c>
      <c r="Q226" s="232">
        <v>0</v>
      </c>
      <c r="R226" s="232">
        <f>Q226*H226</f>
        <v>0</v>
      </c>
      <c r="S226" s="232">
        <v>0</v>
      </c>
      <c r="T226" s="233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3" t="s">
        <v>148</v>
      </c>
      <c r="AT226" s="193" t="s">
        <v>144</v>
      </c>
      <c r="AU226" s="193" t="s">
        <v>81</v>
      </c>
      <c r="AY226" s="17" t="s">
        <v>143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7" t="s">
        <v>81</v>
      </c>
      <c r="BK226" s="194">
        <f>ROUND(I226*H226,2)</f>
        <v>0</v>
      </c>
      <c r="BL226" s="17" t="s">
        <v>148</v>
      </c>
      <c r="BM226" s="193" t="s">
        <v>444</v>
      </c>
    </row>
    <row r="227" spans="1:31" s="2" customFormat="1" ht="6.95" customHeight="1">
      <c r="A227" s="36"/>
      <c r="B227" s="58"/>
      <c r="C227" s="59"/>
      <c r="D227" s="59"/>
      <c r="E227" s="59"/>
      <c r="F227" s="59"/>
      <c r="G227" s="59"/>
      <c r="H227" s="59"/>
      <c r="I227" s="146"/>
      <c r="J227" s="59"/>
      <c r="K227" s="59"/>
      <c r="L227" s="37"/>
      <c r="M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</row>
  </sheetData>
  <autoFilter ref="C120:K22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11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117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Most ev. č. 201-025 u Podšibenského mlýna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118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647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4. 2. 2020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33</v>
      </c>
      <c r="E30" s="36"/>
      <c r="F30" s="36"/>
      <c r="G30" s="36"/>
      <c r="H30" s="36"/>
      <c r="I30" s="122"/>
      <c r="J30" s="94">
        <f>ROUND(J125,2)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130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37</v>
      </c>
      <c r="E33" s="30" t="s">
        <v>38</v>
      </c>
      <c r="F33" s="132">
        <f>ROUND((SUM(BE125:BE484)),2)</f>
        <v>0</v>
      </c>
      <c r="G33" s="36"/>
      <c r="H33" s="36"/>
      <c r="I33" s="133">
        <v>0.21</v>
      </c>
      <c r="J33" s="132">
        <f>ROUND(((SUM(BE125:BE484))*I33),2)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32">
        <f>ROUND((SUM(BF125:BF484)),2)</f>
        <v>0</v>
      </c>
      <c r="G34" s="36"/>
      <c r="H34" s="36"/>
      <c r="I34" s="133">
        <v>0.15</v>
      </c>
      <c r="J34" s="132">
        <f>ROUND(((SUM(BF125:BF484))*I34),2)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32">
        <f>ROUND((SUM(BG125:BG484)),2)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32">
        <f>ROUND((SUM(BH125:BH484)),2)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32">
        <f>ROUND((SUM(BI125:BI484)),2)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43</v>
      </c>
      <c r="E39" s="79"/>
      <c r="F39" s="79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42" t="s">
        <v>49</v>
      </c>
      <c r="G61" s="56" t="s">
        <v>48</v>
      </c>
      <c r="H61" s="39"/>
      <c r="I61" s="143"/>
      <c r="J61" s="14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42" t="s">
        <v>49</v>
      </c>
      <c r="G76" s="56" t="s">
        <v>48</v>
      </c>
      <c r="H76" s="39"/>
      <c r="I76" s="143"/>
      <c r="J76" s="14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120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121" t="str">
        <f>E7</f>
        <v>Most ev. č. 201-025 u Podšibenského mlýna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118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6"/>
      <c r="D87" s="36"/>
      <c r="E87" s="65" t="str">
        <f>E9</f>
        <v>201 - Most ev. č. 201-025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4. 2. 2020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48" t="s">
        <v>121</v>
      </c>
      <c r="D94" s="134"/>
      <c r="E94" s="134"/>
      <c r="F94" s="134"/>
      <c r="G94" s="134"/>
      <c r="H94" s="134"/>
      <c r="I94" s="149"/>
      <c r="J94" s="150" t="s">
        <v>122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51" t="s">
        <v>123</v>
      </c>
      <c r="D96" s="36"/>
      <c r="E96" s="36"/>
      <c r="F96" s="36"/>
      <c r="G96" s="36"/>
      <c r="H96" s="36"/>
      <c r="I96" s="122"/>
      <c r="J96" s="94">
        <f>J125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124</v>
      </c>
    </row>
    <row r="97" spans="1:31" s="9" customFormat="1" ht="24.95" customHeight="1" hidden="1">
      <c r="A97" s="9"/>
      <c r="B97" s="152"/>
      <c r="C97" s="9"/>
      <c r="D97" s="153" t="s">
        <v>125</v>
      </c>
      <c r="E97" s="154"/>
      <c r="F97" s="154"/>
      <c r="G97" s="154"/>
      <c r="H97" s="154"/>
      <c r="I97" s="155"/>
      <c r="J97" s="156">
        <f>J126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52"/>
      <c r="C98" s="9"/>
      <c r="D98" s="153" t="s">
        <v>312</v>
      </c>
      <c r="E98" s="154"/>
      <c r="F98" s="154"/>
      <c r="G98" s="154"/>
      <c r="H98" s="154"/>
      <c r="I98" s="155"/>
      <c r="J98" s="156">
        <f>J195</f>
        <v>0</v>
      </c>
      <c r="K98" s="9"/>
      <c r="L98" s="15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52"/>
      <c r="C99" s="9"/>
      <c r="D99" s="153" t="s">
        <v>313</v>
      </c>
      <c r="E99" s="154"/>
      <c r="F99" s="154"/>
      <c r="G99" s="154"/>
      <c r="H99" s="154"/>
      <c r="I99" s="155"/>
      <c r="J99" s="156">
        <f>J232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52"/>
      <c r="C100" s="9"/>
      <c r="D100" s="153" t="s">
        <v>314</v>
      </c>
      <c r="E100" s="154"/>
      <c r="F100" s="154"/>
      <c r="G100" s="154"/>
      <c r="H100" s="154"/>
      <c r="I100" s="155"/>
      <c r="J100" s="156">
        <f>J278</f>
        <v>0</v>
      </c>
      <c r="K100" s="9"/>
      <c r="L100" s="15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52"/>
      <c r="C101" s="9"/>
      <c r="D101" s="153" t="s">
        <v>315</v>
      </c>
      <c r="E101" s="154"/>
      <c r="F101" s="154"/>
      <c r="G101" s="154"/>
      <c r="H101" s="154"/>
      <c r="I101" s="155"/>
      <c r="J101" s="156">
        <f>J349</f>
        <v>0</v>
      </c>
      <c r="K101" s="9"/>
      <c r="L101" s="15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52"/>
      <c r="C102" s="9"/>
      <c r="D102" s="153" t="s">
        <v>648</v>
      </c>
      <c r="E102" s="154"/>
      <c r="F102" s="154"/>
      <c r="G102" s="154"/>
      <c r="H102" s="154"/>
      <c r="I102" s="155"/>
      <c r="J102" s="156">
        <f>J369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52"/>
      <c r="C103" s="9"/>
      <c r="D103" s="153" t="s">
        <v>126</v>
      </c>
      <c r="E103" s="154"/>
      <c r="F103" s="154"/>
      <c r="G103" s="154"/>
      <c r="H103" s="154"/>
      <c r="I103" s="155"/>
      <c r="J103" s="156">
        <f>J374</f>
        <v>0</v>
      </c>
      <c r="K103" s="9"/>
      <c r="L103" s="15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52"/>
      <c r="C104" s="9"/>
      <c r="D104" s="153" t="s">
        <v>649</v>
      </c>
      <c r="E104" s="154"/>
      <c r="F104" s="154"/>
      <c r="G104" s="154"/>
      <c r="H104" s="154"/>
      <c r="I104" s="155"/>
      <c r="J104" s="156">
        <f>J438</f>
        <v>0</v>
      </c>
      <c r="K104" s="9"/>
      <c r="L104" s="15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52"/>
      <c r="C105" s="9"/>
      <c r="D105" s="153" t="s">
        <v>128</v>
      </c>
      <c r="E105" s="154"/>
      <c r="F105" s="154"/>
      <c r="G105" s="154"/>
      <c r="H105" s="154"/>
      <c r="I105" s="155"/>
      <c r="J105" s="156">
        <f>J440</f>
        <v>0</v>
      </c>
      <c r="K105" s="9"/>
      <c r="L105" s="15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 hidden="1">
      <c r="A106" s="36"/>
      <c r="B106" s="37"/>
      <c r="C106" s="36"/>
      <c r="D106" s="36"/>
      <c r="E106" s="36"/>
      <c r="F106" s="36"/>
      <c r="G106" s="36"/>
      <c r="H106" s="36"/>
      <c r="I106" s="122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 hidden="1">
      <c r="A107" s="36"/>
      <c r="B107" s="58"/>
      <c r="C107" s="59"/>
      <c r="D107" s="59"/>
      <c r="E107" s="59"/>
      <c r="F107" s="59"/>
      <c r="G107" s="59"/>
      <c r="H107" s="59"/>
      <c r="I107" s="146"/>
      <c r="J107" s="59"/>
      <c r="K107" s="59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ht="12" hidden="1"/>
    <row r="109" ht="12" hidden="1"/>
    <row r="110" ht="12" hidden="1"/>
    <row r="111" spans="1:31" s="2" customFormat="1" ht="6.95" customHeight="1">
      <c r="A111" s="36"/>
      <c r="B111" s="60"/>
      <c r="C111" s="61"/>
      <c r="D111" s="61"/>
      <c r="E111" s="61"/>
      <c r="F111" s="61"/>
      <c r="G111" s="61"/>
      <c r="H111" s="61"/>
      <c r="I111" s="147"/>
      <c r="J111" s="61"/>
      <c r="K111" s="61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24.95" customHeight="1">
      <c r="A112" s="36"/>
      <c r="B112" s="37"/>
      <c r="C112" s="21" t="s">
        <v>129</v>
      </c>
      <c r="D112" s="36"/>
      <c r="E112" s="36"/>
      <c r="F112" s="36"/>
      <c r="G112" s="36"/>
      <c r="H112" s="36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122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16</v>
      </c>
      <c r="D114" s="36"/>
      <c r="E114" s="36"/>
      <c r="F114" s="36"/>
      <c r="G114" s="36"/>
      <c r="H114" s="36"/>
      <c r="I114" s="122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6"/>
      <c r="D115" s="36"/>
      <c r="E115" s="121" t="str">
        <f>E7</f>
        <v>Most ev. č. 201-025 u Podšibenského mlýna</v>
      </c>
      <c r="F115" s="30"/>
      <c r="G115" s="30"/>
      <c r="H115" s="30"/>
      <c r="I115" s="122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118</v>
      </c>
      <c r="D116" s="36"/>
      <c r="E116" s="36"/>
      <c r="F116" s="36"/>
      <c r="G116" s="36"/>
      <c r="H116" s="36"/>
      <c r="I116" s="122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6.5" customHeight="1">
      <c r="A117" s="36"/>
      <c r="B117" s="37"/>
      <c r="C117" s="36"/>
      <c r="D117" s="36"/>
      <c r="E117" s="65" t="str">
        <f>E9</f>
        <v>201 - Most ev. č. 201-025</v>
      </c>
      <c r="F117" s="36"/>
      <c r="G117" s="36"/>
      <c r="H117" s="36"/>
      <c r="I117" s="122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6"/>
      <c r="D118" s="36"/>
      <c r="E118" s="36"/>
      <c r="F118" s="36"/>
      <c r="G118" s="36"/>
      <c r="H118" s="36"/>
      <c r="I118" s="122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2" customHeight="1">
      <c r="A119" s="36"/>
      <c r="B119" s="37"/>
      <c r="C119" s="30" t="s">
        <v>20</v>
      </c>
      <c r="D119" s="36"/>
      <c r="E119" s="36"/>
      <c r="F119" s="25" t="str">
        <f>F12</f>
        <v xml:space="preserve"> </v>
      </c>
      <c r="G119" s="36"/>
      <c r="H119" s="36"/>
      <c r="I119" s="123" t="s">
        <v>22</v>
      </c>
      <c r="J119" s="67" t="str">
        <f>IF(J12="","",J12)</f>
        <v>4. 2. 2020</v>
      </c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6.95" customHeight="1">
      <c r="A120" s="36"/>
      <c r="B120" s="37"/>
      <c r="C120" s="36"/>
      <c r="D120" s="36"/>
      <c r="E120" s="36"/>
      <c r="F120" s="36"/>
      <c r="G120" s="36"/>
      <c r="H120" s="36"/>
      <c r="I120" s="122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24</v>
      </c>
      <c r="D121" s="36"/>
      <c r="E121" s="36"/>
      <c r="F121" s="25" t="str">
        <f>E15</f>
        <v xml:space="preserve"> </v>
      </c>
      <c r="G121" s="36"/>
      <c r="H121" s="36"/>
      <c r="I121" s="123" t="s">
        <v>29</v>
      </c>
      <c r="J121" s="34" t="str">
        <f>E21</f>
        <v xml:space="preserve"> 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5.15" customHeight="1">
      <c r="A122" s="36"/>
      <c r="B122" s="37"/>
      <c r="C122" s="30" t="s">
        <v>27</v>
      </c>
      <c r="D122" s="36"/>
      <c r="E122" s="36"/>
      <c r="F122" s="25" t="str">
        <f>IF(E18="","",E18)</f>
        <v>Vyplň údaj</v>
      </c>
      <c r="G122" s="36"/>
      <c r="H122" s="36"/>
      <c r="I122" s="123" t="s">
        <v>31</v>
      </c>
      <c r="J122" s="34" t="str">
        <f>E24</f>
        <v xml:space="preserve"> </v>
      </c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2" customFormat="1" ht="10.3" customHeight="1">
      <c r="A123" s="36"/>
      <c r="B123" s="37"/>
      <c r="C123" s="36"/>
      <c r="D123" s="36"/>
      <c r="E123" s="36"/>
      <c r="F123" s="36"/>
      <c r="G123" s="36"/>
      <c r="H123" s="36"/>
      <c r="I123" s="122"/>
      <c r="J123" s="36"/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s="10" customFormat="1" ht="29.25" customHeight="1">
      <c r="A124" s="157"/>
      <c r="B124" s="158"/>
      <c r="C124" s="159" t="s">
        <v>130</v>
      </c>
      <c r="D124" s="160" t="s">
        <v>58</v>
      </c>
      <c r="E124" s="160" t="s">
        <v>54</v>
      </c>
      <c r="F124" s="160" t="s">
        <v>55</v>
      </c>
      <c r="G124" s="160" t="s">
        <v>131</v>
      </c>
      <c r="H124" s="160" t="s">
        <v>132</v>
      </c>
      <c r="I124" s="161" t="s">
        <v>133</v>
      </c>
      <c r="J124" s="162" t="s">
        <v>122</v>
      </c>
      <c r="K124" s="163" t="s">
        <v>134</v>
      </c>
      <c r="L124" s="164"/>
      <c r="M124" s="84" t="s">
        <v>1</v>
      </c>
      <c r="N124" s="85" t="s">
        <v>37</v>
      </c>
      <c r="O124" s="85" t="s">
        <v>135</v>
      </c>
      <c r="P124" s="85" t="s">
        <v>136</v>
      </c>
      <c r="Q124" s="85" t="s">
        <v>137</v>
      </c>
      <c r="R124" s="85" t="s">
        <v>138</v>
      </c>
      <c r="S124" s="85" t="s">
        <v>139</v>
      </c>
      <c r="T124" s="86" t="s">
        <v>140</v>
      </c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</row>
    <row r="125" spans="1:63" s="2" customFormat="1" ht="22.8" customHeight="1">
      <c r="A125" s="36"/>
      <c r="B125" s="37"/>
      <c r="C125" s="91" t="s">
        <v>141</v>
      </c>
      <c r="D125" s="36"/>
      <c r="E125" s="36"/>
      <c r="F125" s="36"/>
      <c r="G125" s="36"/>
      <c r="H125" s="36"/>
      <c r="I125" s="122"/>
      <c r="J125" s="165">
        <f>BK125</f>
        <v>0</v>
      </c>
      <c r="K125" s="36"/>
      <c r="L125" s="37"/>
      <c r="M125" s="87"/>
      <c r="N125" s="71"/>
      <c r="O125" s="88"/>
      <c r="P125" s="166">
        <f>P126+P195+P232+P278+P349+P369+P374+P438+P440</f>
        <v>0</v>
      </c>
      <c r="Q125" s="88"/>
      <c r="R125" s="166">
        <f>R126+R195+R232+R278+R349+R369+R374+R438+R440</f>
        <v>0</v>
      </c>
      <c r="S125" s="88"/>
      <c r="T125" s="167">
        <f>T126+T195+T232+T278+T349+T369+T374+T438+T440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72</v>
      </c>
      <c r="AU125" s="17" t="s">
        <v>124</v>
      </c>
      <c r="BK125" s="168">
        <f>BK126+BK195+BK232+BK278+BK349+BK369+BK374+BK438+BK440</f>
        <v>0</v>
      </c>
    </row>
    <row r="126" spans="1:63" s="11" customFormat="1" ht="25.9" customHeight="1">
      <c r="A126" s="11"/>
      <c r="B126" s="169"/>
      <c r="C126" s="11"/>
      <c r="D126" s="170" t="s">
        <v>72</v>
      </c>
      <c r="E126" s="171" t="s">
        <v>81</v>
      </c>
      <c r="F126" s="171" t="s">
        <v>142</v>
      </c>
      <c r="G126" s="11"/>
      <c r="H126" s="11"/>
      <c r="I126" s="172"/>
      <c r="J126" s="173">
        <f>BK126</f>
        <v>0</v>
      </c>
      <c r="K126" s="11"/>
      <c r="L126" s="169"/>
      <c r="M126" s="174"/>
      <c r="N126" s="175"/>
      <c r="O126" s="175"/>
      <c r="P126" s="176">
        <f>SUM(P127:P194)</f>
        <v>0</v>
      </c>
      <c r="Q126" s="175"/>
      <c r="R126" s="176">
        <f>SUM(R127:R194)</f>
        <v>0</v>
      </c>
      <c r="S126" s="175"/>
      <c r="T126" s="177">
        <f>SUM(T127:T194)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70" t="s">
        <v>81</v>
      </c>
      <c r="AT126" s="178" t="s">
        <v>72</v>
      </c>
      <c r="AU126" s="178" t="s">
        <v>73</v>
      </c>
      <c r="AY126" s="170" t="s">
        <v>143</v>
      </c>
      <c r="BK126" s="179">
        <f>SUM(BK127:BK194)</f>
        <v>0</v>
      </c>
    </row>
    <row r="127" spans="1:65" s="2" customFormat="1" ht="24.15" customHeight="1">
      <c r="A127" s="36"/>
      <c r="B127" s="180"/>
      <c r="C127" s="181" t="s">
        <v>81</v>
      </c>
      <c r="D127" s="181" t="s">
        <v>144</v>
      </c>
      <c r="E127" s="182" t="s">
        <v>650</v>
      </c>
      <c r="F127" s="183" t="s">
        <v>651</v>
      </c>
      <c r="G127" s="184" t="s">
        <v>167</v>
      </c>
      <c r="H127" s="185">
        <v>9.107</v>
      </c>
      <c r="I127" s="186"/>
      <c r="J127" s="187">
        <f>ROUND(I127*H127,2)</f>
        <v>0</v>
      </c>
      <c r="K127" s="188"/>
      <c r="L127" s="37"/>
      <c r="M127" s="189" t="s">
        <v>1</v>
      </c>
      <c r="N127" s="190" t="s">
        <v>38</v>
      </c>
      <c r="O127" s="75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3" t="s">
        <v>148</v>
      </c>
      <c r="AT127" s="193" t="s">
        <v>144</v>
      </c>
      <c r="AU127" s="193" t="s">
        <v>81</v>
      </c>
      <c r="AY127" s="17" t="s">
        <v>143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7" t="s">
        <v>81</v>
      </c>
      <c r="BK127" s="194">
        <f>ROUND(I127*H127,2)</f>
        <v>0</v>
      </c>
      <c r="BL127" s="17" t="s">
        <v>148</v>
      </c>
      <c r="BM127" s="193" t="s">
        <v>83</v>
      </c>
    </row>
    <row r="128" spans="1:47" s="2" customFormat="1" ht="12">
      <c r="A128" s="36"/>
      <c r="B128" s="37"/>
      <c r="C128" s="36"/>
      <c r="D128" s="195" t="s">
        <v>149</v>
      </c>
      <c r="E128" s="36"/>
      <c r="F128" s="196" t="s">
        <v>652</v>
      </c>
      <c r="G128" s="36"/>
      <c r="H128" s="36"/>
      <c r="I128" s="122"/>
      <c r="J128" s="36"/>
      <c r="K128" s="36"/>
      <c r="L128" s="37"/>
      <c r="M128" s="197"/>
      <c r="N128" s="198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149</v>
      </c>
      <c r="AU128" s="17" t="s">
        <v>81</v>
      </c>
    </row>
    <row r="129" spans="1:51" s="12" customFormat="1" ht="12">
      <c r="A129" s="12"/>
      <c r="B129" s="199"/>
      <c r="C129" s="12"/>
      <c r="D129" s="195" t="s">
        <v>161</v>
      </c>
      <c r="E129" s="200" t="s">
        <v>1</v>
      </c>
      <c r="F129" s="201" t="s">
        <v>653</v>
      </c>
      <c r="G129" s="12"/>
      <c r="H129" s="202">
        <v>9.107</v>
      </c>
      <c r="I129" s="203"/>
      <c r="J129" s="12"/>
      <c r="K129" s="12"/>
      <c r="L129" s="199"/>
      <c r="M129" s="204"/>
      <c r="N129" s="205"/>
      <c r="O129" s="205"/>
      <c r="P129" s="205"/>
      <c r="Q129" s="205"/>
      <c r="R129" s="205"/>
      <c r="S129" s="205"/>
      <c r="T129" s="206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00" t="s">
        <v>161</v>
      </c>
      <c r="AU129" s="200" t="s">
        <v>81</v>
      </c>
      <c r="AV129" s="12" t="s">
        <v>83</v>
      </c>
      <c r="AW129" s="12" t="s">
        <v>30</v>
      </c>
      <c r="AX129" s="12" t="s">
        <v>73</v>
      </c>
      <c r="AY129" s="200" t="s">
        <v>143</v>
      </c>
    </row>
    <row r="130" spans="1:51" s="13" customFormat="1" ht="12">
      <c r="A130" s="13"/>
      <c r="B130" s="207"/>
      <c r="C130" s="13"/>
      <c r="D130" s="195" t="s">
        <v>161</v>
      </c>
      <c r="E130" s="208" t="s">
        <v>1</v>
      </c>
      <c r="F130" s="209" t="s">
        <v>163</v>
      </c>
      <c r="G130" s="13"/>
      <c r="H130" s="210">
        <v>9.107</v>
      </c>
      <c r="I130" s="211"/>
      <c r="J130" s="13"/>
      <c r="K130" s="13"/>
      <c r="L130" s="207"/>
      <c r="M130" s="212"/>
      <c r="N130" s="213"/>
      <c r="O130" s="213"/>
      <c r="P130" s="213"/>
      <c r="Q130" s="213"/>
      <c r="R130" s="213"/>
      <c r="S130" s="213"/>
      <c r="T130" s="21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08" t="s">
        <v>161</v>
      </c>
      <c r="AU130" s="208" t="s">
        <v>81</v>
      </c>
      <c r="AV130" s="13" t="s">
        <v>148</v>
      </c>
      <c r="AW130" s="13" t="s">
        <v>30</v>
      </c>
      <c r="AX130" s="13" t="s">
        <v>81</v>
      </c>
      <c r="AY130" s="208" t="s">
        <v>143</v>
      </c>
    </row>
    <row r="131" spans="1:65" s="2" customFormat="1" ht="24.15" customHeight="1">
      <c r="A131" s="36"/>
      <c r="B131" s="180"/>
      <c r="C131" s="181" t="s">
        <v>83</v>
      </c>
      <c r="D131" s="181" t="s">
        <v>144</v>
      </c>
      <c r="E131" s="182" t="s">
        <v>654</v>
      </c>
      <c r="F131" s="183" t="s">
        <v>655</v>
      </c>
      <c r="G131" s="184" t="s">
        <v>159</v>
      </c>
      <c r="H131" s="185">
        <v>53</v>
      </c>
      <c r="I131" s="186"/>
      <c r="J131" s="187">
        <f>ROUND(I131*H131,2)</f>
        <v>0</v>
      </c>
      <c r="K131" s="188"/>
      <c r="L131" s="37"/>
      <c r="M131" s="189" t="s">
        <v>1</v>
      </c>
      <c r="N131" s="190" t="s">
        <v>38</v>
      </c>
      <c r="O131" s="75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3" t="s">
        <v>148</v>
      </c>
      <c r="AT131" s="193" t="s">
        <v>144</v>
      </c>
      <c r="AU131" s="193" t="s">
        <v>81</v>
      </c>
      <c r="AY131" s="17" t="s">
        <v>143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7" t="s">
        <v>81</v>
      </c>
      <c r="BK131" s="194">
        <f>ROUND(I131*H131,2)</f>
        <v>0</v>
      </c>
      <c r="BL131" s="17" t="s">
        <v>148</v>
      </c>
      <c r="BM131" s="193" t="s">
        <v>148</v>
      </c>
    </row>
    <row r="132" spans="1:47" s="2" customFormat="1" ht="12">
      <c r="A132" s="36"/>
      <c r="B132" s="37"/>
      <c r="C132" s="36"/>
      <c r="D132" s="195" t="s">
        <v>149</v>
      </c>
      <c r="E132" s="36"/>
      <c r="F132" s="196" t="s">
        <v>656</v>
      </c>
      <c r="G132" s="36"/>
      <c r="H132" s="36"/>
      <c r="I132" s="122"/>
      <c r="J132" s="36"/>
      <c r="K132" s="36"/>
      <c r="L132" s="37"/>
      <c r="M132" s="197"/>
      <c r="N132" s="198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149</v>
      </c>
      <c r="AU132" s="17" t="s">
        <v>81</v>
      </c>
    </row>
    <row r="133" spans="1:51" s="12" customFormat="1" ht="12">
      <c r="A133" s="12"/>
      <c r="B133" s="199"/>
      <c r="C133" s="12"/>
      <c r="D133" s="195" t="s">
        <v>161</v>
      </c>
      <c r="E133" s="200" t="s">
        <v>1</v>
      </c>
      <c r="F133" s="201" t="s">
        <v>657</v>
      </c>
      <c r="G133" s="12"/>
      <c r="H133" s="202">
        <v>53</v>
      </c>
      <c r="I133" s="203"/>
      <c r="J133" s="12"/>
      <c r="K133" s="12"/>
      <c r="L133" s="199"/>
      <c r="M133" s="204"/>
      <c r="N133" s="205"/>
      <c r="O133" s="205"/>
      <c r="P133" s="205"/>
      <c r="Q133" s="205"/>
      <c r="R133" s="205"/>
      <c r="S133" s="205"/>
      <c r="T133" s="206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00" t="s">
        <v>161</v>
      </c>
      <c r="AU133" s="200" t="s">
        <v>81</v>
      </c>
      <c r="AV133" s="12" t="s">
        <v>83</v>
      </c>
      <c r="AW133" s="12" t="s">
        <v>30</v>
      </c>
      <c r="AX133" s="12" t="s">
        <v>73</v>
      </c>
      <c r="AY133" s="200" t="s">
        <v>143</v>
      </c>
    </row>
    <row r="134" spans="1:51" s="13" customFormat="1" ht="12">
      <c r="A134" s="13"/>
      <c r="B134" s="207"/>
      <c r="C134" s="13"/>
      <c r="D134" s="195" t="s">
        <v>161</v>
      </c>
      <c r="E134" s="208" t="s">
        <v>1</v>
      </c>
      <c r="F134" s="209" t="s">
        <v>163</v>
      </c>
      <c r="G134" s="13"/>
      <c r="H134" s="210">
        <v>53</v>
      </c>
      <c r="I134" s="211"/>
      <c r="J134" s="13"/>
      <c r="K134" s="13"/>
      <c r="L134" s="207"/>
      <c r="M134" s="212"/>
      <c r="N134" s="213"/>
      <c r="O134" s="213"/>
      <c r="P134" s="213"/>
      <c r="Q134" s="213"/>
      <c r="R134" s="213"/>
      <c r="S134" s="213"/>
      <c r="T134" s="21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08" t="s">
        <v>161</v>
      </c>
      <c r="AU134" s="208" t="s">
        <v>81</v>
      </c>
      <c r="AV134" s="13" t="s">
        <v>148</v>
      </c>
      <c r="AW134" s="13" t="s">
        <v>30</v>
      </c>
      <c r="AX134" s="13" t="s">
        <v>81</v>
      </c>
      <c r="AY134" s="208" t="s">
        <v>143</v>
      </c>
    </row>
    <row r="135" spans="1:65" s="2" customFormat="1" ht="24.15" customHeight="1">
      <c r="A135" s="36"/>
      <c r="B135" s="180"/>
      <c r="C135" s="181" t="s">
        <v>153</v>
      </c>
      <c r="D135" s="181" t="s">
        <v>144</v>
      </c>
      <c r="E135" s="182" t="s">
        <v>658</v>
      </c>
      <c r="F135" s="183" t="s">
        <v>659</v>
      </c>
      <c r="G135" s="184" t="s">
        <v>660</v>
      </c>
      <c r="H135" s="185">
        <v>672</v>
      </c>
      <c r="I135" s="186"/>
      <c r="J135" s="187">
        <f>ROUND(I135*H135,2)</f>
        <v>0</v>
      </c>
      <c r="K135" s="188"/>
      <c r="L135" s="37"/>
      <c r="M135" s="189" t="s">
        <v>1</v>
      </c>
      <c r="N135" s="190" t="s">
        <v>38</v>
      </c>
      <c r="O135" s="75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3" t="s">
        <v>148</v>
      </c>
      <c r="AT135" s="193" t="s">
        <v>144</v>
      </c>
      <c r="AU135" s="193" t="s">
        <v>81</v>
      </c>
      <c r="AY135" s="17" t="s">
        <v>143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7" t="s">
        <v>81</v>
      </c>
      <c r="BK135" s="194">
        <f>ROUND(I135*H135,2)</f>
        <v>0</v>
      </c>
      <c r="BL135" s="17" t="s">
        <v>148</v>
      </c>
      <c r="BM135" s="193" t="s">
        <v>156</v>
      </c>
    </row>
    <row r="136" spans="1:47" s="2" customFormat="1" ht="12">
      <c r="A136" s="36"/>
      <c r="B136" s="37"/>
      <c r="C136" s="36"/>
      <c r="D136" s="195" t="s">
        <v>149</v>
      </c>
      <c r="E136" s="36"/>
      <c r="F136" s="196" t="s">
        <v>661</v>
      </c>
      <c r="G136" s="36"/>
      <c r="H136" s="36"/>
      <c r="I136" s="122"/>
      <c r="J136" s="36"/>
      <c r="K136" s="36"/>
      <c r="L136" s="37"/>
      <c r="M136" s="197"/>
      <c r="N136" s="198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149</v>
      </c>
      <c r="AU136" s="17" t="s">
        <v>81</v>
      </c>
    </row>
    <row r="137" spans="1:51" s="12" customFormat="1" ht="12">
      <c r="A137" s="12"/>
      <c r="B137" s="199"/>
      <c r="C137" s="12"/>
      <c r="D137" s="195" t="s">
        <v>161</v>
      </c>
      <c r="E137" s="200" t="s">
        <v>1</v>
      </c>
      <c r="F137" s="201" t="s">
        <v>662</v>
      </c>
      <c r="G137" s="12"/>
      <c r="H137" s="202">
        <v>672</v>
      </c>
      <c r="I137" s="203"/>
      <c r="J137" s="12"/>
      <c r="K137" s="12"/>
      <c r="L137" s="199"/>
      <c r="M137" s="204"/>
      <c r="N137" s="205"/>
      <c r="O137" s="205"/>
      <c r="P137" s="205"/>
      <c r="Q137" s="205"/>
      <c r="R137" s="205"/>
      <c r="S137" s="205"/>
      <c r="T137" s="206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00" t="s">
        <v>161</v>
      </c>
      <c r="AU137" s="200" t="s">
        <v>81</v>
      </c>
      <c r="AV137" s="12" t="s">
        <v>83</v>
      </c>
      <c r="AW137" s="12" t="s">
        <v>30</v>
      </c>
      <c r="AX137" s="12" t="s">
        <v>73</v>
      </c>
      <c r="AY137" s="200" t="s">
        <v>143</v>
      </c>
    </row>
    <row r="138" spans="1:51" s="13" customFormat="1" ht="12">
      <c r="A138" s="13"/>
      <c r="B138" s="207"/>
      <c r="C138" s="13"/>
      <c r="D138" s="195" t="s">
        <v>161</v>
      </c>
      <c r="E138" s="208" t="s">
        <v>1</v>
      </c>
      <c r="F138" s="209" t="s">
        <v>163</v>
      </c>
      <c r="G138" s="13"/>
      <c r="H138" s="210">
        <v>672</v>
      </c>
      <c r="I138" s="211"/>
      <c r="J138" s="13"/>
      <c r="K138" s="13"/>
      <c r="L138" s="207"/>
      <c r="M138" s="212"/>
      <c r="N138" s="213"/>
      <c r="O138" s="213"/>
      <c r="P138" s="213"/>
      <c r="Q138" s="213"/>
      <c r="R138" s="213"/>
      <c r="S138" s="213"/>
      <c r="T138" s="21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08" t="s">
        <v>161</v>
      </c>
      <c r="AU138" s="208" t="s">
        <v>81</v>
      </c>
      <c r="AV138" s="13" t="s">
        <v>148</v>
      </c>
      <c r="AW138" s="13" t="s">
        <v>30</v>
      </c>
      <c r="AX138" s="13" t="s">
        <v>81</v>
      </c>
      <c r="AY138" s="208" t="s">
        <v>143</v>
      </c>
    </row>
    <row r="139" spans="1:65" s="2" customFormat="1" ht="24.15" customHeight="1">
      <c r="A139" s="36"/>
      <c r="B139" s="180"/>
      <c r="C139" s="181" t="s">
        <v>148</v>
      </c>
      <c r="D139" s="181" t="s">
        <v>144</v>
      </c>
      <c r="E139" s="182" t="s">
        <v>663</v>
      </c>
      <c r="F139" s="183" t="s">
        <v>664</v>
      </c>
      <c r="G139" s="184" t="s">
        <v>159</v>
      </c>
      <c r="H139" s="185">
        <v>53</v>
      </c>
      <c r="I139" s="186"/>
      <c r="J139" s="187">
        <f>ROUND(I139*H139,2)</f>
        <v>0</v>
      </c>
      <c r="K139" s="188"/>
      <c r="L139" s="37"/>
      <c r="M139" s="189" t="s">
        <v>1</v>
      </c>
      <c r="N139" s="190" t="s">
        <v>38</v>
      </c>
      <c r="O139" s="75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3" t="s">
        <v>148</v>
      </c>
      <c r="AT139" s="193" t="s">
        <v>144</v>
      </c>
      <c r="AU139" s="193" t="s">
        <v>81</v>
      </c>
      <c r="AY139" s="17" t="s">
        <v>143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7" t="s">
        <v>81</v>
      </c>
      <c r="BK139" s="194">
        <f>ROUND(I139*H139,2)</f>
        <v>0</v>
      </c>
      <c r="BL139" s="17" t="s">
        <v>148</v>
      </c>
      <c r="BM139" s="193" t="s">
        <v>160</v>
      </c>
    </row>
    <row r="140" spans="1:47" s="2" customFormat="1" ht="12">
      <c r="A140" s="36"/>
      <c r="B140" s="37"/>
      <c r="C140" s="36"/>
      <c r="D140" s="195" t="s">
        <v>149</v>
      </c>
      <c r="E140" s="36"/>
      <c r="F140" s="196" t="s">
        <v>665</v>
      </c>
      <c r="G140" s="36"/>
      <c r="H140" s="36"/>
      <c r="I140" s="122"/>
      <c r="J140" s="36"/>
      <c r="K140" s="36"/>
      <c r="L140" s="37"/>
      <c r="M140" s="197"/>
      <c r="N140" s="198"/>
      <c r="O140" s="75"/>
      <c r="P140" s="75"/>
      <c r="Q140" s="75"/>
      <c r="R140" s="75"/>
      <c r="S140" s="75"/>
      <c r="T140" s="7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7" t="s">
        <v>149</v>
      </c>
      <c r="AU140" s="17" t="s">
        <v>81</v>
      </c>
    </row>
    <row r="141" spans="1:65" s="2" customFormat="1" ht="24.15" customHeight="1">
      <c r="A141" s="36"/>
      <c r="B141" s="180"/>
      <c r="C141" s="181" t="s">
        <v>164</v>
      </c>
      <c r="D141" s="181" t="s">
        <v>144</v>
      </c>
      <c r="E141" s="182" t="s">
        <v>666</v>
      </c>
      <c r="F141" s="183" t="s">
        <v>667</v>
      </c>
      <c r="G141" s="184" t="s">
        <v>167</v>
      </c>
      <c r="H141" s="185">
        <v>502.16</v>
      </c>
      <c r="I141" s="186"/>
      <c r="J141" s="187">
        <f>ROUND(I141*H141,2)</f>
        <v>0</v>
      </c>
      <c r="K141" s="188"/>
      <c r="L141" s="37"/>
      <c r="M141" s="189" t="s">
        <v>1</v>
      </c>
      <c r="N141" s="190" t="s">
        <v>38</v>
      </c>
      <c r="O141" s="75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3" t="s">
        <v>148</v>
      </c>
      <c r="AT141" s="193" t="s">
        <v>144</v>
      </c>
      <c r="AU141" s="193" t="s">
        <v>81</v>
      </c>
      <c r="AY141" s="17" t="s">
        <v>143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7" t="s">
        <v>81</v>
      </c>
      <c r="BK141" s="194">
        <f>ROUND(I141*H141,2)</f>
        <v>0</v>
      </c>
      <c r="BL141" s="17" t="s">
        <v>148</v>
      </c>
      <c r="BM141" s="193" t="s">
        <v>168</v>
      </c>
    </row>
    <row r="142" spans="1:47" s="2" customFormat="1" ht="12">
      <c r="A142" s="36"/>
      <c r="B142" s="37"/>
      <c r="C142" s="36"/>
      <c r="D142" s="195" t="s">
        <v>149</v>
      </c>
      <c r="E142" s="36"/>
      <c r="F142" s="196" t="s">
        <v>668</v>
      </c>
      <c r="G142" s="36"/>
      <c r="H142" s="36"/>
      <c r="I142" s="122"/>
      <c r="J142" s="36"/>
      <c r="K142" s="36"/>
      <c r="L142" s="37"/>
      <c r="M142" s="197"/>
      <c r="N142" s="198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149</v>
      </c>
      <c r="AU142" s="17" t="s">
        <v>81</v>
      </c>
    </row>
    <row r="143" spans="1:51" s="12" customFormat="1" ht="12">
      <c r="A143" s="12"/>
      <c r="B143" s="199"/>
      <c r="C143" s="12"/>
      <c r="D143" s="195" t="s">
        <v>161</v>
      </c>
      <c r="E143" s="200" t="s">
        <v>1</v>
      </c>
      <c r="F143" s="201" t="s">
        <v>669</v>
      </c>
      <c r="G143" s="12"/>
      <c r="H143" s="202">
        <v>502.16</v>
      </c>
      <c r="I143" s="203"/>
      <c r="J143" s="12"/>
      <c r="K143" s="12"/>
      <c r="L143" s="199"/>
      <c r="M143" s="204"/>
      <c r="N143" s="205"/>
      <c r="O143" s="205"/>
      <c r="P143" s="205"/>
      <c r="Q143" s="205"/>
      <c r="R143" s="205"/>
      <c r="S143" s="205"/>
      <c r="T143" s="206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T143" s="200" t="s">
        <v>161</v>
      </c>
      <c r="AU143" s="200" t="s">
        <v>81</v>
      </c>
      <c r="AV143" s="12" t="s">
        <v>83</v>
      </c>
      <c r="AW143" s="12" t="s">
        <v>30</v>
      </c>
      <c r="AX143" s="12" t="s">
        <v>73</v>
      </c>
      <c r="AY143" s="200" t="s">
        <v>143</v>
      </c>
    </row>
    <row r="144" spans="1:51" s="13" customFormat="1" ht="12">
      <c r="A144" s="13"/>
      <c r="B144" s="207"/>
      <c r="C144" s="13"/>
      <c r="D144" s="195" t="s">
        <v>161</v>
      </c>
      <c r="E144" s="208" t="s">
        <v>1</v>
      </c>
      <c r="F144" s="209" t="s">
        <v>163</v>
      </c>
      <c r="G144" s="13"/>
      <c r="H144" s="210">
        <v>502.16</v>
      </c>
      <c r="I144" s="211"/>
      <c r="J144" s="13"/>
      <c r="K144" s="13"/>
      <c r="L144" s="207"/>
      <c r="M144" s="212"/>
      <c r="N144" s="213"/>
      <c r="O144" s="213"/>
      <c r="P144" s="213"/>
      <c r="Q144" s="213"/>
      <c r="R144" s="213"/>
      <c r="S144" s="213"/>
      <c r="T144" s="21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08" t="s">
        <v>161</v>
      </c>
      <c r="AU144" s="208" t="s">
        <v>81</v>
      </c>
      <c r="AV144" s="13" t="s">
        <v>148</v>
      </c>
      <c r="AW144" s="13" t="s">
        <v>30</v>
      </c>
      <c r="AX144" s="13" t="s">
        <v>81</v>
      </c>
      <c r="AY144" s="208" t="s">
        <v>143</v>
      </c>
    </row>
    <row r="145" spans="1:65" s="2" customFormat="1" ht="24.15" customHeight="1">
      <c r="A145" s="36"/>
      <c r="B145" s="180"/>
      <c r="C145" s="181" t="s">
        <v>156</v>
      </c>
      <c r="D145" s="181" t="s">
        <v>144</v>
      </c>
      <c r="E145" s="182" t="s">
        <v>670</v>
      </c>
      <c r="F145" s="183" t="s">
        <v>671</v>
      </c>
      <c r="G145" s="184" t="s">
        <v>167</v>
      </c>
      <c r="H145" s="185">
        <v>27.761</v>
      </c>
      <c r="I145" s="186"/>
      <c r="J145" s="187">
        <f>ROUND(I145*H145,2)</f>
        <v>0</v>
      </c>
      <c r="K145" s="188"/>
      <c r="L145" s="37"/>
      <c r="M145" s="189" t="s">
        <v>1</v>
      </c>
      <c r="N145" s="190" t="s">
        <v>38</v>
      </c>
      <c r="O145" s="75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3" t="s">
        <v>148</v>
      </c>
      <c r="AT145" s="193" t="s">
        <v>144</v>
      </c>
      <c r="AU145" s="193" t="s">
        <v>81</v>
      </c>
      <c r="AY145" s="17" t="s">
        <v>143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7" t="s">
        <v>81</v>
      </c>
      <c r="BK145" s="194">
        <f>ROUND(I145*H145,2)</f>
        <v>0</v>
      </c>
      <c r="BL145" s="17" t="s">
        <v>148</v>
      </c>
      <c r="BM145" s="193" t="s">
        <v>173</v>
      </c>
    </row>
    <row r="146" spans="1:47" s="2" customFormat="1" ht="12">
      <c r="A146" s="36"/>
      <c r="B146" s="37"/>
      <c r="C146" s="36"/>
      <c r="D146" s="195" t="s">
        <v>149</v>
      </c>
      <c r="E146" s="36"/>
      <c r="F146" s="196" t="s">
        <v>668</v>
      </c>
      <c r="G146" s="36"/>
      <c r="H146" s="36"/>
      <c r="I146" s="122"/>
      <c r="J146" s="36"/>
      <c r="K146" s="36"/>
      <c r="L146" s="37"/>
      <c r="M146" s="197"/>
      <c r="N146" s="198"/>
      <c r="O146" s="75"/>
      <c r="P146" s="75"/>
      <c r="Q146" s="75"/>
      <c r="R146" s="75"/>
      <c r="S146" s="75"/>
      <c r="T146" s="7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7" t="s">
        <v>149</v>
      </c>
      <c r="AU146" s="17" t="s">
        <v>81</v>
      </c>
    </row>
    <row r="147" spans="1:51" s="12" customFormat="1" ht="12">
      <c r="A147" s="12"/>
      <c r="B147" s="199"/>
      <c r="C147" s="12"/>
      <c r="D147" s="195" t="s">
        <v>161</v>
      </c>
      <c r="E147" s="200" t="s">
        <v>1</v>
      </c>
      <c r="F147" s="201" t="s">
        <v>672</v>
      </c>
      <c r="G147" s="12"/>
      <c r="H147" s="202">
        <v>27.761</v>
      </c>
      <c r="I147" s="203"/>
      <c r="J147" s="12"/>
      <c r="K147" s="12"/>
      <c r="L147" s="199"/>
      <c r="M147" s="204"/>
      <c r="N147" s="205"/>
      <c r="O147" s="205"/>
      <c r="P147" s="205"/>
      <c r="Q147" s="205"/>
      <c r="R147" s="205"/>
      <c r="S147" s="205"/>
      <c r="T147" s="206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00" t="s">
        <v>161</v>
      </c>
      <c r="AU147" s="200" t="s">
        <v>81</v>
      </c>
      <c r="AV147" s="12" t="s">
        <v>83</v>
      </c>
      <c r="AW147" s="12" t="s">
        <v>30</v>
      </c>
      <c r="AX147" s="12" t="s">
        <v>73</v>
      </c>
      <c r="AY147" s="200" t="s">
        <v>143</v>
      </c>
    </row>
    <row r="148" spans="1:51" s="13" customFormat="1" ht="12">
      <c r="A148" s="13"/>
      <c r="B148" s="207"/>
      <c r="C148" s="13"/>
      <c r="D148" s="195" t="s">
        <v>161</v>
      </c>
      <c r="E148" s="208" t="s">
        <v>1</v>
      </c>
      <c r="F148" s="209" t="s">
        <v>163</v>
      </c>
      <c r="G148" s="13"/>
      <c r="H148" s="210">
        <v>27.761</v>
      </c>
      <c r="I148" s="211"/>
      <c r="J148" s="13"/>
      <c r="K148" s="13"/>
      <c r="L148" s="207"/>
      <c r="M148" s="212"/>
      <c r="N148" s="213"/>
      <c r="O148" s="213"/>
      <c r="P148" s="213"/>
      <c r="Q148" s="213"/>
      <c r="R148" s="213"/>
      <c r="S148" s="213"/>
      <c r="T148" s="21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08" t="s">
        <v>161</v>
      </c>
      <c r="AU148" s="208" t="s">
        <v>81</v>
      </c>
      <c r="AV148" s="13" t="s">
        <v>148</v>
      </c>
      <c r="AW148" s="13" t="s">
        <v>30</v>
      </c>
      <c r="AX148" s="13" t="s">
        <v>81</v>
      </c>
      <c r="AY148" s="208" t="s">
        <v>143</v>
      </c>
    </row>
    <row r="149" spans="1:65" s="2" customFormat="1" ht="24.15" customHeight="1">
      <c r="A149" s="36"/>
      <c r="B149" s="180"/>
      <c r="C149" s="181" t="s">
        <v>178</v>
      </c>
      <c r="D149" s="181" t="s">
        <v>144</v>
      </c>
      <c r="E149" s="182" t="s">
        <v>673</v>
      </c>
      <c r="F149" s="183" t="s">
        <v>674</v>
      </c>
      <c r="G149" s="184" t="s">
        <v>167</v>
      </c>
      <c r="H149" s="185">
        <v>64.8</v>
      </c>
      <c r="I149" s="186"/>
      <c r="J149" s="187">
        <f>ROUND(I149*H149,2)</f>
        <v>0</v>
      </c>
      <c r="K149" s="188"/>
      <c r="L149" s="37"/>
      <c r="M149" s="189" t="s">
        <v>1</v>
      </c>
      <c r="N149" s="190" t="s">
        <v>38</v>
      </c>
      <c r="O149" s="75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3" t="s">
        <v>148</v>
      </c>
      <c r="AT149" s="193" t="s">
        <v>144</v>
      </c>
      <c r="AU149" s="193" t="s">
        <v>81</v>
      </c>
      <c r="AY149" s="17" t="s">
        <v>143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7" t="s">
        <v>81</v>
      </c>
      <c r="BK149" s="194">
        <f>ROUND(I149*H149,2)</f>
        <v>0</v>
      </c>
      <c r="BL149" s="17" t="s">
        <v>148</v>
      </c>
      <c r="BM149" s="193" t="s">
        <v>181</v>
      </c>
    </row>
    <row r="150" spans="1:47" s="2" customFormat="1" ht="12">
      <c r="A150" s="36"/>
      <c r="B150" s="37"/>
      <c r="C150" s="36"/>
      <c r="D150" s="195" t="s">
        <v>149</v>
      </c>
      <c r="E150" s="36"/>
      <c r="F150" s="196" t="s">
        <v>675</v>
      </c>
      <c r="G150" s="36"/>
      <c r="H150" s="36"/>
      <c r="I150" s="122"/>
      <c r="J150" s="36"/>
      <c r="K150" s="36"/>
      <c r="L150" s="37"/>
      <c r="M150" s="197"/>
      <c r="N150" s="198"/>
      <c r="O150" s="75"/>
      <c r="P150" s="75"/>
      <c r="Q150" s="75"/>
      <c r="R150" s="75"/>
      <c r="S150" s="75"/>
      <c r="T150" s="7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7" t="s">
        <v>149</v>
      </c>
      <c r="AU150" s="17" t="s">
        <v>81</v>
      </c>
    </row>
    <row r="151" spans="1:51" s="12" customFormat="1" ht="12">
      <c r="A151" s="12"/>
      <c r="B151" s="199"/>
      <c r="C151" s="12"/>
      <c r="D151" s="195" t="s">
        <v>161</v>
      </c>
      <c r="E151" s="200" t="s">
        <v>1</v>
      </c>
      <c r="F151" s="201" t="s">
        <v>676</v>
      </c>
      <c r="G151" s="12"/>
      <c r="H151" s="202">
        <v>64.8</v>
      </c>
      <c r="I151" s="203"/>
      <c r="J151" s="12"/>
      <c r="K151" s="12"/>
      <c r="L151" s="199"/>
      <c r="M151" s="204"/>
      <c r="N151" s="205"/>
      <c r="O151" s="205"/>
      <c r="P151" s="205"/>
      <c r="Q151" s="205"/>
      <c r="R151" s="205"/>
      <c r="S151" s="205"/>
      <c r="T151" s="206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00" t="s">
        <v>161</v>
      </c>
      <c r="AU151" s="200" t="s">
        <v>81</v>
      </c>
      <c r="AV151" s="12" t="s">
        <v>83</v>
      </c>
      <c r="AW151" s="12" t="s">
        <v>30</v>
      </c>
      <c r="AX151" s="12" t="s">
        <v>73</v>
      </c>
      <c r="AY151" s="200" t="s">
        <v>143</v>
      </c>
    </row>
    <row r="152" spans="1:51" s="13" customFormat="1" ht="12">
      <c r="A152" s="13"/>
      <c r="B152" s="207"/>
      <c r="C152" s="13"/>
      <c r="D152" s="195" t="s">
        <v>161</v>
      </c>
      <c r="E152" s="208" t="s">
        <v>1</v>
      </c>
      <c r="F152" s="209" t="s">
        <v>163</v>
      </c>
      <c r="G152" s="13"/>
      <c r="H152" s="210">
        <v>64.8</v>
      </c>
      <c r="I152" s="211"/>
      <c r="J152" s="13"/>
      <c r="K152" s="13"/>
      <c r="L152" s="207"/>
      <c r="M152" s="212"/>
      <c r="N152" s="213"/>
      <c r="O152" s="213"/>
      <c r="P152" s="213"/>
      <c r="Q152" s="213"/>
      <c r="R152" s="213"/>
      <c r="S152" s="213"/>
      <c r="T152" s="21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8" t="s">
        <v>161</v>
      </c>
      <c r="AU152" s="208" t="s">
        <v>81</v>
      </c>
      <c r="AV152" s="13" t="s">
        <v>148</v>
      </c>
      <c r="AW152" s="13" t="s">
        <v>30</v>
      </c>
      <c r="AX152" s="13" t="s">
        <v>81</v>
      </c>
      <c r="AY152" s="208" t="s">
        <v>143</v>
      </c>
    </row>
    <row r="153" spans="1:65" s="2" customFormat="1" ht="24.15" customHeight="1">
      <c r="A153" s="36"/>
      <c r="B153" s="180"/>
      <c r="C153" s="181" t="s">
        <v>160</v>
      </c>
      <c r="D153" s="181" t="s">
        <v>144</v>
      </c>
      <c r="E153" s="182" t="s">
        <v>677</v>
      </c>
      <c r="F153" s="183" t="s">
        <v>678</v>
      </c>
      <c r="G153" s="184" t="s">
        <v>167</v>
      </c>
      <c r="H153" s="185">
        <v>13.716</v>
      </c>
      <c r="I153" s="186"/>
      <c r="J153" s="187">
        <f>ROUND(I153*H153,2)</f>
        <v>0</v>
      </c>
      <c r="K153" s="188"/>
      <c r="L153" s="37"/>
      <c r="M153" s="189" t="s">
        <v>1</v>
      </c>
      <c r="N153" s="190" t="s">
        <v>38</v>
      </c>
      <c r="O153" s="75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3" t="s">
        <v>148</v>
      </c>
      <c r="AT153" s="193" t="s">
        <v>144</v>
      </c>
      <c r="AU153" s="193" t="s">
        <v>81</v>
      </c>
      <c r="AY153" s="17" t="s">
        <v>143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7" t="s">
        <v>81</v>
      </c>
      <c r="BK153" s="194">
        <f>ROUND(I153*H153,2)</f>
        <v>0</v>
      </c>
      <c r="BL153" s="17" t="s">
        <v>148</v>
      </c>
      <c r="BM153" s="193" t="s">
        <v>186</v>
      </c>
    </row>
    <row r="154" spans="1:47" s="2" customFormat="1" ht="12">
      <c r="A154" s="36"/>
      <c r="B154" s="37"/>
      <c r="C154" s="36"/>
      <c r="D154" s="195" t="s">
        <v>149</v>
      </c>
      <c r="E154" s="36"/>
      <c r="F154" s="196" t="s">
        <v>679</v>
      </c>
      <c r="G154" s="36"/>
      <c r="H154" s="36"/>
      <c r="I154" s="122"/>
      <c r="J154" s="36"/>
      <c r="K154" s="36"/>
      <c r="L154" s="37"/>
      <c r="M154" s="197"/>
      <c r="N154" s="198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149</v>
      </c>
      <c r="AU154" s="17" t="s">
        <v>81</v>
      </c>
    </row>
    <row r="155" spans="1:51" s="12" customFormat="1" ht="12">
      <c r="A155" s="12"/>
      <c r="B155" s="199"/>
      <c r="C155" s="12"/>
      <c r="D155" s="195" t="s">
        <v>161</v>
      </c>
      <c r="E155" s="200" t="s">
        <v>1</v>
      </c>
      <c r="F155" s="201" t="s">
        <v>680</v>
      </c>
      <c r="G155" s="12"/>
      <c r="H155" s="202">
        <v>13.716</v>
      </c>
      <c r="I155" s="203"/>
      <c r="J155" s="12"/>
      <c r="K155" s="12"/>
      <c r="L155" s="199"/>
      <c r="M155" s="204"/>
      <c r="N155" s="205"/>
      <c r="O155" s="205"/>
      <c r="P155" s="205"/>
      <c r="Q155" s="205"/>
      <c r="R155" s="205"/>
      <c r="S155" s="205"/>
      <c r="T155" s="206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00" t="s">
        <v>161</v>
      </c>
      <c r="AU155" s="200" t="s">
        <v>81</v>
      </c>
      <c r="AV155" s="12" t="s">
        <v>83</v>
      </c>
      <c r="AW155" s="12" t="s">
        <v>30</v>
      </c>
      <c r="AX155" s="12" t="s">
        <v>73</v>
      </c>
      <c r="AY155" s="200" t="s">
        <v>143</v>
      </c>
    </row>
    <row r="156" spans="1:51" s="13" customFormat="1" ht="12">
      <c r="A156" s="13"/>
      <c r="B156" s="207"/>
      <c r="C156" s="13"/>
      <c r="D156" s="195" t="s">
        <v>161</v>
      </c>
      <c r="E156" s="208" t="s">
        <v>1</v>
      </c>
      <c r="F156" s="209" t="s">
        <v>163</v>
      </c>
      <c r="G156" s="13"/>
      <c r="H156" s="210">
        <v>13.716</v>
      </c>
      <c r="I156" s="211"/>
      <c r="J156" s="13"/>
      <c r="K156" s="13"/>
      <c r="L156" s="207"/>
      <c r="M156" s="212"/>
      <c r="N156" s="213"/>
      <c r="O156" s="213"/>
      <c r="P156" s="213"/>
      <c r="Q156" s="213"/>
      <c r="R156" s="213"/>
      <c r="S156" s="213"/>
      <c r="T156" s="21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08" t="s">
        <v>161</v>
      </c>
      <c r="AU156" s="208" t="s">
        <v>81</v>
      </c>
      <c r="AV156" s="13" t="s">
        <v>148</v>
      </c>
      <c r="AW156" s="13" t="s">
        <v>30</v>
      </c>
      <c r="AX156" s="13" t="s">
        <v>81</v>
      </c>
      <c r="AY156" s="208" t="s">
        <v>143</v>
      </c>
    </row>
    <row r="157" spans="1:65" s="2" customFormat="1" ht="14.4" customHeight="1">
      <c r="A157" s="36"/>
      <c r="B157" s="180"/>
      <c r="C157" s="181" t="s">
        <v>176</v>
      </c>
      <c r="D157" s="181" t="s">
        <v>144</v>
      </c>
      <c r="E157" s="182" t="s">
        <v>681</v>
      </c>
      <c r="F157" s="183" t="s">
        <v>682</v>
      </c>
      <c r="G157" s="184" t="s">
        <v>147</v>
      </c>
      <c r="H157" s="185">
        <v>40.4</v>
      </c>
      <c r="I157" s="186"/>
      <c r="J157" s="187">
        <f>ROUND(I157*H157,2)</f>
        <v>0</v>
      </c>
      <c r="K157" s="188"/>
      <c r="L157" s="37"/>
      <c r="M157" s="189" t="s">
        <v>1</v>
      </c>
      <c r="N157" s="190" t="s">
        <v>38</v>
      </c>
      <c r="O157" s="75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3" t="s">
        <v>148</v>
      </c>
      <c r="AT157" s="193" t="s">
        <v>144</v>
      </c>
      <c r="AU157" s="193" t="s">
        <v>81</v>
      </c>
      <c r="AY157" s="17" t="s">
        <v>143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7" t="s">
        <v>81</v>
      </c>
      <c r="BK157" s="194">
        <f>ROUND(I157*H157,2)</f>
        <v>0</v>
      </c>
      <c r="BL157" s="17" t="s">
        <v>148</v>
      </c>
      <c r="BM157" s="193" t="s">
        <v>191</v>
      </c>
    </row>
    <row r="158" spans="1:47" s="2" customFormat="1" ht="12">
      <c r="A158" s="36"/>
      <c r="B158" s="37"/>
      <c r="C158" s="36"/>
      <c r="D158" s="195" t="s">
        <v>149</v>
      </c>
      <c r="E158" s="36"/>
      <c r="F158" s="196" t="s">
        <v>683</v>
      </c>
      <c r="G158" s="36"/>
      <c r="H158" s="36"/>
      <c r="I158" s="122"/>
      <c r="J158" s="36"/>
      <c r="K158" s="36"/>
      <c r="L158" s="37"/>
      <c r="M158" s="197"/>
      <c r="N158" s="198"/>
      <c r="O158" s="75"/>
      <c r="P158" s="75"/>
      <c r="Q158" s="75"/>
      <c r="R158" s="75"/>
      <c r="S158" s="75"/>
      <c r="T158" s="7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7" t="s">
        <v>149</v>
      </c>
      <c r="AU158" s="17" t="s">
        <v>81</v>
      </c>
    </row>
    <row r="159" spans="1:51" s="12" customFormat="1" ht="12">
      <c r="A159" s="12"/>
      <c r="B159" s="199"/>
      <c r="C159" s="12"/>
      <c r="D159" s="195" t="s">
        <v>161</v>
      </c>
      <c r="E159" s="200" t="s">
        <v>1</v>
      </c>
      <c r="F159" s="201" t="s">
        <v>684</v>
      </c>
      <c r="G159" s="12"/>
      <c r="H159" s="202">
        <v>40.4</v>
      </c>
      <c r="I159" s="203"/>
      <c r="J159" s="12"/>
      <c r="K159" s="12"/>
      <c r="L159" s="199"/>
      <c r="M159" s="204"/>
      <c r="N159" s="205"/>
      <c r="O159" s="205"/>
      <c r="P159" s="205"/>
      <c r="Q159" s="205"/>
      <c r="R159" s="205"/>
      <c r="S159" s="205"/>
      <c r="T159" s="206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00" t="s">
        <v>161</v>
      </c>
      <c r="AU159" s="200" t="s">
        <v>81</v>
      </c>
      <c r="AV159" s="12" t="s">
        <v>83</v>
      </c>
      <c r="AW159" s="12" t="s">
        <v>30</v>
      </c>
      <c r="AX159" s="12" t="s">
        <v>73</v>
      </c>
      <c r="AY159" s="200" t="s">
        <v>143</v>
      </c>
    </row>
    <row r="160" spans="1:51" s="13" customFormat="1" ht="12">
      <c r="A160" s="13"/>
      <c r="B160" s="207"/>
      <c r="C160" s="13"/>
      <c r="D160" s="195" t="s">
        <v>161</v>
      </c>
      <c r="E160" s="208" t="s">
        <v>1</v>
      </c>
      <c r="F160" s="209" t="s">
        <v>163</v>
      </c>
      <c r="G160" s="13"/>
      <c r="H160" s="210">
        <v>40.4</v>
      </c>
      <c r="I160" s="211"/>
      <c r="J160" s="13"/>
      <c r="K160" s="13"/>
      <c r="L160" s="207"/>
      <c r="M160" s="212"/>
      <c r="N160" s="213"/>
      <c r="O160" s="213"/>
      <c r="P160" s="213"/>
      <c r="Q160" s="213"/>
      <c r="R160" s="213"/>
      <c r="S160" s="213"/>
      <c r="T160" s="21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8" t="s">
        <v>161</v>
      </c>
      <c r="AU160" s="208" t="s">
        <v>81</v>
      </c>
      <c r="AV160" s="13" t="s">
        <v>148</v>
      </c>
      <c r="AW160" s="13" t="s">
        <v>30</v>
      </c>
      <c r="AX160" s="13" t="s">
        <v>81</v>
      </c>
      <c r="AY160" s="208" t="s">
        <v>143</v>
      </c>
    </row>
    <row r="161" spans="1:65" s="2" customFormat="1" ht="24.15" customHeight="1">
      <c r="A161" s="36"/>
      <c r="B161" s="180"/>
      <c r="C161" s="181" t="s">
        <v>168</v>
      </c>
      <c r="D161" s="181" t="s">
        <v>144</v>
      </c>
      <c r="E161" s="182" t="s">
        <v>335</v>
      </c>
      <c r="F161" s="183" t="s">
        <v>336</v>
      </c>
      <c r="G161" s="184" t="s">
        <v>167</v>
      </c>
      <c r="H161" s="185">
        <v>502.16</v>
      </c>
      <c r="I161" s="186"/>
      <c r="J161" s="187">
        <f>ROUND(I161*H161,2)</f>
        <v>0</v>
      </c>
      <c r="K161" s="188"/>
      <c r="L161" s="37"/>
      <c r="M161" s="189" t="s">
        <v>1</v>
      </c>
      <c r="N161" s="190" t="s">
        <v>38</v>
      </c>
      <c r="O161" s="75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3" t="s">
        <v>148</v>
      </c>
      <c r="AT161" s="193" t="s">
        <v>144</v>
      </c>
      <c r="AU161" s="193" t="s">
        <v>81</v>
      </c>
      <c r="AY161" s="17" t="s">
        <v>143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7" t="s">
        <v>81</v>
      </c>
      <c r="BK161" s="194">
        <f>ROUND(I161*H161,2)</f>
        <v>0</v>
      </c>
      <c r="BL161" s="17" t="s">
        <v>148</v>
      </c>
      <c r="BM161" s="193" t="s">
        <v>196</v>
      </c>
    </row>
    <row r="162" spans="1:47" s="2" customFormat="1" ht="12">
      <c r="A162" s="36"/>
      <c r="B162" s="37"/>
      <c r="C162" s="36"/>
      <c r="D162" s="195" t="s">
        <v>149</v>
      </c>
      <c r="E162" s="36"/>
      <c r="F162" s="196" t="s">
        <v>668</v>
      </c>
      <c r="G162" s="36"/>
      <c r="H162" s="36"/>
      <c r="I162" s="122"/>
      <c r="J162" s="36"/>
      <c r="K162" s="36"/>
      <c r="L162" s="37"/>
      <c r="M162" s="197"/>
      <c r="N162" s="198"/>
      <c r="O162" s="75"/>
      <c r="P162" s="75"/>
      <c r="Q162" s="75"/>
      <c r="R162" s="75"/>
      <c r="S162" s="75"/>
      <c r="T162" s="7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7" t="s">
        <v>149</v>
      </c>
      <c r="AU162" s="17" t="s">
        <v>81</v>
      </c>
    </row>
    <row r="163" spans="1:51" s="12" customFormat="1" ht="12">
      <c r="A163" s="12"/>
      <c r="B163" s="199"/>
      <c r="C163" s="12"/>
      <c r="D163" s="195" t="s">
        <v>161</v>
      </c>
      <c r="E163" s="200" t="s">
        <v>1</v>
      </c>
      <c r="F163" s="201" t="s">
        <v>685</v>
      </c>
      <c r="G163" s="12"/>
      <c r="H163" s="202">
        <v>502.16</v>
      </c>
      <c r="I163" s="203"/>
      <c r="J163" s="12"/>
      <c r="K163" s="12"/>
      <c r="L163" s="199"/>
      <c r="M163" s="204"/>
      <c r="N163" s="205"/>
      <c r="O163" s="205"/>
      <c r="P163" s="205"/>
      <c r="Q163" s="205"/>
      <c r="R163" s="205"/>
      <c r="S163" s="205"/>
      <c r="T163" s="206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T163" s="200" t="s">
        <v>161</v>
      </c>
      <c r="AU163" s="200" t="s">
        <v>81</v>
      </c>
      <c r="AV163" s="12" t="s">
        <v>83</v>
      </c>
      <c r="AW163" s="12" t="s">
        <v>30</v>
      </c>
      <c r="AX163" s="12" t="s">
        <v>73</v>
      </c>
      <c r="AY163" s="200" t="s">
        <v>143</v>
      </c>
    </row>
    <row r="164" spans="1:51" s="13" customFormat="1" ht="12">
      <c r="A164" s="13"/>
      <c r="B164" s="207"/>
      <c r="C164" s="13"/>
      <c r="D164" s="195" t="s">
        <v>161</v>
      </c>
      <c r="E164" s="208" t="s">
        <v>1</v>
      </c>
      <c r="F164" s="209" t="s">
        <v>163</v>
      </c>
      <c r="G164" s="13"/>
      <c r="H164" s="210">
        <v>502.16</v>
      </c>
      <c r="I164" s="211"/>
      <c r="J164" s="13"/>
      <c r="K164" s="13"/>
      <c r="L164" s="207"/>
      <c r="M164" s="212"/>
      <c r="N164" s="213"/>
      <c r="O164" s="213"/>
      <c r="P164" s="213"/>
      <c r="Q164" s="213"/>
      <c r="R164" s="213"/>
      <c r="S164" s="213"/>
      <c r="T164" s="21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08" t="s">
        <v>161</v>
      </c>
      <c r="AU164" s="208" t="s">
        <v>81</v>
      </c>
      <c r="AV164" s="13" t="s">
        <v>148</v>
      </c>
      <c r="AW164" s="13" t="s">
        <v>30</v>
      </c>
      <c r="AX164" s="13" t="s">
        <v>81</v>
      </c>
      <c r="AY164" s="208" t="s">
        <v>143</v>
      </c>
    </row>
    <row r="165" spans="1:65" s="2" customFormat="1" ht="24.15" customHeight="1">
      <c r="A165" s="36"/>
      <c r="B165" s="180"/>
      <c r="C165" s="181" t="s">
        <v>199</v>
      </c>
      <c r="D165" s="181" t="s">
        <v>144</v>
      </c>
      <c r="E165" s="182" t="s">
        <v>686</v>
      </c>
      <c r="F165" s="183" t="s">
        <v>687</v>
      </c>
      <c r="G165" s="184" t="s">
        <v>167</v>
      </c>
      <c r="H165" s="185">
        <v>115.384</v>
      </c>
      <c r="I165" s="186"/>
      <c r="J165" s="187">
        <f>ROUND(I165*H165,2)</f>
        <v>0</v>
      </c>
      <c r="K165" s="188"/>
      <c r="L165" s="37"/>
      <c r="M165" s="189" t="s">
        <v>1</v>
      </c>
      <c r="N165" s="190" t="s">
        <v>38</v>
      </c>
      <c r="O165" s="75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3" t="s">
        <v>148</v>
      </c>
      <c r="AT165" s="193" t="s">
        <v>144</v>
      </c>
      <c r="AU165" s="193" t="s">
        <v>81</v>
      </c>
      <c r="AY165" s="17" t="s">
        <v>143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7" t="s">
        <v>81</v>
      </c>
      <c r="BK165" s="194">
        <f>ROUND(I165*H165,2)</f>
        <v>0</v>
      </c>
      <c r="BL165" s="17" t="s">
        <v>148</v>
      </c>
      <c r="BM165" s="193" t="s">
        <v>202</v>
      </c>
    </row>
    <row r="166" spans="1:51" s="12" customFormat="1" ht="12">
      <c r="A166" s="12"/>
      <c r="B166" s="199"/>
      <c r="C166" s="12"/>
      <c r="D166" s="195" t="s">
        <v>161</v>
      </c>
      <c r="E166" s="200" t="s">
        <v>1</v>
      </c>
      <c r="F166" s="201" t="s">
        <v>688</v>
      </c>
      <c r="G166" s="12"/>
      <c r="H166" s="202">
        <v>115.384</v>
      </c>
      <c r="I166" s="203"/>
      <c r="J166" s="12"/>
      <c r="K166" s="12"/>
      <c r="L166" s="199"/>
      <c r="M166" s="204"/>
      <c r="N166" s="205"/>
      <c r="O166" s="205"/>
      <c r="P166" s="205"/>
      <c r="Q166" s="205"/>
      <c r="R166" s="205"/>
      <c r="S166" s="205"/>
      <c r="T166" s="206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00" t="s">
        <v>161</v>
      </c>
      <c r="AU166" s="200" t="s">
        <v>81</v>
      </c>
      <c r="AV166" s="12" t="s">
        <v>83</v>
      </c>
      <c r="AW166" s="12" t="s">
        <v>30</v>
      </c>
      <c r="AX166" s="12" t="s">
        <v>73</v>
      </c>
      <c r="AY166" s="200" t="s">
        <v>143</v>
      </c>
    </row>
    <row r="167" spans="1:51" s="13" customFormat="1" ht="12">
      <c r="A167" s="13"/>
      <c r="B167" s="207"/>
      <c r="C167" s="13"/>
      <c r="D167" s="195" t="s">
        <v>161</v>
      </c>
      <c r="E167" s="208" t="s">
        <v>1</v>
      </c>
      <c r="F167" s="209" t="s">
        <v>163</v>
      </c>
      <c r="G167" s="13"/>
      <c r="H167" s="210">
        <v>115.384</v>
      </c>
      <c r="I167" s="211"/>
      <c r="J167" s="13"/>
      <c r="K167" s="13"/>
      <c r="L167" s="207"/>
      <c r="M167" s="212"/>
      <c r="N167" s="213"/>
      <c r="O167" s="213"/>
      <c r="P167" s="213"/>
      <c r="Q167" s="213"/>
      <c r="R167" s="213"/>
      <c r="S167" s="213"/>
      <c r="T167" s="21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08" t="s">
        <v>161</v>
      </c>
      <c r="AU167" s="208" t="s">
        <v>81</v>
      </c>
      <c r="AV167" s="13" t="s">
        <v>148</v>
      </c>
      <c r="AW167" s="13" t="s">
        <v>30</v>
      </c>
      <c r="AX167" s="13" t="s">
        <v>81</v>
      </c>
      <c r="AY167" s="208" t="s">
        <v>143</v>
      </c>
    </row>
    <row r="168" spans="1:65" s="2" customFormat="1" ht="37.8" customHeight="1">
      <c r="A168" s="36"/>
      <c r="B168" s="180"/>
      <c r="C168" s="181" t="s">
        <v>173</v>
      </c>
      <c r="D168" s="181" t="s">
        <v>144</v>
      </c>
      <c r="E168" s="182" t="s">
        <v>339</v>
      </c>
      <c r="F168" s="183" t="s">
        <v>340</v>
      </c>
      <c r="G168" s="184" t="s">
        <v>167</v>
      </c>
      <c r="H168" s="185">
        <v>10043.2</v>
      </c>
      <c r="I168" s="186"/>
      <c r="J168" s="187">
        <f>ROUND(I168*H168,2)</f>
        <v>0</v>
      </c>
      <c r="K168" s="188"/>
      <c r="L168" s="37"/>
      <c r="M168" s="189" t="s">
        <v>1</v>
      </c>
      <c r="N168" s="190" t="s">
        <v>38</v>
      </c>
      <c r="O168" s="75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3" t="s">
        <v>148</v>
      </c>
      <c r="AT168" s="193" t="s">
        <v>144</v>
      </c>
      <c r="AU168" s="193" t="s">
        <v>81</v>
      </c>
      <c r="AY168" s="17" t="s">
        <v>143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7" t="s">
        <v>81</v>
      </c>
      <c r="BK168" s="194">
        <f>ROUND(I168*H168,2)</f>
        <v>0</v>
      </c>
      <c r="BL168" s="17" t="s">
        <v>148</v>
      </c>
      <c r="BM168" s="193" t="s">
        <v>208</v>
      </c>
    </row>
    <row r="169" spans="1:47" s="2" customFormat="1" ht="12">
      <c r="A169" s="36"/>
      <c r="B169" s="37"/>
      <c r="C169" s="36"/>
      <c r="D169" s="195" t="s">
        <v>149</v>
      </c>
      <c r="E169" s="36"/>
      <c r="F169" s="196" t="s">
        <v>689</v>
      </c>
      <c r="G169" s="36"/>
      <c r="H169" s="36"/>
      <c r="I169" s="122"/>
      <c r="J169" s="36"/>
      <c r="K169" s="36"/>
      <c r="L169" s="37"/>
      <c r="M169" s="197"/>
      <c r="N169" s="198"/>
      <c r="O169" s="75"/>
      <c r="P169" s="75"/>
      <c r="Q169" s="75"/>
      <c r="R169" s="75"/>
      <c r="S169" s="75"/>
      <c r="T169" s="7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7" t="s">
        <v>149</v>
      </c>
      <c r="AU169" s="17" t="s">
        <v>81</v>
      </c>
    </row>
    <row r="170" spans="1:51" s="12" customFormat="1" ht="12">
      <c r="A170" s="12"/>
      <c r="B170" s="199"/>
      <c r="C170" s="12"/>
      <c r="D170" s="195" t="s">
        <v>161</v>
      </c>
      <c r="E170" s="200" t="s">
        <v>1</v>
      </c>
      <c r="F170" s="201" t="s">
        <v>690</v>
      </c>
      <c r="G170" s="12"/>
      <c r="H170" s="202">
        <v>10043.2</v>
      </c>
      <c r="I170" s="203"/>
      <c r="J170" s="12"/>
      <c r="K170" s="12"/>
      <c r="L170" s="199"/>
      <c r="M170" s="204"/>
      <c r="N170" s="205"/>
      <c r="O170" s="205"/>
      <c r="P170" s="205"/>
      <c r="Q170" s="205"/>
      <c r="R170" s="205"/>
      <c r="S170" s="205"/>
      <c r="T170" s="206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00" t="s">
        <v>161</v>
      </c>
      <c r="AU170" s="200" t="s">
        <v>81</v>
      </c>
      <c r="AV170" s="12" t="s">
        <v>83</v>
      </c>
      <c r="AW170" s="12" t="s">
        <v>30</v>
      </c>
      <c r="AX170" s="12" t="s">
        <v>73</v>
      </c>
      <c r="AY170" s="200" t="s">
        <v>143</v>
      </c>
    </row>
    <row r="171" spans="1:51" s="13" customFormat="1" ht="12">
      <c r="A171" s="13"/>
      <c r="B171" s="207"/>
      <c r="C171" s="13"/>
      <c r="D171" s="195" t="s">
        <v>161</v>
      </c>
      <c r="E171" s="208" t="s">
        <v>1</v>
      </c>
      <c r="F171" s="209" t="s">
        <v>163</v>
      </c>
      <c r="G171" s="13"/>
      <c r="H171" s="210">
        <v>10043.2</v>
      </c>
      <c r="I171" s="211"/>
      <c r="J171" s="13"/>
      <c r="K171" s="13"/>
      <c r="L171" s="207"/>
      <c r="M171" s="212"/>
      <c r="N171" s="213"/>
      <c r="O171" s="213"/>
      <c r="P171" s="213"/>
      <c r="Q171" s="213"/>
      <c r="R171" s="213"/>
      <c r="S171" s="213"/>
      <c r="T171" s="21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8" t="s">
        <v>161</v>
      </c>
      <c r="AU171" s="208" t="s">
        <v>81</v>
      </c>
      <c r="AV171" s="13" t="s">
        <v>148</v>
      </c>
      <c r="AW171" s="13" t="s">
        <v>30</v>
      </c>
      <c r="AX171" s="13" t="s">
        <v>81</v>
      </c>
      <c r="AY171" s="208" t="s">
        <v>143</v>
      </c>
    </row>
    <row r="172" spans="1:65" s="2" customFormat="1" ht="37.8" customHeight="1">
      <c r="A172" s="36"/>
      <c r="B172" s="180"/>
      <c r="C172" s="181" t="s">
        <v>210</v>
      </c>
      <c r="D172" s="181" t="s">
        <v>144</v>
      </c>
      <c r="E172" s="182" t="s">
        <v>691</v>
      </c>
      <c r="F172" s="183" t="s">
        <v>692</v>
      </c>
      <c r="G172" s="184" t="s">
        <v>167</v>
      </c>
      <c r="H172" s="185">
        <v>2307.68</v>
      </c>
      <c r="I172" s="186"/>
      <c r="J172" s="187">
        <f>ROUND(I172*H172,2)</f>
        <v>0</v>
      </c>
      <c r="K172" s="188"/>
      <c r="L172" s="37"/>
      <c r="M172" s="189" t="s">
        <v>1</v>
      </c>
      <c r="N172" s="190" t="s">
        <v>38</v>
      </c>
      <c r="O172" s="75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3" t="s">
        <v>148</v>
      </c>
      <c r="AT172" s="193" t="s">
        <v>144</v>
      </c>
      <c r="AU172" s="193" t="s">
        <v>81</v>
      </c>
      <c r="AY172" s="17" t="s">
        <v>143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7" t="s">
        <v>81</v>
      </c>
      <c r="BK172" s="194">
        <f>ROUND(I172*H172,2)</f>
        <v>0</v>
      </c>
      <c r="BL172" s="17" t="s">
        <v>148</v>
      </c>
      <c r="BM172" s="193" t="s">
        <v>213</v>
      </c>
    </row>
    <row r="173" spans="1:47" s="2" customFormat="1" ht="12">
      <c r="A173" s="36"/>
      <c r="B173" s="37"/>
      <c r="C173" s="36"/>
      <c r="D173" s="195" t="s">
        <v>149</v>
      </c>
      <c r="E173" s="36"/>
      <c r="F173" s="196" t="s">
        <v>689</v>
      </c>
      <c r="G173" s="36"/>
      <c r="H173" s="36"/>
      <c r="I173" s="122"/>
      <c r="J173" s="36"/>
      <c r="K173" s="36"/>
      <c r="L173" s="37"/>
      <c r="M173" s="197"/>
      <c r="N173" s="198"/>
      <c r="O173" s="75"/>
      <c r="P173" s="75"/>
      <c r="Q173" s="75"/>
      <c r="R173" s="75"/>
      <c r="S173" s="75"/>
      <c r="T173" s="7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7" t="s">
        <v>149</v>
      </c>
      <c r="AU173" s="17" t="s">
        <v>81</v>
      </c>
    </row>
    <row r="174" spans="1:51" s="12" customFormat="1" ht="12">
      <c r="A174" s="12"/>
      <c r="B174" s="199"/>
      <c r="C174" s="12"/>
      <c r="D174" s="195" t="s">
        <v>161</v>
      </c>
      <c r="E174" s="200" t="s">
        <v>1</v>
      </c>
      <c r="F174" s="201" t="s">
        <v>693</v>
      </c>
      <c r="G174" s="12"/>
      <c r="H174" s="202">
        <v>2307.68</v>
      </c>
      <c r="I174" s="203"/>
      <c r="J174" s="12"/>
      <c r="K174" s="12"/>
      <c r="L174" s="199"/>
      <c r="M174" s="204"/>
      <c r="N174" s="205"/>
      <c r="O174" s="205"/>
      <c r="P174" s="205"/>
      <c r="Q174" s="205"/>
      <c r="R174" s="205"/>
      <c r="S174" s="205"/>
      <c r="T174" s="206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200" t="s">
        <v>161</v>
      </c>
      <c r="AU174" s="200" t="s">
        <v>81</v>
      </c>
      <c r="AV174" s="12" t="s">
        <v>83</v>
      </c>
      <c r="AW174" s="12" t="s">
        <v>30</v>
      </c>
      <c r="AX174" s="12" t="s">
        <v>73</v>
      </c>
      <c r="AY174" s="200" t="s">
        <v>143</v>
      </c>
    </row>
    <row r="175" spans="1:51" s="13" customFormat="1" ht="12">
      <c r="A175" s="13"/>
      <c r="B175" s="207"/>
      <c r="C175" s="13"/>
      <c r="D175" s="195" t="s">
        <v>161</v>
      </c>
      <c r="E175" s="208" t="s">
        <v>1</v>
      </c>
      <c r="F175" s="209" t="s">
        <v>163</v>
      </c>
      <c r="G175" s="13"/>
      <c r="H175" s="210">
        <v>2307.68</v>
      </c>
      <c r="I175" s="211"/>
      <c r="J175" s="13"/>
      <c r="K175" s="13"/>
      <c r="L175" s="207"/>
      <c r="M175" s="212"/>
      <c r="N175" s="213"/>
      <c r="O175" s="213"/>
      <c r="P175" s="213"/>
      <c r="Q175" s="213"/>
      <c r="R175" s="213"/>
      <c r="S175" s="213"/>
      <c r="T175" s="21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08" t="s">
        <v>161</v>
      </c>
      <c r="AU175" s="208" t="s">
        <v>81</v>
      </c>
      <c r="AV175" s="13" t="s">
        <v>148</v>
      </c>
      <c r="AW175" s="13" t="s">
        <v>30</v>
      </c>
      <c r="AX175" s="13" t="s">
        <v>81</v>
      </c>
      <c r="AY175" s="208" t="s">
        <v>143</v>
      </c>
    </row>
    <row r="176" spans="1:65" s="2" customFormat="1" ht="24.15" customHeight="1">
      <c r="A176" s="36"/>
      <c r="B176" s="180"/>
      <c r="C176" s="181" t="s">
        <v>181</v>
      </c>
      <c r="D176" s="181" t="s">
        <v>144</v>
      </c>
      <c r="E176" s="182" t="s">
        <v>343</v>
      </c>
      <c r="F176" s="183" t="s">
        <v>344</v>
      </c>
      <c r="G176" s="184" t="s">
        <v>225</v>
      </c>
      <c r="H176" s="185">
        <v>1240.64</v>
      </c>
      <c r="I176" s="186"/>
      <c r="J176" s="187">
        <f>ROUND(I176*H176,2)</f>
        <v>0</v>
      </c>
      <c r="K176" s="188"/>
      <c r="L176" s="37"/>
      <c r="M176" s="189" t="s">
        <v>1</v>
      </c>
      <c r="N176" s="190" t="s">
        <v>38</v>
      </c>
      <c r="O176" s="75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3" t="s">
        <v>148</v>
      </c>
      <c r="AT176" s="193" t="s">
        <v>144</v>
      </c>
      <c r="AU176" s="193" t="s">
        <v>81</v>
      </c>
      <c r="AY176" s="17" t="s">
        <v>143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7" t="s">
        <v>81</v>
      </c>
      <c r="BK176" s="194">
        <f>ROUND(I176*H176,2)</f>
        <v>0</v>
      </c>
      <c r="BL176" s="17" t="s">
        <v>148</v>
      </c>
      <c r="BM176" s="193" t="s">
        <v>218</v>
      </c>
    </row>
    <row r="177" spans="1:47" s="2" customFormat="1" ht="12">
      <c r="A177" s="36"/>
      <c r="B177" s="37"/>
      <c r="C177" s="36"/>
      <c r="D177" s="195" t="s">
        <v>149</v>
      </c>
      <c r="E177" s="36"/>
      <c r="F177" s="196" t="s">
        <v>668</v>
      </c>
      <c r="G177" s="36"/>
      <c r="H177" s="36"/>
      <c r="I177" s="122"/>
      <c r="J177" s="36"/>
      <c r="K177" s="36"/>
      <c r="L177" s="37"/>
      <c r="M177" s="197"/>
      <c r="N177" s="198"/>
      <c r="O177" s="75"/>
      <c r="P177" s="75"/>
      <c r="Q177" s="75"/>
      <c r="R177" s="75"/>
      <c r="S177" s="75"/>
      <c r="T177" s="7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7" t="s">
        <v>149</v>
      </c>
      <c r="AU177" s="17" t="s">
        <v>81</v>
      </c>
    </row>
    <row r="178" spans="1:51" s="12" customFormat="1" ht="12">
      <c r="A178" s="12"/>
      <c r="B178" s="199"/>
      <c r="C178" s="12"/>
      <c r="D178" s="195" t="s">
        <v>161</v>
      </c>
      <c r="E178" s="200" t="s">
        <v>1</v>
      </c>
      <c r="F178" s="201" t="s">
        <v>694</v>
      </c>
      <c r="G178" s="12"/>
      <c r="H178" s="202">
        <v>1240.64</v>
      </c>
      <c r="I178" s="203"/>
      <c r="J178" s="12"/>
      <c r="K178" s="12"/>
      <c r="L178" s="199"/>
      <c r="M178" s="204"/>
      <c r="N178" s="205"/>
      <c r="O178" s="205"/>
      <c r="P178" s="205"/>
      <c r="Q178" s="205"/>
      <c r="R178" s="205"/>
      <c r="S178" s="205"/>
      <c r="T178" s="206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00" t="s">
        <v>161</v>
      </c>
      <c r="AU178" s="200" t="s">
        <v>81</v>
      </c>
      <c r="AV178" s="12" t="s">
        <v>83</v>
      </c>
      <c r="AW178" s="12" t="s">
        <v>30</v>
      </c>
      <c r="AX178" s="12" t="s">
        <v>73</v>
      </c>
      <c r="AY178" s="200" t="s">
        <v>143</v>
      </c>
    </row>
    <row r="179" spans="1:51" s="13" customFormat="1" ht="12">
      <c r="A179" s="13"/>
      <c r="B179" s="207"/>
      <c r="C179" s="13"/>
      <c r="D179" s="195" t="s">
        <v>161</v>
      </c>
      <c r="E179" s="208" t="s">
        <v>1</v>
      </c>
      <c r="F179" s="209" t="s">
        <v>163</v>
      </c>
      <c r="G179" s="13"/>
      <c r="H179" s="210">
        <v>1240.64</v>
      </c>
      <c r="I179" s="211"/>
      <c r="J179" s="13"/>
      <c r="K179" s="13"/>
      <c r="L179" s="207"/>
      <c r="M179" s="212"/>
      <c r="N179" s="213"/>
      <c r="O179" s="213"/>
      <c r="P179" s="213"/>
      <c r="Q179" s="213"/>
      <c r="R179" s="213"/>
      <c r="S179" s="213"/>
      <c r="T179" s="21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08" t="s">
        <v>161</v>
      </c>
      <c r="AU179" s="208" t="s">
        <v>81</v>
      </c>
      <c r="AV179" s="13" t="s">
        <v>148</v>
      </c>
      <c r="AW179" s="13" t="s">
        <v>30</v>
      </c>
      <c r="AX179" s="13" t="s">
        <v>81</v>
      </c>
      <c r="AY179" s="208" t="s">
        <v>143</v>
      </c>
    </row>
    <row r="180" spans="1:65" s="2" customFormat="1" ht="24.15" customHeight="1">
      <c r="A180" s="36"/>
      <c r="B180" s="180"/>
      <c r="C180" s="181" t="s">
        <v>8</v>
      </c>
      <c r="D180" s="181" t="s">
        <v>144</v>
      </c>
      <c r="E180" s="182" t="s">
        <v>347</v>
      </c>
      <c r="F180" s="183" t="s">
        <v>348</v>
      </c>
      <c r="G180" s="184" t="s">
        <v>167</v>
      </c>
      <c r="H180" s="185">
        <v>135.677</v>
      </c>
      <c r="I180" s="186"/>
      <c r="J180" s="187">
        <f>ROUND(I180*H180,2)</f>
        <v>0</v>
      </c>
      <c r="K180" s="188"/>
      <c r="L180" s="37"/>
      <c r="M180" s="189" t="s">
        <v>1</v>
      </c>
      <c r="N180" s="190" t="s">
        <v>38</v>
      </c>
      <c r="O180" s="75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3" t="s">
        <v>148</v>
      </c>
      <c r="AT180" s="193" t="s">
        <v>144</v>
      </c>
      <c r="AU180" s="193" t="s">
        <v>81</v>
      </c>
      <c r="AY180" s="17" t="s">
        <v>143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17" t="s">
        <v>81</v>
      </c>
      <c r="BK180" s="194">
        <f>ROUND(I180*H180,2)</f>
        <v>0</v>
      </c>
      <c r="BL180" s="17" t="s">
        <v>148</v>
      </c>
      <c r="BM180" s="193" t="s">
        <v>226</v>
      </c>
    </row>
    <row r="181" spans="1:47" s="2" customFormat="1" ht="12">
      <c r="A181" s="36"/>
      <c r="B181" s="37"/>
      <c r="C181" s="36"/>
      <c r="D181" s="195" t="s">
        <v>149</v>
      </c>
      <c r="E181" s="36"/>
      <c r="F181" s="196" t="s">
        <v>695</v>
      </c>
      <c r="G181" s="36"/>
      <c r="H181" s="36"/>
      <c r="I181" s="122"/>
      <c r="J181" s="36"/>
      <c r="K181" s="36"/>
      <c r="L181" s="37"/>
      <c r="M181" s="197"/>
      <c r="N181" s="198"/>
      <c r="O181" s="75"/>
      <c r="P181" s="75"/>
      <c r="Q181" s="75"/>
      <c r="R181" s="75"/>
      <c r="S181" s="75"/>
      <c r="T181" s="7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7" t="s">
        <v>149</v>
      </c>
      <c r="AU181" s="17" t="s">
        <v>81</v>
      </c>
    </row>
    <row r="182" spans="1:65" s="2" customFormat="1" ht="14.4" customHeight="1">
      <c r="A182" s="36"/>
      <c r="B182" s="180"/>
      <c r="C182" s="218" t="s">
        <v>186</v>
      </c>
      <c r="D182" s="218" t="s">
        <v>351</v>
      </c>
      <c r="E182" s="219" t="s">
        <v>352</v>
      </c>
      <c r="F182" s="220" t="s">
        <v>353</v>
      </c>
      <c r="G182" s="221" t="s">
        <v>225</v>
      </c>
      <c r="H182" s="222">
        <v>271.354</v>
      </c>
      <c r="I182" s="223"/>
      <c r="J182" s="224">
        <f>ROUND(I182*H182,2)</f>
        <v>0</v>
      </c>
      <c r="K182" s="225"/>
      <c r="L182" s="226"/>
      <c r="M182" s="227" t="s">
        <v>1</v>
      </c>
      <c r="N182" s="228" t="s">
        <v>38</v>
      </c>
      <c r="O182" s="75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3" t="s">
        <v>160</v>
      </c>
      <c r="AT182" s="193" t="s">
        <v>351</v>
      </c>
      <c r="AU182" s="193" t="s">
        <v>81</v>
      </c>
      <c r="AY182" s="17" t="s">
        <v>143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7" t="s">
        <v>81</v>
      </c>
      <c r="BK182" s="194">
        <f>ROUND(I182*H182,2)</f>
        <v>0</v>
      </c>
      <c r="BL182" s="17" t="s">
        <v>148</v>
      </c>
      <c r="BM182" s="193" t="s">
        <v>230</v>
      </c>
    </row>
    <row r="183" spans="1:47" s="2" customFormat="1" ht="12">
      <c r="A183" s="36"/>
      <c r="B183" s="37"/>
      <c r="C183" s="36"/>
      <c r="D183" s="195" t="s">
        <v>149</v>
      </c>
      <c r="E183" s="36"/>
      <c r="F183" s="196" t="s">
        <v>696</v>
      </c>
      <c r="G183" s="36"/>
      <c r="H183" s="36"/>
      <c r="I183" s="122"/>
      <c r="J183" s="36"/>
      <c r="K183" s="36"/>
      <c r="L183" s="37"/>
      <c r="M183" s="197"/>
      <c r="N183" s="198"/>
      <c r="O183" s="75"/>
      <c r="P183" s="75"/>
      <c r="Q183" s="75"/>
      <c r="R183" s="75"/>
      <c r="S183" s="75"/>
      <c r="T183" s="7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7" t="s">
        <v>149</v>
      </c>
      <c r="AU183" s="17" t="s">
        <v>81</v>
      </c>
    </row>
    <row r="184" spans="1:51" s="12" customFormat="1" ht="12">
      <c r="A184" s="12"/>
      <c r="B184" s="199"/>
      <c r="C184" s="12"/>
      <c r="D184" s="195" t="s">
        <v>161</v>
      </c>
      <c r="E184" s="200" t="s">
        <v>1</v>
      </c>
      <c r="F184" s="201" t="s">
        <v>697</v>
      </c>
      <c r="G184" s="12"/>
      <c r="H184" s="202">
        <v>271.354</v>
      </c>
      <c r="I184" s="203"/>
      <c r="J184" s="12"/>
      <c r="K184" s="12"/>
      <c r="L184" s="199"/>
      <c r="M184" s="204"/>
      <c r="N184" s="205"/>
      <c r="O184" s="205"/>
      <c r="P184" s="205"/>
      <c r="Q184" s="205"/>
      <c r="R184" s="205"/>
      <c r="S184" s="205"/>
      <c r="T184" s="206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200" t="s">
        <v>161</v>
      </c>
      <c r="AU184" s="200" t="s">
        <v>81</v>
      </c>
      <c r="AV184" s="12" t="s">
        <v>83</v>
      </c>
      <c r="AW184" s="12" t="s">
        <v>30</v>
      </c>
      <c r="AX184" s="12" t="s">
        <v>73</v>
      </c>
      <c r="AY184" s="200" t="s">
        <v>143</v>
      </c>
    </row>
    <row r="185" spans="1:51" s="13" customFormat="1" ht="12">
      <c r="A185" s="13"/>
      <c r="B185" s="207"/>
      <c r="C185" s="13"/>
      <c r="D185" s="195" t="s">
        <v>161</v>
      </c>
      <c r="E185" s="208" t="s">
        <v>1</v>
      </c>
      <c r="F185" s="209" t="s">
        <v>163</v>
      </c>
      <c r="G185" s="13"/>
      <c r="H185" s="210">
        <v>271.354</v>
      </c>
      <c r="I185" s="211"/>
      <c r="J185" s="13"/>
      <c r="K185" s="13"/>
      <c r="L185" s="207"/>
      <c r="M185" s="212"/>
      <c r="N185" s="213"/>
      <c r="O185" s="213"/>
      <c r="P185" s="213"/>
      <c r="Q185" s="213"/>
      <c r="R185" s="213"/>
      <c r="S185" s="213"/>
      <c r="T185" s="21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08" t="s">
        <v>161</v>
      </c>
      <c r="AU185" s="208" t="s">
        <v>81</v>
      </c>
      <c r="AV185" s="13" t="s">
        <v>148</v>
      </c>
      <c r="AW185" s="13" t="s">
        <v>30</v>
      </c>
      <c r="AX185" s="13" t="s">
        <v>81</v>
      </c>
      <c r="AY185" s="208" t="s">
        <v>143</v>
      </c>
    </row>
    <row r="186" spans="1:65" s="2" customFormat="1" ht="24.15" customHeight="1">
      <c r="A186" s="36"/>
      <c r="B186" s="180"/>
      <c r="C186" s="181" t="s">
        <v>233</v>
      </c>
      <c r="D186" s="181" t="s">
        <v>144</v>
      </c>
      <c r="E186" s="182" t="s">
        <v>698</v>
      </c>
      <c r="F186" s="183" t="s">
        <v>699</v>
      </c>
      <c r="G186" s="184" t="s">
        <v>167</v>
      </c>
      <c r="H186" s="185">
        <v>72.047</v>
      </c>
      <c r="I186" s="186"/>
      <c r="J186" s="187">
        <f>ROUND(I186*H186,2)</f>
        <v>0</v>
      </c>
      <c r="K186" s="188"/>
      <c r="L186" s="37"/>
      <c r="M186" s="189" t="s">
        <v>1</v>
      </c>
      <c r="N186" s="190" t="s">
        <v>38</v>
      </c>
      <c r="O186" s="75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3" t="s">
        <v>148</v>
      </c>
      <c r="AT186" s="193" t="s">
        <v>144</v>
      </c>
      <c r="AU186" s="193" t="s">
        <v>81</v>
      </c>
      <c r="AY186" s="17" t="s">
        <v>143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17" t="s">
        <v>81</v>
      </c>
      <c r="BK186" s="194">
        <f>ROUND(I186*H186,2)</f>
        <v>0</v>
      </c>
      <c r="BL186" s="17" t="s">
        <v>148</v>
      </c>
      <c r="BM186" s="193" t="s">
        <v>235</v>
      </c>
    </row>
    <row r="187" spans="1:47" s="2" customFormat="1" ht="12">
      <c r="A187" s="36"/>
      <c r="B187" s="37"/>
      <c r="C187" s="36"/>
      <c r="D187" s="195" t="s">
        <v>149</v>
      </c>
      <c r="E187" s="36"/>
      <c r="F187" s="196" t="s">
        <v>700</v>
      </c>
      <c r="G187" s="36"/>
      <c r="H187" s="36"/>
      <c r="I187" s="122"/>
      <c r="J187" s="36"/>
      <c r="K187" s="36"/>
      <c r="L187" s="37"/>
      <c r="M187" s="197"/>
      <c r="N187" s="198"/>
      <c r="O187" s="75"/>
      <c r="P187" s="75"/>
      <c r="Q187" s="75"/>
      <c r="R187" s="75"/>
      <c r="S187" s="75"/>
      <c r="T187" s="7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7" t="s">
        <v>149</v>
      </c>
      <c r="AU187" s="17" t="s">
        <v>81</v>
      </c>
    </row>
    <row r="188" spans="1:65" s="2" customFormat="1" ht="14.4" customHeight="1">
      <c r="A188" s="36"/>
      <c r="B188" s="180"/>
      <c r="C188" s="218" t="s">
        <v>191</v>
      </c>
      <c r="D188" s="218" t="s">
        <v>351</v>
      </c>
      <c r="E188" s="219" t="s">
        <v>358</v>
      </c>
      <c r="F188" s="220" t="s">
        <v>359</v>
      </c>
      <c r="G188" s="221" t="s">
        <v>167</v>
      </c>
      <c r="H188" s="222">
        <v>72.047</v>
      </c>
      <c r="I188" s="223"/>
      <c r="J188" s="224">
        <f>ROUND(I188*H188,2)</f>
        <v>0</v>
      </c>
      <c r="K188" s="225"/>
      <c r="L188" s="226"/>
      <c r="M188" s="227" t="s">
        <v>1</v>
      </c>
      <c r="N188" s="228" t="s">
        <v>38</v>
      </c>
      <c r="O188" s="75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3" t="s">
        <v>160</v>
      </c>
      <c r="AT188" s="193" t="s">
        <v>351</v>
      </c>
      <c r="AU188" s="193" t="s">
        <v>81</v>
      </c>
      <c r="AY188" s="17" t="s">
        <v>143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7" t="s">
        <v>81</v>
      </c>
      <c r="BK188" s="194">
        <f>ROUND(I188*H188,2)</f>
        <v>0</v>
      </c>
      <c r="BL188" s="17" t="s">
        <v>148</v>
      </c>
      <c r="BM188" s="193" t="s">
        <v>239</v>
      </c>
    </row>
    <row r="189" spans="1:51" s="12" customFormat="1" ht="12">
      <c r="A189" s="12"/>
      <c r="B189" s="199"/>
      <c r="C189" s="12"/>
      <c r="D189" s="195" t="s">
        <v>161</v>
      </c>
      <c r="E189" s="200" t="s">
        <v>1</v>
      </c>
      <c r="F189" s="201" t="s">
        <v>701</v>
      </c>
      <c r="G189" s="12"/>
      <c r="H189" s="202">
        <v>72.047</v>
      </c>
      <c r="I189" s="203"/>
      <c r="J189" s="12"/>
      <c r="K189" s="12"/>
      <c r="L189" s="199"/>
      <c r="M189" s="204"/>
      <c r="N189" s="205"/>
      <c r="O189" s="205"/>
      <c r="P189" s="205"/>
      <c r="Q189" s="205"/>
      <c r="R189" s="205"/>
      <c r="S189" s="205"/>
      <c r="T189" s="206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00" t="s">
        <v>161</v>
      </c>
      <c r="AU189" s="200" t="s">
        <v>81</v>
      </c>
      <c r="AV189" s="12" t="s">
        <v>83</v>
      </c>
      <c r="AW189" s="12" t="s">
        <v>30</v>
      </c>
      <c r="AX189" s="12" t="s">
        <v>73</v>
      </c>
      <c r="AY189" s="200" t="s">
        <v>143</v>
      </c>
    </row>
    <row r="190" spans="1:51" s="13" customFormat="1" ht="12">
      <c r="A190" s="13"/>
      <c r="B190" s="207"/>
      <c r="C190" s="13"/>
      <c r="D190" s="195" t="s">
        <v>161</v>
      </c>
      <c r="E190" s="208" t="s">
        <v>1</v>
      </c>
      <c r="F190" s="209" t="s">
        <v>163</v>
      </c>
      <c r="G190" s="13"/>
      <c r="H190" s="210">
        <v>72.047</v>
      </c>
      <c r="I190" s="211"/>
      <c r="J190" s="13"/>
      <c r="K190" s="13"/>
      <c r="L190" s="207"/>
      <c r="M190" s="212"/>
      <c r="N190" s="213"/>
      <c r="O190" s="213"/>
      <c r="P190" s="213"/>
      <c r="Q190" s="213"/>
      <c r="R190" s="213"/>
      <c r="S190" s="213"/>
      <c r="T190" s="21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8" t="s">
        <v>161</v>
      </c>
      <c r="AU190" s="208" t="s">
        <v>81</v>
      </c>
      <c r="AV190" s="13" t="s">
        <v>148</v>
      </c>
      <c r="AW190" s="13" t="s">
        <v>30</v>
      </c>
      <c r="AX190" s="13" t="s">
        <v>81</v>
      </c>
      <c r="AY190" s="208" t="s">
        <v>143</v>
      </c>
    </row>
    <row r="191" spans="1:65" s="2" customFormat="1" ht="24.15" customHeight="1">
      <c r="A191" s="36"/>
      <c r="B191" s="180"/>
      <c r="C191" s="181" t="s">
        <v>242</v>
      </c>
      <c r="D191" s="181" t="s">
        <v>144</v>
      </c>
      <c r="E191" s="182" t="s">
        <v>702</v>
      </c>
      <c r="F191" s="183" t="s">
        <v>703</v>
      </c>
      <c r="G191" s="184" t="s">
        <v>147</v>
      </c>
      <c r="H191" s="185">
        <v>118.19</v>
      </c>
      <c r="I191" s="186"/>
      <c r="J191" s="187">
        <f>ROUND(I191*H191,2)</f>
        <v>0</v>
      </c>
      <c r="K191" s="188"/>
      <c r="L191" s="37"/>
      <c r="M191" s="189" t="s">
        <v>1</v>
      </c>
      <c r="N191" s="190" t="s">
        <v>38</v>
      </c>
      <c r="O191" s="75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3" t="s">
        <v>148</v>
      </c>
      <c r="AT191" s="193" t="s">
        <v>144</v>
      </c>
      <c r="AU191" s="193" t="s">
        <v>81</v>
      </c>
      <c r="AY191" s="17" t="s">
        <v>143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7" t="s">
        <v>81</v>
      </c>
      <c r="BK191" s="194">
        <f>ROUND(I191*H191,2)</f>
        <v>0</v>
      </c>
      <c r="BL191" s="17" t="s">
        <v>148</v>
      </c>
      <c r="BM191" s="193" t="s">
        <v>244</v>
      </c>
    </row>
    <row r="192" spans="1:47" s="2" customFormat="1" ht="12">
      <c r="A192" s="36"/>
      <c r="B192" s="37"/>
      <c r="C192" s="36"/>
      <c r="D192" s="195" t="s">
        <v>149</v>
      </c>
      <c r="E192" s="36"/>
      <c r="F192" s="196" t="s">
        <v>704</v>
      </c>
      <c r="G192" s="36"/>
      <c r="H192" s="36"/>
      <c r="I192" s="122"/>
      <c r="J192" s="36"/>
      <c r="K192" s="36"/>
      <c r="L192" s="37"/>
      <c r="M192" s="197"/>
      <c r="N192" s="198"/>
      <c r="O192" s="75"/>
      <c r="P192" s="75"/>
      <c r="Q192" s="75"/>
      <c r="R192" s="75"/>
      <c r="S192" s="75"/>
      <c r="T192" s="7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7" t="s">
        <v>149</v>
      </c>
      <c r="AU192" s="17" t="s">
        <v>81</v>
      </c>
    </row>
    <row r="193" spans="1:51" s="12" customFormat="1" ht="12">
      <c r="A193" s="12"/>
      <c r="B193" s="199"/>
      <c r="C193" s="12"/>
      <c r="D193" s="195" t="s">
        <v>161</v>
      </c>
      <c r="E193" s="200" t="s">
        <v>1</v>
      </c>
      <c r="F193" s="201" t="s">
        <v>705</v>
      </c>
      <c r="G193" s="12"/>
      <c r="H193" s="202">
        <v>118.19</v>
      </c>
      <c r="I193" s="203"/>
      <c r="J193" s="12"/>
      <c r="K193" s="12"/>
      <c r="L193" s="199"/>
      <c r="M193" s="204"/>
      <c r="N193" s="205"/>
      <c r="O193" s="205"/>
      <c r="P193" s="205"/>
      <c r="Q193" s="205"/>
      <c r="R193" s="205"/>
      <c r="S193" s="205"/>
      <c r="T193" s="206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00" t="s">
        <v>161</v>
      </c>
      <c r="AU193" s="200" t="s">
        <v>81</v>
      </c>
      <c r="AV193" s="12" t="s">
        <v>83</v>
      </c>
      <c r="AW193" s="12" t="s">
        <v>30</v>
      </c>
      <c r="AX193" s="12" t="s">
        <v>73</v>
      </c>
      <c r="AY193" s="200" t="s">
        <v>143</v>
      </c>
    </row>
    <row r="194" spans="1:51" s="13" customFormat="1" ht="12">
      <c r="A194" s="13"/>
      <c r="B194" s="207"/>
      <c r="C194" s="13"/>
      <c r="D194" s="195" t="s">
        <v>161</v>
      </c>
      <c r="E194" s="208" t="s">
        <v>1</v>
      </c>
      <c r="F194" s="209" t="s">
        <v>163</v>
      </c>
      <c r="G194" s="13"/>
      <c r="H194" s="210">
        <v>118.19</v>
      </c>
      <c r="I194" s="211"/>
      <c r="J194" s="13"/>
      <c r="K194" s="13"/>
      <c r="L194" s="207"/>
      <c r="M194" s="212"/>
      <c r="N194" s="213"/>
      <c r="O194" s="213"/>
      <c r="P194" s="213"/>
      <c r="Q194" s="213"/>
      <c r="R194" s="213"/>
      <c r="S194" s="213"/>
      <c r="T194" s="21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8" t="s">
        <v>161</v>
      </c>
      <c r="AU194" s="208" t="s">
        <v>81</v>
      </c>
      <c r="AV194" s="13" t="s">
        <v>148</v>
      </c>
      <c r="AW194" s="13" t="s">
        <v>30</v>
      </c>
      <c r="AX194" s="13" t="s">
        <v>81</v>
      </c>
      <c r="AY194" s="208" t="s">
        <v>143</v>
      </c>
    </row>
    <row r="195" spans="1:63" s="11" customFormat="1" ht="25.9" customHeight="1">
      <c r="A195" s="11"/>
      <c r="B195" s="169"/>
      <c r="C195" s="11"/>
      <c r="D195" s="170" t="s">
        <v>72</v>
      </c>
      <c r="E195" s="171" t="s">
        <v>83</v>
      </c>
      <c r="F195" s="171" t="s">
        <v>368</v>
      </c>
      <c r="G195" s="11"/>
      <c r="H195" s="11"/>
      <c r="I195" s="172"/>
      <c r="J195" s="173">
        <f>BK195</f>
        <v>0</v>
      </c>
      <c r="K195" s="11"/>
      <c r="L195" s="169"/>
      <c r="M195" s="174"/>
      <c r="N195" s="175"/>
      <c r="O195" s="175"/>
      <c r="P195" s="176">
        <f>SUM(P196:P231)</f>
        <v>0</v>
      </c>
      <c r="Q195" s="175"/>
      <c r="R195" s="176">
        <f>SUM(R196:R231)</f>
        <v>0</v>
      </c>
      <c r="S195" s="175"/>
      <c r="T195" s="177">
        <f>SUM(T196:T231)</f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R195" s="170" t="s">
        <v>81</v>
      </c>
      <c r="AT195" s="178" t="s">
        <v>72</v>
      </c>
      <c r="AU195" s="178" t="s">
        <v>73</v>
      </c>
      <c r="AY195" s="170" t="s">
        <v>143</v>
      </c>
      <c r="BK195" s="179">
        <f>SUM(BK196:BK231)</f>
        <v>0</v>
      </c>
    </row>
    <row r="196" spans="1:65" s="2" customFormat="1" ht="14.4" customHeight="1">
      <c r="A196" s="36"/>
      <c r="B196" s="180"/>
      <c r="C196" s="181" t="s">
        <v>196</v>
      </c>
      <c r="D196" s="181" t="s">
        <v>144</v>
      </c>
      <c r="E196" s="182" t="s">
        <v>706</v>
      </c>
      <c r="F196" s="183" t="s">
        <v>707</v>
      </c>
      <c r="G196" s="184" t="s">
        <v>167</v>
      </c>
      <c r="H196" s="185">
        <v>2.497</v>
      </c>
      <c r="I196" s="186"/>
      <c r="J196" s="187">
        <f>ROUND(I196*H196,2)</f>
        <v>0</v>
      </c>
      <c r="K196" s="188"/>
      <c r="L196" s="37"/>
      <c r="M196" s="189" t="s">
        <v>1</v>
      </c>
      <c r="N196" s="190" t="s">
        <v>38</v>
      </c>
      <c r="O196" s="75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3" t="s">
        <v>148</v>
      </c>
      <c r="AT196" s="193" t="s">
        <v>144</v>
      </c>
      <c r="AU196" s="193" t="s">
        <v>81</v>
      </c>
      <c r="AY196" s="17" t="s">
        <v>143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7" t="s">
        <v>81</v>
      </c>
      <c r="BK196" s="194">
        <f>ROUND(I196*H196,2)</f>
        <v>0</v>
      </c>
      <c r="BL196" s="17" t="s">
        <v>148</v>
      </c>
      <c r="BM196" s="193" t="s">
        <v>248</v>
      </c>
    </row>
    <row r="197" spans="1:65" s="2" customFormat="1" ht="24.15" customHeight="1">
      <c r="A197" s="36"/>
      <c r="B197" s="180"/>
      <c r="C197" s="181" t="s">
        <v>7</v>
      </c>
      <c r="D197" s="181" t="s">
        <v>144</v>
      </c>
      <c r="E197" s="182" t="s">
        <v>373</v>
      </c>
      <c r="F197" s="183" t="s">
        <v>374</v>
      </c>
      <c r="G197" s="184" t="s">
        <v>159</v>
      </c>
      <c r="H197" s="185">
        <v>22.91</v>
      </c>
      <c r="I197" s="186"/>
      <c r="J197" s="187">
        <f>ROUND(I197*H197,2)</f>
        <v>0</v>
      </c>
      <c r="K197" s="188"/>
      <c r="L197" s="37"/>
      <c r="M197" s="189" t="s">
        <v>1</v>
      </c>
      <c r="N197" s="190" t="s">
        <v>38</v>
      </c>
      <c r="O197" s="75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3" t="s">
        <v>148</v>
      </c>
      <c r="AT197" s="193" t="s">
        <v>144</v>
      </c>
      <c r="AU197" s="193" t="s">
        <v>81</v>
      </c>
      <c r="AY197" s="17" t="s">
        <v>143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7" t="s">
        <v>81</v>
      </c>
      <c r="BK197" s="194">
        <f>ROUND(I197*H197,2)</f>
        <v>0</v>
      </c>
      <c r="BL197" s="17" t="s">
        <v>148</v>
      </c>
      <c r="BM197" s="193" t="s">
        <v>253</v>
      </c>
    </row>
    <row r="198" spans="1:47" s="2" customFormat="1" ht="12">
      <c r="A198" s="36"/>
      <c r="B198" s="37"/>
      <c r="C198" s="36"/>
      <c r="D198" s="195" t="s">
        <v>149</v>
      </c>
      <c r="E198" s="36"/>
      <c r="F198" s="196" t="s">
        <v>708</v>
      </c>
      <c r="G198" s="36"/>
      <c r="H198" s="36"/>
      <c r="I198" s="122"/>
      <c r="J198" s="36"/>
      <c r="K198" s="36"/>
      <c r="L198" s="37"/>
      <c r="M198" s="197"/>
      <c r="N198" s="198"/>
      <c r="O198" s="75"/>
      <c r="P198" s="75"/>
      <c r="Q198" s="75"/>
      <c r="R198" s="75"/>
      <c r="S198" s="75"/>
      <c r="T198" s="7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7" t="s">
        <v>149</v>
      </c>
      <c r="AU198" s="17" t="s">
        <v>81</v>
      </c>
    </row>
    <row r="199" spans="1:51" s="12" customFormat="1" ht="12">
      <c r="A199" s="12"/>
      <c r="B199" s="199"/>
      <c r="C199" s="12"/>
      <c r="D199" s="195" t="s">
        <v>161</v>
      </c>
      <c r="E199" s="200" t="s">
        <v>1</v>
      </c>
      <c r="F199" s="201" t="s">
        <v>709</v>
      </c>
      <c r="G199" s="12"/>
      <c r="H199" s="202">
        <v>22.91</v>
      </c>
      <c r="I199" s="203"/>
      <c r="J199" s="12"/>
      <c r="K199" s="12"/>
      <c r="L199" s="199"/>
      <c r="M199" s="204"/>
      <c r="N199" s="205"/>
      <c r="O199" s="205"/>
      <c r="P199" s="205"/>
      <c r="Q199" s="205"/>
      <c r="R199" s="205"/>
      <c r="S199" s="205"/>
      <c r="T199" s="206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200" t="s">
        <v>161</v>
      </c>
      <c r="AU199" s="200" t="s">
        <v>81</v>
      </c>
      <c r="AV199" s="12" t="s">
        <v>83</v>
      </c>
      <c r="AW199" s="12" t="s">
        <v>30</v>
      </c>
      <c r="AX199" s="12" t="s">
        <v>73</v>
      </c>
      <c r="AY199" s="200" t="s">
        <v>143</v>
      </c>
    </row>
    <row r="200" spans="1:51" s="13" customFormat="1" ht="12">
      <c r="A200" s="13"/>
      <c r="B200" s="207"/>
      <c r="C200" s="13"/>
      <c r="D200" s="195" t="s">
        <v>161</v>
      </c>
      <c r="E200" s="208" t="s">
        <v>1</v>
      </c>
      <c r="F200" s="209" t="s">
        <v>163</v>
      </c>
      <c r="G200" s="13"/>
      <c r="H200" s="210">
        <v>22.91</v>
      </c>
      <c r="I200" s="211"/>
      <c r="J200" s="13"/>
      <c r="K200" s="13"/>
      <c r="L200" s="207"/>
      <c r="M200" s="212"/>
      <c r="N200" s="213"/>
      <c r="O200" s="213"/>
      <c r="P200" s="213"/>
      <c r="Q200" s="213"/>
      <c r="R200" s="213"/>
      <c r="S200" s="213"/>
      <c r="T200" s="21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08" t="s">
        <v>161</v>
      </c>
      <c r="AU200" s="208" t="s">
        <v>81</v>
      </c>
      <c r="AV200" s="13" t="s">
        <v>148</v>
      </c>
      <c r="AW200" s="13" t="s">
        <v>30</v>
      </c>
      <c r="AX200" s="13" t="s">
        <v>81</v>
      </c>
      <c r="AY200" s="208" t="s">
        <v>143</v>
      </c>
    </row>
    <row r="201" spans="1:65" s="2" customFormat="1" ht="14.4" customHeight="1">
      <c r="A201" s="36"/>
      <c r="B201" s="180"/>
      <c r="C201" s="181" t="s">
        <v>202</v>
      </c>
      <c r="D201" s="181" t="s">
        <v>144</v>
      </c>
      <c r="E201" s="182" t="s">
        <v>710</v>
      </c>
      <c r="F201" s="183" t="s">
        <v>711</v>
      </c>
      <c r="G201" s="184" t="s">
        <v>159</v>
      </c>
      <c r="H201" s="185">
        <v>0.75</v>
      </c>
      <c r="I201" s="186"/>
      <c r="J201" s="187">
        <f>ROUND(I201*H201,2)</f>
        <v>0</v>
      </c>
      <c r="K201" s="188"/>
      <c r="L201" s="37"/>
      <c r="M201" s="189" t="s">
        <v>1</v>
      </c>
      <c r="N201" s="190" t="s">
        <v>38</v>
      </c>
      <c r="O201" s="75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3" t="s">
        <v>148</v>
      </c>
      <c r="AT201" s="193" t="s">
        <v>144</v>
      </c>
      <c r="AU201" s="193" t="s">
        <v>81</v>
      </c>
      <c r="AY201" s="17" t="s">
        <v>143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7" t="s">
        <v>81</v>
      </c>
      <c r="BK201" s="194">
        <f>ROUND(I201*H201,2)</f>
        <v>0</v>
      </c>
      <c r="BL201" s="17" t="s">
        <v>148</v>
      </c>
      <c r="BM201" s="193" t="s">
        <v>257</v>
      </c>
    </row>
    <row r="202" spans="1:47" s="2" customFormat="1" ht="12">
      <c r="A202" s="36"/>
      <c r="B202" s="37"/>
      <c r="C202" s="36"/>
      <c r="D202" s="195" t="s">
        <v>149</v>
      </c>
      <c r="E202" s="36"/>
      <c r="F202" s="196" t="s">
        <v>712</v>
      </c>
      <c r="G202" s="36"/>
      <c r="H202" s="36"/>
      <c r="I202" s="122"/>
      <c r="J202" s="36"/>
      <c r="K202" s="36"/>
      <c r="L202" s="37"/>
      <c r="M202" s="197"/>
      <c r="N202" s="198"/>
      <c r="O202" s="75"/>
      <c r="P202" s="75"/>
      <c r="Q202" s="75"/>
      <c r="R202" s="75"/>
      <c r="S202" s="75"/>
      <c r="T202" s="7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7" t="s">
        <v>149</v>
      </c>
      <c r="AU202" s="17" t="s">
        <v>81</v>
      </c>
    </row>
    <row r="203" spans="1:51" s="12" customFormat="1" ht="12">
      <c r="A203" s="12"/>
      <c r="B203" s="199"/>
      <c r="C203" s="12"/>
      <c r="D203" s="195" t="s">
        <v>161</v>
      </c>
      <c r="E203" s="200" t="s">
        <v>1</v>
      </c>
      <c r="F203" s="201" t="s">
        <v>713</v>
      </c>
      <c r="G203" s="12"/>
      <c r="H203" s="202">
        <v>0.75</v>
      </c>
      <c r="I203" s="203"/>
      <c r="J203" s="12"/>
      <c r="K203" s="12"/>
      <c r="L203" s="199"/>
      <c r="M203" s="204"/>
      <c r="N203" s="205"/>
      <c r="O203" s="205"/>
      <c r="P203" s="205"/>
      <c r="Q203" s="205"/>
      <c r="R203" s="205"/>
      <c r="S203" s="205"/>
      <c r="T203" s="206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00" t="s">
        <v>161</v>
      </c>
      <c r="AU203" s="200" t="s">
        <v>81</v>
      </c>
      <c r="AV203" s="12" t="s">
        <v>83</v>
      </c>
      <c r="AW203" s="12" t="s">
        <v>30</v>
      </c>
      <c r="AX203" s="12" t="s">
        <v>73</v>
      </c>
      <c r="AY203" s="200" t="s">
        <v>143</v>
      </c>
    </row>
    <row r="204" spans="1:51" s="13" customFormat="1" ht="12">
      <c r="A204" s="13"/>
      <c r="B204" s="207"/>
      <c r="C204" s="13"/>
      <c r="D204" s="195" t="s">
        <v>161</v>
      </c>
      <c r="E204" s="208" t="s">
        <v>1</v>
      </c>
      <c r="F204" s="209" t="s">
        <v>163</v>
      </c>
      <c r="G204" s="13"/>
      <c r="H204" s="210">
        <v>0.75</v>
      </c>
      <c r="I204" s="211"/>
      <c r="J204" s="13"/>
      <c r="K204" s="13"/>
      <c r="L204" s="207"/>
      <c r="M204" s="212"/>
      <c r="N204" s="213"/>
      <c r="O204" s="213"/>
      <c r="P204" s="213"/>
      <c r="Q204" s="213"/>
      <c r="R204" s="213"/>
      <c r="S204" s="213"/>
      <c r="T204" s="21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08" t="s">
        <v>161</v>
      </c>
      <c r="AU204" s="208" t="s">
        <v>81</v>
      </c>
      <c r="AV204" s="13" t="s">
        <v>148</v>
      </c>
      <c r="AW204" s="13" t="s">
        <v>30</v>
      </c>
      <c r="AX204" s="13" t="s">
        <v>81</v>
      </c>
      <c r="AY204" s="208" t="s">
        <v>143</v>
      </c>
    </row>
    <row r="205" spans="1:65" s="2" customFormat="1" ht="14.4" customHeight="1">
      <c r="A205" s="36"/>
      <c r="B205" s="180"/>
      <c r="C205" s="181" t="s">
        <v>260</v>
      </c>
      <c r="D205" s="181" t="s">
        <v>144</v>
      </c>
      <c r="E205" s="182" t="s">
        <v>710</v>
      </c>
      <c r="F205" s="183" t="s">
        <v>711</v>
      </c>
      <c r="G205" s="184" t="s">
        <v>159</v>
      </c>
      <c r="H205" s="185">
        <v>1.4</v>
      </c>
      <c r="I205" s="186"/>
      <c r="J205" s="187">
        <f>ROUND(I205*H205,2)</f>
        <v>0</v>
      </c>
      <c r="K205" s="188"/>
      <c r="L205" s="37"/>
      <c r="M205" s="189" t="s">
        <v>1</v>
      </c>
      <c r="N205" s="190" t="s">
        <v>38</v>
      </c>
      <c r="O205" s="75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3" t="s">
        <v>148</v>
      </c>
      <c r="AT205" s="193" t="s">
        <v>144</v>
      </c>
      <c r="AU205" s="193" t="s">
        <v>81</v>
      </c>
      <c r="AY205" s="17" t="s">
        <v>143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7" t="s">
        <v>81</v>
      </c>
      <c r="BK205" s="194">
        <f>ROUND(I205*H205,2)</f>
        <v>0</v>
      </c>
      <c r="BL205" s="17" t="s">
        <v>148</v>
      </c>
      <c r="BM205" s="193" t="s">
        <v>262</v>
      </c>
    </row>
    <row r="206" spans="1:47" s="2" customFormat="1" ht="12">
      <c r="A206" s="36"/>
      <c r="B206" s="37"/>
      <c r="C206" s="36"/>
      <c r="D206" s="195" t="s">
        <v>149</v>
      </c>
      <c r="E206" s="36"/>
      <c r="F206" s="196" t="s">
        <v>714</v>
      </c>
      <c r="G206" s="36"/>
      <c r="H206" s="36"/>
      <c r="I206" s="122"/>
      <c r="J206" s="36"/>
      <c r="K206" s="36"/>
      <c r="L206" s="37"/>
      <c r="M206" s="197"/>
      <c r="N206" s="198"/>
      <c r="O206" s="75"/>
      <c r="P206" s="75"/>
      <c r="Q206" s="75"/>
      <c r="R206" s="75"/>
      <c r="S206" s="75"/>
      <c r="T206" s="7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7" t="s">
        <v>149</v>
      </c>
      <c r="AU206" s="17" t="s">
        <v>81</v>
      </c>
    </row>
    <row r="207" spans="1:51" s="12" customFormat="1" ht="12">
      <c r="A207" s="12"/>
      <c r="B207" s="199"/>
      <c r="C207" s="12"/>
      <c r="D207" s="195" t="s">
        <v>161</v>
      </c>
      <c r="E207" s="200" t="s">
        <v>1</v>
      </c>
      <c r="F207" s="201" t="s">
        <v>715</v>
      </c>
      <c r="G207" s="12"/>
      <c r="H207" s="202">
        <v>1.4</v>
      </c>
      <c r="I207" s="203"/>
      <c r="J207" s="12"/>
      <c r="K207" s="12"/>
      <c r="L207" s="199"/>
      <c r="M207" s="204"/>
      <c r="N207" s="205"/>
      <c r="O207" s="205"/>
      <c r="P207" s="205"/>
      <c r="Q207" s="205"/>
      <c r="R207" s="205"/>
      <c r="S207" s="205"/>
      <c r="T207" s="206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00" t="s">
        <v>161</v>
      </c>
      <c r="AU207" s="200" t="s">
        <v>81</v>
      </c>
      <c r="AV207" s="12" t="s">
        <v>83</v>
      </c>
      <c r="AW207" s="12" t="s">
        <v>30</v>
      </c>
      <c r="AX207" s="12" t="s">
        <v>73</v>
      </c>
      <c r="AY207" s="200" t="s">
        <v>143</v>
      </c>
    </row>
    <row r="208" spans="1:51" s="13" customFormat="1" ht="12">
      <c r="A208" s="13"/>
      <c r="B208" s="207"/>
      <c r="C208" s="13"/>
      <c r="D208" s="195" t="s">
        <v>161</v>
      </c>
      <c r="E208" s="208" t="s">
        <v>1</v>
      </c>
      <c r="F208" s="209" t="s">
        <v>163</v>
      </c>
      <c r="G208" s="13"/>
      <c r="H208" s="210">
        <v>1.4</v>
      </c>
      <c r="I208" s="211"/>
      <c r="J208" s="13"/>
      <c r="K208" s="13"/>
      <c r="L208" s="207"/>
      <c r="M208" s="212"/>
      <c r="N208" s="213"/>
      <c r="O208" s="213"/>
      <c r="P208" s="213"/>
      <c r="Q208" s="213"/>
      <c r="R208" s="213"/>
      <c r="S208" s="213"/>
      <c r="T208" s="21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08" t="s">
        <v>161</v>
      </c>
      <c r="AU208" s="208" t="s">
        <v>81</v>
      </c>
      <c r="AV208" s="13" t="s">
        <v>148</v>
      </c>
      <c r="AW208" s="13" t="s">
        <v>30</v>
      </c>
      <c r="AX208" s="13" t="s">
        <v>81</v>
      </c>
      <c r="AY208" s="208" t="s">
        <v>143</v>
      </c>
    </row>
    <row r="209" spans="1:65" s="2" customFormat="1" ht="14.4" customHeight="1">
      <c r="A209" s="36"/>
      <c r="B209" s="180"/>
      <c r="C209" s="181" t="s">
        <v>208</v>
      </c>
      <c r="D209" s="181" t="s">
        <v>144</v>
      </c>
      <c r="E209" s="182" t="s">
        <v>716</v>
      </c>
      <c r="F209" s="183" t="s">
        <v>717</v>
      </c>
      <c r="G209" s="184" t="s">
        <v>159</v>
      </c>
      <c r="H209" s="185">
        <v>2.2</v>
      </c>
      <c r="I209" s="186"/>
      <c r="J209" s="187">
        <f>ROUND(I209*H209,2)</f>
        <v>0</v>
      </c>
      <c r="K209" s="188"/>
      <c r="L209" s="37"/>
      <c r="M209" s="189" t="s">
        <v>1</v>
      </c>
      <c r="N209" s="190" t="s">
        <v>38</v>
      </c>
      <c r="O209" s="75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3" t="s">
        <v>148</v>
      </c>
      <c r="AT209" s="193" t="s">
        <v>144</v>
      </c>
      <c r="AU209" s="193" t="s">
        <v>81</v>
      </c>
      <c r="AY209" s="17" t="s">
        <v>143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7" t="s">
        <v>81</v>
      </c>
      <c r="BK209" s="194">
        <f>ROUND(I209*H209,2)</f>
        <v>0</v>
      </c>
      <c r="BL209" s="17" t="s">
        <v>148</v>
      </c>
      <c r="BM209" s="193" t="s">
        <v>266</v>
      </c>
    </row>
    <row r="210" spans="1:47" s="2" customFormat="1" ht="12">
      <c r="A210" s="36"/>
      <c r="B210" s="37"/>
      <c r="C210" s="36"/>
      <c r="D210" s="195" t="s">
        <v>149</v>
      </c>
      <c r="E210" s="36"/>
      <c r="F210" s="196" t="s">
        <v>718</v>
      </c>
      <c r="G210" s="36"/>
      <c r="H210" s="36"/>
      <c r="I210" s="122"/>
      <c r="J210" s="36"/>
      <c r="K210" s="36"/>
      <c r="L210" s="37"/>
      <c r="M210" s="197"/>
      <c r="N210" s="198"/>
      <c r="O210" s="75"/>
      <c r="P210" s="75"/>
      <c r="Q210" s="75"/>
      <c r="R210" s="75"/>
      <c r="S210" s="75"/>
      <c r="T210" s="7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7" t="s">
        <v>149</v>
      </c>
      <c r="AU210" s="17" t="s">
        <v>81</v>
      </c>
    </row>
    <row r="211" spans="1:51" s="12" customFormat="1" ht="12">
      <c r="A211" s="12"/>
      <c r="B211" s="199"/>
      <c r="C211" s="12"/>
      <c r="D211" s="195" t="s">
        <v>161</v>
      </c>
      <c r="E211" s="200" t="s">
        <v>1</v>
      </c>
      <c r="F211" s="201" t="s">
        <v>719</v>
      </c>
      <c r="G211" s="12"/>
      <c r="H211" s="202">
        <v>2.2</v>
      </c>
      <c r="I211" s="203"/>
      <c r="J211" s="12"/>
      <c r="K211" s="12"/>
      <c r="L211" s="199"/>
      <c r="M211" s="204"/>
      <c r="N211" s="205"/>
      <c r="O211" s="205"/>
      <c r="P211" s="205"/>
      <c r="Q211" s="205"/>
      <c r="R211" s="205"/>
      <c r="S211" s="205"/>
      <c r="T211" s="206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T211" s="200" t="s">
        <v>161</v>
      </c>
      <c r="AU211" s="200" t="s">
        <v>81</v>
      </c>
      <c r="AV211" s="12" t="s">
        <v>83</v>
      </c>
      <c r="AW211" s="12" t="s">
        <v>30</v>
      </c>
      <c r="AX211" s="12" t="s">
        <v>73</v>
      </c>
      <c r="AY211" s="200" t="s">
        <v>143</v>
      </c>
    </row>
    <row r="212" spans="1:51" s="13" customFormat="1" ht="12">
      <c r="A212" s="13"/>
      <c r="B212" s="207"/>
      <c r="C212" s="13"/>
      <c r="D212" s="195" t="s">
        <v>161</v>
      </c>
      <c r="E212" s="208" t="s">
        <v>1</v>
      </c>
      <c r="F212" s="209" t="s">
        <v>163</v>
      </c>
      <c r="G212" s="13"/>
      <c r="H212" s="210">
        <v>2.2</v>
      </c>
      <c r="I212" s="211"/>
      <c r="J212" s="13"/>
      <c r="K212" s="13"/>
      <c r="L212" s="207"/>
      <c r="M212" s="212"/>
      <c r="N212" s="213"/>
      <c r="O212" s="213"/>
      <c r="P212" s="213"/>
      <c r="Q212" s="213"/>
      <c r="R212" s="213"/>
      <c r="S212" s="213"/>
      <c r="T212" s="21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08" t="s">
        <v>161</v>
      </c>
      <c r="AU212" s="208" t="s">
        <v>81</v>
      </c>
      <c r="AV212" s="13" t="s">
        <v>148</v>
      </c>
      <c r="AW212" s="13" t="s">
        <v>30</v>
      </c>
      <c r="AX212" s="13" t="s">
        <v>81</v>
      </c>
      <c r="AY212" s="208" t="s">
        <v>143</v>
      </c>
    </row>
    <row r="213" spans="1:65" s="2" customFormat="1" ht="14.4" customHeight="1">
      <c r="A213" s="36"/>
      <c r="B213" s="180"/>
      <c r="C213" s="181" t="s">
        <v>269</v>
      </c>
      <c r="D213" s="181" t="s">
        <v>144</v>
      </c>
      <c r="E213" s="182" t="s">
        <v>720</v>
      </c>
      <c r="F213" s="183" t="s">
        <v>721</v>
      </c>
      <c r="G213" s="184" t="s">
        <v>167</v>
      </c>
      <c r="H213" s="185">
        <v>3.367</v>
      </c>
      <c r="I213" s="186"/>
      <c r="J213" s="187">
        <f>ROUND(I213*H213,2)</f>
        <v>0</v>
      </c>
      <c r="K213" s="188"/>
      <c r="L213" s="37"/>
      <c r="M213" s="189" t="s">
        <v>1</v>
      </c>
      <c r="N213" s="190" t="s">
        <v>38</v>
      </c>
      <c r="O213" s="75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93" t="s">
        <v>148</v>
      </c>
      <c r="AT213" s="193" t="s">
        <v>144</v>
      </c>
      <c r="AU213" s="193" t="s">
        <v>81</v>
      </c>
      <c r="AY213" s="17" t="s">
        <v>143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7" t="s">
        <v>81</v>
      </c>
      <c r="BK213" s="194">
        <f>ROUND(I213*H213,2)</f>
        <v>0</v>
      </c>
      <c r="BL213" s="17" t="s">
        <v>148</v>
      </c>
      <c r="BM213" s="193" t="s">
        <v>271</v>
      </c>
    </row>
    <row r="214" spans="1:47" s="2" customFormat="1" ht="12">
      <c r="A214" s="36"/>
      <c r="B214" s="37"/>
      <c r="C214" s="36"/>
      <c r="D214" s="195" t="s">
        <v>149</v>
      </c>
      <c r="E214" s="36"/>
      <c r="F214" s="196" t="s">
        <v>722</v>
      </c>
      <c r="G214" s="36"/>
      <c r="H214" s="36"/>
      <c r="I214" s="122"/>
      <c r="J214" s="36"/>
      <c r="K214" s="36"/>
      <c r="L214" s="37"/>
      <c r="M214" s="197"/>
      <c r="N214" s="198"/>
      <c r="O214" s="75"/>
      <c r="P214" s="75"/>
      <c r="Q214" s="75"/>
      <c r="R214" s="75"/>
      <c r="S214" s="75"/>
      <c r="T214" s="7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7" t="s">
        <v>149</v>
      </c>
      <c r="AU214" s="17" t="s">
        <v>81</v>
      </c>
    </row>
    <row r="215" spans="1:51" s="12" customFormat="1" ht="12">
      <c r="A215" s="12"/>
      <c r="B215" s="199"/>
      <c r="C215" s="12"/>
      <c r="D215" s="195" t="s">
        <v>161</v>
      </c>
      <c r="E215" s="200" t="s">
        <v>1</v>
      </c>
      <c r="F215" s="201" t="s">
        <v>723</v>
      </c>
      <c r="G215" s="12"/>
      <c r="H215" s="202">
        <v>3.367</v>
      </c>
      <c r="I215" s="203"/>
      <c r="J215" s="12"/>
      <c r="K215" s="12"/>
      <c r="L215" s="199"/>
      <c r="M215" s="204"/>
      <c r="N215" s="205"/>
      <c r="O215" s="205"/>
      <c r="P215" s="205"/>
      <c r="Q215" s="205"/>
      <c r="R215" s="205"/>
      <c r="S215" s="205"/>
      <c r="T215" s="206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T215" s="200" t="s">
        <v>161</v>
      </c>
      <c r="AU215" s="200" t="s">
        <v>81</v>
      </c>
      <c r="AV215" s="12" t="s">
        <v>83</v>
      </c>
      <c r="AW215" s="12" t="s">
        <v>30</v>
      </c>
      <c r="AX215" s="12" t="s">
        <v>73</v>
      </c>
      <c r="AY215" s="200" t="s">
        <v>143</v>
      </c>
    </row>
    <row r="216" spans="1:51" s="13" customFormat="1" ht="12">
      <c r="A216" s="13"/>
      <c r="B216" s="207"/>
      <c r="C216" s="13"/>
      <c r="D216" s="195" t="s">
        <v>161</v>
      </c>
      <c r="E216" s="208" t="s">
        <v>1</v>
      </c>
      <c r="F216" s="209" t="s">
        <v>163</v>
      </c>
      <c r="G216" s="13"/>
      <c r="H216" s="210">
        <v>3.367</v>
      </c>
      <c r="I216" s="211"/>
      <c r="J216" s="13"/>
      <c r="K216" s="13"/>
      <c r="L216" s="207"/>
      <c r="M216" s="212"/>
      <c r="N216" s="213"/>
      <c r="O216" s="213"/>
      <c r="P216" s="213"/>
      <c r="Q216" s="213"/>
      <c r="R216" s="213"/>
      <c r="S216" s="213"/>
      <c r="T216" s="21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08" t="s">
        <v>161</v>
      </c>
      <c r="AU216" s="208" t="s">
        <v>81</v>
      </c>
      <c r="AV216" s="13" t="s">
        <v>148</v>
      </c>
      <c r="AW216" s="13" t="s">
        <v>30</v>
      </c>
      <c r="AX216" s="13" t="s">
        <v>81</v>
      </c>
      <c r="AY216" s="208" t="s">
        <v>143</v>
      </c>
    </row>
    <row r="217" spans="1:65" s="2" customFormat="1" ht="24.15" customHeight="1">
      <c r="A217" s="36"/>
      <c r="B217" s="180"/>
      <c r="C217" s="181" t="s">
        <v>213</v>
      </c>
      <c r="D217" s="181" t="s">
        <v>144</v>
      </c>
      <c r="E217" s="182" t="s">
        <v>724</v>
      </c>
      <c r="F217" s="183" t="s">
        <v>725</v>
      </c>
      <c r="G217" s="184" t="s">
        <v>167</v>
      </c>
      <c r="H217" s="185">
        <v>8.256</v>
      </c>
      <c r="I217" s="186"/>
      <c r="J217" s="187">
        <f>ROUND(I217*H217,2)</f>
        <v>0</v>
      </c>
      <c r="K217" s="188"/>
      <c r="L217" s="37"/>
      <c r="M217" s="189" t="s">
        <v>1</v>
      </c>
      <c r="N217" s="190" t="s">
        <v>38</v>
      </c>
      <c r="O217" s="75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3" t="s">
        <v>148</v>
      </c>
      <c r="AT217" s="193" t="s">
        <v>144</v>
      </c>
      <c r="AU217" s="193" t="s">
        <v>81</v>
      </c>
      <c r="AY217" s="17" t="s">
        <v>143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17" t="s">
        <v>81</v>
      </c>
      <c r="BK217" s="194">
        <f>ROUND(I217*H217,2)</f>
        <v>0</v>
      </c>
      <c r="BL217" s="17" t="s">
        <v>148</v>
      </c>
      <c r="BM217" s="193" t="s">
        <v>275</v>
      </c>
    </row>
    <row r="218" spans="1:47" s="2" customFormat="1" ht="12">
      <c r="A218" s="36"/>
      <c r="B218" s="37"/>
      <c r="C218" s="36"/>
      <c r="D218" s="195" t="s">
        <v>149</v>
      </c>
      <c r="E218" s="36"/>
      <c r="F218" s="196" t="s">
        <v>726</v>
      </c>
      <c r="G218" s="36"/>
      <c r="H218" s="36"/>
      <c r="I218" s="122"/>
      <c r="J218" s="36"/>
      <c r="K218" s="36"/>
      <c r="L218" s="37"/>
      <c r="M218" s="197"/>
      <c r="N218" s="198"/>
      <c r="O218" s="75"/>
      <c r="P218" s="75"/>
      <c r="Q218" s="75"/>
      <c r="R218" s="75"/>
      <c r="S218" s="75"/>
      <c r="T218" s="7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7" t="s">
        <v>149</v>
      </c>
      <c r="AU218" s="17" t="s">
        <v>81</v>
      </c>
    </row>
    <row r="219" spans="1:51" s="12" customFormat="1" ht="12">
      <c r="A219" s="12"/>
      <c r="B219" s="199"/>
      <c r="C219" s="12"/>
      <c r="D219" s="195" t="s">
        <v>161</v>
      </c>
      <c r="E219" s="200" t="s">
        <v>1</v>
      </c>
      <c r="F219" s="201" t="s">
        <v>727</v>
      </c>
      <c r="G219" s="12"/>
      <c r="H219" s="202">
        <v>8.256</v>
      </c>
      <c r="I219" s="203"/>
      <c r="J219" s="12"/>
      <c r="K219" s="12"/>
      <c r="L219" s="199"/>
      <c r="M219" s="204"/>
      <c r="N219" s="205"/>
      <c r="O219" s="205"/>
      <c r="P219" s="205"/>
      <c r="Q219" s="205"/>
      <c r="R219" s="205"/>
      <c r="S219" s="205"/>
      <c r="T219" s="206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T219" s="200" t="s">
        <v>161</v>
      </c>
      <c r="AU219" s="200" t="s">
        <v>81</v>
      </c>
      <c r="AV219" s="12" t="s">
        <v>83</v>
      </c>
      <c r="AW219" s="12" t="s">
        <v>30</v>
      </c>
      <c r="AX219" s="12" t="s">
        <v>73</v>
      </c>
      <c r="AY219" s="200" t="s">
        <v>143</v>
      </c>
    </row>
    <row r="220" spans="1:51" s="13" customFormat="1" ht="12">
      <c r="A220" s="13"/>
      <c r="B220" s="207"/>
      <c r="C220" s="13"/>
      <c r="D220" s="195" t="s">
        <v>161</v>
      </c>
      <c r="E220" s="208" t="s">
        <v>1</v>
      </c>
      <c r="F220" s="209" t="s">
        <v>163</v>
      </c>
      <c r="G220" s="13"/>
      <c r="H220" s="210">
        <v>8.256</v>
      </c>
      <c r="I220" s="211"/>
      <c r="J220" s="13"/>
      <c r="K220" s="13"/>
      <c r="L220" s="207"/>
      <c r="M220" s="212"/>
      <c r="N220" s="213"/>
      <c r="O220" s="213"/>
      <c r="P220" s="213"/>
      <c r="Q220" s="213"/>
      <c r="R220" s="213"/>
      <c r="S220" s="213"/>
      <c r="T220" s="21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08" t="s">
        <v>161</v>
      </c>
      <c r="AU220" s="208" t="s">
        <v>81</v>
      </c>
      <c r="AV220" s="13" t="s">
        <v>148</v>
      </c>
      <c r="AW220" s="13" t="s">
        <v>30</v>
      </c>
      <c r="AX220" s="13" t="s">
        <v>81</v>
      </c>
      <c r="AY220" s="208" t="s">
        <v>143</v>
      </c>
    </row>
    <row r="221" spans="1:65" s="2" customFormat="1" ht="14.4" customHeight="1">
      <c r="A221" s="36"/>
      <c r="B221" s="180"/>
      <c r="C221" s="181" t="s">
        <v>278</v>
      </c>
      <c r="D221" s="181" t="s">
        <v>144</v>
      </c>
      <c r="E221" s="182" t="s">
        <v>728</v>
      </c>
      <c r="F221" s="183" t="s">
        <v>729</v>
      </c>
      <c r="G221" s="184" t="s">
        <v>167</v>
      </c>
      <c r="H221" s="185">
        <v>69.747</v>
      </c>
      <c r="I221" s="186"/>
      <c r="J221" s="187">
        <f>ROUND(I221*H221,2)</f>
        <v>0</v>
      </c>
      <c r="K221" s="188"/>
      <c r="L221" s="37"/>
      <c r="M221" s="189" t="s">
        <v>1</v>
      </c>
      <c r="N221" s="190" t="s">
        <v>38</v>
      </c>
      <c r="O221" s="75"/>
      <c r="P221" s="191">
        <f>O221*H221</f>
        <v>0</v>
      </c>
      <c r="Q221" s="191">
        <v>0</v>
      </c>
      <c r="R221" s="191">
        <f>Q221*H221</f>
        <v>0</v>
      </c>
      <c r="S221" s="191">
        <v>0</v>
      </c>
      <c r="T221" s="192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3" t="s">
        <v>148</v>
      </c>
      <c r="AT221" s="193" t="s">
        <v>144</v>
      </c>
      <c r="AU221" s="193" t="s">
        <v>81</v>
      </c>
      <c r="AY221" s="17" t="s">
        <v>143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17" t="s">
        <v>81</v>
      </c>
      <c r="BK221" s="194">
        <f>ROUND(I221*H221,2)</f>
        <v>0</v>
      </c>
      <c r="BL221" s="17" t="s">
        <v>148</v>
      </c>
      <c r="BM221" s="193" t="s">
        <v>281</v>
      </c>
    </row>
    <row r="222" spans="1:51" s="12" customFormat="1" ht="12">
      <c r="A222" s="12"/>
      <c r="B222" s="199"/>
      <c r="C222" s="12"/>
      <c r="D222" s="195" t="s">
        <v>161</v>
      </c>
      <c r="E222" s="200" t="s">
        <v>1</v>
      </c>
      <c r="F222" s="201" t="s">
        <v>730</v>
      </c>
      <c r="G222" s="12"/>
      <c r="H222" s="202">
        <v>69.747</v>
      </c>
      <c r="I222" s="203"/>
      <c r="J222" s="12"/>
      <c r="K222" s="12"/>
      <c r="L222" s="199"/>
      <c r="M222" s="204"/>
      <c r="N222" s="205"/>
      <c r="O222" s="205"/>
      <c r="P222" s="205"/>
      <c r="Q222" s="205"/>
      <c r="R222" s="205"/>
      <c r="S222" s="205"/>
      <c r="T222" s="206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00" t="s">
        <v>161</v>
      </c>
      <c r="AU222" s="200" t="s">
        <v>81</v>
      </c>
      <c r="AV222" s="12" t="s">
        <v>83</v>
      </c>
      <c r="AW222" s="12" t="s">
        <v>30</v>
      </c>
      <c r="AX222" s="12" t="s">
        <v>73</v>
      </c>
      <c r="AY222" s="200" t="s">
        <v>143</v>
      </c>
    </row>
    <row r="223" spans="1:51" s="13" customFormat="1" ht="12">
      <c r="A223" s="13"/>
      <c r="B223" s="207"/>
      <c r="C223" s="13"/>
      <c r="D223" s="195" t="s">
        <v>161</v>
      </c>
      <c r="E223" s="208" t="s">
        <v>1</v>
      </c>
      <c r="F223" s="209" t="s">
        <v>163</v>
      </c>
      <c r="G223" s="13"/>
      <c r="H223" s="210">
        <v>69.747</v>
      </c>
      <c r="I223" s="211"/>
      <c r="J223" s="13"/>
      <c r="K223" s="13"/>
      <c r="L223" s="207"/>
      <c r="M223" s="212"/>
      <c r="N223" s="213"/>
      <c r="O223" s="213"/>
      <c r="P223" s="213"/>
      <c r="Q223" s="213"/>
      <c r="R223" s="213"/>
      <c r="S223" s="213"/>
      <c r="T223" s="21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08" t="s">
        <v>161</v>
      </c>
      <c r="AU223" s="208" t="s">
        <v>81</v>
      </c>
      <c r="AV223" s="13" t="s">
        <v>148</v>
      </c>
      <c r="AW223" s="13" t="s">
        <v>30</v>
      </c>
      <c r="AX223" s="13" t="s">
        <v>81</v>
      </c>
      <c r="AY223" s="208" t="s">
        <v>143</v>
      </c>
    </row>
    <row r="224" spans="1:65" s="2" customFormat="1" ht="14.4" customHeight="1">
      <c r="A224" s="36"/>
      <c r="B224" s="180"/>
      <c r="C224" s="181" t="s">
        <v>218</v>
      </c>
      <c r="D224" s="181" t="s">
        <v>144</v>
      </c>
      <c r="E224" s="182" t="s">
        <v>731</v>
      </c>
      <c r="F224" s="183" t="s">
        <v>732</v>
      </c>
      <c r="G224" s="184" t="s">
        <v>147</v>
      </c>
      <c r="H224" s="185">
        <v>78.524</v>
      </c>
      <c r="I224" s="186"/>
      <c r="J224" s="187">
        <f>ROUND(I224*H224,2)</f>
        <v>0</v>
      </c>
      <c r="K224" s="188"/>
      <c r="L224" s="37"/>
      <c r="M224" s="189" t="s">
        <v>1</v>
      </c>
      <c r="N224" s="190" t="s">
        <v>38</v>
      </c>
      <c r="O224" s="75"/>
      <c r="P224" s="191">
        <f>O224*H224</f>
        <v>0</v>
      </c>
      <c r="Q224" s="191">
        <v>0</v>
      </c>
      <c r="R224" s="191">
        <f>Q224*H224</f>
        <v>0</v>
      </c>
      <c r="S224" s="191">
        <v>0</v>
      </c>
      <c r="T224" s="192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3" t="s">
        <v>148</v>
      </c>
      <c r="AT224" s="193" t="s">
        <v>144</v>
      </c>
      <c r="AU224" s="193" t="s">
        <v>81</v>
      </c>
      <c r="AY224" s="17" t="s">
        <v>143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7" t="s">
        <v>81</v>
      </c>
      <c r="BK224" s="194">
        <f>ROUND(I224*H224,2)</f>
        <v>0</v>
      </c>
      <c r="BL224" s="17" t="s">
        <v>148</v>
      </c>
      <c r="BM224" s="193" t="s">
        <v>285</v>
      </c>
    </row>
    <row r="225" spans="1:51" s="12" customFormat="1" ht="12">
      <c r="A225" s="12"/>
      <c r="B225" s="199"/>
      <c r="C225" s="12"/>
      <c r="D225" s="195" t="s">
        <v>161</v>
      </c>
      <c r="E225" s="200" t="s">
        <v>1</v>
      </c>
      <c r="F225" s="201" t="s">
        <v>733</v>
      </c>
      <c r="G225" s="12"/>
      <c r="H225" s="202">
        <v>78.524</v>
      </c>
      <c r="I225" s="203"/>
      <c r="J225" s="12"/>
      <c r="K225" s="12"/>
      <c r="L225" s="199"/>
      <c r="M225" s="204"/>
      <c r="N225" s="205"/>
      <c r="O225" s="205"/>
      <c r="P225" s="205"/>
      <c r="Q225" s="205"/>
      <c r="R225" s="205"/>
      <c r="S225" s="205"/>
      <c r="T225" s="206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T225" s="200" t="s">
        <v>161</v>
      </c>
      <c r="AU225" s="200" t="s">
        <v>81</v>
      </c>
      <c r="AV225" s="12" t="s">
        <v>83</v>
      </c>
      <c r="AW225" s="12" t="s">
        <v>30</v>
      </c>
      <c r="AX225" s="12" t="s">
        <v>73</v>
      </c>
      <c r="AY225" s="200" t="s">
        <v>143</v>
      </c>
    </row>
    <row r="226" spans="1:51" s="13" customFormat="1" ht="12">
      <c r="A226" s="13"/>
      <c r="B226" s="207"/>
      <c r="C226" s="13"/>
      <c r="D226" s="195" t="s">
        <v>161</v>
      </c>
      <c r="E226" s="208" t="s">
        <v>1</v>
      </c>
      <c r="F226" s="209" t="s">
        <v>163</v>
      </c>
      <c r="G226" s="13"/>
      <c r="H226" s="210">
        <v>78.524</v>
      </c>
      <c r="I226" s="211"/>
      <c r="J226" s="13"/>
      <c r="K226" s="13"/>
      <c r="L226" s="207"/>
      <c r="M226" s="212"/>
      <c r="N226" s="213"/>
      <c r="O226" s="213"/>
      <c r="P226" s="213"/>
      <c r="Q226" s="213"/>
      <c r="R226" s="213"/>
      <c r="S226" s="213"/>
      <c r="T226" s="21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08" t="s">
        <v>161</v>
      </c>
      <c r="AU226" s="208" t="s">
        <v>81</v>
      </c>
      <c r="AV226" s="13" t="s">
        <v>148</v>
      </c>
      <c r="AW226" s="13" t="s">
        <v>30</v>
      </c>
      <c r="AX226" s="13" t="s">
        <v>81</v>
      </c>
      <c r="AY226" s="208" t="s">
        <v>143</v>
      </c>
    </row>
    <row r="227" spans="1:65" s="2" customFormat="1" ht="14.4" customHeight="1">
      <c r="A227" s="36"/>
      <c r="B227" s="180"/>
      <c r="C227" s="181" t="s">
        <v>420</v>
      </c>
      <c r="D227" s="181" t="s">
        <v>144</v>
      </c>
      <c r="E227" s="182" t="s">
        <v>734</v>
      </c>
      <c r="F227" s="183" t="s">
        <v>735</v>
      </c>
      <c r="G227" s="184" t="s">
        <v>147</v>
      </c>
      <c r="H227" s="185">
        <v>78.524</v>
      </c>
      <c r="I227" s="186"/>
      <c r="J227" s="187">
        <f>ROUND(I227*H227,2)</f>
        <v>0</v>
      </c>
      <c r="K227" s="188"/>
      <c r="L227" s="37"/>
      <c r="M227" s="189" t="s">
        <v>1</v>
      </c>
      <c r="N227" s="190" t="s">
        <v>38</v>
      </c>
      <c r="O227" s="75"/>
      <c r="P227" s="191">
        <f>O227*H227</f>
        <v>0</v>
      </c>
      <c r="Q227" s="191">
        <v>0</v>
      </c>
      <c r="R227" s="191">
        <f>Q227*H227</f>
        <v>0</v>
      </c>
      <c r="S227" s="191">
        <v>0</v>
      </c>
      <c r="T227" s="192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3" t="s">
        <v>148</v>
      </c>
      <c r="AT227" s="193" t="s">
        <v>144</v>
      </c>
      <c r="AU227" s="193" t="s">
        <v>81</v>
      </c>
      <c r="AY227" s="17" t="s">
        <v>143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17" t="s">
        <v>81</v>
      </c>
      <c r="BK227" s="194">
        <f>ROUND(I227*H227,2)</f>
        <v>0</v>
      </c>
      <c r="BL227" s="17" t="s">
        <v>148</v>
      </c>
      <c r="BM227" s="193" t="s">
        <v>290</v>
      </c>
    </row>
    <row r="228" spans="1:65" s="2" customFormat="1" ht="14.4" customHeight="1">
      <c r="A228" s="36"/>
      <c r="B228" s="180"/>
      <c r="C228" s="181" t="s">
        <v>226</v>
      </c>
      <c r="D228" s="181" t="s">
        <v>144</v>
      </c>
      <c r="E228" s="182" t="s">
        <v>736</v>
      </c>
      <c r="F228" s="183" t="s">
        <v>737</v>
      </c>
      <c r="G228" s="184" t="s">
        <v>225</v>
      </c>
      <c r="H228" s="185">
        <v>12.554</v>
      </c>
      <c r="I228" s="186"/>
      <c r="J228" s="187">
        <f>ROUND(I228*H228,2)</f>
        <v>0</v>
      </c>
      <c r="K228" s="188"/>
      <c r="L228" s="37"/>
      <c r="M228" s="189" t="s">
        <v>1</v>
      </c>
      <c r="N228" s="190" t="s">
        <v>38</v>
      </c>
      <c r="O228" s="75"/>
      <c r="P228" s="191">
        <f>O228*H228</f>
        <v>0</v>
      </c>
      <c r="Q228" s="191">
        <v>0</v>
      </c>
      <c r="R228" s="191">
        <f>Q228*H228</f>
        <v>0</v>
      </c>
      <c r="S228" s="191">
        <v>0</v>
      </c>
      <c r="T228" s="192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3" t="s">
        <v>148</v>
      </c>
      <c r="AT228" s="193" t="s">
        <v>144</v>
      </c>
      <c r="AU228" s="193" t="s">
        <v>81</v>
      </c>
      <c r="AY228" s="17" t="s">
        <v>143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7" t="s">
        <v>81</v>
      </c>
      <c r="BK228" s="194">
        <f>ROUND(I228*H228,2)</f>
        <v>0</v>
      </c>
      <c r="BL228" s="17" t="s">
        <v>148</v>
      </c>
      <c r="BM228" s="193" t="s">
        <v>293</v>
      </c>
    </row>
    <row r="229" spans="1:47" s="2" customFormat="1" ht="12">
      <c r="A229" s="36"/>
      <c r="B229" s="37"/>
      <c r="C229" s="36"/>
      <c r="D229" s="195" t="s">
        <v>149</v>
      </c>
      <c r="E229" s="36"/>
      <c r="F229" s="196" t="s">
        <v>738</v>
      </c>
      <c r="G229" s="36"/>
      <c r="H229" s="36"/>
      <c r="I229" s="122"/>
      <c r="J229" s="36"/>
      <c r="K229" s="36"/>
      <c r="L229" s="37"/>
      <c r="M229" s="197"/>
      <c r="N229" s="198"/>
      <c r="O229" s="75"/>
      <c r="P229" s="75"/>
      <c r="Q229" s="75"/>
      <c r="R229" s="75"/>
      <c r="S229" s="75"/>
      <c r="T229" s="7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7" t="s">
        <v>149</v>
      </c>
      <c r="AU229" s="17" t="s">
        <v>81</v>
      </c>
    </row>
    <row r="230" spans="1:51" s="12" customFormat="1" ht="12">
      <c r="A230" s="12"/>
      <c r="B230" s="199"/>
      <c r="C230" s="12"/>
      <c r="D230" s="195" t="s">
        <v>161</v>
      </c>
      <c r="E230" s="200" t="s">
        <v>1</v>
      </c>
      <c r="F230" s="201" t="s">
        <v>739</v>
      </c>
      <c r="G230" s="12"/>
      <c r="H230" s="202">
        <v>12.554</v>
      </c>
      <c r="I230" s="203"/>
      <c r="J230" s="12"/>
      <c r="K230" s="12"/>
      <c r="L230" s="199"/>
      <c r="M230" s="204"/>
      <c r="N230" s="205"/>
      <c r="O230" s="205"/>
      <c r="P230" s="205"/>
      <c r="Q230" s="205"/>
      <c r="R230" s="205"/>
      <c r="S230" s="205"/>
      <c r="T230" s="206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T230" s="200" t="s">
        <v>161</v>
      </c>
      <c r="AU230" s="200" t="s">
        <v>81</v>
      </c>
      <c r="AV230" s="12" t="s">
        <v>83</v>
      </c>
      <c r="AW230" s="12" t="s">
        <v>30</v>
      </c>
      <c r="AX230" s="12" t="s">
        <v>73</v>
      </c>
      <c r="AY230" s="200" t="s">
        <v>143</v>
      </c>
    </row>
    <row r="231" spans="1:51" s="13" customFormat="1" ht="12">
      <c r="A231" s="13"/>
      <c r="B231" s="207"/>
      <c r="C231" s="13"/>
      <c r="D231" s="195" t="s">
        <v>161</v>
      </c>
      <c r="E231" s="208" t="s">
        <v>1</v>
      </c>
      <c r="F231" s="209" t="s">
        <v>163</v>
      </c>
      <c r="G231" s="13"/>
      <c r="H231" s="210">
        <v>12.554</v>
      </c>
      <c r="I231" s="211"/>
      <c r="J231" s="13"/>
      <c r="K231" s="13"/>
      <c r="L231" s="207"/>
      <c r="M231" s="212"/>
      <c r="N231" s="213"/>
      <c r="O231" s="213"/>
      <c r="P231" s="213"/>
      <c r="Q231" s="213"/>
      <c r="R231" s="213"/>
      <c r="S231" s="213"/>
      <c r="T231" s="21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08" t="s">
        <v>161</v>
      </c>
      <c r="AU231" s="208" t="s">
        <v>81</v>
      </c>
      <c r="AV231" s="13" t="s">
        <v>148</v>
      </c>
      <c r="AW231" s="13" t="s">
        <v>30</v>
      </c>
      <c r="AX231" s="13" t="s">
        <v>81</v>
      </c>
      <c r="AY231" s="208" t="s">
        <v>143</v>
      </c>
    </row>
    <row r="232" spans="1:63" s="11" customFormat="1" ht="25.9" customHeight="1">
      <c r="A232" s="11"/>
      <c r="B232" s="169"/>
      <c r="C232" s="11"/>
      <c r="D232" s="170" t="s">
        <v>72</v>
      </c>
      <c r="E232" s="171" t="s">
        <v>153</v>
      </c>
      <c r="F232" s="171" t="s">
        <v>377</v>
      </c>
      <c r="G232" s="11"/>
      <c r="H232" s="11"/>
      <c r="I232" s="172"/>
      <c r="J232" s="173">
        <f>BK232</f>
        <v>0</v>
      </c>
      <c r="K232" s="11"/>
      <c r="L232" s="169"/>
      <c r="M232" s="174"/>
      <c r="N232" s="175"/>
      <c r="O232" s="175"/>
      <c r="P232" s="176">
        <f>SUM(P233:P277)</f>
        <v>0</v>
      </c>
      <c r="Q232" s="175"/>
      <c r="R232" s="176">
        <f>SUM(R233:R277)</f>
        <v>0</v>
      </c>
      <c r="S232" s="175"/>
      <c r="T232" s="177">
        <f>SUM(T233:T277)</f>
        <v>0</v>
      </c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R232" s="170" t="s">
        <v>81</v>
      </c>
      <c r="AT232" s="178" t="s">
        <v>72</v>
      </c>
      <c r="AU232" s="178" t="s">
        <v>73</v>
      </c>
      <c r="AY232" s="170" t="s">
        <v>143</v>
      </c>
      <c r="BK232" s="179">
        <f>SUM(BK233:BK277)</f>
        <v>0</v>
      </c>
    </row>
    <row r="233" spans="1:65" s="2" customFormat="1" ht="24.15" customHeight="1">
      <c r="A233" s="36"/>
      <c r="B233" s="180"/>
      <c r="C233" s="181" t="s">
        <v>292</v>
      </c>
      <c r="D233" s="181" t="s">
        <v>144</v>
      </c>
      <c r="E233" s="182" t="s">
        <v>740</v>
      </c>
      <c r="F233" s="183" t="s">
        <v>741</v>
      </c>
      <c r="G233" s="184" t="s">
        <v>207</v>
      </c>
      <c r="H233" s="185">
        <v>48</v>
      </c>
      <c r="I233" s="186"/>
      <c r="J233" s="187">
        <f>ROUND(I233*H233,2)</f>
        <v>0</v>
      </c>
      <c r="K233" s="188"/>
      <c r="L233" s="37"/>
      <c r="M233" s="189" t="s">
        <v>1</v>
      </c>
      <c r="N233" s="190" t="s">
        <v>38</v>
      </c>
      <c r="O233" s="75"/>
      <c r="P233" s="191">
        <f>O233*H233</f>
        <v>0</v>
      </c>
      <c r="Q233" s="191">
        <v>0</v>
      </c>
      <c r="R233" s="191">
        <f>Q233*H233</f>
        <v>0</v>
      </c>
      <c r="S233" s="191">
        <v>0</v>
      </c>
      <c r="T233" s="192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3" t="s">
        <v>148</v>
      </c>
      <c r="AT233" s="193" t="s">
        <v>144</v>
      </c>
      <c r="AU233" s="193" t="s">
        <v>81</v>
      </c>
      <c r="AY233" s="17" t="s">
        <v>143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17" t="s">
        <v>81</v>
      </c>
      <c r="BK233" s="194">
        <f>ROUND(I233*H233,2)</f>
        <v>0</v>
      </c>
      <c r="BL233" s="17" t="s">
        <v>148</v>
      </c>
      <c r="BM233" s="193" t="s">
        <v>297</v>
      </c>
    </row>
    <row r="234" spans="1:47" s="2" customFormat="1" ht="12">
      <c r="A234" s="36"/>
      <c r="B234" s="37"/>
      <c r="C234" s="36"/>
      <c r="D234" s="195" t="s">
        <v>149</v>
      </c>
      <c r="E234" s="36"/>
      <c r="F234" s="196" t="s">
        <v>742</v>
      </c>
      <c r="G234" s="36"/>
      <c r="H234" s="36"/>
      <c r="I234" s="122"/>
      <c r="J234" s="36"/>
      <c r="K234" s="36"/>
      <c r="L234" s="37"/>
      <c r="M234" s="197"/>
      <c r="N234" s="198"/>
      <c r="O234" s="75"/>
      <c r="P234" s="75"/>
      <c r="Q234" s="75"/>
      <c r="R234" s="75"/>
      <c r="S234" s="75"/>
      <c r="T234" s="7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7" t="s">
        <v>149</v>
      </c>
      <c r="AU234" s="17" t="s">
        <v>81</v>
      </c>
    </row>
    <row r="235" spans="1:65" s="2" customFormat="1" ht="14.4" customHeight="1">
      <c r="A235" s="36"/>
      <c r="B235" s="180"/>
      <c r="C235" s="218" t="s">
        <v>230</v>
      </c>
      <c r="D235" s="218" t="s">
        <v>351</v>
      </c>
      <c r="E235" s="219" t="s">
        <v>743</v>
      </c>
      <c r="F235" s="220" t="s">
        <v>744</v>
      </c>
      <c r="G235" s="221" t="s">
        <v>207</v>
      </c>
      <c r="H235" s="222">
        <v>48</v>
      </c>
      <c r="I235" s="223"/>
      <c r="J235" s="224">
        <f>ROUND(I235*H235,2)</f>
        <v>0</v>
      </c>
      <c r="K235" s="225"/>
      <c r="L235" s="226"/>
      <c r="M235" s="227" t="s">
        <v>1</v>
      </c>
      <c r="N235" s="228" t="s">
        <v>38</v>
      </c>
      <c r="O235" s="75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3" t="s">
        <v>160</v>
      </c>
      <c r="AT235" s="193" t="s">
        <v>351</v>
      </c>
      <c r="AU235" s="193" t="s">
        <v>81</v>
      </c>
      <c r="AY235" s="17" t="s">
        <v>143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17" t="s">
        <v>81</v>
      </c>
      <c r="BK235" s="194">
        <f>ROUND(I235*H235,2)</f>
        <v>0</v>
      </c>
      <c r="BL235" s="17" t="s">
        <v>148</v>
      </c>
      <c r="BM235" s="193" t="s">
        <v>303</v>
      </c>
    </row>
    <row r="236" spans="1:65" s="2" customFormat="1" ht="14.4" customHeight="1">
      <c r="A236" s="36"/>
      <c r="B236" s="180"/>
      <c r="C236" s="181" t="s">
        <v>300</v>
      </c>
      <c r="D236" s="181" t="s">
        <v>144</v>
      </c>
      <c r="E236" s="182" t="s">
        <v>745</v>
      </c>
      <c r="F236" s="183" t="s">
        <v>746</v>
      </c>
      <c r="G236" s="184" t="s">
        <v>167</v>
      </c>
      <c r="H236" s="185">
        <v>21.117</v>
      </c>
      <c r="I236" s="186"/>
      <c r="J236" s="187">
        <f>ROUND(I236*H236,2)</f>
        <v>0</v>
      </c>
      <c r="K236" s="188"/>
      <c r="L236" s="37"/>
      <c r="M236" s="189" t="s">
        <v>1</v>
      </c>
      <c r="N236" s="190" t="s">
        <v>38</v>
      </c>
      <c r="O236" s="75"/>
      <c r="P236" s="191">
        <f>O236*H236</f>
        <v>0</v>
      </c>
      <c r="Q236" s="191">
        <v>0</v>
      </c>
      <c r="R236" s="191">
        <f>Q236*H236</f>
        <v>0</v>
      </c>
      <c r="S236" s="191">
        <v>0</v>
      </c>
      <c r="T236" s="192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3" t="s">
        <v>148</v>
      </c>
      <c r="AT236" s="193" t="s">
        <v>144</v>
      </c>
      <c r="AU236" s="193" t="s">
        <v>81</v>
      </c>
      <c r="AY236" s="17" t="s">
        <v>143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17" t="s">
        <v>81</v>
      </c>
      <c r="BK236" s="194">
        <f>ROUND(I236*H236,2)</f>
        <v>0</v>
      </c>
      <c r="BL236" s="17" t="s">
        <v>148</v>
      </c>
      <c r="BM236" s="193" t="s">
        <v>439</v>
      </c>
    </row>
    <row r="237" spans="1:47" s="2" customFormat="1" ht="12">
      <c r="A237" s="36"/>
      <c r="B237" s="37"/>
      <c r="C237" s="36"/>
      <c r="D237" s="195" t="s">
        <v>149</v>
      </c>
      <c r="E237" s="36"/>
      <c r="F237" s="196" t="s">
        <v>747</v>
      </c>
      <c r="G237" s="36"/>
      <c r="H237" s="36"/>
      <c r="I237" s="122"/>
      <c r="J237" s="36"/>
      <c r="K237" s="36"/>
      <c r="L237" s="37"/>
      <c r="M237" s="197"/>
      <c r="N237" s="198"/>
      <c r="O237" s="75"/>
      <c r="P237" s="75"/>
      <c r="Q237" s="75"/>
      <c r="R237" s="75"/>
      <c r="S237" s="75"/>
      <c r="T237" s="7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7" t="s">
        <v>149</v>
      </c>
      <c r="AU237" s="17" t="s">
        <v>81</v>
      </c>
    </row>
    <row r="238" spans="1:51" s="12" customFormat="1" ht="12">
      <c r="A238" s="12"/>
      <c r="B238" s="199"/>
      <c r="C238" s="12"/>
      <c r="D238" s="195" t="s">
        <v>161</v>
      </c>
      <c r="E238" s="200" t="s">
        <v>1</v>
      </c>
      <c r="F238" s="201" t="s">
        <v>748</v>
      </c>
      <c r="G238" s="12"/>
      <c r="H238" s="202">
        <v>21.117</v>
      </c>
      <c r="I238" s="203"/>
      <c r="J238" s="12"/>
      <c r="K238" s="12"/>
      <c r="L238" s="199"/>
      <c r="M238" s="204"/>
      <c r="N238" s="205"/>
      <c r="O238" s="205"/>
      <c r="P238" s="205"/>
      <c r="Q238" s="205"/>
      <c r="R238" s="205"/>
      <c r="S238" s="205"/>
      <c r="T238" s="206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T238" s="200" t="s">
        <v>161</v>
      </c>
      <c r="AU238" s="200" t="s">
        <v>81</v>
      </c>
      <c r="AV238" s="12" t="s">
        <v>83</v>
      </c>
      <c r="AW238" s="12" t="s">
        <v>30</v>
      </c>
      <c r="AX238" s="12" t="s">
        <v>73</v>
      </c>
      <c r="AY238" s="200" t="s">
        <v>143</v>
      </c>
    </row>
    <row r="239" spans="1:51" s="13" customFormat="1" ht="12">
      <c r="A239" s="13"/>
      <c r="B239" s="207"/>
      <c r="C239" s="13"/>
      <c r="D239" s="195" t="s">
        <v>161</v>
      </c>
      <c r="E239" s="208" t="s">
        <v>1</v>
      </c>
      <c r="F239" s="209" t="s">
        <v>163</v>
      </c>
      <c r="G239" s="13"/>
      <c r="H239" s="210">
        <v>21.117</v>
      </c>
      <c r="I239" s="211"/>
      <c r="J239" s="13"/>
      <c r="K239" s="13"/>
      <c r="L239" s="207"/>
      <c r="M239" s="212"/>
      <c r="N239" s="213"/>
      <c r="O239" s="213"/>
      <c r="P239" s="213"/>
      <c r="Q239" s="213"/>
      <c r="R239" s="213"/>
      <c r="S239" s="213"/>
      <c r="T239" s="21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08" t="s">
        <v>161</v>
      </c>
      <c r="AU239" s="208" t="s">
        <v>81</v>
      </c>
      <c r="AV239" s="13" t="s">
        <v>148</v>
      </c>
      <c r="AW239" s="13" t="s">
        <v>30</v>
      </c>
      <c r="AX239" s="13" t="s">
        <v>81</v>
      </c>
      <c r="AY239" s="208" t="s">
        <v>143</v>
      </c>
    </row>
    <row r="240" spans="1:65" s="2" customFormat="1" ht="14.4" customHeight="1">
      <c r="A240" s="36"/>
      <c r="B240" s="180"/>
      <c r="C240" s="181" t="s">
        <v>235</v>
      </c>
      <c r="D240" s="181" t="s">
        <v>144</v>
      </c>
      <c r="E240" s="182" t="s">
        <v>749</v>
      </c>
      <c r="F240" s="183" t="s">
        <v>750</v>
      </c>
      <c r="G240" s="184" t="s">
        <v>147</v>
      </c>
      <c r="H240" s="185">
        <v>56.412</v>
      </c>
      <c r="I240" s="186"/>
      <c r="J240" s="187">
        <f>ROUND(I240*H240,2)</f>
        <v>0</v>
      </c>
      <c r="K240" s="188"/>
      <c r="L240" s="37"/>
      <c r="M240" s="189" t="s">
        <v>1</v>
      </c>
      <c r="N240" s="190" t="s">
        <v>38</v>
      </c>
      <c r="O240" s="75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3" t="s">
        <v>148</v>
      </c>
      <c r="AT240" s="193" t="s">
        <v>144</v>
      </c>
      <c r="AU240" s="193" t="s">
        <v>81</v>
      </c>
      <c r="AY240" s="17" t="s">
        <v>143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7" t="s">
        <v>81</v>
      </c>
      <c r="BK240" s="194">
        <f>ROUND(I240*H240,2)</f>
        <v>0</v>
      </c>
      <c r="BL240" s="17" t="s">
        <v>148</v>
      </c>
      <c r="BM240" s="193" t="s">
        <v>444</v>
      </c>
    </row>
    <row r="241" spans="1:47" s="2" customFormat="1" ht="12">
      <c r="A241" s="36"/>
      <c r="B241" s="37"/>
      <c r="C241" s="36"/>
      <c r="D241" s="195" t="s">
        <v>149</v>
      </c>
      <c r="E241" s="36"/>
      <c r="F241" s="196" t="s">
        <v>751</v>
      </c>
      <c r="G241" s="36"/>
      <c r="H241" s="36"/>
      <c r="I241" s="122"/>
      <c r="J241" s="36"/>
      <c r="K241" s="36"/>
      <c r="L241" s="37"/>
      <c r="M241" s="197"/>
      <c r="N241" s="198"/>
      <c r="O241" s="75"/>
      <c r="P241" s="75"/>
      <c r="Q241" s="75"/>
      <c r="R241" s="75"/>
      <c r="S241" s="75"/>
      <c r="T241" s="7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7" t="s">
        <v>149</v>
      </c>
      <c r="AU241" s="17" t="s">
        <v>81</v>
      </c>
    </row>
    <row r="242" spans="1:51" s="12" customFormat="1" ht="12">
      <c r="A242" s="12"/>
      <c r="B242" s="199"/>
      <c r="C242" s="12"/>
      <c r="D242" s="195" t="s">
        <v>161</v>
      </c>
      <c r="E242" s="200" t="s">
        <v>1</v>
      </c>
      <c r="F242" s="201" t="s">
        <v>752</v>
      </c>
      <c r="G242" s="12"/>
      <c r="H242" s="202">
        <v>56.412</v>
      </c>
      <c r="I242" s="203"/>
      <c r="J242" s="12"/>
      <c r="K242" s="12"/>
      <c r="L242" s="199"/>
      <c r="M242" s="204"/>
      <c r="N242" s="205"/>
      <c r="O242" s="205"/>
      <c r="P242" s="205"/>
      <c r="Q242" s="205"/>
      <c r="R242" s="205"/>
      <c r="S242" s="205"/>
      <c r="T242" s="206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T242" s="200" t="s">
        <v>161</v>
      </c>
      <c r="AU242" s="200" t="s">
        <v>81</v>
      </c>
      <c r="AV242" s="12" t="s">
        <v>83</v>
      </c>
      <c r="AW242" s="12" t="s">
        <v>30</v>
      </c>
      <c r="AX242" s="12" t="s">
        <v>73</v>
      </c>
      <c r="AY242" s="200" t="s">
        <v>143</v>
      </c>
    </row>
    <row r="243" spans="1:51" s="13" customFormat="1" ht="12">
      <c r="A243" s="13"/>
      <c r="B243" s="207"/>
      <c r="C243" s="13"/>
      <c r="D243" s="195" t="s">
        <v>161</v>
      </c>
      <c r="E243" s="208" t="s">
        <v>1</v>
      </c>
      <c r="F243" s="209" t="s">
        <v>163</v>
      </c>
      <c r="G243" s="13"/>
      <c r="H243" s="210">
        <v>56.412</v>
      </c>
      <c r="I243" s="211"/>
      <c r="J243" s="13"/>
      <c r="K243" s="13"/>
      <c r="L243" s="207"/>
      <c r="M243" s="212"/>
      <c r="N243" s="213"/>
      <c r="O243" s="213"/>
      <c r="P243" s="213"/>
      <c r="Q243" s="213"/>
      <c r="R243" s="213"/>
      <c r="S243" s="213"/>
      <c r="T243" s="21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08" t="s">
        <v>161</v>
      </c>
      <c r="AU243" s="208" t="s">
        <v>81</v>
      </c>
      <c r="AV243" s="13" t="s">
        <v>148</v>
      </c>
      <c r="AW243" s="13" t="s">
        <v>30</v>
      </c>
      <c r="AX243" s="13" t="s">
        <v>81</v>
      </c>
      <c r="AY243" s="208" t="s">
        <v>143</v>
      </c>
    </row>
    <row r="244" spans="1:65" s="2" customFormat="1" ht="14.4" customHeight="1">
      <c r="A244" s="36"/>
      <c r="B244" s="180"/>
      <c r="C244" s="181" t="s">
        <v>446</v>
      </c>
      <c r="D244" s="181" t="s">
        <v>144</v>
      </c>
      <c r="E244" s="182" t="s">
        <v>753</v>
      </c>
      <c r="F244" s="183" t="s">
        <v>754</v>
      </c>
      <c r="G244" s="184" t="s">
        <v>147</v>
      </c>
      <c r="H244" s="185">
        <v>56.412</v>
      </c>
      <c r="I244" s="186"/>
      <c r="J244" s="187">
        <f>ROUND(I244*H244,2)</f>
        <v>0</v>
      </c>
      <c r="K244" s="188"/>
      <c r="L244" s="37"/>
      <c r="M244" s="189" t="s">
        <v>1</v>
      </c>
      <c r="N244" s="190" t="s">
        <v>38</v>
      </c>
      <c r="O244" s="75"/>
      <c r="P244" s="191">
        <f>O244*H244</f>
        <v>0</v>
      </c>
      <c r="Q244" s="191">
        <v>0</v>
      </c>
      <c r="R244" s="191">
        <f>Q244*H244</f>
        <v>0</v>
      </c>
      <c r="S244" s="191">
        <v>0</v>
      </c>
      <c r="T244" s="192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3" t="s">
        <v>148</v>
      </c>
      <c r="AT244" s="193" t="s">
        <v>144</v>
      </c>
      <c r="AU244" s="193" t="s">
        <v>81</v>
      </c>
      <c r="AY244" s="17" t="s">
        <v>143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7" t="s">
        <v>81</v>
      </c>
      <c r="BK244" s="194">
        <f>ROUND(I244*H244,2)</f>
        <v>0</v>
      </c>
      <c r="BL244" s="17" t="s">
        <v>148</v>
      </c>
      <c r="BM244" s="193" t="s">
        <v>449</v>
      </c>
    </row>
    <row r="245" spans="1:65" s="2" customFormat="1" ht="14.4" customHeight="1">
      <c r="A245" s="36"/>
      <c r="B245" s="180"/>
      <c r="C245" s="181" t="s">
        <v>239</v>
      </c>
      <c r="D245" s="181" t="s">
        <v>144</v>
      </c>
      <c r="E245" s="182" t="s">
        <v>755</v>
      </c>
      <c r="F245" s="183" t="s">
        <v>756</v>
      </c>
      <c r="G245" s="184" t="s">
        <v>225</v>
      </c>
      <c r="H245" s="185">
        <v>3.801</v>
      </c>
      <c r="I245" s="186"/>
      <c r="J245" s="187">
        <f>ROUND(I245*H245,2)</f>
        <v>0</v>
      </c>
      <c r="K245" s="188"/>
      <c r="L245" s="37"/>
      <c r="M245" s="189" t="s">
        <v>1</v>
      </c>
      <c r="N245" s="190" t="s">
        <v>38</v>
      </c>
      <c r="O245" s="75"/>
      <c r="P245" s="191">
        <f>O245*H245</f>
        <v>0</v>
      </c>
      <c r="Q245" s="191">
        <v>0</v>
      </c>
      <c r="R245" s="191">
        <f>Q245*H245</f>
        <v>0</v>
      </c>
      <c r="S245" s="191">
        <v>0</v>
      </c>
      <c r="T245" s="192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3" t="s">
        <v>148</v>
      </c>
      <c r="AT245" s="193" t="s">
        <v>144</v>
      </c>
      <c r="AU245" s="193" t="s">
        <v>81</v>
      </c>
      <c r="AY245" s="17" t="s">
        <v>143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17" t="s">
        <v>81</v>
      </c>
      <c r="BK245" s="194">
        <f>ROUND(I245*H245,2)</f>
        <v>0</v>
      </c>
      <c r="BL245" s="17" t="s">
        <v>148</v>
      </c>
      <c r="BM245" s="193" t="s">
        <v>452</v>
      </c>
    </row>
    <row r="246" spans="1:47" s="2" customFormat="1" ht="12">
      <c r="A246" s="36"/>
      <c r="B246" s="37"/>
      <c r="C246" s="36"/>
      <c r="D246" s="195" t="s">
        <v>149</v>
      </c>
      <c r="E246" s="36"/>
      <c r="F246" s="196" t="s">
        <v>757</v>
      </c>
      <c r="G246" s="36"/>
      <c r="H246" s="36"/>
      <c r="I246" s="122"/>
      <c r="J246" s="36"/>
      <c r="K246" s="36"/>
      <c r="L246" s="37"/>
      <c r="M246" s="197"/>
      <c r="N246" s="198"/>
      <c r="O246" s="75"/>
      <c r="P246" s="75"/>
      <c r="Q246" s="75"/>
      <c r="R246" s="75"/>
      <c r="S246" s="75"/>
      <c r="T246" s="7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7" t="s">
        <v>149</v>
      </c>
      <c r="AU246" s="17" t="s">
        <v>81</v>
      </c>
    </row>
    <row r="247" spans="1:51" s="12" customFormat="1" ht="12">
      <c r="A247" s="12"/>
      <c r="B247" s="199"/>
      <c r="C247" s="12"/>
      <c r="D247" s="195" t="s">
        <v>161</v>
      </c>
      <c r="E247" s="200" t="s">
        <v>1</v>
      </c>
      <c r="F247" s="201" t="s">
        <v>758</v>
      </c>
      <c r="G247" s="12"/>
      <c r="H247" s="202">
        <v>3.801</v>
      </c>
      <c r="I247" s="203"/>
      <c r="J247" s="12"/>
      <c r="K247" s="12"/>
      <c r="L247" s="199"/>
      <c r="M247" s="204"/>
      <c r="N247" s="205"/>
      <c r="O247" s="205"/>
      <c r="P247" s="205"/>
      <c r="Q247" s="205"/>
      <c r="R247" s="205"/>
      <c r="S247" s="205"/>
      <c r="T247" s="206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T247" s="200" t="s">
        <v>161</v>
      </c>
      <c r="AU247" s="200" t="s">
        <v>81</v>
      </c>
      <c r="AV247" s="12" t="s">
        <v>83</v>
      </c>
      <c r="AW247" s="12" t="s">
        <v>30</v>
      </c>
      <c r="AX247" s="12" t="s">
        <v>73</v>
      </c>
      <c r="AY247" s="200" t="s">
        <v>143</v>
      </c>
    </row>
    <row r="248" spans="1:51" s="13" customFormat="1" ht="12">
      <c r="A248" s="13"/>
      <c r="B248" s="207"/>
      <c r="C248" s="13"/>
      <c r="D248" s="195" t="s">
        <v>161</v>
      </c>
      <c r="E248" s="208" t="s">
        <v>1</v>
      </c>
      <c r="F248" s="209" t="s">
        <v>163</v>
      </c>
      <c r="G248" s="13"/>
      <c r="H248" s="210">
        <v>3.801</v>
      </c>
      <c r="I248" s="211"/>
      <c r="J248" s="13"/>
      <c r="K248" s="13"/>
      <c r="L248" s="207"/>
      <c r="M248" s="212"/>
      <c r="N248" s="213"/>
      <c r="O248" s="213"/>
      <c r="P248" s="213"/>
      <c r="Q248" s="213"/>
      <c r="R248" s="213"/>
      <c r="S248" s="213"/>
      <c r="T248" s="21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08" t="s">
        <v>161</v>
      </c>
      <c r="AU248" s="208" t="s">
        <v>81</v>
      </c>
      <c r="AV248" s="13" t="s">
        <v>148</v>
      </c>
      <c r="AW248" s="13" t="s">
        <v>30</v>
      </c>
      <c r="AX248" s="13" t="s">
        <v>81</v>
      </c>
      <c r="AY248" s="208" t="s">
        <v>143</v>
      </c>
    </row>
    <row r="249" spans="1:65" s="2" customFormat="1" ht="14.4" customHeight="1">
      <c r="A249" s="36"/>
      <c r="B249" s="180"/>
      <c r="C249" s="181" t="s">
        <v>454</v>
      </c>
      <c r="D249" s="181" t="s">
        <v>144</v>
      </c>
      <c r="E249" s="182" t="s">
        <v>759</v>
      </c>
      <c r="F249" s="183" t="s">
        <v>760</v>
      </c>
      <c r="G249" s="184" t="s">
        <v>167</v>
      </c>
      <c r="H249" s="185">
        <v>65.813</v>
      </c>
      <c r="I249" s="186"/>
      <c r="J249" s="187">
        <f>ROUND(I249*H249,2)</f>
        <v>0</v>
      </c>
      <c r="K249" s="188"/>
      <c r="L249" s="37"/>
      <c r="M249" s="189" t="s">
        <v>1</v>
      </c>
      <c r="N249" s="190" t="s">
        <v>38</v>
      </c>
      <c r="O249" s="75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3" t="s">
        <v>148</v>
      </c>
      <c r="AT249" s="193" t="s">
        <v>144</v>
      </c>
      <c r="AU249" s="193" t="s">
        <v>81</v>
      </c>
      <c r="AY249" s="17" t="s">
        <v>143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17" t="s">
        <v>81</v>
      </c>
      <c r="BK249" s="194">
        <f>ROUND(I249*H249,2)</f>
        <v>0</v>
      </c>
      <c r="BL249" s="17" t="s">
        <v>148</v>
      </c>
      <c r="BM249" s="193" t="s">
        <v>457</v>
      </c>
    </row>
    <row r="250" spans="1:47" s="2" customFormat="1" ht="12">
      <c r="A250" s="36"/>
      <c r="B250" s="37"/>
      <c r="C250" s="36"/>
      <c r="D250" s="195" t="s">
        <v>149</v>
      </c>
      <c r="E250" s="36"/>
      <c r="F250" s="196" t="s">
        <v>761</v>
      </c>
      <c r="G250" s="36"/>
      <c r="H250" s="36"/>
      <c r="I250" s="122"/>
      <c r="J250" s="36"/>
      <c r="K250" s="36"/>
      <c r="L250" s="37"/>
      <c r="M250" s="197"/>
      <c r="N250" s="198"/>
      <c r="O250" s="75"/>
      <c r="P250" s="75"/>
      <c r="Q250" s="75"/>
      <c r="R250" s="75"/>
      <c r="S250" s="75"/>
      <c r="T250" s="7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7" t="s">
        <v>149</v>
      </c>
      <c r="AU250" s="17" t="s">
        <v>81</v>
      </c>
    </row>
    <row r="251" spans="1:51" s="12" customFormat="1" ht="12">
      <c r="A251" s="12"/>
      <c r="B251" s="199"/>
      <c r="C251" s="12"/>
      <c r="D251" s="195" t="s">
        <v>161</v>
      </c>
      <c r="E251" s="200" t="s">
        <v>1</v>
      </c>
      <c r="F251" s="201" t="s">
        <v>762</v>
      </c>
      <c r="G251" s="12"/>
      <c r="H251" s="202">
        <v>65.813</v>
      </c>
      <c r="I251" s="203"/>
      <c r="J251" s="12"/>
      <c r="K251" s="12"/>
      <c r="L251" s="199"/>
      <c r="M251" s="204"/>
      <c r="N251" s="205"/>
      <c r="O251" s="205"/>
      <c r="P251" s="205"/>
      <c r="Q251" s="205"/>
      <c r="R251" s="205"/>
      <c r="S251" s="205"/>
      <c r="T251" s="206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T251" s="200" t="s">
        <v>161</v>
      </c>
      <c r="AU251" s="200" t="s">
        <v>81</v>
      </c>
      <c r="AV251" s="12" t="s">
        <v>83</v>
      </c>
      <c r="AW251" s="12" t="s">
        <v>30</v>
      </c>
      <c r="AX251" s="12" t="s">
        <v>73</v>
      </c>
      <c r="AY251" s="200" t="s">
        <v>143</v>
      </c>
    </row>
    <row r="252" spans="1:51" s="13" customFormat="1" ht="12">
      <c r="A252" s="13"/>
      <c r="B252" s="207"/>
      <c r="C252" s="13"/>
      <c r="D252" s="195" t="s">
        <v>161</v>
      </c>
      <c r="E252" s="208" t="s">
        <v>1</v>
      </c>
      <c r="F252" s="209" t="s">
        <v>163</v>
      </c>
      <c r="G252" s="13"/>
      <c r="H252" s="210">
        <v>65.813</v>
      </c>
      <c r="I252" s="211"/>
      <c r="J252" s="13"/>
      <c r="K252" s="13"/>
      <c r="L252" s="207"/>
      <c r="M252" s="212"/>
      <c r="N252" s="213"/>
      <c r="O252" s="213"/>
      <c r="P252" s="213"/>
      <c r="Q252" s="213"/>
      <c r="R252" s="213"/>
      <c r="S252" s="213"/>
      <c r="T252" s="21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08" t="s">
        <v>161</v>
      </c>
      <c r="AU252" s="208" t="s">
        <v>81</v>
      </c>
      <c r="AV252" s="13" t="s">
        <v>148</v>
      </c>
      <c r="AW252" s="13" t="s">
        <v>30</v>
      </c>
      <c r="AX252" s="13" t="s">
        <v>81</v>
      </c>
      <c r="AY252" s="208" t="s">
        <v>143</v>
      </c>
    </row>
    <row r="253" spans="1:65" s="2" customFormat="1" ht="14.4" customHeight="1">
      <c r="A253" s="36"/>
      <c r="B253" s="180"/>
      <c r="C253" s="181" t="s">
        <v>244</v>
      </c>
      <c r="D253" s="181" t="s">
        <v>144</v>
      </c>
      <c r="E253" s="182" t="s">
        <v>763</v>
      </c>
      <c r="F253" s="183" t="s">
        <v>764</v>
      </c>
      <c r="G253" s="184" t="s">
        <v>225</v>
      </c>
      <c r="H253" s="185">
        <v>9.872</v>
      </c>
      <c r="I253" s="186"/>
      <c r="J253" s="187">
        <f>ROUND(I253*H253,2)</f>
        <v>0</v>
      </c>
      <c r="K253" s="188"/>
      <c r="L253" s="37"/>
      <c r="M253" s="189" t="s">
        <v>1</v>
      </c>
      <c r="N253" s="190" t="s">
        <v>38</v>
      </c>
      <c r="O253" s="75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3" t="s">
        <v>148</v>
      </c>
      <c r="AT253" s="193" t="s">
        <v>144</v>
      </c>
      <c r="AU253" s="193" t="s">
        <v>81</v>
      </c>
      <c r="AY253" s="17" t="s">
        <v>143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7" t="s">
        <v>81</v>
      </c>
      <c r="BK253" s="194">
        <f>ROUND(I253*H253,2)</f>
        <v>0</v>
      </c>
      <c r="BL253" s="17" t="s">
        <v>148</v>
      </c>
      <c r="BM253" s="193" t="s">
        <v>460</v>
      </c>
    </row>
    <row r="254" spans="1:47" s="2" customFormat="1" ht="12">
      <c r="A254" s="36"/>
      <c r="B254" s="37"/>
      <c r="C254" s="36"/>
      <c r="D254" s="195" t="s">
        <v>149</v>
      </c>
      <c r="E254" s="36"/>
      <c r="F254" s="196" t="s">
        <v>765</v>
      </c>
      <c r="G254" s="36"/>
      <c r="H254" s="36"/>
      <c r="I254" s="122"/>
      <c r="J254" s="36"/>
      <c r="K254" s="36"/>
      <c r="L254" s="37"/>
      <c r="M254" s="197"/>
      <c r="N254" s="198"/>
      <c r="O254" s="75"/>
      <c r="P254" s="75"/>
      <c r="Q254" s="75"/>
      <c r="R254" s="75"/>
      <c r="S254" s="75"/>
      <c r="T254" s="7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7" t="s">
        <v>149</v>
      </c>
      <c r="AU254" s="17" t="s">
        <v>81</v>
      </c>
    </row>
    <row r="255" spans="1:51" s="12" customFormat="1" ht="12">
      <c r="A255" s="12"/>
      <c r="B255" s="199"/>
      <c r="C255" s="12"/>
      <c r="D255" s="195" t="s">
        <v>161</v>
      </c>
      <c r="E255" s="200" t="s">
        <v>1</v>
      </c>
      <c r="F255" s="201" t="s">
        <v>766</v>
      </c>
      <c r="G255" s="12"/>
      <c r="H255" s="202">
        <v>9.872</v>
      </c>
      <c r="I255" s="203"/>
      <c r="J255" s="12"/>
      <c r="K255" s="12"/>
      <c r="L255" s="199"/>
      <c r="M255" s="204"/>
      <c r="N255" s="205"/>
      <c r="O255" s="205"/>
      <c r="P255" s="205"/>
      <c r="Q255" s="205"/>
      <c r="R255" s="205"/>
      <c r="S255" s="205"/>
      <c r="T255" s="206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T255" s="200" t="s">
        <v>161</v>
      </c>
      <c r="AU255" s="200" t="s">
        <v>81</v>
      </c>
      <c r="AV255" s="12" t="s">
        <v>83</v>
      </c>
      <c r="AW255" s="12" t="s">
        <v>30</v>
      </c>
      <c r="AX255" s="12" t="s">
        <v>73</v>
      </c>
      <c r="AY255" s="200" t="s">
        <v>143</v>
      </c>
    </row>
    <row r="256" spans="1:51" s="13" customFormat="1" ht="12">
      <c r="A256" s="13"/>
      <c r="B256" s="207"/>
      <c r="C256" s="13"/>
      <c r="D256" s="195" t="s">
        <v>161</v>
      </c>
      <c r="E256" s="208" t="s">
        <v>1</v>
      </c>
      <c r="F256" s="209" t="s">
        <v>163</v>
      </c>
      <c r="G256" s="13"/>
      <c r="H256" s="210">
        <v>9.872</v>
      </c>
      <c r="I256" s="211"/>
      <c r="J256" s="13"/>
      <c r="K256" s="13"/>
      <c r="L256" s="207"/>
      <c r="M256" s="212"/>
      <c r="N256" s="213"/>
      <c r="O256" s="213"/>
      <c r="P256" s="213"/>
      <c r="Q256" s="213"/>
      <c r="R256" s="213"/>
      <c r="S256" s="213"/>
      <c r="T256" s="21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08" t="s">
        <v>161</v>
      </c>
      <c r="AU256" s="208" t="s">
        <v>81</v>
      </c>
      <c r="AV256" s="13" t="s">
        <v>148</v>
      </c>
      <c r="AW256" s="13" t="s">
        <v>30</v>
      </c>
      <c r="AX256" s="13" t="s">
        <v>81</v>
      </c>
      <c r="AY256" s="208" t="s">
        <v>143</v>
      </c>
    </row>
    <row r="257" spans="1:65" s="2" customFormat="1" ht="14.4" customHeight="1">
      <c r="A257" s="36"/>
      <c r="B257" s="180"/>
      <c r="C257" s="181" t="s">
        <v>461</v>
      </c>
      <c r="D257" s="181" t="s">
        <v>144</v>
      </c>
      <c r="E257" s="182" t="s">
        <v>767</v>
      </c>
      <c r="F257" s="183" t="s">
        <v>768</v>
      </c>
      <c r="G257" s="184" t="s">
        <v>167</v>
      </c>
      <c r="H257" s="185">
        <v>41.945</v>
      </c>
      <c r="I257" s="186"/>
      <c r="J257" s="187">
        <f>ROUND(I257*H257,2)</f>
        <v>0</v>
      </c>
      <c r="K257" s="188"/>
      <c r="L257" s="37"/>
      <c r="M257" s="189" t="s">
        <v>1</v>
      </c>
      <c r="N257" s="190" t="s">
        <v>38</v>
      </c>
      <c r="O257" s="75"/>
      <c r="P257" s="191">
        <f>O257*H257</f>
        <v>0</v>
      </c>
      <c r="Q257" s="191">
        <v>0</v>
      </c>
      <c r="R257" s="191">
        <f>Q257*H257</f>
        <v>0</v>
      </c>
      <c r="S257" s="191">
        <v>0</v>
      </c>
      <c r="T257" s="192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3" t="s">
        <v>148</v>
      </c>
      <c r="AT257" s="193" t="s">
        <v>144</v>
      </c>
      <c r="AU257" s="193" t="s">
        <v>81</v>
      </c>
      <c r="AY257" s="17" t="s">
        <v>143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17" t="s">
        <v>81</v>
      </c>
      <c r="BK257" s="194">
        <f>ROUND(I257*H257,2)</f>
        <v>0</v>
      </c>
      <c r="BL257" s="17" t="s">
        <v>148</v>
      </c>
      <c r="BM257" s="193" t="s">
        <v>464</v>
      </c>
    </row>
    <row r="258" spans="1:47" s="2" customFormat="1" ht="12">
      <c r="A258" s="36"/>
      <c r="B258" s="37"/>
      <c r="C258" s="36"/>
      <c r="D258" s="195" t="s">
        <v>149</v>
      </c>
      <c r="E258" s="36"/>
      <c r="F258" s="196" t="s">
        <v>769</v>
      </c>
      <c r="G258" s="36"/>
      <c r="H258" s="36"/>
      <c r="I258" s="122"/>
      <c r="J258" s="36"/>
      <c r="K258" s="36"/>
      <c r="L258" s="37"/>
      <c r="M258" s="197"/>
      <c r="N258" s="198"/>
      <c r="O258" s="75"/>
      <c r="P258" s="75"/>
      <c r="Q258" s="75"/>
      <c r="R258" s="75"/>
      <c r="S258" s="75"/>
      <c r="T258" s="7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7" t="s">
        <v>149</v>
      </c>
      <c r="AU258" s="17" t="s">
        <v>81</v>
      </c>
    </row>
    <row r="259" spans="1:51" s="12" customFormat="1" ht="12">
      <c r="A259" s="12"/>
      <c r="B259" s="199"/>
      <c r="C259" s="12"/>
      <c r="D259" s="195" t="s">
        <v>161</v>
      </c>
      <c r="E259" s="200" t="s">
        <v>1</v>
      </c>
      <c r="F259" s="201" t="s">
        <v>770</v>
      </c>
      <c r="G259" s="12"/>
      <c r="H259" s="202">
        <v>41.945</v>
      </c>
      <c r="I259" s="203"/>
      <c r="J259" s="12"/>
      <c r="K259" s="12"/>
      <c r="L259" s="199"/>
      <c r="M259" s="204"/>
      <c r="N259" s="205"/>
      <c r="O259" s="205"/>
      <c r="P259" s="205"/>
      <c r="Q259" s="205"/>
      <c r="R259" s="205"/>
      <c r="S259" s="205"/>
      <c r="T259" s="206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T259" s="200" t="s">
        <v>161</v>
      </c>
      <c r="AU259" s="200" t="s">
        <v>81</v>
      </c>
      <c r="AV259" s="12" t="s">
        <v>83</v>
      </c>
      <c r="AW259" s="12" t="s">
        <v>30</v>
      </c>
      <c r="AX259" s="12" t="s">
        <v>73</v>
      </c>
      <c r="AY259" s="200" t="s">
        <v>143</v>
      </c>
    </row>
    <row r="260" spans="1:51" s="13" customFormat="1" ht="12">
      <c r="A260" s="13"/>
      <c r="B260" s="207"/>
      <c r="C260" s="13"/>
      <c r="D260" s="195" t="s">
        <v>161</v>
      </c>
      <c r="E260" s="208" t="s">
        <v>1</v>
      </c>
      <c r="F260" s="209" t="s">
        <v>163</v>
      </c>
      <c r="G260" s="13"/>
      <c r="H260" s="210">
        <v>41.945</v>
      </c>
      <c r="I260" s="211"/>
      <c r="J260" s="13"/>
      <c r="K260" s="13"/>
      <c r="L260" s="207"/>
      <c r="M260" s="212"/>
      <c r="N260" s="213"/>
      <c r="O260" s="213"/>
      <c r="P260" s="213"/>
      <c r="Q260" s="213"/>
      <c r="R260" s="213"/>
      <c r="S260" s="213"/>
      <c r="T260" s="21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08" t="s">
        <v>161</v>
      </c>
      <c r="AU260" s="208" t="s">
        <v>81</v>
      </c>
      <c r="AV260" s="13" t="s">
        <v>148</v>
      </c>
      <c r="AW260" s="13" t="s">
        <v>30</v>
      </c>
      <c r="AX260" s="13" t="s">
        <v>81</v>
      </c>
      <c r="AY260" s="208" t="s">
        <v>143</v>
      </c>
    </row>
    <row r="261" spans="1:65" s="2" customFormat="1" ht="24.15" customHeight="1">
      <c r="A261" s="36"/>
      <c r="B261" s="180"/>
      <c r="C261" s="181" t="s">
        <v>248</v>
      </c>
      <c r="D261" s="181" t="s">
        <v>144</v>
      </c>
      <c r="E261" s="182" t="s">
        <v>771</v>
      </c>
      <c r="F261" s="183" t="s">
        <v>772</v>
      </c>
      <c r="G261" s="184" t="s">
        <v>147</v>
      </c>
      <c r="H261" s="185">
        <v>97.572</v>
      </c>
      <c r="I261" s="186"/>
      <c r="J261" s="187">
        <f>ROUND(I261*H261,2)</f>
        <v>0</v>
      </c>
      <c r="K261" s="188"/>
      <c r="L261" s="37"/>
      <c r="M261" s="189" t="s">
        <v>1</v>
      </c>
      <c r="N261" s="190" t="s">
        <v>38</v>
      </c>
      <c r="O261" s="75"/>
      <c r="P261" s="191">
        <f>O261*H261</f>
        <v>0</v>
      </c>
      <c r="Q261" s="191">
        <v>0</v>
      </c>
      <c r="R261" s="191">
        <f>Q261*H261</f>
        <v>0</v>
      </c>
      <c r="S261" s="191">
        <v>0</v>
      </c>
      <c r="T261" s="192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3" t="s">
        <v>148</v>
      </c>
      <c r="AT261" s="193" t="s">
        <v>144</v>
      </c>
      <c r="AU261" s="193" t="s">
        <v>81</v>
      </c>
      <c r="AY261" s="17" t="s">
        <v>143</v>
      </c>
      <c r="BE261" s="194">
        <f>IF(N261="základní",J261,0)</f>
        <v>0</v>
      </c>
      <c r="BF261" s="194">
        <f>IF(N261="snížená",J261,0)</f>
        <v>0</v>
      </c>
      <c r="BG261" s="194">
        <f>IF(N261="zákl. přenesená",J261,0)</f>
        <v>0</v>
      </c>
      <c r="BH261" s="194">
        <f>IF(N261="sníž. přenesená",J261,0)</f>
        <v>0</v>
      </c>
      <c r="BI261" s="194">
        <f>IF(N261="nulová",J261,0)</f>
        <v>0</v>
      </c>
      <c r="BJ261" s="17" t="s">
        <v>81</v>
      </c>
      <c r="BK261" s="194">
        <f>ROUND(I261*H261,2)</f>
        <v>0</v>
      </c>
      <c r="BL261" s="17" t="s">
        <v>148</v>
      </c>
      <c r="BM261" s="193" t="s">
        <v>467</v>
      </c>
    </row>
    <row r="262" spans="1:47" s="2" customFormat="1" ht="12">
      <c r="A262" s="36"/>
      <c r="B262" s="37"/>
      <c r="C262" s="36"/>
      <c r="D262" s="195" t="s">
        <v>149</v>
      </c>
      <c r="E262" s="36"/>
      <c r="F262" s="196" t="s">
        <v>773</v>
      </c>
      <c r="G262" s="36"/>
      <c r="H262" s="36"/>
      <c r="I262" s="122"/>
      <c r="J262" s="36"/>
      <c r="K262" s="36"/>
      <c r="L262" s="37"/>
      <c r="M262" s="197"/>
      <c r="N262" s="198"/>
      <c r="O262" s="75"/>
      <c r="P262" s="75"/>
      <c r="Q262" s="75"/>
      <c r="R262" s="75"/>
      <c r="S262" s="75"/>
      <c r="T262" s="7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7" t="s">
        <v>149</v>
      </c>
      <c r="AU262" s="17" t="s">
        <v>81</v>
      </c>
    </row>
    <row r="263" spans="1:51" s="12" customFormat="1" ht="12">
      <c r="A263" s="12"/>
      <c r="B263" s="199"/>
      <c r="C263" s="12"/>
      <c r="D263" s="195" t="s">
        <v>161</v>
      </c>
      <c r="E263" s="200" t="s">
        <v>1</v>
      </c>
      <c r="F263" s="201" t="s">
        <v>774</v>
      </c>
      <c r="G263" s="12"/>
      <c r="H263" s="202">
        <v>97.572</v>
      </c>
      <c r="I263" s="203"/>
      <c r="J263" s="12"/>
      <c r="K263" s="12"/>
      <c r="L263" s="199"/>
      <c r="M263" s="204"/>
      <c r="N263" s="205"/>
      <c r="O263" s="205"/>
      <c r="P263" s="205"/>
      <c r="Q263" s="205"/>
      <c r="R263" s="205"/>
      <c r="S263" s="205"/>
      <c r="T263" s="206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T263" s="200" t="s">
        <v>161</v>
      </c>
      <c r="AU263" s="200" t="s">
        <v>81</v>
      </c>
      <c r="AV263" s="12" t="s">
        <v>83</v>
      </c>
      <c r="AW263" s="12" t="s">
        <v>30</v>
      </c>
      <c r="AX263" s="12" t="s">
        <v>73</v>
      </c>
      <c r="AY263" s="200" t="s">
        <v>143</v>
      </c>
    </row>
    <row r="264" spans="1:51" s="13" customFormat="1" ht="12">
      <c r="A264" s="13"/>
      <c r="B264" s="207"/>
      <c r="C264" s="13"/>
      <c r="D264" s="195" t="s">
        <v>161</v>
      </c>
      <c r="E264" s="208" t="s">
        <v>1</v>
      </c>
      <c r="F264" s="209" t="s">
        <v>163</v>
      </c>
      <c r="G264" s="13"/>
      <c r="H264" s="210">
        <v>97.572</v>
      </c>
      <c r="I264" s="211"/>
      <c r="J264" s="13"/>
      <c r="K264" s="13"/>
      <c r="L264" s="207"/>
      <c r="M264" s="212"/>
      <c r="N264" s="213"/>
      <c r="O264" s="213"/>
      <c r="P264" s="213"/>
      <c r="Q264" s="213"/>
      <c r="R264" s="213"/>
      <c r="S264" s="213"/>
      <c r="T264" s="21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08" t="s">
        <v>161</v>
      </c>
      <c r="AU264" s="208" t="s">
        <v>81</v>
      </c>
      <c r="AV264" s="13" t="s">
        <v>148</v>
      </c>
      <c r="AW264" s="13" t="s">
        <v>30</v>
      </c>
      <c r="AX264" s="13" t="s">
        <v>81</v>
      </c>
      <c r="AY264" s="208" t="s">
        <v>143</v>
      </c>
    </row>
    <row r="265" spans="1:65" s="2" customFormat="1" ht="24.15" customHeight="1">
      <c r="A265" s="36"/>
      <c r="B265" s="180"/>
      <c r="C265" s="181" t="s">
        <v>468</v>
      </c>
      <c r="D265" s="181" t="s">
        <v>144</v>
      </c>
      <c r="E265" s="182" t="s">
        <v>775</v>
      </c>
      <c r="F265" s="183" t="s">
        <v>776</v>
      </c>
      <c r="G265" s="184" t="s">
        <v>147</v>
      </c>
      <c r="H265" s="185">
        <v>97.572</v>
      </c>
      <c r="I265" s="186"/>
      <c r="J265" s="187">
        <f>ROUND(I265*H265,2)</f>
        <v>0</v>
      </c>
      <c r="K265" s="188"/>
      <c r="L265" s="37"/>
      <c r="M265" s="189" t="s">
        <v>1</v>
      </c>
      <c r="N265" s="190" t="s">
        <v>38</v>
      </c>
      <c r="O265" s="75"/>
      <c r="P265" s="191">
        <f>O265*H265</f>
        <v>0</v>
      </c>
      <c r="Q265" s="191">
        <v>0</v>
      </c>
      <c r="R265" s="191">
        <f>Q265*H265</f>
        <v>0</v>
      </c>
      <c r="S265" s="191">
        <v>0</v>
      </c>
      <c r="T265" s="192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3" t="s">
        <v>148</v>
      </c>
      <c r="AT265" s="193" t="s">
        <v>144</v>
      </c>
      <c r="AU265" s="193" t="s">
        <v>81</v>
      </c>
      <c r="AY265" s="17" t="s">
        <v>143</v>
      </c>
      <c r="BE265" s="194">
        <f>IF(N265="základní",J265,0)</f>
        <v>0</v>
      </c>
      <c r="BF265" s="194">
        <f>IF(N265="snížená",J265,0)</f>
        <v>0</v>
      </c>
      <c r="BG265" s="194">
        <f>IF(N265="zákl. přenesená",J265,0)</f>
        <v>0</v>
      </c>
      <c r="BH265" s="194">
        <f>IF(N265="sníž. přenesená",J265,0)</f>
        <v>0</v>
      </c>
      <c r="BI265" s="194">
        <f>IF(N265="nulová",J265,0)</f>
        <v>0</v>
      </c>
      <c r="BJ265" s="17" t="s">
        <v>81</v>
      </c>
      <c r="BK265" s="194">
        <f>ROUND(I265*H265,2)</f>
        <v>0</v>
      </c>
      <c r="BL265" s="17" t="s">
        <v>148</v>
      </c>
      <c r="BM265" s="193" t="s">
        <v>471</v>
      </c>
    </row>
    <row r="266" spans="1:65" s="2" customFormat="1" ht="24.15" customHeight="1">
      <c r="A266" s="36"/>
      <c r="B266" s="180"/>
      <c r="C266" s="181" t="s">
        <v>253</v>
      </c>
      <c r="D266" s="181" t="s">
        <v>144</v>
      </c>
      <c r="E266" s="182" t="s">
        <v>777</v>
      </c>
      <c r="F266" s="183" t="s">
        <v>778</v>
      </c>
      <c r="G266" s="184" t="s">
        <v>147</v>
      </c>
      <c r="H266" s="185">
        <v>178.07</v>
      </c>
      <c r="I266" s="186"/>
      <c r="J266" s="187">
        <f>ROUND(I266*H266,2)</f>
        <v>0</v>
      </c>
      <c r="K266" s="188"/>
      <c r="L266" s="37"/>
      <c r="M266" s="189" t="s">
        <v>1</v>
      </c>
      <c r="N266" s="190" t="s">
        <v>38</v>
      </c>
      <c r="O266" s="75"/>
      <c r="P266" s="191">
        <f>O266*H266</f>
        <v>0</v>
      </c>
      <c r="Q266" s="191">
        <v>0</v>
      </c>
      <c r="R266" s="191">
        <f>Q266*H266</f>
        <v>0</v>
      </c>
      <c r="S266" s="191">
        <v>0</v>
      </c>
      <c r="T266" s="192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3" t="s">
        <v>148</v>
      </c>
      <c r="AT266" s="193" t="s">
        <v>144</v>
      </c>
      <c r="AU266" s="193" t="s">
        <v>81</v>
      </c>
      <c r="AY266" s="17" t="s">
        <v>143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7" t="s">
        <v>81</v>
      </c>
      <c r="BK266" s="194">
        <f>ROUND(I266*H266,2)</f>
        <v>0</v>
      </c>
      <c r="BL266" s="17" t="s">
        <v>148</v>
      </c>
      <c r="BM266" s="193" t="s">
        <v>474</v>
      </c>
    </row>
    <row r="267" spans="1:47" s="2" customFormat="1" ht="12">
      <c r="A267" s="36"/>
      <c r="B267" s="37"/>
      <c r="C267" s="36"/>
      <c r="D267" s="195" t="s">
        <v>149</v>
      </c>
      <c r="E267" s="36"/>
      <c r="F267" s="196" t="s">
        <v>779</v>
      </c>
      <c r="G267" s="36"/>
      <c r="H267" s="36"/>
      <c r="I267" s="122"/>
      <c r="J267" s="36"/>
      <c r="K267" s="36"/>
      <c r="L267" s="37"/>
      <c r="M267" s="197"/>
      <c r="N267" s="198"/>
      <c r="O267" s="75"/>
      <c r="P267" s="75"/>
      <c r="Q267" s="75"/>
      <c r="R267" s="75"/>
      <c r="S267" s="75"/>
      <c r="T267" s="7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7" t="s">
        <v>149</v>
      </c>
      <c r="AU267" s="17" t="s">
        <v>81</v>
      </c>
    </row>
    <row r="268" spans="1:51" s="12" customFormat="1" ht="12">
      <c r="A268" s="12"/>
      <c r="B268" s="199"/>
      <c r="C268" s="12"/>
      <c r="D268" s="195" t="s">
        <v>161</v>
      </c>
      <c r="E268" s="200" t="s">
        <v>1</v>
      </c>
      <c r="F268" s="201" t="s">
        <v>780</v>
      </c>
      <c r="G268" s="12"/>
      <c r="H268" s="202">
        <v>178.07</v>
      </c>
      <c r="I268" s="203"/>
      <c r="J268" s="12"/>
      <c r="K268" s="12"/>
      <c r="L268" s="199"/>
      <c r="M268" s="204"/>
      <c r="N268" s="205"/>
      <c r="O268" s="205"/>
      <c r="P268" s="205"/>
      <c r="Q268" s="205"/>
      <c r="R268" s="205"/>
      <c r="S268" s="205"/>
      <c r="T268" s="206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T268" s="200" t="s">
        <v>161</v>
      </c>
      <c r="AU268" s="200" t="s">
        <v>81</v>
      </c>
      <c r="AV268" s="12" t="s">
        <v>83</v>
      </c>
      <c r="AW268" s="12" t="s">
        <v>30</v>
      </c>
      <c r="AX268" s="12" t="s">
        <v>73</v>
      </c>
      <c r="AY268" s="200" t="s">
        <v>143</v>
      </c>
    </row>
    <row r="269" spans="1:51" s="13" customFormat="1" ht="12">
      <c r="A269" s="13"/>
      <c r="B269" s="207"/>
      <c r="C269" s="13"/>
      <c r="D269" s="195" t="s">
        <v>161</v>
      </c>
      <c r="E269" s="208" t="s">
        <v>1</v>
      </c>
      <c r="F269" s="209" t="s">
        <v>163</v>
      </c>
      <c r="G269" s="13"/>
      <c r="H269" s="210">
        <v>178.07</v>
      </c>
      <c r="I269" s="211"/>
      <c r="J269" s="13"/>
      <c r="K269" s="13"/>
      <c r="L269" s="207"/>
      <c r="M269" s="212"/>
      <c r="N269" s="213"/>
      <c r="O269" s="213"/>
      <c r="P269" s="213"/>
      <c r="Q269" s="213"/>
      <c r="R269" s="213"/>
      <c r="S269" s="213"/>
      <c r="T269" s="21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08" t="s">
        <v>161</v>
      </c>
      <c r="AU269" s="208" t="s">
        <v>81</v>
      </c>
      <c r="AV269" s="13" t="s">
        <v>148</v>
      </c>
      <c r="AW269" s="13" t="s">
        <v>30</v>
      </c>
      <c r="AX269" s="13" t="s">
        <v>81</v>
      </c>
      <c r="AY269" s="208" t="s">
        <v>143</v>
      </c>
    </row>
    <row r="270" spans="1:65" s="2" customFormat="1" ht="24.15" customHeight="1">
      <c r="A270" s="36"/>
      <c r="B270" s="180"/>
      <c r="C270" s="181" t="s">
        <v>477</v>
      </c>
      <c r="D270" s="181" t="s">
        <v>144</v>
      </c>
      <c r="E270" s="182" t="s">
        <v>781</v>
      </c>
      <c r="F270" s="183" t="s">
        <v>782</v>
      </c>
      <c r="G270" s="184" t="s">
        <v>147</v>
      </c>
      <c r="H270" s="185">
        <v>178.07</v>
      </c>
      <c r="I270" s="186"/>
      <c r="J270" s="187">
        <f>ROUND(I270*H270,2)</f>
        <v>0</v>
      </c>
      <c r="K270" s="188"/>
      <c r="L270" s="37"/>
      <c r="M270" s="189" t="s">
        <v>1</v>
      </c>
      <c r="N270" s="190" t="s">
        <v>38</v>
      </c>
      <c r="O270" s="75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3" t="s">
        <v>148</v>
      </c>
      <c r="AT270" s="193" t="s">
        <v>144</v>
      </c>
      <c r="AU270" s="193" t="s">
        <v>81</v>
      </c>
      <c r="AY270" s="17" t="s">
        <v>143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7" t="s">
        <v>81</v>
      </c>
      <c r="BK270" s="194">
        <f>ROUND(I270*H270,2)</f>
        <v>0</v>
      </c>
      <c r="BL270" s="17" t="s">
        <v>148</v>
      </c>
      <c r="BM270" s="193" t="s">
        <v>480</v>
      </c>
    </row>
    <row r="271" spans="1:65" s="2" customFormat="1" ht="14.4" customHeight="1">
      <c r="A271" s="36"/>
      <c r="B271" s="180"/>
      <c r="C271" s="181" t="s">
        <v>257</v>
      </c>
      <c r="D271" s="181" t="s">
        <v>144</v>
      </c>
      <c r="E271" s="182" t="s">
        <v>783</v>
      </c>
      <c r="F271" s="183" t="s">
        <v>784</v>
      </c>
      <c r="G271" s="184" t="s">
        <v>225</v>
      </c>
      <c r="H271" s="185">
        <v>6.292</v>
      </c>
      <c r="I271" s="186"/>
      <c r="J271" s="187">
        <f>ROUND(I271*H271,2)</f>
        <v>0</v>
      </c>
      <c r="K271" s="188"/>
      <c r="L271" s="37"/>
      <c r="M271" s="189" t="s">
        <v>1</v>
      </c>
      <c r="N271" s="190" t="s">
        <v>38</v>
      </c>
      <c r="O271" s="75"/>
      <c r="P271" s="191">
        <f>O271*H271</f>
        <v>0</v>
      </c>
      <c r="Q271" s="191">
        <v>0</v>
      </c>
      <c r="R271" s="191">
        <f>Q271*H271</f>
        <v>0</v>
      </c>
      <c r="S271" s="191">
        <v>0</v>
      </c>
      <c r="T271" s="192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3" t="s">
        <v>148</v>
      </c>
      <c r="AT271" s="193" t="s">
        <v>144</v>
      </c>
      <c r="AU271" s="193" t="s">
        <v>81</v>
      </c>
      <c r="AY271" s="17" t="s">
        <v>143</v>
      </c>
      <c r="BE271" s="194">
        <f>IF(N271="základní",J271,0)</f>
        <v>0</v>
      </c>
      <c r="BF271" s="194">
        <f>IF(N271="snížená",J271,0)</f>
        <v>0</v>
      </c>
      <c r="BG271" s="194">
        <f>IF(N271="zákl. přenesená",J271,0)</f>
        <v>0</v>
      </c>
      <c r="BH271" s="194">
        <f>IF(N271="sníž. přenesená",J271,0)</f>
        <v>0</v>
      </c>
      <c r="BI271" s="194">
        <f>IF(N271="nulová",J271,0)</f>
        <v>0</v>
      </c>
      <c r="BJ271" s="17" t="s">
        <v>81</v>
      </c>
      <c r="BK271" s="194">
        <f>ROUND(I271*H271,2)</f>
        <v>0</v>
      </c>
      <c r="BL271" s="17" t="s">
        <v>148</v>
      </c>
      <c r="BM271" s="193" t="s">
        <v>485</v>
      </c>
    </row>
    <row r="272" spans="1:47" s="2" customFormat="1" ht="12">
      <c r="A272" s="36"/>
      <c r="B272" s="37"/>
      <c r="C272" s="36"/>
      <c r="D272" s="195" t="s">
        <v>149</v>
      </c>
      <c r="E272" s="36"/>
      <c r="F272" s="196" t="s">
        <v>785</v>
      </c>
      <c r="G272" s="36"/>
      <c r="H272" s="36"/>
      <c r="I272" s="122"/>
      <c r="J272" s="36"/>
      <c r="K272" s="36"/>
      <c r="L272" s="37"/>
      <c r="M272" s="197"/>
      <c r="N272" s="198"/>
      <c r="O272" s="75"/>
      <c r="P272" s="75"/>
      <c r="Q272" s="75"/>
      <c r="R272" s="75"/>
      <c r="S272" s="75"/>
      <c r="T272" s="7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7" t="s">
        <v>149</v>
      </c>
      <c r="AU272" s="17" t="s">
        <v>81</v>
      </c>
    </row>
    <row r="273" spans="1:51" s="12" customFormat="1" ht="12">
      <c r="A273" s="12"/>
      <c r="B273" s="199"/>
      <c r="C273" s="12"/>
      <c r="D273" s="195" t="s">
        <v>161</v>
      </c>
      <c r="E273" s="200" t="s">
        <v>1</v>
      </c>
      <c r="F273" s="201" t="s">
        <v>786</v>
      </c>
      <c r="G273" s="12"/>
      <c r="H273" s="202">
        <v>6.292</v>
      </c>
      <c r="I273" s="203"/>
      <c r="J273" s="12"/>
      <c r="K273" s="12"/>
      <c r="L273" s="199"/>
      <c r="M273" s="204"/>
      <c r="N273" s="205"/>
      <c r="O273" s="205"/>
      <c r="P273" s="205"/>
      <c r="Q273" s="205"/>
      <c r="R273" s="205"/>
      <c r="S273" s="205"/>
      <c r="T273" s="206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T273" s="200" t="s">
        <v>161</v>
      </c>
      <c r="AU273" s="200" t="s">
        <v>81</v>
      </c>
      <c r="AV273" s="12" t="s">
        <v>83</v>
      </c>
      <c r="AW273" s="12" t="s">
        <v>30</v>
      </c>
      <c r="AX273" s="12" t="s">
        <v>73</v>
      </c>
      <c r="AY273" s="200" t="s">
        <v>143</v>
      </c>
    </row>
    <row r="274" spans="1:51" s="13" customFormat="1" ht="12">
      <c r="A274" s="13"/>
      <c r="B274" s="207"/>
      <c r="C274" s="13"/>
      <c r="D274" s="195" t="s">
        <v>161</v>
      </c>
      <c r="E274" s="208" t="s">
        <v>1</v>
      </c>
      <c r="F274" s="209" t="s">
        <v>163</v>
      </c>
      <c r="G274" s="13"/>
      <c r="H274" s="210">
        <v>6.292</v>
      </c>
      <c r="I274" s="211"/>
      <c r="J274" s="13"/>
      <c r="K274" s="13"/>
      <c r="L274" s="207"/>
      <c r="M274" s="212"/>
      <c r="N274" s="213"/>
      <c r="O274" s="213"/>
      <c r="P274" s="213"/>
      <c r="Q274" s="213"/>
      <c r="R274" s="213"/>
      <c r="S274" s="213"/>
      <c r="T274" s="21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08" t="s">
        <v>161</v>
      </c>
      <c r="AU274" s="208" t="s">
        <v>81</v>
      </c>
      <c r="AV274" s="13" t="s">
        <v>148</v>
      </c>
      <c r="AW274" s="13" t="s">
        <v>30</v>
      </c>
      <c r="AX274" s="13" t="s">
        <v>81</v>
      </c>
      <c r="AY274" s="208" t="s">
        <v>143</v>
      </c>
    </row>
    <row r="275" spans="1:65" s="2" customFormat="1" ht="24.15" customHeight="1">
      <c r="A275" s="36"/>
      <c r="B275" s="180"/>
      <c r="C275" s="181" t="s">
        <v>488</v>
      </c>
      <c r="D275" s="181" t="s">
        <v>144</v>
      </c>
      <c r="E275" s="182" t="s">
        <v>787</v>
      </c>
      <c r="F275" s="183" t="s">
        <v>788</v>
      </c>
      <c r="G275" s="184" t="s">
        <v>159</v>
      </c>
      <c r="H275" s="185">
        <v>22.4</v>
      </c>
      <c r="I275" s="186"/>
      <c r="J275" s="187">
        <f>ROUND(I275*H275,2)</f>
        <v>0</v>
      </c>
      <c r="K275" s="188"/>
      <c r="L275" s="37"/>
      <c r="M275" s="189" t="s">
        <v>1</v>
      </c>
      <c r="N275" s="190" t="s">
        <v>38</v>
      </c>
      <c r="O275" s="75"/>
      <c r="P275" s="191">
        <f>O275*H275</f>
        <v>0</v>
      </c>
      <c r="Q275" s="191">
        <v>0</v>
      </c>
      <c r="R275" s="191">
        <f>Q275*H275</f>
        <v>0</v>
      </c>
      <c r="S275" s="191">
        <v>0</v>
      </c>
      <c r="T275" s="192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3" t="s">
        <v>148</v>
      </c>
      <c r="AT275" s="193" t="s">
        <v>144</v>
      </c>
      <c r="AU275" s="193" t="s">
        <v>81</v>
      </c>
      <c r="AY275" s="17" t="s">
        <v>143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17" t="s">
        <v>81</v>
      </c>
      <c r="BK275" s="194">
        <f>ROUND(I275*H275,2)</f>
        <v>0</v>
      </c>
      <c r="BL275" s="17" t="s">
        <v>148</v>
      </c>
      <c r="BM275" s="193" t="s">
        <v>491</v>
      </c>
    </row>
    <row r="276" spans="1:47" s="2" customFormat="1" ht="12">
      <c r="A276" s="36"/>
      <c r="B276" s="37"/>
      <c r="C276" s="36"/>
      <c r="D276" s="195" t="s">
        <v>149</v>
      </c>
      <c r="E276" s="36"/>
      <c r="F276" s="196" t="s">
        <v>789</v>
      </c>
      <c r="G276" s="36"/>
      <c r="H276" s="36"/>
      <c r="I276" s="122"/>
      <c r="J276" s="36"/>
      <c r="K276" s="36"/>
      <c r="L276" s="37"/>
      <c r="M276" s="197"/>
      <c r="N276" s="198"/>
      <c r="O276" s="75"/>
      <c r="P276" s="75"/>
      <c r="Q276" s="75"/>
      <c r="R276" s="75"/>
      <c r="S276" s="75"/>
      <c r="T276" s="7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7" t="s">
        <v>149</v>
      </c>
      <c r="AU276" s="17" t="s">
        <v>81</v>
      </c>
    </row>
    <row r="277" spans="1:65" s="2" customFormat="1" ht="14.4" customHeight="1">
      <c r="A277" s="36"/>
      <c r="B277" s="180"/>
      <c r="C277" s="218" t="s">
        <v>262</v>
      </c>
      <c r="D277" s="218" t="s">
        <v>351</v>
      </c>
      <c r="E277" s="219" t="s">
        <v>790</v>
      </c>
      <c r="F277" s="220" t="s">
        <v>791</v>
      </c>
      <c r="G277" s="221" t="s">
        <v>225</v>
      </c>
      <c r="H277" s="222">
        <v>0.775</v>
      </c>
      <c r="I277" s="223"/>
      <c r="J277" s="224">
        <f>ROUND(I277*H277,2)</f>
        <v>0</v>
      </c>
      <c r="K277" s="225"/>
      <c r="L277" s="226"/>
      <c r="M277" s="227" t="s">
        <v>1</v>
      </c>
      <c r="N277" s="228" t="s">
        <v>38</v>
      </c>
      <c r="O277" s="75"/>
      <c r="P277" s="191">
        <f>O277*H277</f>
        <v>0</v>
      </c>
      <c r="Q277" s="191">
        <v>0</v>
      </c>
      <c r="R277" s="191">
        <f>Q277*H277</f>
        <v>0</v>
      </c>
      <c r="S277" s="191">
        <v>0</v>
      </c>
      <c r="T277" s="192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3" t="s">
        <v>160</v>
      </c>
      <c r="AT277" s="193" t="s">
        <v>351</v>
      </c>
      <c r="AU277" s="193" t="s">
        <v>81</v>
      </c>
      <c r="AY277" s="17" t="s">
        <v>143</v>
      </c>
      <c r="BE277" s="194">
        <f>IF(N277="základní",J277,0)</f>
        <v>0</v>
      </c>
      <c r="BF277" s="194">
        <f>IF(N277="snížená",J277,0)</f>
        <v>0</v>
      </c>
      <c r="BG277" s="194">
        <f>IF(N277="zákl. přenesená",J277,0)</f>
        <v>0</v>
      </c>
      <c r="BH277" s="194">
        <f>IF(N277="sníž. přenesená",J277,0)</f>
        <v>0</v>
      </c>
      <c r="BI277" s="194">
        <f>IF(N277="nulová",J277,0)</f>
        <v>0</v>
      </c>
      <c r="BJ277" s="17" t="s">
        <v>81</v>
      </c>
      <c r="BK277" s="194">
        <f>ROUND(I277*H277,2)</f>
        <v>0</v>
      </c>
      <c r="BL277" s="17" t="s">
        <v>148</v>
      </c>
      <c r="BM277" s="193" t="s">
        <v>494</v>
      </c>
    </row>
    <row r="278" spans="1:63" s="11" customFormat="1" ht="25.9" customHeight="1">
      <c r="A278" s="11"/>
      <c r="B278" s="169"/>
      <c r="C278" s="11"/>
      <c r="D278" s="170" t="s">
        <v>72</v>
      </c>
      <c r="E278" s="171" t="s">
        <v>148</v>
      </c>
      <c r="F278" s="171" t="s">
        <v>384</v>
      </c>
      <c r="G278" s="11"/>
      <c r="H278" s="11"/>
      <c r="I278" s="172"/>
      <c r="J278" s="173">
        <f>BK278</f>
        <v>0</v>
      </c>
      <c r="K278" s="11"/>
      <c r="L278" s="169"/>
      <c r="M278" s="174"/>
      <c r="N278" s="175"/>
      <c r="O278" s="175"/>
      <c r="P278" s="176">
        <f>SUM(P279:P348)</f>
        <v>0</v>
      </c>
      <c r="Q278" s="175"/>
      <c r="R278" s="176">
        <f>SUM(R279:R348)</f>
        <v>0</v>
      </c>
      <c r="S278" s="175"/>
      <c r="T278" s="177">
        <f>SUM(T279:T348)</f>
        <v>0</v>
      </c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R278" s="170" t="s">
        <v>81</v>
      </c>
      <c r="AT278" s="178" t="s">
        <v>72</v>
      </c>
      <c r="AU278" s="178" t="s">
        <v>73</v>
      </c>
      <c r="AY278" s="170" t="s">
        <v>143</v>
      </c>
      <c r="BK278" s="179">
        <f>SUM(BK279:BK348)</f>
        <v>0</v>
      </c>
    </row>
    <row r="279" spans="1:65" s="2" customFormat="1" ht="14.4" customHeight="1">
      <c r="A279" s="36"/>
      <c r="B279" s="180"/>
      <c r="C279" s="181" t="s">
        <v>497</v>
      </c>
      <c r="D279" s="181" t="s">
        <v>144</v>
      </c>
      <c r="E279" s="182" t="s">
        <v>792</v>
      </c>
      <c r="F279" s="183" t="s">
        <v>793</v>
      </c>
      <c r="G279" s="184" t="s">
        <v>167</v>
      </c>
      <c r="H279" s="185">
        <v>36.084</v>
      </c>
      <c r="I279" s="186"/>
      <c r="J279" s="187">
        <f>ROUND(I279*H279,2)</f>
        <v>0</v>
      </c>
      <c r="K279" s="188"/>
      <c r="L279" s="37"/>
      <c r="M279" s="189" t="s">
        <v>1</v>
      </c>
      <c r="N279" s="190" t="s">
        <v>38</v>
      </c>
      <c r="O279" s="75"/>
      <c r="P279" s="191">
        <f>O279*H279</f>
        <v>0</v>
      </c>
      <c r="Q279" s="191">
        <v>0</v>
      </c>
      <c r="R279" s="191">
        <f>Q279*H279</f>
        <v>0</v>
      </c>
      <c r="S279" s="191">
        <v>0</v>
      </c>
      <c r="T279" s="192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3" t="s">
        <v>148</v>
      </c>
      <c r="AT279" s="193" t="s">
        <v>144</v>
      </c>
      <c r="AU279" s="193" t="s">
        <v>81</v>
      </c>
      <c r="AY279" s="17" t="s">
        <v>143</v>
      </c>
      <c r="BE279" s="194">
        <f>IF(N279="základní",J279,0)</f>
        <v>0</v>
      </c>
      <c r="BF279" s="194">
        <f>IF(N279="snížená",J279,0)</f>
        <v>0</v>
      </c>
      <c r="BG279" s="194">
        <f>IF(N279="zákl. přenesená",J279,0)</f>
        <v>0</v>
      </c>
      <c r="BH279" s="194">
        <f>IF(N279="sníž. přenesená",J279,0)</f>
        <v>0</v>
      </c>
      <c r="BI279" s="194">
        <f>IF(N279="nulová",J279,0)</f>
        <v>0</v>
      </c>
      <c r="BJ279" s="17" t="s">
        <v>81</v>
      </c>
      <c r="BK279" s="194">
        <f>ROUND(I279*H279,2)</f>
        <v>0</v>
      </c>
      <c r="BL279" s="17" t="s">
        <v>148</v>
      </c>
      <c r="BM279" s="193" t="s">
        <v>500</v>
      </c>
    </row>
    <row r="280" spans="1:47" s="2" customFormat="1" ht="12">
      <c r="A280" s="36"/>
      <c r="B280" s="37"/>
      <c r="C280" s="36"/>
      <c r="D280" s="195" t="s">
        <v>149</v>
      </c>
      <c r="E280" s="36"/>
      <c r="F280" s="196" t="s">
        <v>794</v>
      </c>
      <c r="G280" s="36"/>
      <c r="H280" s="36"/>
      <c r="I280" s="122"/>
      <c r="J280" s="36"/>
      <c r="K280" s="36"/>
      <c r="L280" s="37"/>
      <c r="M280" s="197"/>
      <c r="N280" s="198"/>
      <c r="O280" s="75"/>
      <c r="P280" s="75"/>
      <c r="Q280" s="75"/>
      <c r="R280" s="75"/>
      <c r="S280" s="75"/>
      <c r="T280" s="7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7" t="s">
        <v>149</v>
      </c>
      <c r="AU280" s="17" t="s">
        <v>81</v>
      </c>
    </row>
    <row r="281" spans="1:51" s="12" customFormat="1" ht="12">
      <c r="A281" s="12"/>
      <c r="B281" s="199"/>
      <c r="C281" s="12"/>
      <c r="D281" s="195" t="s">
        <v>161</v>
      </c>
      <c r="E281" s="200" t="s">
        <v>1</v>
      </c>
      <c r="F281" s="201" t="s">
        <v>795</v>
      </c>
      <c r="G281" s="12"/>
      <c r="H281" s="202">
        <v>36.084</v>
      </c>
      <c r="I281" s="203"/>
      <c r="J281" s="12"/>
      <c r="K281" s="12"/>
      <c r="L281" s="199"/>
      <c r="M281" s="204"/>
      <c r="N281" s="205"/>
      <c r="O281" s="205"/>
      <c r="P281" s="205"/>
      <c r="Q281" s="205"/>
      <c r="R281" s="205"/>
      <c r="S281" s="205"/>
      <c r="T281" s="206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T281" s="200" t="s">
        <v>161</v>
      </c>
      <c r="AU281" s="200" t="s">
        <v>81</v>
      </c>
      <c r="AV281" s="12" t="s">
        <v>83</v>
      </c>
      <c r="AW281" s="12" t="s">
        <v>30</v>
      </c>
      <c r="AX281" s="12" t="s">
        <v>73</v>
      </c>
      <c r="AY281" s="200" t="s">
        <v>143</v>
      </c>
    </row>
    <row r="282" spans="1:51" s="13" customFormat="1" ht="12">
      <c r="A282" s="13"/>
      <c r="B282" s="207"/>
      <c r="C282" s="13"/>
      <c r="D282" s="195" t="s">
        <v>161</v>
      </c>
      <c r="E282" s="208" t="s">
        <v>1</v>
      </c>
      <c r="F282" s="209" t="s">
        <v>163</v>
      </c>
      <c r="G282" s="13"/>
      <c r="H282" s="210">
        <v>36.084</v>
      </c>
      <c r="I282" s="211"/>
      <c r="J282" s="13"/>
      <c r="K282" s="13"/>
      <c r="L282" s="207"/>
      <c r="M282" s="212"/>
      <c r="N282" s="213"/>
      <c r="O282" s="213"/>
      <c r="P282" s="213"/>
      <c r="Q282" s="213"/>
      <c r="R282" s="213"/>
      <c r="S282" s="213"/>
      <c r="T282" s="21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08" t="s">
        <v>161</v>
      </c>
      <c r="AU282" s="208" t="s">
        <v>81</v>
      </c>
      <c r="AV282" s="13" t="s">
        <v>148</v>
      </c>
      <c r="AW282" s="13" t="s">
        <v>30</v>
      </c>
      <c r="AX282" s="13" t="s">
        <v>81</v>
      </c>
      <c r="AY282" s="208" t="s">
        <v>143</v>
      </c>
    </row>
    <row r="283" spans="1:65" s="2" customFormat="1" ht="14.4" customHeight="1">
      <c r="A283" s="36"/>
      <c r="B283" s="180"/>
      <c r="C283" s="181" t="s">
        <v>266</v>
      </c>
      <c r="D283" s="181" t="s">
        <v>144</v>
      </c>
      <c r="E283" s="182" t="s">
        <v>796</v>
      </c>
      <c r="F283" s="183" t="s">
        <v>797</v>
      </c>
      <c r="G283" s="184" t="s">
        <v>147</v>
      </c>
      <c r="H283" s="185">
        <v>81.034</v>
      </c>
      <c r="I283" s="186"/>
      <c r="J283" s="187">
        <f>ROUND(I283*H283,2)</f>
        <v>0</v>
      </c>
      <c r="K283" s="188"/>
      <c r="L283" s="37"/>
      <c r="M283" s="189" t="s">
        <v>1</v>
      </c>
      <c r="N283" s="190" t="s">
        <v>38</v>
      </c>
      <c r="O283" s="75"/>
      <c r="P283" s="191">
        <f>O283*H283</f>
        <v>0</v>
      </c>
      <c r="Q283" s="191">
        <v>0</v>
      </c>
      <c r="R283" s="191">
        <f>Q283*H283</f>
        <v>0</v>
      </c>
      <c r="S283" s="191">
        <v>0</v>
      </c>
      <c r="T283" s="192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3" t="s">
        <v>148</v>
      </c>
      <c r="AT283" s="193" t="s">
        <v>144</v>
      </c>
      <c r="AU283" s="193" t="s">
        <v>81</v>
      </c>
      <c r="AY283" s="17" t="s">
        <v>143</v>
      </c>
      <c r="BE283" s="194">
        <f>IF(N283="základní",J283,0)</f>
        <v>0</v>
      </c>
      <c r="BF283" s="194">
        <f>IF(N283="snížená",J283,0)</f>
        <v>0</v>
      </c>
      <c r="BG283" s="194">
        <f>IF(N283="zákl. přenesená",J283,0)</f>
        <v>0</v>
      </c>
      <c r="BH283" s="194">
        <f>IF(N283="sníž. přenesená",J283,0)</f>
        <v>0</v>
      </c>
      <c r="BI283" s="194">
        <f>IF(N283="nulová",J283,0)</f>
        <v>0</v>
      </c>
      <c r="BJ283" s="17" t="s">
        <v>81</v>
      </c>
      <c r="BK283" s="194">
        <f>ROUND(I283*H283,2)</f>
        <v>0</v>
      </c>
      <c r="BL283" s="17" t="s">
        <v>148</v>
      </c>
      <c r="BM283" s="193" t="s">
        <v>505</v>
      </c>
    </row>
    <row r="284" spans="1:47" s="2" customFormat="1" ht="12">
      <c r="A284" s="36"/>
      <c r="B284" s="37"/>
      <c r="C284" s="36"/>
      <c r="D284" s="195" t="s">
        <v>149</v>
      </c>
      <c r="E284" s="36"/>
      <c r="F284" s="196" t="s">
        <v>798</v>
      </c>
      <c r="G284" s="36"/>
      <c r="H284" s="36"/>
      <c r="I284" s="122"/>
      <c r="J284" s="36"/>
      <c r="K284" s="36"/>
      <c r="L284" s="37"/>
      <c r="M284" s="197"/>
      <c r="N284" s="198"/>
      <c r="O284" s="75"/>
      <c r="P284" s="75"/>
      <c r="Q284" s="75"/>
      <c r="R284" s="75"/>
      <c r="S284" s="75"/>
      <c r="T284" s="7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7" t="s">
        <v>149</v>
      </c>
      <c r="AU284" s="17" t="s">
        <v>81</v>
      </c>
    </row>
    <row r="285" spans="1:51" s="12" customFormat="1" ht="12">
      <c r="A285" s="12"/>
      <c r="B285" s="199"/>
      <c r="C285" s="12"/>
      <c r="D285" s="195" t="s">
        <v>161</v>
      </c>
      <c r="E285" s="200" t="s">
        <v>1</v>
      </c>
      <c r="F285" s="201" t="s">
        <v>799</v>
      </c>
      <c r="G285" s="12"/>
      <c r="H285" s="202">
        <v>81.034</v>
      </c>
      <c r="I285" s="203"/>
      <c r="J285" s="12"/>
      <c r="K285" s="12"/>
      <c r="L285" s="199"/>
      <c r="M285" s="204"/>
      <c r="N285" s="205"/>
      <c r="O285" s="205"/>
      <c r="P285" s="205"/>
      <c r="Q285" s="205"/>
      <c r="R285" s="205"/>
      <c r="S285" s="205"/>
      <c r="T285" s="206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T285" s="200" t="s">
        <v>161</v>
      </c>
      <c r="AU285" s="200" t="s">
        <v>81</v>
      </c>
      <c r="AV285" s="12" t="s">
        <v>83</v>
      </c>
      <c r="AW285" s="12" t="s">
        <v>30</v>
      </c>
      <c r="AX285" s="12" t="s">
        <v>73</v>
      </c>
      <c r="AY285" s="200" t="s">
        <v>143</v>
      </c>
    </row>
    <row r="286" spans="1:51" s="13" customFormat="1" ht="12">
      <c r="A286" s="13"/>
      <c r="B286" s="207"/>
      <c r="C286" s="13"/>
      <c r="D286" s="195" t="s">
        <v>161</v>
      </c>
      <c r="E286" s="208" t="s">
        <v>1</v>
      </c>
      <c r="F286" s="209" t="s">
        <v>163</v>
      </c>
      <c r="G286" s="13"/>
      <c r="H286" s="210">
        <v>81.034</v>
      </c>
      <c r="I286" s="211"/>
      <c r="J286" s="13"/>
      <c r="K286" s="13"/>
      <c r="L286" s="207"/>
      <c r="M286" s="212"/>
      <c r="N286" s="213"/>
      <c r="O286" s="213"/>
      <c r="P286" s="213"/>
      <c r="Q286" s="213"/>
      <c r="R286" s="213"/>
      <c r="S286" s="213"/>
      <c r="T286" s="21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08" t="s">
        <v>161</v>
      </c>
      <c r="AU286" s="208" t="s">
        <v>81</v>
      </c>
      <c r="AV286" s="13" t="s">
        <v>148</v>
      </c>
      <c r="AW286" s="13" t="s">
        <v>30</v>
      </c>
      <c r="AX286" s="13" t="s">
        <v>81</v>
      </c>
      <c r="AY286" s="208" t="s">
        <v>143</v>
      </c>
    </row>
    <row r="287" spans="1:65" s="2" customFormat="1" ht="14.4" customHeight="1">
      <c r="A287" s="36"/>
      <c r="B287" s="180"/>
      <c r="C287" s="181" t="s">
        <v>506</v>
      </c>
      <c r="D287" s="181" t="s">
        <v>144</v>
      </c>
      <c r="E287" s="182" t="s">
        <v>800</v>
      </c>
      <c r="F287" s="183" t="s">
        <v>801</v>
      </c>
      <c r="G287" s="184" t="s">
        <v>147</v>
      </c>
      <c r="H287" s="185">
        <v>81.034</v>
      </c>
      <c r="I287" s="186"/>
      <c r="J287" s="187">
        <f>ROUND(I287*H287,2)</f>
        <v>0</v>
      </c>
      <c r="K287" s="188"/>
      <c r="L287" s="37"/>
      <c r="M287" s="189" t="s">
        <v>1</v>
      </c>
      <c r="N287" s="190" t="s">
        <v>38</v>
      </c>
      <c r="O287" s="75"/>
      <c r="P287" s="191">
        <f>O287*H287</f>
        <v>0</v>
      </c>
      <c r="Q287" s="191">
        <v>0</v>
      </c>
      <c r="R287" s="191">
        <f>Q287*H287</f>
        <v>0</v>
      </c>
      <c r="S287" s="191">
        <v>0</v>
      </c>
      <c r="T287" s="192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93" t="s">
        <v>148</v>
      </c>
      <c r="AT287" s="193" t="s">
        <v>144</v>
      </c>
      <c r="AU287" s="193" t="s">
        <v>81</v>
      </c>
      <c r="AY287" s="17" t="s">
        <v>143</v>
      </c>
      <c r="BE287" s="194">
        <f>IF(N287="základní",J287,0)</f>
        <v>0</v>
      </c>
      <c r="BF287" s="194">
        <f>IF(N287="snížená",J287,0)</f>
        <v>0</v>
      </c>
      <c r="BG287" s="194">
        <f>IF(N287="zákl. přenesená",J287,0)</f>
        <v>0</v>
      </c>
      <c r="BH287" s="194">
        <f>IF(N287="sníž. přenesená",J287,0)</f>
        <v>0</v>
      </c>
      <c r="BI287" s="194">
        <f>IF(N287="nulová",J287,0)</f>
        <v>0</v>
      </c>
      <c r="BJ287" s="17" t="s">
        <v>81</v>
      </c>
      <c r="BK287" s="194">
        <f>ROUND(I287*H287,2)</f>
        <v>0</v>
      </c>
      <c r="BL287" s="17" t="s">
        <v>148</v>
      </c>
      <c r="BM287" s="193" t="s">
        <v>509</v>
      </c>
    </row>
    <row r="288" spans="1:65" s="2" customFormat="1" ht="14.4" customHeight="1">
      <c r="A288" s="36"/>
      <c r="B288" s="180"/>
      <c r="C288" s="181" t="s">
        <v>271</v>
      </c>
      <c r="D288" s="181" t="s">
        <v>144</v>
      </c>
      <c r="E288" s="182" t="s">
        <v>802</v>
      </c>
      <c r="F288" s="183" t="s">
        <v>803</v>
      </c>
      <c r="G288" s="184" t="s">
        <v>225</v>
      </c>
      <c r="H288" s="185">
        <v>7.217</v>
      </c>
      <c r="I288" s="186"/>
      <c r="J288" s="187">
        <f>ROUND(I288*H288,2)</f>
        <v>0</v>
      </c>
      <c r="K288" s="188"/>
      <c r="L288" s="37"/>
      <c r="M288" s="189" t="s">
        <v>1</v>
      </c>
      <c r="N288" s="190" t="s">
        <v>38</v>
      </c>
      <c r="O288" s="75"/>
      <c r="P288" s="191">
        <f>O288*H288</f>
        <v>0</v>
      </c>
      <c r="Q288" s="191">
        <v>0</v>
      </c>
      <c r="R288" s="191">
        <f>Q288*H288</f>
        <v>0</v>
      </c>
      <c r="S288" s="191">
        <v>0</v>
      </c>
      <c r="T288" s="192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3" t="s">
        <v>148</v>
      </c>
      <c r="AT288" s="193" t="s">
        <v>144</v>
      </c>
      <c r="AU288" s="193" t="s">
        <v>81</v>
      </c>
      <c r="AY288" s="17" t="s">
        <v>143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17" t="s">
        <v>81</v>
      </c>
      <c r="BK288" s="194">
        <f>ROUND(I288*H288,2)</f>
        <v>0</v>
      </c>
      <c r="BL288" s="17" t="s">
        <v>148</v>
      </c>
      <c r="BM288" s="193" t="s">
        <v>514</v>
      </c>
    </row>
    <row r="289" spans="1:47" s="2" customFormat="1" ht="12">
      <c r="A289" s="36"/>
      <c r="B289" s="37"/>
      <c r="C289" s="36"/>
      <c r="D289" s="195" t="s">
        <v>149</v>
      </c>
      <c r="E289" s="36"/>
      <c r="F289" s="196" t="s">
        <v>804</v>
      </c>
      <c r="G289" s="36"/>
      <c r="H289" s="36"/>
      <c r="I289" s="122"/>
      <c r="J289" s="36"/>
      <c r="K289" s="36"/>
      <c r="L289" s="37"/>
      <c r="M289" s="197"/>
      <c r="N289" s="198"/>
      <c r="O289" s="75"/>
      <c r="P289" s="75"/>
      <c r="Q289" s="75"/>
      <c r="R289" s="75"/>
      <c r="S289" s="75"/>
      <c r="T289" s="7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7" t="s">
        <v>149</v>
      </c>
      <c r="AU289" s="17" t="s">
        <v>81</v>
      </c>
    </row>
    <row r="290" spans="1:51" s="12" customFormat="1" ht="12">
      <c r="A290" s="12"/>
      <c r="B290" s="199"/>
      <c r="C290" s="12"/>
      <c r="D290" s="195" t="s">
        <v>161</v>
      </c>
      <c r="E290" s="200" t="s">
        <v>1</v>
      </c>
      <c r="F290" s="201" t="s">
        <v>805</v>
      </c>
      <c r="G290" s="12"/>
      <c r="H290" s="202">
        <v>7.217</v>
      </c>
      <c r="I290" s="203"/>
      <c r="J290" s="12"/>
      <c r="K290" s="12"/>
      <c r="L290" s="199"/>
      <c r="M290" s="204"/>
      <c r="N290" s="205"/>
      <c r="O290" s="205"/>
      <c r="P290" s="205"/>
      <c r="Q290" s="205"/>
      <c r="R290" s="205"/>
      <c r="S290" s="205"/>
      <c r="T290" s="206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T290" s="200" t="s">
        <v>161</v>
      </c>
      <c r="AU290" s="200" t="s">
        <v>81</v>
      </c>
      <c r="AV290" s="12" t="s">
        <v>83</v>
      </c>
      <c r="AW290" s="12" t="s">
        <v>30</v>
      </c>
      <c r="AX290" s="12" t="s">
        <v>73</v>
      </c>
      <c r="AY290" s="200" t="s">
        <v>143</v>
      </c>
    </row>
    <row r="291" spans="1:51" s="13" customFormat="1" ht="12">
      <c r="A291" s="13"/>
      <c r="B291" s="207"/>
      <c r="C291" s="13"/>
      <c r="D291" s="195" t="s">
        <v>161</v>
      </c>
      <c r="E291" s="208" t="s">
        <v>1</v>
      </c>
      <c r="F291" s="209" t="s">
        <v>163</v>
      </c>
      <c r="G291" s="13"/>
      <c r="H291" s="210">
        <v>7.217</v>
      </c>
      <c r="I291" s="211"/>
      <c r="J291" s="13"/>
      <c r="K291" s="13"/>
      <c r="L291" s="207"/>
      <c r="M291" s="212"/>
      <c r="N291" s="213"/>
      <c r="O291" s="213"/>
      <c r="P291" s="213"/>
      <c r="Q291" s="213"/>
      <c r="R291" s="213"/>
      <c r="S291" s="213"/>
      <c r="T291" s="21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08" t="s">
        <v>161</v>
      </c>
      <c r="AU291" s="208" t="s">
        <v>81</v>
      </c>
      <c r="AV291" s="13" t="s">
        <v>148</v>
      </c>
      <c r="AW291" s="13" t="s">
        <v>30</v>
      </c>
      <c r="AX291" s="13" t="s">
        <v>81</v>
      </c>
      <c r="AY291" s="208" t="s">
        <v>143</v>
      </c>
    </row>
    <row r="292" spans="1:65" s="2" customFormat="1" ht="14.4" customHeight="1">
      <c r="A292" s="36"/>
      <c r="B292" s="180"/>
      <c r="C292" s="181" t="s">
        <v>516</v>
      </c>
      <c r="D292" s="181" t="s">
        <v>144</v>
      </c>
      <c r="E292" s="182" t="s">
        <v>806</v>
      </c>
      <c r="F292" s="183" t="s">
        <v>807</v>
      </c>
      <c r="G292" s="184" t="s">
        <v>167</v>
      </c>
      <c r="H292" s="185">
        <v>23.021</v>
      </c>
      <c r="I292" s="186"/>
      <c r="J292" s="187">
        <f>ROUND(I292*H292,2)</f>
        <v>0</v>
      </c>
      <c r="K292" s="188"/>
      <c r="L292" s="37"/>
      <c r="M292" s="189" t="s">
        <v>1</v>
      </c>
      <c r="N292" s="190" t="s">
        <v>38</v>
      </c>
      <c r="O292" s="75"/>
      <c r="P292" s="191">
        <f>O292*H292</f>
        <v>0</v>
      </c>
      <c r="Q292" s="191">
        <v>0</v>
      </c>
      <c r="R292" s="191">
        <f>Q292*H292</f>
        <v>0</v>
      </c>
      <c r="S292" s="191">
        <v>0</v>
      </c>
      <c r="T292" s="192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3" t="s">
        <v>148</v>
      </c>
      <c r="AT292" s="193" t="s">
        <v>144</v>
      </c>
      <c r="AU292" s="193" t="s">
        <v>81</v>
      </c>
      <c r="AY292" s="17" t="s">
        <v>143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17" t="s">
        <v>81</v>
      </c>
      <c r="BK292" s="194">
        <f>ROUND(I292*H292,2)</f>
        <v>0</v>
      </c>
      <c r="BL292" s="17" t="s">
        <v>148</v>
      </c>
      <c r="BM292" s="193" t="s">
        <v>93</v>
      </c>
    </row>
    <row r="293" spans="1:47" s="2" customFormat="1" ht="12">
      <c r="A293" s="36"/>
      <c r="B293" s="37"/>
      <c r="C293" s="36"/>
      <c r="D293" s="195" t="s">
        <v>149</v>
      </c>
      <c r="E293" s="36"/>
      <c r="F293" s="196" t="s">
        <v>808</v>
      </c>
      <c r="G293" s="36"/>
      <c r="H293" s="36"/>
      <c r="I293" s="122"/>
      <c r="J293" s="36"/>
      <c r="K293" s="36"/>
      <c r="L293" s="37"/>
      <c r="M293" s="197"/>
      <c r="N293" s="198"/>
      <c r="O293" s="75"/>
      <c r="P293" s="75"/>
      <c r="Q293" s="75"/>
      <c r="R293" s="75"/>
      <c r="S293" s="75"/>
      <c r="T293" s="7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7" t="s">
        <v>149</v>
      </c>
      <c r="AU293" s="17" t="s">
        <v>81</v>
      </c>
    </row>
    <row r="294" spans="1:51" s="12" customFormat="1" ht="12">
      <c r="A294" s="12"/>
      <c r="B294" s="199"/>
      <c r="C294" s="12"/>
      <c r="D294" s="195" t="s">
        <v>161</v>
      </c>
      <c r="E294" s="200" t="s">
        <v>1</v>
      </c>
      <c r="F294" s="201" t="s">
        <v>809</v>
      </c>
      <c r="G294" s="12"/>
      <c r="H294" s="202">
        <v>23.021</v>
      </c>
      <c r="I294" s="203"/>
      <c r="J294" s="12"/>
      <c r="K294" s="12"/>
      <c r="L294" s="199"/>
      <c r="M294" s="204"/>
      <c r="N294" s="205"/>
      <c r="O294" s="205"/>
      <c r="P294" s="205"/>
      <c r="Q294" s="205"/>
      <c r="R294" s="205"/>
      <c r="S294" s="205"/>
      <c r="T294" s="206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T294" s="200" t="s">
        <v>161</v>
      </c>
      <c r="AU294" s="200" t="s">
        <v>81</v>
      </c>
      <c r="AV294" s="12" t="s">
        <v>83</v>
      </c>
      <c r="AW294" s="12" t="s">
        <v>30</v>
      </c>
      <c r="AX294" s="12" t="s">
        <v>73</v>
      </c>
      <c r="AY294" s="200" t="s">
        <v>143</v>
      </c>
    </row>
    <row r="295" spans="1:51" s="13" customFormat="1" ht="12">
      <c r="A295" s="13"/>
      <c r="B295" s="207"/>
      <c r="C295" s="13"/>
      <c r="D295" s="195" t="s">
        <v>161</v>
      </c>
      <c r="E295" s="208" t="s">
        <v>1</v>
      </c>
      <c r="F295" s="209" t="s">
        <v>163</v>
      </c>
      <c r="G295" s="13"/>
      <c r="H295" s="210">
        <v>23.021</v>
      </c>
      <c r="I295" s="211"/>
      <c r="J295" s="13"/>
      <c r="K295" s="13"/>
      <c r="L295" s="207"/>
      <c r="M295" s="212"/>
      <c r="N295" s="213"/>
      <c r="O295" s="213"/>
      <c r="P295" s="213"/>
      <c r="Q295" s="213"/>
      <c r="R295" s="213"/>
      <c r="S295" s="213"/>
      <c r="T295" s="21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08" t="s">
        <v>161</v>
      </c>
      <c r="AU295" s="208" t="s">
        <v>81</v>
      </c>
      <c r="AV295" s="13" t="s">
        <v>148</v>
      </c>
      <c r="AW295" s="13" t="s">
        <v>30</v>
      </c>
      <c r="AX295" s="13" t="s">
        <v>81</v>
      </c>
      <c r="AY295" s="208" t="s">
        <v>143</v>
      </c>
    </row>
    <row r="296" spans="1:65" s="2" customFormat="1" ht="14.4" customHeight="1">
      <c r="A296" s="36"/>
      <c r="B296" s="180"/>
      <c r="C296" s="181" t="s">
        <v>275</v>
      </c>
      <c r="D296" s="181" t="s">
        <v>144</v>
      </c>
      <c r="E296" s="182" t="s">
        <v>810</v>
      </c>
      <c r="F296" s="183" t="s">
        <v>811</v>
      </c>
      <c r="G296" s="184" t="s">
        <v>147</v>
      </c>
      <c r="H296" s="185">
        <v>6.54</v>
      </c>
      <c r="I296" s="186"/>
      <c r="J296" s="187">
        <f>ROUND(I296*H296,2)</f>
        <v>0</v>
      </c>
      <c r="K296" s="188"/>
      <c r="L296" s="37"/>
      <c r="M296" s="189" t="s">
        <v>1</v>
      </c>
      <c r="N296" s="190" t="s">
        <v>38</v>
      </c>
      <c r="O296" s="75"/>
      <c r="P296" s="191">
        <f>O296*H296</f>
        <v>0</v>
      </c>
      <c r="Q296" s="191">
        <v>0</v>
      </c>
      <c r="R296" s="191">
        <f>Q296*H296</f>
        <v>0</v>
      </c>
      <c r="S296" s="191">
        <v>0</v>
      </c>
      <c r="T296" s="192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93" t="s">
        <v>148</v>
      </c>
      <c r="AT296" s="193" t="s">
        <v>144</v>
      </c>
      <c r="AU296" s="193" t="s">
        <v>81</v>
      </c>
      <c r="AY296" s="17" t="s">
        <v>143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17" t="s">
        <v>81</v>
      </c>
      <c r="BK296" s="194">
        <f>ROUND(I296*H296,2)</f>
        <v>0</v>
      </c>
      <c r="BL296" s="17" t="s">
        <v>148</v>
      </c>
      <c r="BM296" s="193" t="s">
        <v>521</v>
      </c>
    </row>
    <row r="297" spans="1:47" s="2" customFormat="1" ht="12">
      <c r="A297" s="36"/>
      <c r="B297" s="37"/>
      <c r="C297" s="36"/>
      <c r="D297" s="195" t="s">
        <v>149</v>
      </c>
      <c r="E297" s="36"/>
      <c r="F297" s="196" t="s">
        <v>812</v>
      </c>
      <c r="G297" s="36"/>
      <c r="H297" s="36"/>
      <c r="I297" s="122"/>
      <c r="J297" s="36"/>
      <c r="K297" s="36"/>
      <c r="L297" s="37"/>
      <c r="M297" s="197"/>
      <c r="N297" s="198"/>
      <c r="O297" s="75"/>
      <c r="P297" s="75"/>
      <c r="Q297" s="75"/>
      <c r="R297" s="75"/>
      <c r="S297" s="75"/>
      <c r="T297" s="7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7" t="s">
        <v>149</v>
      </c>
      <c r="AU297" s="17" t="s">
        <v>81</v>
      </c>
    </row>
    <row r="298" spans="1:51" s="12" customFormat="1" ht="12">
      <c r="A298" s="12"/>
      <c r="B298" s="199"/>
      <c r="C298" s="12"/>
      <c r="D298" s="195" t="s">
        <v>161</v>
      </c>
      <c r="E298" s="200" t="s">
        <v>1</v>
      </c>
      <c r="F298" s="201" t="s">
        <v>813</v>
      </c>
      <c r="G298" s="12"/>
      <c r="H298" s="202">
        <v>6.54</v>
      </c>
      <c r="I298" s="203"/>
      <c r="J298" s="12"/>
      <c r="K298" s="12"/>
      <c r="L298" s="199"/>
      <c r="M298" s="204"/>
      <c r="N298" s="205"/>
      <c r="O298" s="205"/>
      <c r="P298" s="205"/>
      <c r="Q298" s="205"/>
      <c r="R298" s="205"/>
      <c r="S298" s="205"/>
      <c r="T298" s="206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T298" s="200" t="s">
        <v>161</v>
      </c>
      <c r="AU298" s="200" t="s">
        <v>81</v>
      </c>
      <c r="AV298" s="12" t="s">
        <v>83</v>
      </c>
      <c r="AW298" s="12" t="s">
        <v>30</v>
      </c>
      <c r="AX298" s="12" t="s">
        <v>73</v>
      </c>
      <c r="AY298" s="200" t="s">
        <v>143</v>
      </c>
    </row>
    <row r="299" spans="1:51" s="13" customFormat="1" ht="12">
      <c r="A299" s="13"/>
      <c r="B299" s="207"/>
      <c r="C299" s="13"/>
      <c r="D299" s="195" t="s">
        <v>161</v>
      </c>
      <c r="E299" s="208" t="s">
        <v>1</v>
      </c>
      <c r="F299" s="209" t="s">
        <v>163</v>
      </c>
      <c r="G299" s="13"/>
      <c r="H299" s="210">
        <v>6.54</v>
      </c>
      <c r="I299" s="211"/>
      <c r="J299" s="13"/>
      <c r="K299" s="13"/>
      <c r="L299" s="207"/>
      <c r="M299" s="212"/>
      <c r="N299" s="213"/>
      <c r="O299" s="213"/>
      <c r="P299" s="213"/>
      <c r="Q299" s="213"/>
      <c r="R299" s="213"/>
      <c r="S299" s="213"/>
      <c r="T299" s="21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08" t="s">
        <v>161</v>
      </c>
      <c r="AU299" s="208" t="s">
        <v>81</v>
      </c>
      <c r="AV299" s="13" t="s">
        <v>148</v>
      </c>
      <c r="AW299" s="13" t="s">
        <v>30</v>
      </c>
      <c r="AX299" s="13" t="s">
        <v>81</v>
      </c>
      <c r="AY299" s="208" t="s">
        <v>143</v>
      </c>
    </row>
    <row r="300" spans="1:65" s="2" customFormat="1" ht="14.4" customHeight="1">
      <c r="A300" s="36"/>
      <c r="B300" s="180"/>
      <c r="C300" s="181" t="s">
        <v>524</v>
      </c>
      <c r="D300" s="181" t="s">
        <v>144</v>
      </c>
      <c r="E300" s="182" t="s">
        <v>814</v>
      </c>
      <c r="F300" s="183" t="s">
        <v>815</v>
      </c>
      <c r="G300" s="184" t="s">
        <v>147</v>
      </c>
      <c r="H300" s="185">
        <v>6.54</v>
      </c>
      <c r="I300" s="186"/>
      <c r="J300" s="187">
        <f>ROUND(I300*H300,2)</f>
        <v>0</v>
      </c>
      <c r="K300" s="188"/>
      <c r="L300" s="37"/>
      <c r="M300" s="189" t="s">
        <v>1</v>
      </c>
      <c r="N300" s="190" t="s">
        <v>38</v>
      </c>
      <c r="O300" s="75"/>
      <c r="P300" s="191">
        <f>O300*H300</f>
        <v>0</v>
      </c>
      <c r="Q300" s="191">
        <v>0</v>
      </c>
      <c r="R300" s="191">
        <f>Q300*H300</f>
        <v>0</v>
      </c>
      <c r="S300" s="191">
        <v>0</v>
      </c>
      <c r="T300" s="192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3" t="s">
        <v>148</v>
      </c>
      <c r="AT300" s="193" t="s">
        <v>144</v>
      </c>
      <c r="AU300" s="193" t="s">
        <v>81</v>
      </c>
      <c r="AY300" s="17" t="s">
        <v>143</v>
      </c>
      <c r="BE300" s="194">
        <f>IF(N300="základní",J300,0)</f>
        <v>0</v>
      </c>
      <c r="BF300" s="194">
        <f>IF(N300="snížená",J300,0)</f>
        <v>0</v>
      </c>
      <c r="BG300" s="194">
        <f>IF(N300="zákl. přenesená",J300,0)</f>
        <v>0</v>
      </c>
      <c r="BH300" s="194">
        <f>IF(N300="sníž. přenesená",J300,0)</f>
        <v>0</v>
      </c>
      <c r="BI300" s="194">
        <f>IF(N300="nulová",J300,0)</f>
        <v>0</v>
      </c>
      <c r="BJ300" s="17" t="s">
        <v>81</v>
      </c>
      <c r="BK300" s="194">
        <f>ROUND(I300*H300,2)</f>
        <v>0</v>
      </c>
      <c r="BL300" s="17" t="s">
        <v>148</v>
      </c>
      <c r="BM300" s="193" t="s">
        <v>525</v>
      </c>
    </row>
    <row r="301" spans="1:65" s="2" customFormat="1" ht="24.15" customHeight="1">
      <c r="A301" s="36"/>
      <c r="B301" s="180"/>
      <c r="C301" s="181" t="s">
        <v>281</v>
      </c>
      <c r="D301" s="181" t="s">
        <v>144</v>
      </c>
      <c r="E301" s="182" t="s">
        <v>816</v>
      </c>
      <c r="F301" s="183" t="s">
        <v>817</v>
      </c>
      <c r="G301" s="184" t="s">
        <v>225</v>
      </c>
      <c r="H301" s="185">
        <v>3.453</v>
      </c>
      <c r="I301" s="186"/>
      <c r="J301" s="187">
        <f>ROUND(I301*H301,2)</f>
        <v>0</v>
      </c>
      <c r="K301" s="188"/>
      <c r="L301" s="37"/>
      <c r="M301" s="189" t="s">
        <v>1</v>
      </c>
      <c r="N301" s="190" t="s">
        <v>38</v>
      </c>
      <c r="O301" s="75"/>
      <c r="P301" s="191">
        <f>O301*H301</f>
        <v>0</v>
      </c>
      <c r="Q301" s="191">
        <v>0</v>
      </c>
      <c r="R301" s="191">
        <f>Q301*H301</f>
        <v>0</v>
      </c>
      <c r="S301" s="191">
        <v>0</v>
      </c>
      <c r="T301" s="192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3" t="s">
        <v>148</v>
      </c>
      <c r="AT301" s="193" t="s">
        <v>144</v>
      </c>
      <c r="AU301" s="193" t="s">
        <v>81</v>
      </c>
      <c r="AY301" s="17" t="s">
        <v>143</v>
      </c>
      <c r="BE301" s="194">
        <f>IF(N301="základní",J301,0)</f>
        <v>0</v>
      </c>
      <c r="BF301" s="194">
        <f>IF(N301="snížená",J301,0)</f>
        <v>0</v>
      </c>
      <c r="BG301" s="194">
        <f>IF(N301="zákl. přenesená",J301,0)</f>
        <v>0</v>
      </c>
      <c r="BH301" s="194">
        <f>IF(N301="sníž. přenesená",J301,0)</f>
        <v>0</v>
      </c>
      <c r="BI301" s="194">
        <f>IF(N301="nulová",J301,0)</f>
        <v>0</v>
      </c>
      <c r="BJ301" s="17" t="s">
        <v>81</v>
      </c>
      <c r="BK301" s="194">
        <f>ROUND(I301*H301,2)</f>
        <v>0</v>
      </c>
      <c r="BL301" s="17" t="s">
        <v>148</v>
      </c>
      <c r="BM301" s="193" t="s">
        <v>528</v>
      </c>
    </row>
    <row r="302" spans="1:47" s="2" customFormat="1" ht="12">
      <c r="A302" s="36"/>
      <c r="B302" s="37"/>
      <c r="C302" s="36"/>
      <c r="D302" s="195" t="s">
        <v>149</v>
      </c>
      <c r="E302" s="36"/>
      <c r="F302" s="196" t="s">
        <v>818</v>
      </c>
      <c r="G302" s="36"/>
      <c r="H302" s="36"/>
      <c r="I302" s="122"/>
      <c r="J302" s="36"/>
      <c r="K302" s="36"/>
      <c r="L302" s="37"/>
      <c r="M302" s="197"/>
      <c r="N302" s="198"/>
      <c r="O302" s="75"/>
      <c r="P302" s="75"/>
      <c r="Q302" s="75"/>
      <c r="R302" s="75"/>
      <c r="S302" s="75"/>
      <c r="T302" s="7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7" t="s">
        <v>149</v>
      </c>
      <c r="AU302" s="17" t="s">
        <v>81</v>
      </c>
    </row>
    <row r="303" spans="1:51" s="12" customFormat="1" ht="12">
      <c r="A303" s="12"/>
      <c r="B303" s="199"/>
      <c r="C303" s="12"/>
      <c r="D303" s="195" t="s">
        <v>161</v>
      </c>
      <c r="E303" s="200" t="s">
        <v>1</v>
      </c>
      <c r="F303" s="201" t="s">
        <v>819</v>
      </c>
      <c r="G303" s="12"/>
      <c r="H303" s="202">
        <v>3.453</v>
      </c>
      <c r="I303" s="203"/>
      <c r="J303" s="12"/>
      <c r="K303" s="12"/>
      <c r="L303" s="199"/>
      <c r="M303" s="204"/>
      <c r="N303" s="205"/>
      <c r="O303" s="205"/>
      <c r="P303" s="205"/>
      <c r="Q303" s="205"/>
      <c r="R303" s="205"/>
      <c r="S303" s="205"/>
      <c r="T303" s="206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T303" s="200" t="s">
        <v>161</v>
      </c>
      <c r="AU303" s="200" t="s">
        <v>81</v>
      </c>
      <c r="AV303" s="12" t="s">
        <v>83</v>
      </c>
      <c r="AW303" s="12" t="s">
        <v>30</v>
      </c>
      <c r="AX303" s="12" t="s">
        <v>73</v>
      </c>
      <c r="AY303" s="200" t="s">
        <v>143</v>
      </c>
    </row>
    <row r="304" spans="1:51" s="13" customFormat="1" ht="12">
      <c r="A304" s="13"/>
      <c r="B304" s="207"/>
      <c r="C304" s="13"/>
      <c r="D304" s="195" t="s">
        <v>161</v>
      </c>
      <c r="E304" s="208" t="s">
        <v>1</v>
      </c>
      <c r="F304" s="209" t="s">
        <v>163</v>
      </c>
      <c r="G304" s="13"/>
      <c r="H304" s="210">
        <v>3.453</v>
      </c>
      <c r="I304" s="211"/>
      <c r="J304" s="13"/>
      <c r="K304" s="13"/>
      <c r="L304" s="207"/>
      <c r="M304" s="212"/>
      <c r="N304" s="213"/>
      <c r="O304" s="213"/>
      <c r="P304" s="213"/>
      <c r="Q304" s="213"/>
      <c r="R304" s="213"/>
      <c r="S304" s="213"/>
      <c r="T304" s="21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08" t="s">
        <v>161</v>
      </c>
      <c r="AU304" s="208" t="s">
        <v>81</v>
      </c>
      <c r="AV304" s="13" t="s">
        <v>148</v>
      </c>
      <c r="AW304" s="13" t="s">
        <v>30</v>
      </c>
      <c r="AX304" s="13" t="s">
        <v>81</v>
      </c>
      <c r="AY304" s="208" t="s">
        <v>143</v>
      </c>
    </row>
    <row r="305" spans="1:65" s="2" customFormat="1" ht="14.4" customHeight="1">
      <c r="A305" s="36"/>
      <c r="B305" s="180"/>
      <c r="C305" s="181" t="s">
        <v>531</v>
      </c>
      <c r="D305" s="181" t="s">
        <v>144</v>
      </c>
      <c r="E305" s="182" t="s">
        <v>820</v>
      </c>
      <c r="F305" s="183" t="s">
        <v>821</v>
      </c>
      <c r="G305" s="184" t="s">
        <v>225</v>
      </c>
      <c r="H305" s="185">
        <v>0.095</v>
      </c>
      <c r="I305" s="186"/>
      <c r="J305" s="187">
        <f>ROUND(I305*H305,2)</f>
        <v>0</v>
      </c>
      <c r="K305" s="188"/>
      <c r="L305" s="37"/>
      <c r="M305" s="189" t="s">
        <v>1</v>
      </c>
      <c r="N305" s="190" t="s">
        <v>38</v>
      </c>
      <c r="O305" s="75"/>
      <c r="P305" s="191">
        <f>O305*H305</f>
        <v>0</v>
      </c>
      <c r="Q305" s="191">
        <v>0</v>
      </c>
      <c r="R305" s="191">
        <f>Q305*H305</f>
        <v>0</v>
      </c>
      <c r="S305" s="191">
        <v>0</v>
      </c>
      <c r="T305" s="192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3" t="s">
        <v>148</v>
      </c>
      <c r="AT305" s="193" t="s">
        <v>144</v>
      </c>
      <c r="AU305" s="193" t="s">
        <v>81</v>
      </c>
      <c r="AY305" s="17" t="s">
        <v>143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17" t="s">
        <v>81</v>
      </c>
      <c r="BK305" s="194">
        <f>ROUND(I305*H305,2)</f>
        <v>0</v>
      </c>
      <c r="BL305" s="17" t="s">
        <v>148</v>
      </c>
      <c r="BM305" s="193" t="s">
        <v>533</v>
      </c>
    </row>
    <row r="306" spans="1:47" s="2" customFormat="1" ht="12">
      <c r="A306" s="36"/>
      <c r="B306" s="37"/>
      <c r="C306" s="36"/>
      <c r="D306" s="195" t="s">
        <v>149</v>
      </c>
      <c r="E306" s="36"/>
      <c r="F306" s="196" t="s">
        <v>822</v>
      </c>
      <c r="G306" s="36"/>
      <c r="H306" s="36"/>
      <c r="I306" s="122"/>
      <c r="J306" s="36"/>
      <c r="K306" s="36"/>
      <c r="L306" s="37"/>
      <c r="M306" s="197"/>
      <c r="N306" s="198"/>
      <c r="O306" s="75"/>
      <c r="P306" s="75"/>
      <c r="Q306" s="75"/>
      <c r="R306" s="75"/>
      <c r="S306" s="75"/>
      <c r="T306" s="7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7" t="s">
        <v>149</v>
      </c>
      <c r="AU306" s="17" t="s">
        <v>81</v>
      </c>
    </row>
    <row r="307" spans="1:65" s="2" customFormat="1" ht="24.15" customHeight="1">
      <c r="A307" s="36"/>
      <c r="B307" s="180"/>
      <c r="C307" s="181" t="s">
        <v>285</v>
      </c>
      <c r="D307" s="181" t="s">
        <v>144</v>
      </c>
      <c r="E307" s="182" t="s">
        <v>823</v>
      </c>
      <c r="F307" s="183" t="s">
        <v>824</v>
      </c>
      <c r="G307" s="184" t="s">
        <v>147</v>
      </c>
      <c r="H307" s="185">
        <v>6.3</v>
      </c>
      <c r="I307" s="186"/>
      <c r="J307" s="187">
        <f>ROUND(I307*H307,2)</f>
        <v>0</v>
      </c>
      <c r="K307" s="188"/>
      <c r="L307" s="37"/>
      <c r="M307" s="189" t="s">
        <v>1</v>
      </c>
      <c r="N307" s="190" t="s">
        <v>38</v>
      </c>
      <c r="O307" s="75"/>
      <c r="P307" s="191">
        <f>O307*H307</f>
        <v>0</v>
      </c>
      <c r="Q307" s="191">
        <v>0</v>
      </c>
      <c r="R307" s="191">
        <f>Q307*H307</f>
        <v>0</v>
      </c>
      <c r="S307" s="191">
        <v>0</v>
      </c>
      <c r="T307" s="192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3" t="s">
        <v>148</v>
      </c>
      <c r="AT307" s="193" t="s">
        <v>144</v>
      </c>
      <c r="AU307" s="193" t="s">
        <v>81</v>
      </c>
      <c r="AY307" s="17" t="s">
        <v>143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17" t="s">
        <v>81</v>
      </c>
      <c r="BK307" s="194">
        <f>ROUND(I307*H307,2)</f>
        <v>0</v>
      </c>
      <c r="BL307" s="17" t="s">
        <v>148</v>
      </c>
      <c r="BM307" s="193" t="s">
        <v>537</v>
      </c>
    </row>
    <row r="308" spans="1:47" s="2" customFormat="1" ht="12">
      <c r="A308" s="36"/>
      <c r="B308" s="37"/>
      <c r="C308" s="36"/>
      <c r="D308" s="195" t="s">
        <v>149</v>
      </c>
      <c r="E308" s="36"/>
      <c r="F308" s="196" t="s">
        <v>825</v>
      </c>
      <c r="G308" s="36"/>
      <c r="H308" s="36"/>
      <c r="I308" s="122"/>
      <c r="J308" s="36"/>
      <c r="K308" s="36"/>
      <c r="L308" s="37"/>
      <c r="M308" s="197"/>
      <c r="N308" s="198"/>
      <c r="O308" s="75"/>
      <c r="P308" s="75"/>
      <c r="Q308" s="75"/>
      <c r="R308" s="75"/>
      <c r="S308" s="75"/>
      <c r="T308" s="7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7" t="s">
        <v>149</v>
      </c>
      <c r="AU308" s="17" t="s">
        <v>81</v>
      </c>
    </row>
    <row r="309" spans="1:65" s="2" customFormat="1" ht="14.4" customHeight="1">
      <c r="A309" s="36"/>
      <c r="B309" s="180"/>
      <c r="C309" s="181" t="s">
        <v>826</v>
      </c>
      <c r="D309" s="181" t="s">
        <v>144</v>
      </c>
      <c r="E309" s="182" t="s">
        <v>827</v>
      </c>
      <c r="F309" s="183" t="s">
        <v>828</v>
      </c>
      <c r="G309" s="184" t="s">
        <v>167</v>
      </c>
      <c r="H309" s="185">
        <v>192.577</v>
      </c>
      <c r="I309" s="186"/>
      <c r="J309" s="187">
        <f>ROUND(I309*H309,2)</f>
        <v>0</v>
      </c>
      <c r="K309" s="188"/>
      <c r="L309" s="37"/>
      <c r="M309" s="189" t="s">
        <v>1</v>
      </c>
      <c r="N309" s="190" t="s">
        <v>38</v>
      </c>
      <c r="O309" s="75"/>
      <c r="P309" s="191">
        <f>O309*H309</f>
        <v>0</v>
      </c>
      <c r="Q309" s="191">
        <v>0</v>
      </c>
      <c r="R309" s="191">
        <f>Q309*H309</f>
        <v>0</v>
      </c>
      <c r="S309" s="191">
        <v>0</v>
      </c>
      <c r="T309" s="192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3" t="s">
        <v>148</v>
      </c>
      <c r="AT309" s="193" t="s">
        <v>144</v>
      </c>
      <c r="AU309" s="193" t="s">
        <v>81</v>
      </c>
      <c r="AY309" s="17" t="s">
        <v>143</v>
      </c>
      <c r="BE309" s="194">
        <f>IF(N309="základní",J309,0)</f>
        <v>0</v>
      </c>
      <c r="BF309" s="194">
        <f>IF(N309="snížená",J309,0)</f>
        <v>0</v>
      </c>
      <c r="BG309" s="194">
        <f>IF(N309="zákl. přenesená",J309,0)</f>
        <v>0</v>
      </c>
      <c r="BH309" s="194">
        <f>IF(N309="sníž. přenesená",J309,0)</f>
        <v>0</v>
      </c>
      <c r="BI309" s="194">
        <f>IF(N309="nulová",J309,0)</f>
        <v>0</v>
      </c>
      <c r="BJ309" s="17" t="s">
        <v>81</v>
      </c>
      <c r="BK309" s="194">
        <f>ROUND(I309*H309,2)</f>
        <v>0</v>
      </c>
      <c r="BL309" s="17" t="s">
        <v>148</v>
      </c>
      <c r="BM309" s="193" t="s">
        <v>829</v>
      </c>
    </row>
    <row r="310" spans="1:47" s="2" customFormat="1" ht="12">
      <c r="A310" s="36"/>
      <c r="B310" s="37"/>
      <c r="C310" s="36"/>
      <c r="D310" s="195" t="s">
        <v>149</v>
      </c>
      <c r="E310" s="36"/>
      <c r="F310" s="196" t="s">
        <v>830</v>
      </c>
      <c r="G310" s="36"/>
      <c r="H310" s="36"/>
      <c r="I310" s="122"/>
      <c r="J310" s="36"/>
      <c r="K310" s="36"/>
      <c r="L310" s="37"/>
      <c r="M310" s="197"/>
      <c r="N310" s="198"/>
      <c r="O310" s="75"/>
      <c r="P310" s="75"/>
      <c r="Q310" s="75"/>
      <c r="R310" s="75"/>
      <c r="S310" s="75"/>
      <c r="T310" s="7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7" t="s">
        <v>149</v>
      </c>
      <c r="AU310" s="17" t="s">
        <v>81</v>
      </c>
    </row>
    <row r="311" spans="1:51" s="12" customFormat="1" ht="12">
      <c r="A311" s="12"/>
      <c r="B311" s="199"/>
      <c r="C311" s="12"/>
      <c r="D311" s="195" t="s">
        <v>161</v>
      </c>
      <c r="E311" s="200" t="s">
        <v>1</v>
      </c>
      <c r="F311" s="201" t="s">
        <v>831</v>
      </c>
      <c r="G311" s="12"/>
      <c r="H311" s="202">
        <v>192.577</v>
      </c>
      <c r="I311" s="203"/>
      <c r="J311" s="12"/>
      <c r="K311" s="12"/>
      <c r="L311" s="199"/>
      <c r="M311" s="204"/>
      <c r="N311" s="205"/>
      <c r="O311" s="205"/>
      <c r="P311" s="205"/>
      <c r="Q311" s="205"/>
      <c r="R311" s="205"/>
      <c r="S311" s="205"/>
      <c r="T311" s="206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T311" s="200" t="s">
        <v>161</v>
      </c>
      <c r="AU311" s="200" t="s">
        <v>81</v>
      </c>
      <c r="AV311" s="12" t="s">
        <v>83</v>
      </c>
      <c r="AW311" s="12" t="s">
        <v>30</v>
      </c>
      <c r="AX311" s="12" t="s">
        <v>73</v>
      </c>
      <c r="AY311" s="200" t="s">
        <v>143</v>
      </c>
    </row>
    <row r="312" spans="1:51" s="13" customFormat="1" ht="12">
      <c r="A312" s="13"/>
      <c r="B312" s="207"/>
      <c r="C312" s="13"/>
      <c r="D312" s="195" t="s">
        <v>161</v>
      </c>
      <c r="E312" s="208" t="s">
        <v>1</v>
      </c>
      <c r="F312" s="209" t="s">
        <v>163</v>
      </c>
      <c r="G312" s="13"/>
      <c r="H312" s="210">
        <v>192.577</v>
      </c>
      <c r="I312" s="211"/>
      <c r="J312" s="13"/>
      <c r="K312" s="13"/>
      <c r="L312" s="207"/>
      <c r="M312" s="212"/>
      <c r="N312" s="213"/>
      <c r="O312" s="213"/>
      <c r="P312" s="213"/>
      <c r="Q312" s="213"/>
      <c r="R312" s="213"/>
      <c r="S312" s="213"/>
      <c r="T312" s="21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08" t="s">
        <v>161</v>
      </c>
      <c r="AU312" s="208" t="s">
        <v>81</v>
      </c>
      <c r="AV312" s="13" t="s">
        <v>148</v>
      </c>
      <c r="AW312" s="13" t="s">
        <v>30</v>
      </c>
      <c r="AX312" s="13" t="s">
        <v>81</v>
      </c>
      <c r="AY312" s="208" t="s">
        <v>143</v>
      </c>
    </row>
    <row r="313" spans="1:65" s="2" customFormat="1" ht="14.4" customHeight="1">
      <c r="A313" s="36"/>
      <c r="B313" s="180"/>
      <c r="C313" s="181" t="s">
        <v>290</v>
      </c>
      <c r="D313" s="181" t="s">
        <v>144</v>
      </c>
      <c r="E313" s="182" t="s">
        <v>827</v>
      </c>
      <c r="F313" s="183" t="s">
        <v>828</v>
      </c>
      <c r="G313" s="184" t="s">
        <v>167</v>
      </c>
      <c r="H313" s="185">
        <v>6.477</v>
      </c>
      <c r="I313" s="186"/>
      <c r="J313" s="187">
        <f>ROUND(I313*H313,2)</f>
        <v>0</v>
      </c>
      <c r="K313" s="188"/>
      <c r="L313" s="37"/>
      <c r="M313" s="189" t="s">
        <v>1</v>
      </c>
      <c r="N313" s="190" t="s">
        <v>38</v>
      </c>
      <c r="O313" s="75"/>
      <c r="P313" s="191">
        <f>O313*H313</f>
        <v>0</v>
      </c>
      <c r="Q313" s="191">
        <v>0</v>
      </c>
      <c r="R313" s="191">
        <f>Q313*H313</f>
        <v>0</v>
      </c>
      <c r="S313" s="191">
        <v>0</v>
      </c>
      <c r="T313" s="192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93" t="s">
        <v>148</v>
      </c>
      <c r="AT313" s="193" t="s">
        <v>144</v>
      </c>
      <c r="AU313" s="193" t="s">
        <v>81</v>
      </c>
      <c r="AY313" s="17" t="s">
        <v>143</v>
      </c>
      <c r="BE313" s="194">
        <f>IF(N313="základní",J313,0)</f>
        <v>0</v>
      </c>
      <c r="BF313" s="194">
        <f>IF(N313="snížená",J313,0)</f>
        <v>0</v>
      </c>
      <c r="BG313" s="194">
        <f>IF(N313="zákl. přenesená",J313,0)</f>
        <v>0</v>
      </c>
      <c r="BH313" s="194">
        <f>IF(N313="sníž. přenesená",J313,0)</f>
        <v>0</v>
      </c>
      <c r="BI313" s="194">
        <f>IF(N313="nulová",J313,0)</f>
        <v>0</v>
      </c>
      <c r="BJ313" s="17" t="s">
        <v>81</v>
      </c>
      <c r="BK313" s="194">
        <f>ROUND(I313*H313,2)</f>
        <v>0</v>
      </c>
      <c r="BL313" s="17" t="s">
        <v>148</v>
      </c>
      <c r="BM313" s="193" t="s">
        <v>832</v>
      </c>
    </row>
    <row r="314" spans="1:47" s="2" customFormat="1" ht="12">
      <c r="A314" s="36"/>
      <c r="B314" s="37"/>
      <c r="C314" s="36"/>
      <c r="D314" s="195" t="s">
        <v>149</v>
      </c>
      <c r="E314" s="36"/>
      <c r="F314" s="196" t="s">
        <v>833</v>
      </c>
      <c r="G314" s="36"/>
      <c r="H314" s="36"/>
      <c r="I314" s="122"/>
      <c r="J314" s="36"/>
      <c r="K314" s="36"/>
      <c r="L314" s="37"/>
      <c r="M314" s="197"/>
      <c r="N314" s="198"/>
      <c r="O314" s="75"/>
      <c r="P314" s="75"/>
      <c r="Q314" s="75"/>
      <c r="R314" s="75"/>
      <c r="S314" s="75"/>
      <c r="T314" s="7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7" t="s">
        <v>149</v>
      </c>
      <c r="AU314" s="17" t="s">
        <v>81</v>
      </c>
    </row>
    <row r="315" spans="1:51" s="12" customFormat="1" ht="12">
      <c r="A315" s="12"/>
      <c r="B315" s="199"/>
      <c r="C315" s="12"/>
      <c r="D315" s="195" t="s">
        <v>161</v>
      </c>
      <c r="E315" s="200" t="s">
        <v>1</v>
      </c>
      <c r="F315" s="201" t="s">
        <v>834</v>
      </c>
      <c r="G315" s="12"/>
      <c r="H315" s="202">
        <v>6.477</v>
      </c>
      <c r="I315" s="203"/>
      <c r="J315" s="12"/>
      <c r="K315" s="12"/>
      <c r="L315" s="199"/>
      <c r="M315" s="204"/>
      <c r="N315" s="205"/>
      <c r="O315" s="205"/>
      <c r="P315" s="205"/>
      <c r="Q315" s="205"/>
      <c r="R315" s="205"/>
      <c r="S315" s="205"/>
      <c r="T315" s="206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T315" s="200" t="s">
        <v>161</v>
      </c>
      <c r="AU315" s="200" t="s">
        <v>81</v>
      </c>
      <c r="AV315" s="12" t="s">
        <v>83</v>
      </c>
      <c r="AW315" s="12" t="s">
        <v>30</v>
      </c>
      <c r="AX315" s="12" t="s">
        <v>73</v>
      </c>
      <c r="AY315" s="200" t="s">
        <v>143</v>
      </c>
    </row>
    <row r="316" spans="1:51" s="13" customFormat="1" ht="12">
      <c r="A316" s="13"/>
      <c r="B316" s="207"/>
      <c r="C316" s="13"/>
      <c r="D316" s="195" t="s">
        <v>161</v>
      </c>
      <c r="E316" s="208" t="s">
        <v>1</v>
      </c>
      <c r="F316" s="209" t="s">
        <v>163</v>
      </c>
      <c r="G316" s="13"/>
      <c r="H316" s="210">
        <v>6.477</v>
      </c>
      <c r="I316" s="211"/>
      <c r="J316" s="13"/>
      <c r="K316" s="13"/>
      <c r="L316" s="207"/>
      <c r="M316" s="212"/>
      <c r="N316" s="213"/>
      <c r="O316" s="213"/>
      <c r="P316" s="213"/>
      <c r="Q316" s="213"/>
      <c r="R316" s="213"/>
      <c r="S316" s="213"/>
      <c r="T316" s="21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08" t="s">
        <v>161</v>
      </c>
      <c r="AU316" s="208" t="s">
        <v>81</v>
      </c>
      <c r="AV316" s="13" t="s">
        <v>148</v>
      </c>
      <c r="AW316" s="13" t="s">
        <v>30</v>
      </c>
      <c r="AX316" s="13" t="s">
        <v>81</v>
      </c>
      <c r="AY316" s="208" t="s">
        <v>143</v>
      </c>
    </row>
    <row r="317" spans="1:65" s="2" customFormat="1" ht="24.15" customHeight="1">
      <c r="A317" s="36"/>
      <c r="B317" s="180"/>
      <c r="C317" s="181" t="s">
        <v>835</v>
      </c>
      <c r="D317" s="181" t="s">
        <v>144</v>
      </c>
      <c r="E317" s="182" t="s">
        <v>385</v>
      </c>
      <c r="F317" s="183" t="s">
        <v>386</v>
      </c>
      <c r="G317" s="184" t="s">
        <v>147</v>
      </c>
      <c r="H317" s="185">
        <v>86.851</v>
      </c>
      <c r="I317" s="186"/>
      <c r="J317" s="187">
        <f>ROUND(I317*H317,2)</f>
        <v>0</v>
      </c>
      <c r="K317" s="188"/>
      <c r="L317" s="37"/>
      <c r="M317" s="189" t="s">
        <v>1</v>
      </c>
      <c r="N317" s="190" t="s">
        <v>38</v>
      </c>
      <c r="O317" s="75"/>
      <c r="P317" s="191">
        <f>O317*H317</f>
        <v>0</v>
      </c>
      <c r="Q317" s="191">
        <v>0</v>
      </c>
      <c r="R317" s="191">
        <f>Q317*H317</f>
        <v>0</v>
      </c>
      <c r="S317" s="191">
        <v>0</v>
      </c>
      <c r="T317" s="192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3" t="s">
        <v>148</v>
      </c>
      <c r="AT317" s="193" t="s">
        <v>144</v>
      </c>
      <c r="AU317" s="193" t="s">
        <v>81</v>
      </c>
      <c r="AY317" s="17" t="s">
        <v>143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17" t="s">
        <v>81</v>
      </c>
      <c r="BK317" s="194">
        <f>ROUND(I317*H317,2)</f>
        <v>0</v>
      </c>
      <c r="BL317" s="17" t="s">
        <v>148</v>
      </c>
      <c r="BM317" s="193" t="s">
        <v>836</v>
      </c>
    </row>
    <row r="318" spans="1:47" s="2" customFormat="1" ht="12">
      <c r="A318" s="36"/>
      <c r="B318" s="37"/>
      <c r="C318" s="36"/>
      <c r="D318" s="195" t="s">
        <v>149</v>
      </c>
      <c r="E318" s="36"/>
      <c r="F318" s="196" t="s">
        <v>837</v>
      </c>
      <c r="G318" s="36"/>
      <c r="H318" s="36"/>
      <c r="I318" s="122"/>
      <c r="J318" s="36"/>
      <c r="K318" s="36"/>
      <c r="L318" s="37"/>
      <c r="M318" s="197"/>
      <c r="N318" s="198"/>
      <c r="O318" s="75"/>
      <c r="P318" s="75"/>
      <c r="Q318" s="75"/>
      <c r="R318" s="75"/>
      <c r="S318" s="75"/>
      <c r="T318" s="7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7" t="s">
        <v>149</v>
      </c>
      <c r="AU318" s="17" t="s">
        <v>81</v>
      </c>
    </row>
    <row r="319" spans="1:51" s="12" customFormat="1" ht="12">
      <c r="A319" s="12"/>
      <c r="B319" s="199"/>
      <c r="C319" s="12"/>
      <c r="D319" s="195" t="s">
        <v>161</v>
      </c>
      <c r="E319" s="200" t="s">
        <v>1</v>
      </c>
      <c r="F319" s="201" t="s">
        <v>838</v>
      </c>
      <c r="G319" s="12"/>
      <c r="H319" s="202">
        <v>86.851</v>
      </c>
      <c r="I319" s="203"/>
      <c r="J319" s="12"/>
      <c r="K319" s="12"/>
      <c r="L319" s="199"/>
      <c r="M319" s="204"/>
      <c r="N319" s="205"/>
      <c r="O319" s="205"/>
      <c r="P319" s="205"/>
      <c r="Q319" s="205"/>
      <c r="R319" s="205"/>
      <c r="S319" s="205"/>
      <c r="T319" s="206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T319" s="200" t="s">
        <v>161</v>
      </c>
      <c r="AU319" s="200" t="s">
        <v>81</v>
      </c>
      <c r="AV319" s="12" t="s">
        <v>83</v>
      </c>
      <c r="AW319" s="12" t="s">
        <v>30</v>
      </c>
      <c r="AX319" s="12" t="s">
        <v>73</v>
      </c>
      <c r="AY319" s="200" t="s">
        <v>143</v>
      </c>
    </row>
    <row r="320" spans="1:51" s="13" customFormat="1" ht="12">
      <c r="A320" s="13"/>
      <c r="B320" s="207"/>
      <c r="C320" s="13"/>
      <c r="D320" s="195" t="s">
        <v>161</v>
      </c>
      <c r="E320" s="208" t="s">
        <v>1</v>
      </c>
      <c r="F320" s="209" t="s">
        <v>163</v>
      </c>
      <c r="G320" s="13"/>
      <c r="H320" s="210">
        <v>86.851</v>
      </c>
      <c r="I320" s="211"/>
      <c r="J320" s="13"/>
      <c r="K320" s="13"/>
      <c r="L320" s="207"/>
      <c r="M320" s="212"/>
      <c r="N320" s="213"/>
      <c r="O320" s="213"/>
      <c r="P320" s="213"/>
      <c r="Q320" s="213"/>
      <c r="R320" s="213"/>
      <c r="S320" s="213"/>
      <c r="T320" s="21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08" t="s">
        <v>161</v>
      </c>
      <c r="AU320" s="208" t="s">
        <v>81</v>
      </c>
      <c r="AV320" s="13" t="s">
        <v>148</v>
      </c>
      <c r="AW320" s="13" t="s">
        <v>30</v>
      </c>
      <c r="AX320" s="13" t="s">
        <v>81</v>
      </c>
      <c r="AY320" s="208" t="s">
        <v>143</v>
      </c>
    </row>
    <row r="321" spans="1:65" s="2" customFormat="1" ht="24.15" customHeight="1">
      <c r="A321" s="36"/>
      <c r="B321" s="180"/>
      <c r="C321" s="181" t="s">
        <v>293</v>
      </c>
      <c r="D321" s="181" t="s">
        <v>144</v>
      </c>
      <c r="E321" s="182" t="s">
        <v>839</v>
      </c>
      <c r="F321" s="183" t="s">
        <v>840</v>
      </c>
      <c r="G321" s="184" t="s">
        <v>147</v>
      </c>
      <c r="H321" s="185">
        <v>3.925</v>
      </c>
      <c r="I321" s="186"/>
      <c r="J321" s="187">
        <f>ROUND(I321*H321,2)</f>
        <v>0</v>
      </c>
      <c r="K321" s="188"/>
      <c r="L321" s="37"/>
      <c r="M321" s="189" t="s">
        <v>1</v>
      </c>
      <c r="N321" s="190" t="s">
        <v>38</v>
      </c>
      <c r="O321" s="75"/>
      <c r="P321" s="191">
        <f>O321*H321</f>
        <v>0</v>
      </c>
      <c r="Q321" s="191">
        <v>0</v>
      </c>
      <c r="R321" s="191">
        <f>Q321*H321</f>
        <v>0</v>
      </c>
      <c r="S321" s="191">
        <v>0</v>
      </c>
      <c r="T321" s="192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93" t="s">
        <v>148</v>
      </c>
      <c r="AT321" s="193" t="s">
        <v>144</v>
      </c>
      <c r="AU321" s="193" t="s">
        <v>81</v>
      </c>
      <c r="AY321" s="17" t="s">
        <v>143</v>
      </c>
      <c r="BE321" s="194">
        <f>IF(N321="základní",J321,0)</f>
        <v>0</v>
      </c>
      <c r="BF321" s="194">
        <f>IF(N321="snížená",J321,0)</f>
        <v>0</v>
      </c>
      <c r="BG321" s="194">
        <f>IF(N321="zákl. přenesená",J321,0)</f>
        <v>0</v>
      </c>
      <c r="BH321" s="194">
        <f>IF(N321="sníž. přenesená",J321,0)</f>
        <v>0</v>
      </c>
      <c r="BI321" s="194">
        <f>IF(N321="nulová",J321,0)</f>
        <v>0</v>
      </c>
      <c r="BJ321" s="17" t="s">
        <v>81</v>
      </c>
      <c r="BK321" s="194">
        <f>ROUND(I321*H321,2)</f>
        <v>0</v>
      </c>
      <c r="BL321" s="17" t="s">
        <v>148</v>
      </c>
      <c r="BM321" s="193" t="s">
        <v>841</v>
      </c>
    </row>
    <row r="322" spans="1:51" s="12" customFormat="1" ht="12">
      <c r="A322" s="12"/>
      <c r="B322" s="199"/>
      <c r="C322" s="12"/>
      <c r="D322" s="195" t="s">
        <v>161</v>
      </c>
      <c r="E322" s="200" t="s">
        <v>1</v>
      </c>
      <c r="F322" s="201" t="s">
        <v>842</v>
      </c>
      <c r="G322" s="12"/>
      <c r="H322" s="202">
        <v>3.925</v>
      </c>
      <c r="I322" s="203"/>
      <c r="J322" s="12"/>
      <c r="K322" s="12"/>
      <c r="L322" s="199"/>
      <c r="M322" s="204"/>
      <c r="N322" s="205"/>
      <c r="O322" s="205"/>
      <c r="P322" s="205"/>
      <c r="Q322" s="205"/>
      <c r="R322" s="205"/>
      <c r="S322" s="205"/>
      <c r="T322" s="206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T322" s="200" t="s">
        <v>161</v>
      </c>
      <c r="AU322" s="200" t="s">
        <v>81</v>
      </c>
      <c r="AV322" s="12" t="s">
        <v>83</v>
      </c>
      <c r="AW322" s="12" t="s">
        <v>30</v>
      </c>
      <c r="AX322" s="12" t="s">
        <v>73</v>
      </c>
      <c r="AY322" s="200" t="s">
        <v>143</v>
      </c>
    </row>
    <row r="323" spans="1:51" s="13" customFormat="1" ht="12">
      <c r="A323" s="13"/>
      <c r="B323" s="207"/>
      <c r="C323" s="13"/>
      <c r="D323" s="195" t="s">
        <v>161</v>
      </c>
      <c r="E323" s="208" t="s">
        <v>1</v>
      </c>
      <c r="F323" s="209" t="s">
        <v>163</v>
      </c>
      <c r="G323" s="13"/>
      <c r="H323" s="210">
        <v>3.925</v>
      </c>
      <c r="I323" s="211"/>
      <c r="J323" s="13"/>
      <c r="K323" s="13"/>
      <c r="L323" s="207"/>
      <c r="M323" s="212"/>
      <c r="N323" s="213"/>
      <c r="O323" s="213"/>
      <c r="P323" s="213"/>
      <c r="Q323" s="213"/>
      <c r="R323" s="213"/>
      <c r="S323" s="213"/>
      <c r="T323" s="21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08" t="s">
        <v>161</v>
      </c>
      <c r="AU323" s="208" t="s">
        <v>81</v>
      </c>
      <c r="AV323" s="13" t="s">
        <v>148</v>
      </c>
      <c r="AW323" s="13" t="s">
        <v>30</v>
      </c>
      <c r="AX323" s="13" t="s">
        <v>81</v>
      </c>
      <c r="AY323" s="208" t="s">
        <v>143</v>
      </c>
    </row>
    <row r="324" spans="1:65" s="2" customFormat="1" ht="24.15" customHeight="1">
      <c r="A324" s="36"/>
      <c r="B324" s="180"/>
      <c r="C324" s="181" t="s">
        <v>843</v>
      </c>
      <c r="D324" s="181" t="s">
        <v>144</v>
      </c>
      <c r="E324" s="182" t="s">
        <v>844</v>
      </c>
      <c r="F324" s="183" t="s">
        <v>845</v>
      </c>
      <c r="G324" s="184" t="s">
        <v>147</v>
      </c>
      <c r="H324" s="185">
        <v>3.925</v>
      </c>
      <c r="I324" s="186"/>
      <c r="J324" s="187">
        <f>ROUND(I324*H324,2)</f>
        <v>0</v>
      </c>
      <c r="K324" s="188"/>
      <c r="L324" s="37"/>
      <c r="M324" s="189" t="s">
        <v>1</v>
      </c>
      <c r="N324" s="190" t="s">
        <v>38</v>
      </c>
      <c r="O324" s="75"/>
      <c r="P324" s="191">
        <f>O324*H324</f>
        <v>0</v>
      </c>
      <c r="Q324" s="191">
        <v>0</v>
      </c>
      <c r="R324" s="191">
        <f>Q324*H324</f>
        <v>0</v>
      </c>
      <c r="S324" s="191">
        <v>0</v>
      </c>
      <c r="T324" s="192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3" t="s">
        <v>148</v>
      </c>
      <c r="AT324" s="193" t="s">
        <v>144</v>
      </c>
      <c r="AU324" s="193" t="s">
        <v>81</v>
      </c>
      <c r="AY324" s="17" t="s">
        <v>143</v>
      </c>
      <c r="BE324" s="194">
        <f>IF(N324="základní",J324,0)</f>
        <v>0</v>
      </c>
      <c r="BF324" s="194">
        <f>IF(N324="snížená",J324,0)</f>
        <v>0</v>
      </c>
      <c r="BG324" s="194">
        <f>IF(N324="zákl. přenesená",J324,0)</f>
        <v>0</v>
      </c>
      <c r="BH324" s="194">
        <f>IF(N324="sníž. přenesená",J324,0)</f>
        <v>0</v>
      </c>
      <c r="BI324" s="194">
        <f>IF(N324="nulová",J324,0)</f>
        <v>0</v>
      </c>
      <c r="BJ324" s="17" t="s">
        <v>81</v>
      </c>
      <c r="BK324" s="194">
        <f>ROUND(I324*H324,2)</f>
        <v>0</v>
      </c>
      <c r="BL324" s="17" t="s">
        <v>148</v>
      </c>
      <c r="BM324" s="193" t="s">
        <v>846</v>
      </c>
    </row>
    <row r="325" spans="1:65" s="2" customFormat="1" ht="14.4" customHeight="1">
      <c r="A325" s="36"/>
      <c r="B325" s="180"/>
      <c r="C325" s="181" t="s">
        <v>297</v>
      </c>
      <c r="D325" s="181" t="s">
        <v>144</v>
      </c>
      <c r="E325" s="182" t="s">
        <v>847</v>
      </c>
      <c r="F325" s="183" t="s">
        <v>848</v>
      </c>
      <c r="G325" s="184" t="s">
        <v>167</v>
      </c>
      <c r="H325" s="185">
        <v>0.185</v>
      </c>
      <c r="I325" s="186"/>
      <c r="J325" s="187">
        <f>ROUND(I325*H325,2)</f>
        <v>0</v>
      </c>
      <c r="K325" s="188"/>
      <c r="L325" s="37"/>
      <c r="M325" s="189" t="s">
        <v>1</v>
      </c>
      <c r="N325" s="190" t="s">
        <v>38</v>
      </c>
      <c r="O325" s="75"/>
      <c r="P325" s="191">
        <f>O325*H325</f>
        <v>0</v>
      </c>
      <c r="Q325" s="191">
        <v>0</v>
      </c>
      <c r="R325" s="191">
        <f>Q325*H325</f>
        <v>0</v>
      </c>
      <c r="S325" s="191">
        <v>0</v>
      </c>
      <c r="T325" s="192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93" t="s">
        <v>148</v>
      </c>
      <c r="AT325" s="193" t="s">
        <v>144</v>
      </c>
      <c r="AU325" s="193" t="s">
        <v>81</v>
      </c>
      <c r="AY325" s="17" t="s">
        <v>143</v>
      </c>
      <c r="BE325" s="194">
        <f>IF(N325="základní",J325,0)</f>
        <v>0</v>
      </c>
      <c r="BF325" s="194">
        <f>IF(N325="snížená",J325,0)</f>
        <v>0</v>
      </c>
      <c r="BG325" s="194">
        <f>IF(N325="zákl. přenesená",J325,0)</f>
        <v>0</v>
      </c>
      <c r="BH325" s="194">
        <f>IF(N325="sníž. přenesená",J325,0)</f>
        <v>0</v>
      </c>
      <c r="BI325" s="194">
        <f>IF(N325="nulová",J325,0)</f>
        <v>0</v>
      </c>
      <c r="BJ325" s="17" t="s">
        <v>81</v>
      </c>
      <c r="BK325" s="194">
        <f>ROUND(I325*H325,2)</f>
        <v>0</v>
      </c>
      <c r="BL325" s="17" t="s">
        <v>148</v>
      </c>
      <c r="BM325" s="193" t="s">
        <v>849</v>
      </c>
    </row>
    <row r="326" spans="1:47" s="2" customFormat="1" ht="12">
      <c r="A326" s="36"/>
      <c r="B326" s="37"/>
      <c r="C326" s="36"/>
      <c r="D326" s="195" t="s">
        <v>149</v>
      </c>
      <c r="E326" s="36"/>
      <c r="F326" s="196" t="s">
        <v>850</v>
      </c>
      <c r="G326" s="36"/>
      <c r="H326" s="36"/>
      <c r="I326" s="122"/>
      <c r="J326" s="36"/>
      <c r="K326" s="36"/>
      <c r="L326" s="37"/>
      <c r="M326" s="197"/>
      <c r="N326" s="198"/>
      <c r="O326" s="75"/>
      <c r="P326" s="75"/>
      <c r="Q326" s="75"/>
      <c r="R326" s="75"/>
      <c r="S326" s="75"/>
      <c r="T326" s="7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7" t="s">
        <v>149</v>
      </c>
      <c r="AU326" s="17" t="s">
        <v>81</v>
      </c>
    </row>
    <row r="327" spans="1:51" s="12" customFormat="1" ht="12">
      <c r="A327" s="12"/>
      <c r="B327" s="199"/>
      <c r="C327" s="12"/>
      <c r="D327" s="195" t="s">
        <v>161</v>
      </c>
      <c r="E327" s="200" t="s">
        <v>1</v>
      </c>
      <c r="F327" s="201" t="s">
        <v>851</v>
      </c>
      <c r="G327" s="12"/>
      <c r="H327" s="202">
        <v>0.185</v>
      </c>
      <c r="I327" s="203"/>
      <c r="J327" s="12"/>
      <c r="K327" s="12"/>
      <c r="L327" s="199"/>
      <c r="M327" s="204"/>
      <c r="N327" s="205"/>
      <c r="O327" s="205"/>
      <c r="P327" s="205"/>
      <c r="Q327" s="205"/>
      <c r="R327" s="205"/>
      <c r="S327" s="205"/>
      <c r="T327" s="206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T327" s="200" t="s">
        <v>161</v>
      </c>
      <c r="AU327" s="200" t="s">
        <v>81</v>
      </c>
      <c r="AV327" s="12" t="s">
        <v>83</v>
      </c>
      <c r="AW327" s="12" t="s">
        <v>30</v>
      </c>
      <c r="AX327" s="12" t="s">
        <v>73</v>
      </c>
      <c r="AY327" s="200" t="s">
        <v>143</v>
      </c>
    </row>
    <row r="328" spans="1:51" s="13" customFormat="1" ht="12">
      <c r="A328" s="13"/>
      <c r="B328" s="207"/>
      <c r="C328" s="13"/>
      <c r="D328" s="195" t="s">
        <v>161</v>
      </c>
      <c r="E328" s="208" t="s">
        <v>1</v>
      </c>
      <c r="F328" s="209" t="s">
        <v>163</v>
      </c>
      <c r="G328" s="13"/>
      <c r="H328" s="210">
        <v>0.185</v>
      </c>
      <c r="I328" s="211"/>
      <c r="J328" s="13"/>
      <c r="K328" s="13"/>
      <c r="L328" s="207"/>
      <c r="M328" s="212"/>
      <c r="N328" s="213"/>
      <c r="O328" s="213"/>
      <c r="P328" s="213"/>
      <c r="Q328" s="213"/>
      <c r="R328" s="213"/>
      <c r="S328" s="213"/>
      <c r="T328" s="21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08" t="s">
        <v>161</v>
      </c>
      <c r="AU328" s="208" t="s">
        <v>81</v>
      </c>
      <c r="AV328" s="13" t="s">
        <v>148</v>
      </c>
      <c r="AW328" s="13" t="s">
        <v>30</v>
      </c>
      <c r="AX328" s="13" t="s">
        <v>81</v>
      </c>
      <c r="AY328" s="208" t="s">
        <v>143</v>
      </c>
    </row>
    <row r="329" spans="1:65" s="2" customFormat="1" ht="14.4" customHeight="1">
      <c r="A329" s="36"/>
      <c r="B329" s="180"/>
      <c r="C329" s="181" t="s">
        <v>852</v>
      </c>
      <c r="D329" s="181" t="s">
        <v>144</v>
      </c>
      <c r="E329" s="182" t="s">
        <v>853</v>
      </c>
      <c r="F329" s="183" t="s">
        <v>854</v>
      </c>
      <c r="G329" s="184" t="s">
        <v>147</v>
      </c>
      <c r="H329" s="185">
        <v>1.41</v>
      </c>
      <c r="I329" s="186"/>
      <c r="J329" s="187">
        <f>ROUND(I329*H329,2)</f>
        <v>0</v>
      </c>
      <c r="K329" s="188"/>
      <c r="L329" s="37"/>
      <c r="M329" s="189" t="s">
        <v>1</v>
      </c>
      <c r="N329" s="190" t="s">
        <v>38</v>
      </c>
      <c r="O329" s="75"/>
      <c r="P329" s="191">
        <f>O329*H329</f>
        <v>0</v>
      </c>
      <c r="Q329" s="191">
        <v>0</v>
      </c>
      <c r="R329" s="191">
        <f>Q329*H329</f>
        <v>0</v>
      </c>
      <c r="S329" s="191">
        <v>0</v>
      </c>
      <c r="T329" s="192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93" t="s">
        <v>148</v>
      </c>
      <c r="AT329" s="193" t="s">
        <v>144</v>
      </c>
      <c r="AU329" s="193" t="s">
        <v>81</v>
      </c>
      <c r="AY329" s="17" t="s">
        <v>143</v>
      </c>
      <c r="BE329" s="194">
        <f>IF(N329="základní",J329,0)</f>
        <v>0</v>
      </c>
      <c r="BF329" s="194">
        <f>IF(N329="snížená",J329,0)</f>
        <v>0</v>
      </c>
      <c r="BG329" s="194">
        <f>IF(N329="zákl. přenesená",J329,0)</f>
        <v>0</v>
      </c>
      <c r="BH329" s="194">
        <f>IF(N329="sníž. přenesená",J329,0)</f>
        <v>0</v>
      </c>
      <c r="BI329" s="194">
        <f>IF(N329="nulová",J329,0)</f>
        <v>0</v>
      </c>
      <c r="BJ329" s="17" t="s">
        <v>81</v>
      </c>
      <c r="BK329" s="194">
        <f>ROUND(I329*H329,2)</f>
        <v>0</v>
      </c>
      <c r="BL329" s="17" t="s">
        <v>148</v>
      </c>
      <c r="BM329" s="193" t="s">
        <v>855</v>
      </c>
    </row>
    <row r="330" spans="1:51" s="12" customFormat="1" ht="12">
      <c r="A330" s="12"/>
      <c r="B330" s="199"/>
      <c r="C330" s="12"/>
      <c r="D330" s="195" t="s">
        <v>161</v>
      </c>
      <c r="E330" s="200" t="s">
        <v>1</v>
      </c>
      <c r="F330" s="201" t="s">
        <v>856</v>
      </c>
      <c r="G330" s="12"/>
      <c r="H330" s="202">
        <v>1.41</v>
      </c>
      <c r="I330" s="203"/>
      <c r="J330" s="12"/>
      <c r="K330" s="12"/>
      <c r="L330" s="199"/>
      <c r="M330" s="204"/>
      <c r="N330" s="205"/>
      <c r="O330" s="205"/>
      <c r="P330" s="205"/>
      <c r="Q330" s="205"/>
      <c r="R330" s="205"/>
      <c r="S330" s="205"/>
      <c r="T330" s="206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T330" s="200" t="s">
        <v>161</v>
      </c>
      <c r="AU330" s="200" t="s">
        <v>81</v>
      </c>
      <c r="AV330" s="12" t="s">
        <v>83</v>
      </c>
      <c r="AW330" s="12" t="s">
        <v>30</v>
      </c>
      <c r="AX330" s="12" t="s">
        <v>73</v>
      </c>
      <c r="AY330" s="200" t="s">
        <v>143</v>
      </c>
    </row>
    <row r="331" spans="1:51" s="13" customFormat="1" ht="12">
      <c r="A331" s="13"/>
      <c r="B331" s="207"/>
      <c r="C331" s="13"/>
      <c r="D331" s="195" t="s">
        <v>161</v>
      </c>
      <c r="E331" s="208" t="s">
        <v>1</v>
      </c>
      <c r="F331" s="209" t="s">
        <v>163</v>
      </c>
      <c r="G331" s="13"/>
      <c r="H331" s="210">
        <v>1.41</v>
      </c>
      <c r="I331" s="211"/>
      <c r="J331" s="13"/>
      <c r="K331" s="13"/>
      <c r="L331" s="207"/>
      <c r="M331" s="212"/>
      <c r="N331" s="213"/>
      <c r="O331" s="213"/>
      <c r="P331" s="213"/>
      <c r="Q331" s="213"/>
      <c r="R331" s="213"/>
      <c r="S331" s="213"/>
      <c r="T331" s="21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08" t="s">
        <v>161</v>
      </c>
      <c r="AU331" s="208" t="s">
        <v>81</v>
      </c>
      <c r="AV331" s="13" t="s">
        <v>148</v>
      </c>
      <c r="AW331" s="13" t="s">
        <v>30</v>
      </c>
      <c r="AX331" s="13" t="s">
        <v>81</v>
      </c>
      <c r="AY331" s="208" t="s">
        <v>143</v>
      </c>
    </row>
    <row r="332" spans="1:65" s="2" customFormat="1" ht="14.4" customHeight="1">
      <c r="A332" s="36"/>
      <c r="B332" s="180"/>
      <c r="C332" s="181" t="s">
        <v>303</v>
      </c>
      <c r="D332" s="181" t="s">
        <v>144</v>
      </c>
      <c r="E332" s="182" t="s">
        <v>857</v>
      </c>
      <c r="F332" s="183" t="s">
        <v>858</v>
      </c>
      <c r="G332" s="184" t="s">
        <v>147</v>
      </c>
      <c r="H332" s="185">
        <v>1.41</v>
      </c>
      <c r="I332" s="186"/>
      <c r="J332" s="187">
        <f>ROUND(I332*H332,2)</f>
        <v>0</v>
      </c>
      <c r="K332" s="188"/>
      <c r="L332" s="37"/>
      <c r="M332" s="189" t="s">
        <v>1</v>
      </c>
      <c r="N332" s="190" t="s">
        <v>38</v>
      </c>
      <c r="O332" s="75"/>
      <c r="P332" s="191">
        <f>O332*H332</f>
        <v>0</v>
      </c>
      <c r="Q332" s="191">
        <v>0</v>
      </c>
      <c r="R332" s="191">
        <f>Q332*H332</f>
        <v>0</v>
      </c>
      <c r="S332" s="191">
        <v>0</v>
      </c>
      <c r="T332" s="192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93" t="s">
        <v>148</v>
      </c>
      <c r="AT332" s="193" t="s">
        <v>144</v>
      </c>
      <c r="AU332" s="193" t="s">
        <v>81</v>
      </c>
      <c r="AY332" s="17" t="s">
        <v>143</v>
      </c>
      <c r="BE332" s="194">
        <f>IF(N332="základní",J332,0)</f>
        <v>0</v>
      </c>
      <c r="BF332" s="194">
        <f>IF(N332="snížená",J332,0)</f>
        <v>0</v>
      </c>
      <c r="BG332" s="194">
        <f>IF(N332="zákl. přenesená",J332,0)</f>
        <v>0</v>
      </c>
      <c r="BH332" s="194">
        <f>IF(N332="sníž. přenesená",J332,0)</f>
        <v>0</v>
      </c>
      <c r="BI332" s="194">
        <f>IF(N332="nulová",J332,0)</f>
        <v>0</v>
      </c>
      <c r="BJ332" s="17" t="s">
        <v>81</v>
      </c>
      <c r="BK332" s="194">
        <f>ROUND(I332*H332,2)</f>
        <v>0</v>
      </c>
      <c r="BL332" s="17" t="s">
        <v>148</v>
      </c>
      <c r="BM332" s="193" t="s">
        <v>859</v>
      </c>
    </row>
    <row r="333" spans="1:65" s="2" customFormat="1" ht="14.4" customHeight="1">
      <c r="A333" s="36"/>
      <c r="B333" s="180"/>
      <c r="C333" s="181" t="s">
        <v>860</v>
      </c>
      <c r="D333" s="181" t="s">
        <v>144</v>
      </c>
      <c r="E333" s="182" t="s">
        <v>861</v>
      </c>
      <c r="F333" s="183" t="s">
        <v>862</v>
      </c>
      <c r="G333" s="184" t="s">
        <v>147</v>
      </c>
      <c r="H333" s="185">
        <v>21.59</v>
      </c>
      <c r="I333" s="186"/>
      <c r="J333" s="187">
        <f>ROUND(I333*H333,2)</f>
        <v>0</v>
      </c>
      <c r="K333" s="188"/>
      <c r="L333" s="37"/>
      <c r="M333" s="189" t="s">
        <v>1</v>
      </c>
      <c r="N333" s="190" t="s">
        <v>38</v>
      </c>
      <c r="O333" s="75"/>
      <c r="P333" s="191">
        <f>O333*H333</f>
        <v>0</v>
      </c>
      <c r="Q333" s="191">
        <v>0</v>
      </c>
      <c r="R333" s="191">
        <f>Q333*H333</f>
        <v>0</v>
      </c>
      <c r="S333" s="191">
        <v>0</v>
      </c>
      <c r="T333" s="192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3" t="s">
        <v>148</v>
      </c>
      <c r="AT333" s="193" t="s">
        <v>144</v>
      </c>
      <c r="AU333" s="193" t="s">
        <v>81</v>
      </c>
      <c r="AY333" s="17" t="s">
        <v>143</v>
      </c>
      <c r="BE333" s="194">
        <f>IF(N333="základní",J333,0)</f>
        <v>0</v>
      </c>
      <c r="BF333" s="194">
        <f>IF(N333="snížená",J333,0)</f>
        <v>0</v>
      </c>
      <c r="BG333" s="194">
        <f>IF(N333="zákl. přenesená",J333,0)</f>
        <v>0</v>
      </c>
      <c r="BH333" s="194">
        <f>IF(N333="sníž. přenesená",J333,0)</f>
        <v>0</v>
      </c>
      <c r="BI333" s="194">
        <f>IF(N333="nulová",J333,0)</f>
        <v>0</v>
      </c>
      <c r="BJ333" s="17" t="s">
        <v>81</v>
      </c>
      <c r="BK333" s="194">
        <f>ROUND(I333*H333,2)</f>
        <v>0</v>
      </c>
      <c r="BL333" s="17" t="s">
        <v>148</v>
      </c>
      <c r="BM333" s="193" t="s">
        <v>863</v>
      </c>
    </row>
    <row r="334" spans="1:51" s="12" customFormat="1" ht="12">
      <c r="A334" s="12"/>
      <c r="B334" s="199"/>
      <c r="C334" s="12"/>
      <c r="D334" s="195" t="s">
        <v>161</v>
      </c>
      <c r="E334" s="200" t="s">
        <v>1</v>
      </c>
      <c r="F334" s="201" t="s">
        <v>864</v>
      </c>
      <c r="G334" s="12"/>
      <c r="H334" s="202">
        <v>21.59</v>
      </c>
      <c r="I334" s="203"/>
      <c r="J334" s="12"/>
      <c r="K334" s="12"/>
      <c r="L334" s="199"/>
      <c r="M334" s="204"/>
      <c r="N334" s="205"/>
      <c r="O334" s="205"/>
      <c r="P334" s="205"/>
      <c r="Q334" s="205"/>
      <c r="R334" s="205"/>
      <c r="S334" s="205"/>
      <c r="T334" s="206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T334" s="200" t="s">
        <v>161</v>
      </c>
      <c r="AU334" s="200" t="s">
        <v>81</v>
      </c>
      <c r="AV334" s="12" t="s">
        <v>83</v>
      </c>
      <c r="AW334" s="12" t="s">
        <v>30</v>
      </c>
      <c r="AX334" s="12" t="s">
        <v>73</v>
      </c>
      <c r="AY334" s="200" t="s">
        <v>143</v>
      </c>
    </row>
    <row r="335" spans="1:51" s="13" customFormat="1" ht="12">
      <c r="A335" s="13"/>
      <c r="B335" s="207"/>
      <c r="C335" s="13"/>
      <c r="D335" s="195" t="s">
        <v>161</v>
      </c>
      <c r="E335" s="208" t="s">
        <v>1</v>
      </c>
      <c r="F335" s="209" t="s">
        <v>163</v>
      </c>
      <c r="G335" s="13"/>
      <c r="H335" s="210">
        <v>21.59</v>
      </c>
      <c r="I335" s="211"/>
      <c r="J335" s="13"/>
      <c r="K335" s="13"/>
      <c r="L335" s="207"/>
      <c r="M335" s="212"/>
      <c r="N335" s="213"/>
      <c r="O335" s="213"/>
      <c r="P335" s="213"/>
      <c r="Q335" s="213"/>
      <c r="R335" s="213"/>
      <c r="S335" s="213"/>
      <c r="T335" s="21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08" t="s">
        <v>161</v>
      </c>
      <c r="AU335" s="208" t="s">
        <v>81</v>
      </c>
      <c r="AV335" s="13" t="s">
        <v>148</v>
      </c>
      <c r="AW335" s="13" t="s">
        <v>30</v>
      </c>
      <c r="AX335" s="13" t="s">
        <v>81</v>
      </c>
      <c r="AY335" s="208" t="s">
        <v>143</v>
      </c>
    </row>
    <row r="336" spans="1:65" s="2" customFormat="1" ht="14.4" customHeight="1">
      <c r="A336" s="36"/>
      <c r="B336" s="180"/>
      <c r="C336" s="181" t="s">
        <v>439</v>
      </c>
      <c r="D336" s="181" t="s">
        <v>144</v>
      </c>
      <c r="E336" s="182" t="s">
        <v>865</v>
      </c>
      <c r="F336" s="183" t="s">
        <v>866</v>
      </c>
      <c r="G336" s="184" t="s">
        <v>147</v>
      </c>
      <c r="H336" s="185">
        <v>21.59</v>
      </c>
      <c r="I336" s="186"/>
      <c r="J336" s="187">
        <f>ROUND(I336*H336,2)</f>
        <v>0</v>
      </c>
      <c r="K336" s="188"/>
      <c r="L336" s="37"/>
      <c r="M336" s="189" t="s">
        <v>1</v>
      </c>
      <c r="N336" s="190" t="s">
        <v>38</v>
      </c>
      <c r="O336" s="75"/>
      <c r="P336" s="191">
        <f>O336*H336</f>
        <v>0</v>
      </c>
      <c r="Q336" s="191">
        <v>0</v>
      </c>
      <c r="R336" s="191">
        <f>Q336*H336</f>
        <v>0</v>
      </c>
      <c r="S336" s="191">
        <v>0</v>
      </c>
      <c r="T336" s="192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93" t="s">
        <v>148</v>
      </c>
      <c r="AT336" s="193" t="s">
        <v>144</v>
      </c>
      <c r="AU336" s="193" t="s">
        <v>81</v>
      </c>
      <c r="AY336" s="17" t="s">
        <v>143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7" t="s">
        <v>81</v>
      </c>
      <c r="BK336" s="194">
        <f>ROUND(I336*H336,2)</f>
        <v>0</v>
      </c>
      <c r="BL336" s="17" t="s">
        <v>148</v>
      </c>
      <c r="BM336" s="193" t="s">
        <v>867</v>
      </c>
    </row>
    <row r="337" spans="1:65" s="2" customFormat="1" ht="14.4" customHeight="1">
      <c r="A337" s="36"/>
      <c r="B337" s="180"/>
      <c r="C337" s="181" t="s">
        <v>868</v>
      </c>
      <c r="D337" s="181" t="s">
        <v>144</v>
      </c>
      <c r="E337" s="182" t="s">
        <v>869</v>
      </c>
      <c r="F337" s="183" t="s">
        <v>870</v>
      </c>
      <c r="G337" s="184" t="s">
        <v>167</v>
      </c>
      <c r="H337" s="185">
        <v>61.736</v>
      </c>
      <c r="I337" s="186"/>
      <c r="J337" s="187">
        <f>ROUND(I337*H337,2)</f>
        <v>0</v>
      </c>
      <c r="K337" s="188"/>
      <c r="L337" s="37"/>
      <c r="M337" s="189" t="s">
        <v>1</v>
      </c>
      <c r="N337" s="190" t="s">
        <v>38</v>
      </c>
      <c r="O337" s="75"/>
      <c r="P337" s="191">
        <f>O337*H337</f>
        <v>0</v>
      </c>
      <c r="Q337" s="191">
        <v>0</v>
      </c>
      <c r="R337" s="191">
        <f>Q337*H337</f>
        <v>0</v>
      </c>
      <c r="S337" s="191">
        <v>0</v>
      </c>
      <c r="T337" s="192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93" t="s">
        <v>148</v>
      </c>
      <c r="AT337" s="193" t="s">
        <v>144</v>
      </c>
      <c r="AU337" s="193" t="s">
        <v>81</v>
      </c>
      <c r="AY337" s="17" t="s">
        <v>143</v>
      </c>
      <c r="BE337" s="194">
        <f>IF(N337="základní",J337,0)</f>
        <v>0</v>
      </c>
      <c r="BF337" s="194">
        <f>IF(N337="snížená",J337,0)</f>
        <v>0</v>
      </c>
      <c r="BG337" s="194">
        <f>IF(N337="zákl. přenesená",J337,0)</f>
        <v>0</v>
      </c>
      <c r="BH337" s="194">
        <f>IF(N337="sníž. přenesená",J337,0)</f>
        <v>0</v>
      </c>
      <c r="BI337" s="194">
        <f>IF(N337="nulová",J337,0)</f>
        <v>0</v>
      </c>
      <c r="BJ337" s="17" t="s">
        <v>81</v>
      </c>
      <c r="BK337" s="194">
        <f>ROUND(I337*H337,2)</f>
        <v>0</v>
      </c>
      <c r="BL337" s="17" t="s">
        <v>148</v>
      </c>
      <c r="BM337" s="193" t="s">
        <v>871</v>
      </c>
    </row>
    <row r="338" spans="1:47" s="2" customFormat="1" ht="12">
      <c r="A338" s="36"/>
      <c r="B338" s="37"/>
      <c r="C338" s="36"/>
      <c r="D338" s="195" t="s">
        <v>149</v>
      </c>
      <c r="E338" s="36"/>
      <c r="F338" s="196" t="s">
        <v>872</v>
      </c>
      <c r="G338" s="36"/>
      <c r="H338" s="36"/>
      <c r="I338" s="122"/>
      <c r="J338" s="36"/>
      <c r="K338" s="36"/>
      <c r="L338" s="37"/>
      <c r="M338" s="197"/>
      <c r="N338" s="198"/>
      <c r="O338" s="75"/>
      <c r="P338" s="75"/>
      <c r="Q338" s="75"/>
      <c r="R338" s="75"/>
      <c r="S338" s="75"/>
      <c r="T338" s="7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7" t="s">
        <v>149</v>
      </c>
      <c r="AU338" s="17" t="s">
        <v>81</v>
      </c>
    </row>
    <row r="339" spans="1:51" s="12" customFormat="1" ht="12">
      <c r="A339" s="12"/>
      <c r="B339" s="199"/>
      <c r="C339" s="12"/>
      <c r="D339" s="195" t="s">
        <v>161</v>
      </c>
      <c r="E339" s="200" t="s">
        <v>1</v>
      </c>
      <c r="F339" s="201" t="s">
        <v>873</v>
      </c>
      <c r="G339" s="12"/>
      <c r="H339" s="202">
        <v>61.736</v>
      </c>
      <c r="I339" s="203"/>
      <c r="J339" s="12"/>
      <c r="K339" s="12"/>
      <c r="L339" s="199"/>
      <c r="M339" s="204"/>
      <c r="N339" s="205"/>
      <c r="O339" s="205"/>
      <c r="P339" s="205"/>
      <c r="Q339" s="205"/>
      <c r="R339" s="205"/>
      <c r="S339" s="205"/>
      <c r="T339" s="206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T339" s="200" t="s">
        <v>161</v>
      </c>
      <c r="AU339" s="200" t="s">
        <v>81</v>
      </c>
      <c r="AV339" s="12" t="s">
        <v>83</v>
      </c>
      <c r="AW339" s="12" t="s">
        <v>30</v>
      </c>
      <c r="AX339" s="12" t="s">
        <v>73</v>
      </c>
      <c r="AY339" s="200" t="s">
        <v>143</v>
      </c>
    </row>
    <row r="340" spans="1:51" s="13" customFormat="1" ht="12">
      <c r="A340" s="13"/>
      <c r="B340" s="207"/>
      <c r="C340" s="13"/>
      <c r="D340" s="195" t="s">
        <v>161</v>
      </c>
      <c r="E340" s="208" t="s">
        <v>1</v>
      </c>
      <c r="F340" s="209" t="s">
        <v>163</v>
      </c>
      <c r="G340" s="13"/>
      <c r="H340" s="210">
        <v>61.736</v>
      </c>
      <c r="I340" s="211"/>
      <c r="J340" s="13"/>
      <c r="K340" s="13"/>
      <c r="L340" s="207"/>
      <c r="M340" s="212"/>
      <c r="N340" s="213"/>
      <c r="O340" s="213"/>
      <c r="P340" s="213"/>
      <c r="Q340" s="213"/>
      <c r="R340" s="213"/>
      <c r="S340" s="213"/>
      <c r="T340" s="21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08" t="s">
        <v>161</v>
      </c>
      <c r="AU340" s="208" t="s">
        <v>81</v>
      </c>
      <c r="AV340" s="13" t="s">
        <v>148</v>
      </c>
      <c r="AW340" s="13" t="s">
        <v>30</v>
      </c>
      <c r="AX340" s="13" t="s">
        <v>81</v>
      </c>
      <c r="AY340" s="208" t="s">
        <v>143</v>
      </c>
    </row>
    <row r="341" spans="1:65" s="2" customFormat="1" ht="14.4" customHeight="1">
      <c r="A341" s="36"/>
      <c r="B341" s="180"/>
      <c r="C341" s="181" t="s">
        <v>444</v>
      </c>
      <c r="D341" s="181" t="s">
        <v>144</v>
      </c>
      <c r="E341" s="182" t="s">
        <v>869</v>
      </c>
      <c r="F341" s="183" t="s">
        <v>870</v>
      </c>
      <c r="G341" s="184" t="s">
        <v>167</v>
      </c>
      <c r="H341" s="185">
        <v>13.97</v>
      </c>
      <c r="I341" s="186"/>
      <c r="J341" s="187">
        <f>ROUND(I341*H341,2)</f>
        <v>0</v>
      </c>
      <c r="K341" s="188"/>
      <c r="L341" s="37"/>
      <c r="M341" s="189" t="s">
        <v>1</v>
      </c>
      <c r="N341" s="190" t="s">
        <v>38</v>
      </c>
      <c r="O341" s="75"/>
      <c r="P341" s="191">
        <f>O341*H341</f>
        <v>0</v>
      </c>
      <c r="Q341" s="191">
        <v>0</v>
      </c>
      <c r="R341" s="191">
        <f>Q341*H341</f>
        <v>0</v>
      </c>
      <c r="S341" s="191">
        <v>0</v>
      </c>
      <c r="T341" s="192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93" t="s">
        <v>148</v>
      </c>
      <c r="AT341" s="193" t="s">
        <v>144</v>
      </c>
      <c r="AU341" s="193" t="s">
        <v>81</v>
      </c>
      <c r="AY341" s="17" t="s">
        <v>143</v>
      </c>
      <c r="BE341" s="194">
        <f>IF(N341="základní",J341,0)</f>
        <v>0</v>
      </c>
      <c r="BF341" s="194">
        <f>IF(N341="snížená",J341,0)</f>
        <v>0</v>
      </c>
      <c r="BG341" s="194">
        <f>IF(N341="zákl. přenesená",J341,0)</f>
        <v>0</v>
      </c>
      <c r="BH341" s="194">
        <f>IF(N341="sníž. přenesená",J341,0)</f>
        <v>0</v>
      </c>
      <c r="BI341" s="194">
        <f>IF(N341="nulová",J341,0)</f>
        <v>0</v>
      </c>
      <c r="BJ341" s="17" t="s">
        <v>81</v>
      </c>
      <c r="BK341" s="194">
        <f>ROUND(I341*H341,2)</f>
        <v>0</v>
      </c>
      <c r="BL341" s="17" t="s">
        <v>148</v>
      </c>
      <c r="BM341" s="193" t="s">
        <v>874</v>
      </c>
    </row>
    <row r="342" spans="1:47" s="2" customFormat="1" ht="12">
      <c r="A342" s="36"/>
      <c r="B342" s="37"/>
      <c r="C342" s="36"/>
      <c r="D342" s="195" t="s">
        <v>149</v>
      </c>
      <c r="E342" s="36"/>
      <c r="F342" s="196" t="s">
        <v>875</v>
      </c>
      <c r="G342" s="36"/>
      <c r="H342" s="36"/>
      <c r="I342" s="122"/>
      <c r="J342" s="36"/>
      <c r="K342" s="36"/>
      <c r="L342" s="37"/>
      <c r="M342" s="197"/>
      <c r="N342" s="198"/>
      <c r="O342" s="75"/>
      <c r="P342" s="75"/>
      <c r="Q342" s="75"/>
      <c r="R342" s="75"/>
      <c r="S342" s="75"/>
      <c r="T342" s="7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7" t="s">
        <v>149</v>
      </c>
      <c r="AU342" s="17" t="s">
        <v>81</v>
      </c>
    </row>
    <row r="343" spans="1:51" s="12" customFormat="1" ht="12">
      <c r="A343" s="12"/>
      <c r="B343" s="199"/>
      <c r="C343" s="12"/>
      <c r="D343" s="195" t="s">
        <v>161</v>
      </c>
      <c r="E343" s="200" t="s">
        <v>1</v>
      </c>
      <c r="F343" s="201" t="s">
        <v>876</v>
      </c>
      <c r="G343" s="12"/>
      <c r="H343" s="202">
        <v>13.97</v>
      </c>
      <c r="I343" s="203"/>
      <c r="J343" s="12"/>
      <c r="K343" s="12"/>
      <c r="L343" s="199"/>
      <c r="M343" s="204"/>
      <c r="N343" s="205"/>
      <c r="O343" s="205"/>
      <c r="P343" s="205"/>
      <c r="Q343" s="205"/>
      <c r="R343" s="205"/>
      <c r="S343" s="205"/>
      <c r="T343" s="206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T343" s="200" t="s">
        <v>161</v>
      </c>
      <c r="AU343" s="200" t="s">
        <v>81</v>
      </c>
      <c r="AV343" s="12" t="s">
        <v>83</v>
      </c>
      <c r="AW343" s="12" t="s">
        <v>30</v>
      </c>
      <c r="AX343" s="12" t="s">
        <v>73</v>
      </c>
      <c r="AY343" s="200" t="s">
        <v>143</v>
      </c>
    </row>
    <row r="344" spans="1:51" s="13" customFormat="1" ht="12">
      <c r="A344" s="13"/>
      <c r="B344" s="207"/>
      <c r="C344" s="13"/>
      <c r="D344" s="195" t="s">
        <v>161</v>
      </c>
      <c r="E344" s="208" t="s">
        <v>1</v>
      </c>
      <c r="F344" s="209" t="s">
        <v>163</v>
      </c>
      <c r="G344" s="13"/>
      <c r="H344" s="210">
        <v>13.97</v>
      </c>
      <c r="I344" s="211"/>
      <c r="J344" s="13"/>
      <c r="K344" s="13"/>
      <c r="L344" s="207"/>
      <c r="M344" s="212"/>
      <c r="N344" s="213"/>
      <c r="O344" s="213"/>
      <c r="P344" s="213"/>
      <c r="Q344" s="213"/>
      <c r="R344" s="213"/>
      <c r="S344" s="213"/>
      <c r="T344" s="21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08" t="s">
        <v>161</v>
      </c>
      <c r="AU344" s="208" t="s">
        <v>81</v>
      </c>
      <c r="AV344" s="13" t="s">
        <v>148</v>
      </c>
      <c r="AW344" s="13" t="s">
        <v>30</v>
      </c>
      <c r="AX344" s="13" t="s">
        <v>81</v>
      </c>
      <c r="AY344" s="208" t="s">
        <v>143</v>
      </c>
    </row>
    <row r="345" spans="1:65" s="2" customFormat="1" ht="24.15" customHeight="1">
      <c r="A345" s="36"/>
      <c r="B345" s="180"/>
      <c r="C345" s="181" t="s">
        <v>877</v>
      </c>
      <c r="D345" s="181" t="s">
        <v>144</v>
      </c>
      <c r="E345" s="182" t="s">
        <v>878</v>
      </c>
      <c r="F345" s="183" t="s">
        <v>879</v>
      </c>
      <c r="G345" s="184" t="s">
        <v>167</v>
      </c>
      <c r="H345" s="185">
        <v>13.875</v>
      </c>
      <c r="I345" s="186"/>
      <c r="J345" s="187">
        <f>ROUND(I345*H345,2)</f>
        <v>0</v>
      </c>
      <c r="K345" s="188"/>
      <c r="L345" s="37"/>
      <c r="M345" s="189" t="s">
        <v>1</v>
      </c>
      <c r="N345" s="190" t="s">
        <v>38</v>
      </c>
      <c r="O345" s="75"/>
      <c r="P345" s="191">
        <f>O345*H345</f>
        <v>0</v>
      </c>
      <c r="Q345" s="191">
        <v>0</v>
      </c>
      <c r="R345" s="191">
        <f>Q345*H345</f>
        <v>0</v>
      </c>
      <c r="S345" s="191">
        <v>0</v>
      </c>
      <c r="T345" s="192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93" t="s">
        <v>148</v>
      </c>
      <c r="AT345" s="193" t="s">
        <v>144</v>
      </c>
      <c r="AU345" s="193" t="s">
        <v>81</v>
      </c>
      <c r="AY345" s="17" t="s">
        <v>143</v>
      </c>
      <c r="BE345" s="194">
        <f>IF(N345="základní",J345,0)</f>
        <v>0</v>
      </c>
      <c r="BF345" s="194">
        <f>IF(N345="snížená",J345,0)</f>
        <v>0</v>
      </c>
      <c r="BG345" s="194">
        <f>IF(N345="zákl. přenesená",J345,0)</f>
        <v>0</v>
      </c>
      <c r="BH345" s="194">
        <f>IF(N345="sníž. přenesená",J345,0)</f>
        <v>0</v>
      </c>
      <c r="BI345" s="194">
        <f>IF(N345="nulová",J345,0)</f>
        <v>0</v>
      </c>
      <c r="BJ345" s="17" t="s">
        <v>81</v>
      </c>
      <c r="BK345" s="194">
        <f>ROUND(I345*H345,2)</f>
        <v>0</v>
      </c>
      <c r="BL345" s="17" t="s">
        <v>148</v>
      </c>
      <c r="BM345" s="193" t="s">
        <v>880</v>
      </c>
    </row>
    <row r="346" spans="1:47" s="2" customFormat="1" ht="12">
      <c r="A346" s="36"/>
      <c r="B346" s="37"/>
      <c r="C346" s="36"/>
      <c r="D346" s="195" t="s">
        <v>149</v>
      </c>
      <c r="E346" s="36"/>
      <c r="F346" s="196" t="s">
        <v>881</v>
      </c>
      <c r="G346" s="36"/>
      <c r="H346" s="36"/>
      <c r="I346" s="122"/>
      <c r="J346" s="36"/>
      <c r="K346" s="36"/>
      <c r="L346" s="37"/>
      <c r="M346" s="197"/>
      <c r="N346" s="198"/>
      <c r="O346" s="75"/>
      <c r="P346" s="75"/>
      <c r="Q346" s="75"/>
      <c r="R346" s="75"/>
      <c r="S346" s="75"/>
      <c r="T346" s="7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7" t="s">
        <v>149</v>
      </c>
      <c r="AU346" s="17" t="s">
        <v>81</v>
      </c>
    </row>
    <row r="347" spans="1:51" s="12" customFormat="1" ht="12">
      <c r="A347" s="12"/>
      <c r="B347" s="199"/>
      <c r="C347" s="12"/>
      <c r="D347" s="195" t="s">
        <v>161</v>
      </c>
      <c r="E347" s="200" t="s">
        <v>1</v>
      </c>
      <c r="F347" s="201" t="s">
        <v>882</v>
      </c>
      <c r="G347" s="12"/>
      <c r="H347" s="202">
        <v>13.875</v>
      </c>
      <c r="I347" s="203"/>
      <c r="J347" s="12"/>
      <c r="K347" s="12"/>
      <c r="L347" s="199"/>
      <c r="M347" s="204"/>
      <c r="N347" s="205"/>
      <c r="O347" s="205"/>
      <c r="P347" s="205"/>
      <c r="Q347" s="205"/>
      <c r="R347" s="205"/>
      <c r="S347" s="205"/>
      <c r="T347" s="206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T347" s="200" t="s">
        <v>161</v>
      </c>
      <c r="AU347" s="200" t="s">
        <v>81</v>
      </c>
      <c r="AV347" s="12" t="s">
        <v>83</v>
      </c>
      <c r="AW347" s="12" t="s">
        <v>30</v>
      </c>
      <c r="AX347" s="12" t="s">
        <v>73</v>
      </c>
      <c r="AY347" s="200" t="s">
        <v>143</v>
      </c>
    </row>
    <row r="348" spans="1:51" s="13" customFormat="1" ht="12">
      <c r="A348" s="13"/>
      <c r="B348" s="207"/>
      <c r="C348" s="13"/>
      <c r="D348" s="195" t="s">
        <v>161</v>
      </c>
      <c r="E348" s="208" t="s">
        <v>1</v>
      </c>
      <c r="F348" s="209" t="s">
        <v>163</v>
      </c>
      <c r="G348" s="13"/>
      <c r="H348" s="210">
        <v>13.875</v>
      </c>
      <c r="I348" s="211"/>
      <c r="J348" s="13"/>
      <c r="K348" s="13"/>
      <c r="L348" s="207"/>
      <c r="M348" s="212"/>
      <c r="N348" s="213"/>
      <c r="O348" s="213"/>
      <c r="P348" s="213"/>
      <c r="Q348" s="213"/>
      <c r="R348" s="213"/>
      <c r="S348" s="213"/>
      <c r="T348" s="21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08" t="s">
        <v>161</v>
      </c>
      <c r="AU348" s="208" t="s">
        <v>81</v>
      </c>
      <c r="AV348" s="13" t="s">
        <v>148</v>
      </c>
      <c r="AW348" s="13" t="s">
        <v>30</v>
      </c>
      <c r="AX348" s="13" t="s">
        <v>81</v>
      </c>
      <c r="AY348" s="208" t="s">
        <v>143</v>
      </c>
    </row>
    <row r="349" spans="1:63" s="11" customFormat="1" ht="25.9" customHeight="1">
      <c r="A349" s="11"/>
      <c r="B349" s="169"/>
      <c r="C349" s="11"/>
      <c r="D349" s="170" t="s">
        <v>72</v>
      </c>
      <c r="E349" s="171" t="s">
        <v>164</v>
      </c>
      <c r="F349" s="171" t="s">
        <v>388</v>
      </c>
      <c r="G349" s="11"/>
      <c r="H349" s="11"/>
      <c r="I349" s="172"/>
      <c r="J349" s="173">
        <f>BK349</f>
        <v>0</v>
      </c>
      <c r="K349" s="11"/>
      <c r="L349" s="169"/>
      <c r="M349" s="174"/>
      <c r="N349" s="175"/>
      <c r="O349" s="175"/>
      <c r="P349" s="176">
        <f>SUM(P350:P368)</f>
        <v>0</v>
      </c>
      <c r="Q349" s="175"/>
      <c r="R349" s="176">
        <f>SUM(R350:R368)</f>
        <v>0</v>
      </c>
      <c r="S349" s="175"/>
      <c r="T349" s="177">
        <f>SUM(T350:T368)</f>
        <v>0</v>
      </c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R349" s="170" t="s">
        <v>81</v>
      </c>
      <c r="AT349" s="178" t="s">
        <v>72</v>
      </c>
      <c r="AU349" s="178" t="s">
        <v>73</v>
      </c>
      <c r="AY349" s="170" t="s">
        <v>143</v>
      </c>
      <c r="BK349" s="179">
        <f>SUM(BK350:BK368)</f>
        <v>0</v>
      </c>
    </row>
    <row r="350" spans="1:65" s="2" customFormat="1" ht="24.15" customHeight="1">
      <c r="A350" s="36"/>
      <c r="B350" s="180"/>
      <c r="C350" s="181" t="s">
        <v>449</v>
      </c>
      <c r="D350" s="181" t="s">
        <v>144</v>
      </c>
      <c r="E350" s="182" t="s">
        <v>421</v>
      </c>
      <c r="F350" s="183" t="s">
        <v>883</v>
      </c>
      <c r="G350" s="184" t="s">
        <v>147</v>
      </c>
      <c r="H350" s="185">
        <v>141.38</v>
      </c>
      <c r="I350" s="186"/>
      <c r="J350" s="187">
        <f>ROUND(I350*H350,2)</f>
        <v>0</v>
      </c>
      <c r="K350" s="188"/>
      <c r="L350" s="37"/>
      <c r="M350" s="189" t="s">
        <v>1</v>
      </c>
      <c r="N350" s="190" t="s">
        <v>38</v>
      </c>
      <c r="O350" s="75"/>
      <c r="P350" s="191">
        <f>O350*H350</f>
        <v>0</v>
      </c>
      <c r="Q350" s="191">
        <v>0</v>
      </c>
      <c r="R350" s="191">
        <f>Q350*H350</f>
        <v>0</v>
      </c>
      <c r="S350" s="191">
        <v>0</v>
      </c>
      <c r="T350" s="192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93" t="s">
        <v>148</v>
      </c>
      <c r="AT350" s="193" t="s">
        <v>144</v>
      </c>
      <c r="AU350" s="193" t="s">
        <v>81</v>
      </c>
      <c r="AY350" s="17" t="s">
        <v>143</v>
      </c>
      <c r="BE350" s="194">
        <f>IF(N350="základní",J350,0)</f>
        <v>0</v>
      </c>
      <c r="BF350" s="194">
        <f>IF(N350="snížená",J350,0)</f>
        <v>0</v>
      </c>
      <c r="BG350" s="194">
        <f>IF(N350="zákl. přenesená",J350,0)</f>
        <v>0</v>
      </c>
      <c r="BH350" s="194">
        <f>IF(N350="sníž. přenesená",J350,0)</f>
        <v>0</v>
      </c>
      <c r="BI350" s="194">
        <f>IF(N350="nulová",J350,0)</f>
        <v>0</v>
      </c>
      <c r="BJ350" s="17" t="s">
        <v>81</v>
      </c>
      <c r="BK350" s="194">
        <f>ROUND(I350*H350,2)</f>
        <v>0</v>
      </c>
      <c r="BL350" s="17" t="s">
        <v>148</v>
      </c>
      <c r="BM350" s="193" t="s">
        <v>884</v>
      </c>
    </row>
    <row r="351" spans="1:47" s="2" customFormat="1" ht="12">
      <c r="A351" s="36"/>
      <c r="B351" s="37"/>
      <c r="C351" s="36"/>
      <c r="D351" s="195" t="s">
        <v>149</v>
      </c>
      <c r="E351" s="36"/>
      <c r="F351" s="196" t="s">
        <v>552</v>
      </c>
      <c r="G351" s="36"/>
      <c r="H351" s="36"/>
      <c r="I351" s="122"/>
      <c r="J351" s="36"/>
      <c r="K351" s="36"/>
      <c r="L351" s="37"/>
      <c r="M351" s="197"/>
      <c r="N351" s="198"/>
      <c r="O351" s="75"/>
      <c r="P351" s="75"/>
      <c r="Q351" s="75"/>
      <c r="R351" s="75"/>
      <c r="S351" s="75"/>
      <c r="T351" s="7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7" t="s">
        <v>149</v>
      </c>
      <c r="AU351" s="17" t="s">
        <v>81</v>
      </c>
    </row>
    <row r="352" spans="1:65" s="2" customFormat="1" ht="24.15" customHeight="1">
      <c r="A352" s="36"/>
      <c r="B352" s="180"/>
      <c r="C352" s="181" t="s">
        <v>885</v>
      </c>
      <c r="D352" s="181" t="s">
        <v>144</v>
      </c>
      <c r="E352" s="182" t="s">
        <v>886</v>
      </c>
      <c r="F352" s="183" t="s">
        <v>887</v>
      </c>
      <c r="G352" s="184" t="s">
        <v>147</v>
      </c>
      <c r="H352" s="185">
        <v>25.66</v>
      </c>
      <c r="I352" s="186"/>
      <c r="J352" s="187">
        <f>ROUND(I352*H352,2)</f>
        <v>0</v>
      </c>
      <c r="K352" s="188"/>
      <c r="L352" s="37"/>
      <c r="M352" s="189" t="s">
        <v>1</v>
      </c>
      <c r="N352" s="190" t="s">
        <v>38</v>
      </c>
      <c r="O352" s="75"/>
      <c r="P352" s="191">
        <f>O352*H352</f>
        <v>0</v>
      </c>
      <c r="Q352" s="191">
        <v>0</v>
      </c>
      <c r="R352" s="191">
        <f>Q352*H352</f>
        <v>0</v>
      </c>
      <c r="S352" s="191">
        <v>0</v>
      </c>
      <c r="T352" s="192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93" t="s">
        <v>148</v>
      </c>
      <c r="AT352" s="193" t="s">
        <v>144</v>
      </c>
      <c r="AU352" s="193" t="s">
        <v>81</v>
      </c>
      <c r="AY352" s="17" t="s">
        <v>143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17" t="s">
        <v>81</v>
      </c>
      <c r="BK352" s="194">
        <f>ROUND(I352*H352,2)</f>
        <v>0</v>
      </c>
      <c r="BL352" s="17" t="s">
        <v>148</v>
      </c>
      <c r="BM352" s="193" t="s">
        <v>888</v>
      </c>
    </row>
    <row r="353" spans="1:47" s="2" customFormat="1" ht="12">
      <c r="A353" s="36"/>
      <c r="B353" s="37"/>
      <c r="C353" s="36"/>
      <c r="D353" s="195" t="s">
        <v>149</v>
      </c>
      <c r="E353" s="36"/>
      <c r="F353" s="196" t="s">
        <v>889</v>
      </c>
      <c r="G353" s="36"/>
      <c r="H353" s="36"/>
      <c r="I353" s="122"/>
      <c r="J353" s="36"/>
      <c r="K353" s="36"/>
      <c r="L353" s="37"/>
      <c r="M353" s="197"/>
      <c r="N353" s="198"/>
      <c r="O353" s="75"/>
      <c r="P353" s="75"/>
      <c r="Q353" s="75"/>
      <c r="R353" s="75"/>
      <c r="S353" s="75"/>
      <c r="T353" s="7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7" t="s">
        <v>149</v>
      </c>
      <c r="AU353" s="17" t="s">
        <v>81</v>
      </c>
    </row>
    <row r="354" spans="1:51" s="12" customFormat="1" ht="12">
      <c r="A354" s="12"/>
      <c r="B354" s="199"/>
      <c r="C354" s="12"/>
      <c r="D354" s="195" t="s">
        <v>161</v>
      </c>
      <c r="E354" s="200" t="s">
        <v>1</v>
      </c>
      <c r="F354" s="201" t="s">
        <v>890</v>
      </c>
      <c r="G354" s="12"/>
      <c r="H354" s="202">
        <v>25.66</v>
      </c>
      <c r="I354" s="203"/>
      <c r="J354" s="12"/>
      <c r="K354" s="12"/>
      <c r="L354" s="199"/>
      <c r="M354" s="204"/>
      <c r="N354" s="205"/>
      <c r="O354" s="205"/>
      <c r="P354" s="205"/>
      <c r="Q354" s="205"/>
      <c r="R354" s="205"/>
      <c r="S354" s="205"/>
      <c r="T354" s="206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T354" s="200" t="s">
        <v>161</v>
      </c>
      <c r="AU354" s="200" t="s">
        <v>81</v>
      </c>
      <c r="AV354" s="12" t="s">
        <v>83</v>
      </c>
      <c r="AW354" s="12" t="s">
        <v>30</v>
      </c>
      <c r="AX354" s="12" t="s">
        <v>73</v>
      </c>
      <c r="AY354" s="200" t="s">
        <v>143</v>
      </c>
    </row>
    <row r="355" spans="1:51" s="13" customFormat="1" ht="12">
      <c r="A355" s="13"/>
      <c r="B355" s="207"/>
      <c r="C355" s="13"/>
      <c r="D355" s="195" t="s">
        <v>161</v>
      </c>
      <c r="E355" s="208" t="s">
        <v>1</v>
      </c>
      <c r="F355" s="209" t="s">
        <v>163</v>
      </c>
      <c r="G355" s="13"/>
      <c r="H355" s="210">
        <v>25.66</v>
      </c>
      <c r="I355" s="211"/>
      <c r="J355" s="13"/>
      <c r="K355" s="13"/>
      <c r="L355" s="207"/>
      <c r="M355" s="212"/>
      <c r="N355" s="213"/>
      <c r="O355" s="213"/>
      <c r="P355" s="213"/>
      <c r="Q355" s="213"/>
      <c r="R355" s="213"/>
      <c r="S355" s="213"/>
      <c r="T355" s="21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08" t="s">
        <v>161</v>
      </c>
      <c r="AU355" s="208" t="s">
        <v>81</v>
      </c>
      <c r="AV355" s="13" t="s">
        <v>148</v>
      </c>
      <c r="AW355" s="13" t="s">
        <v>30</v>
      </c>
      <c r="AX355" s="13" t="s">
        <v>81</v>
      </c>
      <c r="AY355" s="208" t="s">
        <v>143</v>
      </c>
    </row>
    <row r="356" spans="1:65" s="2" customFormat="1" ht="24.15" customHeight="1">
      <c r="A356" s="36"/>
      <c r="B356" s="180"/>
      <c r="C356" s="181" t="s">
        <v>452</v>
      </c>
      <c r="D356" s="181" t="s">
        <v>144</v>
      </c>
      <c r="E356" s="182" t="s">
        <v>425</v>
      </c>
      <c r="F356" s="183" t="s">
        <v>426</v>
      </c>
      <c r="G356" s="184" t="s">
        <v>147</v>
      </c>
      <c r="H356" s="185">
        <v>70.69</v>
      </c>
      <c r="I356" s="186"/>
      <c r="J356" s="187">
        <f>ROUND(I356*H356,2)</f>
        <v>0</v>
      </c>
      <c r="K356" s="188"/>
      <c r="L356" s="37"/>
      <c r="M356" s="189" t="s">
        <v>1</v>
      </c>
      <c r="N356" s="190" t="s">
        <v>38</v>
      </c>
      <c r="O356" s="75"/>
      <c r="P356" s="191">
        <f>O356*H356</f>
        <v>0</v>
      </c>
      <c r="Q356" s="191">
        <v>0</v>
      </c>
      <c r="R356" s="191">
        <f>Q356*H356</f>
        <v>0</v>
      </c>
      <c r="S356" s="191">
        <v>0</v>
      </c>
      <c r="T356" s="192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93" t="s">
        <v>148</v>
      </c>
      <c r="AT356" s="193" t="s">
        <v>144</v>
      </c>
      <c r="AU356" s="193" t="s">
        <v>81</v>
      </c>
      <c r="AY356" s="17" t="s">
        <v>143</v>
      </c>
      <c r="BE356" s="194">
        <f>IF(N356="základní",J356,0)</f>
        <v>0</v>
      </c>
      <c r="BF356" s="194">
        <f>IF(N356="snížená",J356,0)</f>
        <v>0</v>
      </c>
      <c r="BG356" s="194">
        <f>IF(N356="zákl. přenesená",J356,0)</f>
        <v>0</v>
      </c>
      <c r="BH356" s="194">
        <f>IF(N356="sníž. přenesená",J356,0)</f>
        <v>0</v>
      </c>
      <c r="BI356" s="194">
        <f>IF(N356="nulová",J356,0)</f>
        <v>0</v>
      </c>
      <c r="BJ356" s="17" t="s">
        <v>81</v>
      </c>
      <c r="BK356" s="194">
        <f>ROUND(I356*H356,2)</f>
        <v>0</v>
      </c>
      <c r="BL356" s="17" t="s">
        <v>148</v>
      </c>
      <c r="BM356" s="193" t="s">
        <v>891</v>
      </c>
    </row>
    <row r="357" spans="1:47" s="2" customFormat="1" ht="12">
      <c r="A357" s="36"/>
      <c r="B357" s="37"/>
      <c r="C357" s="36"/>
      <c r="D357" s="195" t="s">
        <v>149</v>
      </c>
      <c r="E357" s="36"/>
      <c r="F357" s="196" t="s">
        <v>892</v>
      </c>
      <c r="G357" s="36"/>
      <c r="H357" s="36"/>
      <c r="I357" s="122"/>
      <c r="J357" s="36"/>
      <c r="K357" s="36"/>
      <c r="L357" s="37"/>
      <c r="M357" s="197"/>
      <c r="N357" s="198"/>
      <c r="O357" s="75"/>
      <c r="P357" s="75"/>
      <c r="Q357" s="75"/>
      <c r="R357" s="75"/>
      <c r="S357" s="75"/>
      <c r="T357" s="7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7" t="s">
        <v>149</v>
      </c>
      <c r="AU357" s="17" t="s">
        <v>81</v>
      </c>
    </row>
    <row r="358" spans="1:65" s="2" customFormat="1" ht="24.15" customHeight="1">
      <c r="A358" s="36"/>
      <c r="B358" s="180"/>
      <c r="C358" s="181" t="s">
        <v>893</v>
      </c>
      <c r="D358" s="181" t="s">
        <v>144</v>
      </c>
      <c r="E358" s="182" t="s">
        <v>429</v>
      </c>
      <c r="F358" s="183" t="s">
        <v>430</v>
      </c>
      <c r="G358" s="184" t="s">
        <v>147</v>
      </c>
      <c r="H358" s="185">
        <v>70.69</v>
      </c>
      <c r="I358" s="186"/>
      <c r="J358" s="187">
        <f>ROUND(I358*H358,2)</f>
        <v>0</v>
      </c>
      <c r="K358" s="188"/>
      <c r="L358" s="37"/>
      <c r="M358" s="189" t="s">
        <v>1</v>
      </c>
      <c r="N358" s="190" t="s">
        <v>38</v>
      </c>
      <c r="O358" s="75"/>
      <c r="P358" s="191">
        <f>O358*H358</f>
        <v>0</v>
      </c>
      <c r="Q358" s="191">
        <v>0</v>
      </c>
      <c r="R358" s="191">
        <f>Q358*H358</f>
        <v>0</v>
      </c>
      <c r="S358" s="191">
        <v>0</v>
      </c>
      <c r="T358" s="192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93" t="s">
        <v>148</v>
      </c>
      <c r="AT358" s="193" t="s">
        <v>144</v>
      </c>
      <c r="AU358" s="193" t="s">
        <v>81</v>
      </c>
      <c r="AY358" s="17" t="s">
        <v>143</v>
      </c>
      <c r="BE358" s="194">
        <f>IF(N358="základní",J358,0)</f>
        <v>0</v>
      </c>
      <c r="BF358" s="194">
        <f>IF(N358="snížená",J358,0)</f>
        <v>0</v>
      </c>
      <c r="BG358" s="194">
        <f>IF(N358="zákl. přenesená",J358,0)</f>
        <v>0</v>
      </c>
      <c r="BH358" s="194">
        <f>IF(N358="sníž. přenesená",J358,0)</f>
        <v>0</v>
      </c>
      <c r="BI358" s="194">
        <f>IF(N358="nulová",J358,0)</f>
        <v>0</v>
      </c>
      <c r="BJ358" s="17" t="s">
        <v>81</v>
      </c>
      <c r="BK358" s="194">
        <f>ROUND(I358*H358,2)</f>
        <v>0</v>
      </c>
      <c r="BL358" s="17" t="s">
        <v>148</v>
      </c>
      <c r="BM358" s="193" t="s">
        <v>894</v>
      </c>
    </row>
    <row r="359" spans="1:47" s="2" customFormat="1" ht="12">
      <c r="A359" s="36"/>
      <c r="B359" s="37"/>
      <c r="C359" s="36"/>
      <c r="D359" s="195" t="s">
        <v>149</v>
      </c>
      <c r="E359" s="36"/>
      <c r="F359" s="196" t="s">
        <v>895</v>
      </c>
      <c r="G359" s="36"/>
      <c r="H359" s="36"/>
      <c r="I359" s="122"/>
      <c r="J359" s="36"/>
      <c r="K359" s="36"/>
      <c r="L359" s="37"/>
      <c r="M359" s="197"/>
      <c r="N359" s="198"/>
      <c r="O359" s="75"/>
      <c r="P359" s="75"/>
      <c r="Q359" s="75"/>
      <c r="R359" s="75"/>
      <c r="S359" s="75"/>
      <c r="T359" s="7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7" t="s">
        <v>149</v>
      </c>
      <c r="AU359" s="17" t="s">
        <v>81</v>
      </c>
    </row>
    <row r="360" spans="1:65" s="2" customFormat="1" ht="24.15" customHeight="1">
      <c r="A360" s="36"/>
      <c r="B360" s="180"/>
      <c r="C360" s="181" t="s">
        <v>457</v>
      </c>
      <c r="D360" s="181" t="s">
        <v>144</v>
      </c>
      <c r="E360" s="182" t="s">
        <v>896</v>
      </c>
      <c r="F360" s="183" t="s">
        <v>897</v>
      </c>
      <c r="G360" s="184" t="s">
        <v>147</v>
      </c>
      <c r="H360" s="185">
        <v>91.6</v>
      </c>
      <c r="I360" s="186"/>
      <c r="J360" s="187">
        <f>ROUND(I360*H360,2)</f>
        <v>0</v>
      </c>
      <c r="K360" s="188"/>
      <c r="L360" s="37"/>
      <c r="M360" s="189" t="s">
        <v>1</v>
      </c>
      <c r="N360" s="190" t="s">
        <v>38</v>
      </c>
      <c r="O360" s="75"/>
      <c r="P360" s="191">
        <f>O360*H360</f>
        <v>0</v>
      </c>
      <c r="Q360" s="191">
        <v>0</v>
      </c>
      <c r="R360" s="191">
        <f>Q360*H360</f>
        <v>0</v>
      </c>
      <c r="S360" s="191">
        <v>0</v>
      </c>
      <c r="T360" s="192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93" t="s">
        <v>148</v>
      </c>
      <c r="AT360" s="193" t="s">
        <v>144</v>
      </c>
      <c r="AU360" s="193" t="s">
        <v>81</v>
      </c>
      <c r="AY360" s="17" t="s">
        <v>143</v>
      </c>
      <c r="BE360" s="194">
        <f>IF(N360="základní",J360,0)</f>
        <v>0</v>
      </c>
      <c r="BF360" s="194">
        <f>IF(N360="snížená",J360,0)</f>
        <v>0</v>
      </c>
      <c r="BG360" s="194">
        <f>IF(N360="zákl. přenesená",J360,0)</f>
        <v>0</v>
      </c>
      <c r="BH360" s="194">
        <f>IF(N360="sníž. přenesená",J360,0)</f>
        <v>0</v>
      </c>
      <c r="BI360" s="194">
        <f>IF(N360="nulová",J360,0)</f>
        <v>0</v>
      </c>
      <c r="BJ360" s="17" t="s">
        <v>81</v>
      </c>
      <c r="BK360" s="194">
        <f>ROUND(I360*H360,2)</f>
        <v>0</v>
      </c>
      <c r="BL360" s="17" t="s">
        <v>148</v>
      </c>
      <c r="BM360" s="193" t="s">
        <v>898</v>
      </c>
    </row>
    <row r="361" spans="1:47" s="2" customFormat="1" ht="12">
      <c r="A361" s="36"/>
      <c r="B361" s="37"/>
      <c r="C361" s="36"/>
      <c r="D361" s="195" t="s">
        <v>149</v>
      </c>
      <c r="E361" s="36"/>
      <c r="F361" s="196" t="s">
        <v>899</v>
      </c>
      <c r="G361" s="36"/>
      <c r="H361" s="36"/>
      <c r="I361" s="122"/>
      <c r="J361" s="36"/>
      <c r="K361" s="36"/>
      <c r="L361" s="37"/>
      <c r="M361" s="197"/>
      <c r="N361" s="198"/>
      <c r="O361" s="75"/>
      <c r="P361" s="75"/>
      <c r="Q361" s="75"/>
      <c r="R361" s="75"/>
      <c r="S361" s="75"/>
      <c r="T361" s="7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7" t="s">
        <v>149</v>
      </c>
      <c r="AU361" s="17" t="s">
        <v>81</v>
      </c>
    </row>
    <row r="362" spans="1:65" s="2" customFormat="1" ht="24.15" customHeight="1">
      <c r="A362" s="36"/>
      <c r="B362" s="180"/>
      <c r="C362" s="181" t="s">
        <v>900</v>
      </c>
      <c r="D362" s="181" t="s">
        <v>144</v>
      </c>
      <c r="E362" s="182" t="s">
        <v>433</v>
      </c>
      <c r="F362" s="183" t="s">
        <v>434</v>
      </c>
      <c r="G362" s="184" t="s">
        <v>147</v>
      </c>
      <c r="H362" s="185">
        <v>228.056</v>
      </c>
      <c r="I362" s="186"/>
      <c r="J362" s="187">
        <f>ROUND(I362*H362,2)</f>
        <v>0</v>
      </c>
      <c r="K362" s="188"/>
      <c r="L362" s="37"/>
      <c r="M362" s="189" t="s">
        <v>1</v>
      </c>
      <c r="N362" s="190" t="s">
        <v>38</v>
      </c>
      <c r="O362" s="75"/>
      <c r="P362" s="191">
        <f>O362*H362</f>
        <v>0</v>
      </c>
      <c r="Q362" s="191">
        <v>0</v>
      </c>
      <c r="R362" s="191">
        <f>Q362*H362</f>
        <v>0</v>
      </c>
      <c r="S362" s="191">
        <v>0</v>
      </c>
      <c r="T362" s="192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93" t="s">
        <v>148</v>
      </c>
      <c r="AT362" s="193" t="s">
        <v>144</v>
      </c>
      <c r="AU362" s="193" t="s">
        <v>81</v>
      </c>
      <c r="AY362" s="17" t="s">
        <v>143</v>
      </c>
      <c r="BE362" s="194">
        <f>IF(N362="základní",J362,0)</f>
        <v>0</v>
      </c>
      <c r="BF362" s="194">
        <f>IF(N362="snížená",J362,0)</f>
        <v>0</v>
      </c>
      <c r="BG362" s="194">
        <f>IF(N362="zákl. přenesená",J362,0)</f>
        <v>0</v>
      </c>
      <c r="BH362" s="194">
        <f>IF(N362="sníž. přenesená",J362,0)</f>
        <v>0</v>
      </c>
      <c r="BI362" s="194">
        <f>IF(N362="nulová",J362,0)</f>
        <v>0</v>
      </c>
      <c r="BJ362" s="17" t="s">
        <v>81</v>
      </c>
      <c r="BK362" s="194">
        <f>ROUND(I362*H362,2)</f>
        <v>0</v>
      </c>
      <c r="BL362" s="17" t="s">
        <v>148</v>
      </c>
      <c r="BM362" s="193" t="s">
        <v>901</v>
      </c>
    </row>
    <row r="363" spans="1:47" s="2" customFormat="1" ht="12">
      <c r="A363" s="36"/>
      <c r="B363" s="37"/>
      <c r="C363" s="36"/>
      <c r="D363" s="195" t="s">
        <v>149</v>
      </c>
      <c r="E363" s="36"/>
      <c r="F363" s="196" t="s">
        <v>902</v>
      </c>
      <c r="G363" s="36"/>
      <c r="H363" s="36"/>
      <c r="I363" s="122"/>
      <c r="J363" s="36"/>
      <c r="K363" s="36"/>
      <c r="L363" s="37"/>
      <c r="M363" s="197"/>
      <c r="N363" s="198"/>
      <c r="O363" s="75"/>
      <c r="P363" s="75"/>
      <c r="Q363" s="75"/>
      <c r="R363" s="75"/>
      <c r="S363" s="75"/>
      <c r="T363" s="7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7" t="s">
        <v>149</v>
      </c>
      <c r="AU363" s="17" t="s">
        <v>81</v>
      </c>
    </row>
    <row r="364" spans="1:51" s="12" customFormat="1" ht="12">
      <c r="A364" s="12"/>
      <c r="B364" s="199"/>
      <c r="C364" s="12"/>
      <c r="D364" s="195" t="s">
        <v>161</v>
      </c>
      <c r="E364" s="200" t="s">
        <v>1</v>
      </c>
      <c r="F364" s="201" t="s">
        <v>903</v>
      </c>
      <c r="G364" s="12"/>
      <c r="H364" s="202">
        <v>228.056</v>
      </c>
      <c r="I364" s="203"/>
      <c r="J364" s="12"/>
      <c r="K364" s="12"/>
      <c r="L364" s="199"/>
      <c r="M364" s="204"/>
      <c r="N364" s="205"/>
      <c r="O364" s="205"/>
      <c r="P364" s="205"/>
      <c r="Q364" s="205"/>
      <c r="R364" s="205"/>
      <c r="S364" s="205"/>
      <c r="T364" s="206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T364" s="200" t="s">
        <v>161</v>
      </c>
      <c r="AU364" s="200" t="s">
        <v>81</v>
      </c>
      <c r="AV364" s="12" t="s">
        <v>83</v>
      </c>
      <c r="AW364" s="12" t="s">
        <v>30</v>
      </c>
      <c r="AX364" s="12" t="s">
        <v>73</v>
      </c>
      <c r="AY364" s="200" t="s">
        <v>143</v>
      </c>
    </row>
    <row r="365" spans="1:51" s="13" customFormat="1" ht="12">
      <c r="A365" s="13"/>
      <c r="B365" s="207"/>
      <c r="C365" s="13"/>
      <c r="D365" s="195" t="s">
        <v>161</v>
      </c>
      <c r="E365" s="208" t="s">
        <v>1</v>
      </c>
      <c r="F365" s="209" t="s">
        <v>163</v>
      </c>
      <c r="G365" s="13"/>
      <c r="H365" s="210">
        <v>228.056</v>
      </c>
      <c r="I365" s="211"/>
      <c r="J365" s="13"/>
      <c r="K365" s="13"/>
      <c r="L365" s="207"/>
      <c r="M365" s="212"/>
      <c r="N365" s="213"/>
      <c r="O365" s="213"/>
      <c r="P365" s="213"/>
      <c r="Q365" s="213"/>
      <c r="R365" s="213"/>
      <c r="S365" s="213"/>
      <c r="T365" s="21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8" t="s">
        <v>161</v>
      </c>
      <c r="AU365" s="208" t="s">
        <v>81</v>
      </c>
      <c r="AV365" s="13" t="s">
        <v>148</v>
      </c>
      <c r="AW365" s="13" t="s">
        <v>30</v>
      </c>
      <c r="AX365" s="13" t="s">
        <v>81</v>
      </c>
      <c r="AY365" s="208" t="s">
        <v>143</v>
      </c>
    </row>
    <row r="366" spans="1:65" s="2" customFormat="1" ht="14.4" customHeight="1">
      <c r="A366" s="36"/>
      <c r="B366" s="180"/>
      <c r="C366" s="218" t="s">
        <v>460</v>
      </c>
      <c r="D366" s="218" t="s">
        <v>351</v>
      </c>
      <c r="E366" s="219" t="s">
        <v>437</v>
      </c>
      <c r="F366" s="220" t="s">
        <v>438</v>
      </c>
      <c r="G366" s="221" t="s">
        <v>225</v>
      </c>
      <c r="H366" s="222">
        <v>114.028</v>
      </c>
      <c r="I366" s="223"/>
      <c r="J366" s="224">
        <f>ROUND(I366*H366,2)</f>
        <v>0</v>
      </c>
      <c r="K366" s="225"/>
      <c r="L366" s="226"/>
      <c r="M366" s="227" t="s">
        <v>1</v>
      </c>
      <c r="N366" s="228" t="s">
        <v>38</v>
      </c>
      <c r="O366" s="75"/>
      <c r="P366" s="191">
        <f>O366*H366</f>
        <v>0</v>
      </c>
      <c r="Q366" s="191">
        <v>0</v>
      </c>
      <c r="R366" s="191">
        <f>Q366*H366</f>
        <v>0</v>
      </c>
      <c r="S366" s="191">
        <v>0</v>
      </c>
      <c r="T366" s="192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93" t="s">
        <v>160</v>
      </c>
      <c r="AT366" s="193" t="s">
        <v>351</v>
      </c>
      <c r="AU366" s="193" t="s">
        <v>81</v>
      </c>
      <c r="AY366" s="17" t="s">
        <v>143</v>
      </c>
      <c r="BE366" s="194">
        <f>IF(N366="základní",J366,0)</f>
        <v>0</v>
      </c>
      <c r="BF366" s="194">
        <f>IF(N366="snížená",J366,0)</f>
        <v>0</v>
      </c>
      <c r="BG366" s="194">
        <f>IF(N366="zákl. přenesená",J366,0)</f>
        <v>0</v>
      </c>
      <c r="BH366" s="194">
        <f>IF(N366="sníž. přenesená",J366,0)</f>
        <v>0</v>
      </c>
      <c r="BI366" s="194">
        <f>IF(N366="nulová",J366,0)</f>
        <v>0</v>
      </c>
      <c r="BJ366" s="17" t="s">
        <v>81</v>
      </c>
      <c r="BK366" s="194">
        <f>ROUND(I366*H366,2)</f>
        <v>0</v>
      </c>
      <c r="BL366" s="17" t="s">
        <v>148</v>
      </c>
      <c r="BM366" s="193" t="s">
        <v>904</v>
      </c>
    </row>
    <row r="367" spans="1:51" s="12" customFormat="1" ht="12">
      <c r="A367" s="12"/>
      <c r="B367" s="199"/>
      <c r="C367" s="12"/>
      <c r="D367" s="195" t="s">
        <v>161</v>
      </c>
      <c r="E367" s="200" t="s">
        <v>1</v>
      </c>
      <c r="F367" s="201" t="s">
        <v>905</v>
      </c>
      <c r="G367" s="12"/>
      <c r="H367" s="202">
        <v>114.028</v>
      </c>
      <c r="I367" s="203"/>
      <c r="J367" s="12"/>
      <c r="K367" s="12"/>
      <c r="L367" s="199"/>
      <c r="M367" s="204"/>
      <c r="N367" s="205"/>
      <c r="O367" s="205"/>
      <c r="P367" s="205"/>
      <c r="Q367" s="205"/>
      <c r="R367" s="205"/>
      <c r="S367" s="205"/>
      <c r="T367" s="206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T367" s="200" t="s">
        <v>161</v>
      </c>
      <c r="AU367" s="200" t="s">
        <v>81</v>
      </c>
      <c r="AV367" s="12" t="s">
        <v>83</v>
      </c>
      <c r="AW367" s="12" t="s">
        <v>30</v>
      </c>
      <c r="AX367" s="12" t="s">
        <v>73</v>
      </c>
      <c r="AY367" s="200" t="s">
        <v>143</v>
      </c>
    </row>
    <row r="368" spans="1:51" s="13" customFormat="1" ht="12">
      <c r="A368" s="13"/>
      <c r="B368" s="207"/>
      <c r="C368" s="13"/>
      <c r="D368" s="195" t="s">
        <v>161</v>
      </c>
      <c r="E368" s="208" t="s">
        <v>1</v>
      </c>
      <c r="F368" s="209" t="s">
        <v>163</v>
      </c>
      <c r="G368" s="13"/>
      <c r="H368" s="210">
        <v>114.028</v>
      </c>
      <c r="I368" s="211"/>
      <c r="J368" s="13"/>
      <c r="K368" s="13"/>
      <c r="L368" s="207"/>
      <c r="M368" s="212"/>
      <c r="N368" s="213"/>
      <c r="O368" s="213"/>
      <c r="P368" s="213"/>
      <c r="Q368" s="213"/>
      <c r="R368" s="213"/>
      <c r="S368" s="213"/>
      <c r="T368" s="21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08" t="s">
        <v>161</v>
      </c>
      <c r="AU368" s="208" t="s">
        <v>81</v>
      </c>
      <c r="AV368" s="13" t="s">
        <v>148</v>
      </c>
      <c r="AW368" s="13" t="s">
        <v>30</v>
      </c>
      <c r="AX368" s="13" t="s">
        <v>81</v>
      </c>
      <c r="AY368" s="208" t="s">
        <v>143</v>
      </c>
    </row>
    <row r="369" spans="1:63" s="11" customFormat="1" ht="25.9" customHeight="1">
      <c r="A369" s="11"/>
      <c r="B369" s="169"/>
      <c r="C369" s="11"/>
      <c r="D369" s="170" t="s">
        <v>72</v>
      </c>
      <c r="E369" s="171" t="s">
        <v>156</v>
      </c>
      <c r="F369" s="171" t="s">
        <v>906</v>
      </c>
      <c r="G369" s="11"/>
      <c r="H369" s="11"/>
      <c r="I369" s="172"/>
      <c r="J369" s="173">
        <f>BK369</f>
        <v>0</v>
      </c>
      <c r="K369" s="11"/>
      <c r="L369" s="169"/>
      <c r="M369" s="174"/>
      <c r="N369" s="175"/>
      <c r="O369" s="175"/>
      <c r="P369" s="176">
        <f>SUM(P370:P373)</f>
        <v>0</v>
      </c>
      <c r="Q369" s="175"/>
      <c r="R369" s="176">
        <f>SUM(R370:R373)</f>
        <v>0</v>
      </c>
      <c r="S369" s="175"/>
      <c r="T369" s="177">
        <f>SUM(T370:T373)</f>
        <v>0</v>
      </c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R369" s="170" t="s">
        <v>81</v>
      </c>
      <c r="AT369" s="178" t="s">
        <v>72</v>
      </c>
      <c r="AU369" s="178" t="s">
        <v>73</v>
      </c>
      <c r="AY369" s="170" t="s">
        <v>143</v>
      </c>
      <c r="BK369" s="179">
        <f>SUM(BK370:BK373)</f>
        <v>0</v>
      </c>
    </row>
    <row r="370" spans="1:65" s="2" customFormat="1" ht="14.4" customHeight="1">
      <c r="A370" s="36"/>
      <c r="B370" s="180"/>
      <c r="C370" s="181" t="s">
        <v>907</v>
      </c>
      <c r="D370" s="181" t="s">
        <v>144</v>
      </c>
      <c r="E370" s="182" t="s">
        <v>908</v>
      </c>
      <c r="F370" s="183" t="s">
        <v>909</v>
      </c>
      <c r="G370" s="184" t="s">
        <v>147</v>
      </c>
      <c r="H370" s="185">
        <v>114.402</v>
      </c>
      <c r="I370" s="186"/>
      <c r="J370" s="187">
        <f>ROUND(I370*H370,2)</f>
        <v>0</v>
      </c>
      <c r="K370" s="188"/>
      <c r="L370" s="37"/>
      <c r="M370" s="189" t="s">
        <v>1</v>
      </c>
      <c r="N370" s="190" t="s">
        <v>38</v>
      </c>
      <c r="O370" s="75"/>
      <c r="P370" s="191">
        <f>O370*H370</f>
        <v>0</v>
      </c>
      <c r="Q370" s="191">
        <v>0</v>
      </c>
      <c r="R370" s="191">
        <f>Q370*H370</f>
        <v>0</v>
      </c>
      <c r="S370" s="191">
        <v>0</v>
      </c>
      <c r="T370" s="192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3" t="s">
        <v>148</v>
      </c>
      <c r="AT370" s="193" t="s">
        <v>144</v>
      </c>
      <c r="AU370" s="193" t="s">
        <v>81</v>
      </c>
      <c r="AY370" s="17" t="s">
        <v>143</v>
      </c>
      <c r="BE370" s="194">
        <f>IF(N370="základní",J370,0)</f>
        <v>0</v>
      </c>
      <c r="BF370" s="194">
        <f>IF(N370="snížená",J370,0)</f>
        <v>0</v>
      </c>
      <c r="BG370" s="194">
        <f>IF(N370="zákl. přenesená",J370,0)</f>
        <v>0</v>
      </c>
      <c r="BH370" s="194">
        <f>IF(N370="sníž. přenesená",J370,0)</f>
        <v>0</v>
      </c>
      <c r="BI370" s="194">
        <f>IF(N370="nulová",J370,0)</f>
        <v>0</v>
      </c>
      <c r="BJ370" s="17" t="s">
        <v>81</v>
      </c>
      <c r="BK370" s="194">
        <f>ROUND(I370*H370,2)</f>
        <v>0</v>
      </c>
      <c r="BL370" s="17" t="s">
        <v>148</v>
      </c>
      <c r="BM370" s="193" t="s">
        <v>910</v>
      </c>
    </row>
    <row r="371" spans="1:47" s="2" customFormat="1" ht="12">
      <c r="A371" s="36"/>
      <c r="B371" s="37"/>
      <c r="C371" s="36"/>
      <c r="D371" s="195" t="s">
        <v>149</v>
      </c>
      <c r="E371" s="36"/>
      <c r="F371" s="196" t="s">
        <v>911</v>
      </c>
      <c r="G371" s="36"/>
      <c r="H371" s="36"/>
      <c r="I371" s="122"/>
      <c r="J371" s="36"/>
      <c r="K371" s="36"/>
      <c r="L371" s="37"/>
      <c r="M371" s="197"/>
      <c r="N371" s="198"/>
      <c r="O371" s="75"/>
      <c r="P371" s="75"/>
      <c r="Q371" s="75"/>
      <c r="R371" s="75"/>
      <c r="S371" s="75"/>
      <c r="T371" s="7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7" t="s">
        <v>149</v>
      </c>
      <c r="AU371" s="17" t="s">
        <v>81</v>
      </c>
    </row>
    <row r="372" spans="1:51" s="12" customFormat="1" ht="12">
      <c r="A372" s="12"/>
      <c r="B372" s="199"/>
      <c r="C372" s="12"/>
      <c r="D372" s="195" t="s">
        <v>161</v>
      </c>
      <c r="E372" s="200" t="s">
        <v>1</v>
      </c>
      <c r="F372" s="201" t="s">
        <v>912</v>
      </c>
      <c r="G372" s="12"/>
      <c r="H372" s="202">
        <v>114.402</v>
      </c>
      <c r="I372" s="203"/>
      <c r="J372" s="12"/>
      <c r="K372" s="12"/>
      <c r="L372" s="199"/>
      <c r="M372" s="204"/>
      <c r="N372" s="205"/>
      <c r="O372" s="205"/>
      <c r="P372" s="205"/>
      <c r="Q372" s="205"/>
      <c r="R372" s="205"/>
      <c r="S372" s="205"/>
      <c r="T372" s="206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T372" s="200" t="s">
        <v>161</v>
      </c>
      <c r="AU372" s="200" t="s">
        <v>81</v>
      </c>
      <c r="AV372" s="12" t="s">
        <v>83</v>
      </c>
      <c r="AW372" s="12" t="s">
        <v>30</v>
      </c>
      <c r="AX372" s="12" t="s">
        <v>73</v>
      </c>
      <c r="AY372" s="200" t="s">
        <v>143</v>
      </c>
    </row>
    <row r="373" spans="1:51" s="13" customFormat="1" ht="12">
      <c r="A373" s="13"/>
      <c r="B373" s="207"/>
      <c r="C373" s="13"/>
      <c r="D373" s="195" t="s">
        <v>161</v>
      </c>
      <c r="E373" s="208" t="s">
        <v>1</v>
      </c>
      <c r="F373" s="209" t="s">
        <v>163</v>
      </c>
      <c r="G373" s="13"/>
      <c r="H373" s="210">
        <v>114.402</v>
      </c>
      <c r="I373" s="211"/>
      <c r="J373" s="13"/>
      <c r="K373" s="13"/>
      <c r="L373" s="207"/>
      <c r="M373" s="212"/>
      <c r="N373" s="213"/>
      <c r="O373" s="213"/>
      <c r="P373" s="213"/>
      <c r="Q373" s="213"/>
      <c r="R373" s="213"/>
      <c r="S373" s="213"/>
      <c r="T373" s="21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08" t="s">
        <v>161</v>
      </c>
      <c r="AU373" s="208" t="s">
        <v>81</v>
      </c>
      <c r="AV373" s="13" t="s">
        <v>148</v>
      </c>
      <c r="AW373" s="13" t="s">
        <v>30</v>
      </c>
      <c r="AX373" s="13" t="s">
        <v>81</v>
      </c>
      <c r="AY373" s="208" t="s">
        <v>143</v>
      </c>
    </row>
    <row r="374" spans="1:63" s="11" customFormat="1" ht="25.9" customHeight="1">
      <c r="A374" s="11"/>
      <c r="B374" s="169"/>
      <c r="C374" s="11"/>
      <c r="D374" s="170" t="s">
        <v>72</v>
      </c>
      <c r="E374" s="171" t="s">
        <v>176</v>
      </c>
      <c r="F374" s="171" t="s">
        <v>177</v>
      </c>
      <c r="G374" s="11"/>
      <c r="H374" s="11"/>
      <c r="I374" s="172"/>
      <c r="J374" s="173">
        <f>BK374</f>
        <v>0</v>
      </c>
      <c r="K374" s="11"/>
      <c r="L374" s="169"/>
      <c r="M374" s="174"/>
      <c r="N374" s="175"/>
      <c r="O374" s="175"/>
      <c r="P374" s="176">
        <f>SUM(P375:P437)</f>
        <v>0</v>
      </c>
      <c r="Q374" s="175"/>
      <c r="R374" s="176">
        <f>SUM(R375:R437)</f>
        <v>0</v>
      </c>
      <c r="S374" s="175"/>
      <c r="T374" s="177">
        <f>SUM(T375:T437)</f>
        <v>0</v>
      </c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R374" s="170" t="s">
        <v>81</v>
      </c>
      <c r="AT374" s="178" t="s">
        <v>72</v>
      </c>
      <c r="AU374" s="178" t="s">
        <v>73</v>
      </c>
      <c r="AY374" s="170" t="s">
        <v>143</v>
      </c>
      <c r="BK374" s="179">
        <f>SUM(BK375:BK437)</f>
        <v>0</v>
      </c>
    </row>
    <row r="375" spans="1:65" s="2" customFormat="1" ht="24.15" customHeight="1">
      <c r="A375" s="36"/>
      <c r="B375" s="180"/>
      <c r="C375" s="181" t="s">
        <v>464</v>
      </c>
      <c r="D375" s="181" t="s">
        <v>144</v>
      </c>
      <c r="E375" s="182" t="s">
        <v>913</v>
      </c>
      <c r="F375" s="183" t="s">
        <v>914</v>
      </c>
      <c r="G375" s="184" t="s">
        <v>159</v>
      </c>
      <c r="H375" s="185">
        <v>23.6</v>
      </c>
      <c r="I375" s="186"/>
      <c r="J375" s="187">
        <f>ROUND(I375*H375,2)</f>
        <v>0</v>
      </c>
      <c r="K375" s="188"/>
      <c r="L375" s="37"/>
      <c r="M375" s="189" t="s">
        <v>1</v>
      </c>
      <c r="N375" s="190" t="s">
        <v>38</v>
      </c>
      <c r="O375" s="75"/>
      <c r="P375" s="191">
        <f>O375*H375</f>
        <v>0</v>
      </c>
      <c r="Q375" s="191">
        <v>0</v>
      </c>
      <c r="R375" s="191">
        <f>Q375*H375</f>
        <v>0</v>
      </c>
      <c r="S375" s="191">
        <v>0</v>
      </c>
      <c r="T375" s="192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93" t="s">
        <v>148</v>
      </c>
      <c r="AT375" s="193" t="s">
        <v>144</v>
      </c>
      <c r="AU375" s="193" t="s">
        <v>81</v>
      </c>
      <c r="AY375" s="17" t="s">
        <v>143</v>
      </c>
      <c r="BE375" s="194">
        <f>IF(N375="základní",J375,0)</f>
        <v>0</v>
      </c>
      <c r="BF375" s="194">
        <f>IF(N375="snížená",J375,0)</f>
        <v>0</v>
      </c>
      <c r="BG375" s="194">
        <f>IF(N375="zákl. přenesená",J375,0)</f>
        <v>0</v>
      </c>
      <c r="BH375" s="194">
        <f>IF(N375="sníž. přenesená",J375,0)</f>
        <v>0</v>
      </c>
      <c r="BI375" s="194">
        <f>IF(N375="nulová",J375,0)</f>
        <v>0</v>
      </c>
      <c r="BJ375" s="17" t="s">
        <v>81</v>
      </c>
      <c r="BK375" s="194">
        <f>ROUND(I375*H375,2)</f>
        <v>0</v>
      </c>
      <c r="BL375" s="17" t="s">
        <v>148</v>
      </c>
      <c r="BM375" s="193" t="s">
        <v>915</v>
      </c>
    </row>
    <row r="376" spans="1:47" s="2" customFormat="1" ht="12">
      <c r="A376" s="36"/>
      <c r="B376" s="37"/>
      <c r="C376" s="36"/>
      <c r="D376" s="195" t="s">
        <v>149</v>
      </c>
      <c r="E376" s="36"/>
      <c r="F376" s="196" t="s">
        <v>916</v>
      </c>
      <c r="G376" s="36"/>
      <c r="H376" s="36"/>
      <c r="I376" s="122"/>
      <c r="J376" s="36"/>
      <c r="K376" s="36"/>
      <c r="L376" s="37"/>
      <c r="M376" s="197"/>
      <c r="N376" s="198"/>
      <c r="O376" s="75"/>
      <c r="P376" s="75"/>
      <c r="Q376" s="75"/>
      <c r="R376" s="75"/>
      <c r="S376" s="75"/>
      <c r="T376" s="7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7" t="s">
        <v>149</v>
      </c>
      <c r="AU376" s="17" t="s">
        <v>81</v>
      </c>
    </row>
    <row r="377" spans="1:65" s="2" customFormat="1" ht="24.15" customHeight="1">
      <c r="A377" s="36"/>
      <c r="B377" s="180"/>
      <c r="C377" s="181" t="s">
        <v>917</v>
      </c>
      <c r="D377" s="181" t="s">
        <v>144</v>
      </c>
      <c r="E377" s="182" t="s">
        <v>918</v>
      </c>
      <c r="F377" s="183" t="s">
        <v>919</v>
      </c>
      <c r="G377" s="184" t="s">
        <v>159</v>
      </c>
      <c r="H377" s="185">
        <v>24</v>
      </c>
      <c r="I377" s="186"/>
      <c r="J377" s="187">
        <f>ROUND(I377*H377,2)</f>
        <v>0</v>
      </c>
      <c r="K377" s="188"/>
      <c r="L377" s="37"/>
      <c r="M377" s="189" t="s">
        <v>1</v>
      </c>
      <c r="N377" s="190" t="s">
        <v>38</v>
      </c>
      <c r="O377" s="75"/>
      <c r="P377" s="191">
        <f>O377*H377</f>
        <v>0</v>
      </c>
      <c r="Q377" s="191">
        <v>0</v>
      </c>
      <c r="R377" s="191">
        <f>Q377*H377</f>
        <v>0</v>
      </c>
      <c r="S377" s="191">
        <v>0</v>
      </c>
      <c r="T377" s="192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3" t="s">
        <v>148</v>
      </c>
      <c r="AT377" s="193" t="s">
        <v>144</v>
      </c>
      <c r="AU377" s="193" t="s">
        <v>81</v>
      </c>
      <c r="AY377" s="17" t="s">
        <v>143</v>
      </c>
      <c r="BE377" s="194">
        <f>IF(N377="základní",J377,0)</f>
        <v>0</v>
      </c>
      <c r="BF377" s="194">
        <f>IF(N377="snížená",J377,0)</f>
        <v>0</v>
      </c>
      <c r="BG377" s="194">
        <f>IF(N377="zákl. přenesená",J377,0)</f>
        <v>0</v>
      </c>
      <c r="BH377" s="194">
        <f>IF(N377="sníž. přenesená",J377,0)</f>
        <v>0</v>
      </c>
      <c r="BI377" s="194">
        <f>IF(N377="nulová",J377,0)</f>
        <v>0</v>
      </c>
      <c r="BJ377" s="17" t="s">
        <v>81</v>
      </c>
      <c r="BK377" s="194">
        <f>ROUND(I377*H377,2)</f>
        <v>0</v>
      </c>
      <c r="BL377" s="17" t="s">
        <v>148</v>
      </c>
      <c r="BM377" s="193" t="s">
        <v>920</v>
      </c>
    </row>
    <row r="378" spans="1:47" s="2" customFormat="1" ht="12">
      <c r="A378" s="36"/>
      <c r="B378" s="37"/>
      <c r="C378" s="36"/>
      <c r="D378" s="195" t="s">
        <v>149</v>
      </c>
      <c r="E378" s="36"/>
      <c r="F378" s="196" t="s">
        <v>921</v>
      </c>
      <c r="G378" s="36"/>
      <c r="H378" s="36"/>
      <c r="I378" s="122"/>
      <c r="J378" s="36"/>
      <c r="K378" s="36"/>
      <c r="L378" s="37"/>
      <c r="M378" s="197"/>
      <c r="N378" s="198"/>
      <c r="O378" s="75"/>
      <c r="P378" s="75"/>
      <c r="Q378" s="75"/>
      <c r="R378" s="75"/>
      <c r="S378" s="75"/>
      <c r="T378" s="7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7" t="s">
        <v>149</v>
      </c>
      <c r="AU378" s="17" t="s">
        <v>81</v>
      </c>
    </row>
    <row r="379" spans="1:65" s="2" customFormat="1" ht="24.15" customHeight="1">
      <c r="A379" s="36"/>
      <c r="B379" s="180"/>
      <c r="C379" s="181" t="s">
        <v>467</v>
      </c>
      <c r="D379" s="181" t="s">
        <v>144</v>
      </c>
      <c r="E379" s="182" t="s">
        <v>922</v>
      </c>
      <c r="F379" s="183" t="s">
        <v>923</v>
      </c>
      <c r="G379" s="184" t="s">
        <v>207</v>
      </c>
      <c r="H379" s="185">
        <v>2</v>
      </c>
      <c r="I379" s="186"/>
      <c r="J379" s="187">
        <f>ROUND(I379*H379,2)</f>
        <v>0</v>
      </c>
      <c r="K379" s="188"/>
      <c r="L379" s="37"/>
      <c r="M379" s="189" t="s">
        <v>1</v>
      </c>
      <c r="N379" s="190" t="s">
        <v>38</v>
      </c>
      <c r="O379" s="75"/>
      <c r="P379" s="191">
        <f>O379*H379</f>
        <v>0</v>
      </c>
      <c r="Q379" s="191">
        <v>0</v>
      </c>
      <c r="R379" s="191">
        <f>Q379*H379</f>
        <v>0</v>
      </c>
      <c r="S379" s="191">
        <v>0</v>
      </c>
      <c r="T379" s="192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93" t="s">
        <v>148</v>
      </c>
      <c r="AT379" s="193" t="s">
        <v>144</v>
      </c>
      <c r="AU379" s="193" t="s">
        <v>81</v>
      </c>
      <c r="AY379" s="17" t="s">
        <v>143</v>
      </c>
      <c r="BE379" s="194">
        <f>IF(N379="základní",J379,0)</f>
        <v>0</v>
      </c>
      <c r="BF379" s="194">
        <f>IF(N379="snížená",J379,0)</f>
        <v>0</v>
      </c>
      <c r="BG379" s="194">
        <f>IF(N379="zákl. přenesená",J379,0)</f>
        <v>0</v>
      </c>
      <c r="BH379" s="194">
        <f>IF(N379="sníž. přenesená",J379,0)</f>
        <v>0</v>
      </c>
      <c r="BI379" s="194">
        <f>IF(N379="nulová",J379,0)</f>
        <v>0</v>
      </c>
      <c r="BJ379" s="17" t="s">
        <v>81</v>
      </c>
      <c r="BK379" s="194">
        <f>ROUND(I379*H379,2)</f>
        <v>0</v>
      </c>
      <c r="BL379" s="17" t="s">
        <v>148</v>
      </c>
      <c r="BM379" s="193" t="s">
        <v>924</v>
      </c>
    </row>
    <row r="380" spans="1:65" s="2" customFormat="1" ht="24.15" customHeight="1">
      <c r="A380" s="36"/>
      <c r="B380" s="180"/>
      <c r="C380" s="218" t="s">
        <v>925</v>
      </c>
      <c r="D380" s="218" t="s">
        <v>351</v>
      </c>
      <c r="E380" s="219" t="s">
        <v>926</v>
      </c>
      <c r="F380" s="220" t="s">
        <v>927</v>
      </c>
      <c r="G380" s="221" t="s">
        <v>207</v>
      </c>
      <c r="H380" s="222">
        <v>2</v>
      </c>
      <c r="I380" s="223"/>
      <c r="J380" s="224">
        <f>ROUND(I380*H380,2)</f>
        <v>0</v>
      </c>
      <c r="K380" s="225"/>
      <c r="L380" s="226"/>
      <c r="M380" s="227" t="s">
        <v>1</v>
      </c>
      <c r="N380" s="228" t="s">
        <v>38</v>
      </c>
      <c r="O380" s="75"/>
      <c r="P380" s="191">
        <f>O380*H380</f>
        <v>0</v>
      </c>
      <c r="Q380" s="191">
        <v>0</v>
      </c>
      <c r="R380" s="191">
        <f>Q380*H380</f>
        <v>0</v>
      </c>
      <c r="S380" s="191">
        <v>0</v>
      </c>
      <c r="T380" s="192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93" t="s">
        <v>160</v>
      </c>
      <c r="AT380" s="193" t="s">
        <v>351</v>
      </c>
      <c r="AU380" s="193" t="s">
        <v>81</v>
      </c>
      <c r="AY380" s="17" t="s">
        <v>143</v>
      </c>
      <c r="BE380" s="194">
        <f>IF(N380="základní",J380,0)</f>
        <v>0</v>
      </c>
      <c r="BF380" s="194">
        <f>IF(N380="snížená",J380,0)</f>
        <v>0</v>
      </c>
      <c r="BG380" s="194">
        <f>IF(N380="zákl. přenesená",J380,0)</f>
        <v>0</v>
      </c>
      <c r="BH380" s="194">
        <f>IF(N380="sníž. přenesená",J380,0)</f>
        <v>0</v>
      </c>
      <c r="BI380" s="194">
        <f>IF(N380="nulová",J380,0)</f>
        <v>0</v>
      </c>
      <c r="BJ380" s="17" t="s">
        <v>81</v>
      </c>
      <c r="BK380" s="194">
        <f>ROUND(I380*H380,2)</f>
        <v>0</v>
      </c>
      <c r="BL380" s="17" t="s">
        <v>148</v>
      </c>
      <c r="BM380" s="193" t="s">
        <v>928</v>
      </c>
    </row>
    <row r="381" spans="1:47" s="2" customFormat="1" ht="12">
      <c r="A381" s="36"/>
      <c r="B381" s="37"/>
      <c r="C381" s="36"/>
      <c r="D381" s="195" t="s">
        <v>149</v>
      </c>
      <c r="E381" s="36"/>
      <c r="F381" s="196" t="s">
        <v>929</v>
      </c>
      <c r="G381" s="36"/>
      <c r="H381" s="36"/>
      <c r="I381" s="122"/>
      <c r="J381" s="36"/>
      <c r="K381" s="36"/>
      <c r="L381" s="37"/>
      <c r="M381" s="197"/>
      <c r="N381" s="198"/>
      <c r="O381" s="75"/>
      <c r="P381" s="75"/>
      <c r="Q381" s="75"/>
      <c r="R381" s="75"/>
      <c r="S381" s="75"/>
      <c r="T381" s="7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7" t="s">
        <v>149</v>
      </c>
      <c r="AU381" s="17" t="s">
        <v>81</v>
      </c>
    </row>
    <row r="382" spans="1:65" s="2" customFormat="1" ht="14.4" customHeight="1">
      <c r="A382" s="36"/>
      <c r="B382" s="180"/>
      <c r="C382" s="181" t="s">
        <v>471</v>
      </c>
      <c r="D382" s="181" t="s">
        <v>144</v>
      </c>
      <c r="E382" s="182" t="s">
        <v>930</v>
      </c>
      <c r="F382" s="183" t="s">
        <v>931</v>
      </c>
      <c r="G382" s="184" t="s">
        <v>207</v>
      </c>
      <c r="H382" s="185">
        <v>2</v>
      </c>
      <c r="I382" s="186"/>
      <c r="J382" s="187">
        <f>ROUND(I382*H382,2)</f>
        <v>0</v>
      </c>
      <c r="K382" s="188"/>
      <c r="L382" s="37"/>
      <c r="M382" s="189" t="s">
        <v>1</v>
      </c>
      <c r="N382" s="190" t="s">
        <v>38</v>
      </c>
      <c r="O382" s="75"/>
      <c r="P382" s="191">
        <f>O382*H382</f>
        <v>0</v>
      </c>
      <c r="Q382" s="191">
        <v>0</v>
      </c>
      <c r="R382" s="191">
        <f>Q382*H382</f>
        <v>0</v>
      </c>
      <c r="S382" s="191">
        <v>0</v>
      </c>
      <c r="T382" s="192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93" t="s">
        <v>148</v>
      </c>
      <c r="AT382" s="193" t="s">
        <v>144</v>
      </c>
      <c r="AU382" s="193" t="s">
        <v>81</v>
      </c>
      <c r="AY382" s="17" t="s">
        <v>143</v>
      </c>
      <c r="BE382" s="194">
        <f>IF(N382="základní",J382,0)</f>
        <v>0</v>
      </c>
      <c r="BF382" s="194">
        <f>IF(N382="snížená",J382,0)</f>
        <v>0</v>
      </c>
      <c r="BG382" s="194">
        <f>IF(N382="zákl. přenesená",J382,0)</f>
        <v>0</v>
      </c>
      <c r="BH382" s="194">
        <f>IF(N382="sníž. přenesená",J382,0)</f>
        <v>0</v>
      </c>
      <c r="BI382" s="194">
        <f>IF(N382="nulová",J382,0)</f>
        <v>0</v>
      </c>
      <c r="BJ382" s="17" t="s">
        <v>81</v>
      </c>
      <c r="BK382" s="194">
        <f>ROUND(I382*H382,2)</f>
        <v>0</v>
      </c>
      <c r="BL382" s="17" t="s">
        <v>148</v>
      </c>
      <c r="BM382" s="193" t="s">
        <v>932</v>
      </c>
    </row>
    <row r="383" spans="1:47" s="2" customFormat="1" ht="12">
      <c r="A383" s="36"/>
      <c r="B383" s="37"/>
      <c r="C383" s="36"/>
      <c r="D383" s="195" t="s">
        <v>149</v>
      </c>
      <c r="E383" s="36"/>
      <c r="F383" s="196" t="s">
        <v>933</v>
      </c>
      <c r="G383" s="36"/>
      <c r="H383" s="36"/>
      <c r="I383" s="122"/>
      <c r="J383" s="36"/>
      <c r="K383" s="36"/>
      <c r="L383" s="37"/>
      <c r="M383" s="197"/>
      <c r="N383" s="198"/>
      <c r="O383" s="75"/>
      <c r="P383" s="75"/>
      <c r="Q383" s="75"/>
      <c r="R383" s="75"/>
      <c r="S383" s="75"/>
      <c r="T383" s="7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7" t="s">
        <v>149</v>
      </c>
      <c r="AU383" s="17" t="s">
        <v>81</v>
      </c>
    </row>
    <row r="384" spans="1:65" s="2" customFormat="1" ht="24.15" customHeight="1">
      <c r="A384" s="36"/>
      <c r="B384" s="180"/>
      <c r="C384" s="181" t="s">
        <v>934</v>
      </c>
      <c r="D384" s="181" t="s">
        <v>144</v>
      </c>
      <c r="E384" s="182" t="s">
        <v>629</v>
      </c>
      <c r="F384" s="183" t="s">
        <v>630</v>
      </c>
      <c r="G384" s="184" t="s">
        <v>207</v>
      </c>
      <c r="H384" s="185">
        <v>2</v>
      </c>
      <c r="I384" s="186"/>
      <c r="J384" s="187">
        <f>ROUND(I384*H384,2)</f>
        <v>0</v>
      </c>
      <c r="K384" s="188"/>
      <c r="L384" s="37"/>
      <c r="M384" s="189" t="s">
        <v>1</v>
      </c>
      <c r="N384" s="190" t="s">
        <v>38</v>
      </c>
      <c r="O384" s="75"/>
      <c r="P384" s="191">
        <f>O384*H384</f>
        <v>0</v>
      </c>
      <c r="Q384" s="191">
        <v>0</v>
      </c>
      <c r="R384" s="191">
        <f>Q384*H384</f>
        <v>0</v>
      </c>
      <c r="S384" s="191">
        <v>0</v>
      </c>
      <c r="T384" s="192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93" t="s">
        <v>148</v>
      </c>
      <c r="AT384" s="193" t="s">
        <v>144</v>
      </c>
      <c r="AU384" s="193" t="s">
        <v>81</v>
      </c>
      <c r="AY384" s="17" t="s">
        <v>143</v>
      </c>
      <c r="BE384" s="194">
        <f>IF(N384="základní",J384,0)</f>
        <v>0</v>
      </c>
      <c r="BF384" s="194">
        <f>IF(N384="snížená",J384,0)</f>
        <v>0</v>
      </c>
      <c r="BG384" s="194">
        <f>IF(N384="zákl. přenesená",J384,0)</f>
        <v>0</v>
      </c>
      <c r="BH384" s="194">
        <f>IF(N384="sníž. přenesená",J384,0)</f>
        <v>0</v>
      </c>
      <c r="BI384" s="194">
        <f>IF(N384="nulová",J384,0)</f>
        <v>0</v>
      </c>
      <c r="BJ384" s="17" t="s">
        <v>81</v>
      </c>
      <c r="BK384" s="194">
        <f>ROUND(I384*H384,2)</f>
        <v>0</v>
      </c>
      <c r="BL384" s="17" t="s">
        <v>148</v>
      </c>
      <c r="BM384" s="193" t="s">
        <v>935</v>
      </c>
    </row>
    <row r="385" spans="1:65" s="2" customFormat="1" ht="14.4" customHeight="1">
      <c r="A385" s="36"/>
      <c r="B385" s="180"/>
      <c r="C385" s="218" t="s">
        <v>474</v>
      </c>
      <c r="D385" s="218" t="s">
        <v>351</v>
      </c>
      <c r="E385" s="219" t="s">
        <v>936</v>
      </c>
      <c r="F385" s="220" t="s">
        <v>937</v>
      </c>
      <c r="G385" s="221" t="s">
        <v>207</v>
      </c>
      <c r="H385" s="222">
        <v>2</v>
      </c>
      <c r="I385" s="223"/>
      <c r="J385" s="224">
        <f>ROUND(I385*H385,2)</f>
        <v>0</v>
      </c>
      <c r="K385" s="225"/>
      <c r="L385" s="226"/>
      <c r="M385" s="227" t="s">
        <v>1</v>
      </c>
      <c r="N385" s="228" t="s">
        <v>38</v>
      </c>
      <c r="O385" s="75"/>
      <c r="P385" s="191">
        <f>O385*H385</f>
        <v>0</v>
      </c>
      <c r="Q385" s="191">
        <v>0</v>
      </c>
      <c r="R385" s="191">
        <f>Q385*H385</f>
        <v>0</v>
      </c>
      <c r="S385" s="191">
        <v>0</v>
      </c>
      <c r="T385" s="192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93" t="s">
        <v>160</v>
      </c>
      <c r="AT385" s="193" t="s">
        <v>351</v>
      </c>
      <c r="AU385" s="193" t="s">
        <v>81</v>
      </c>
      <c r="AY385" s="17" t="s">
        <v>143</v>
      </c>
      <c r="BE385" s="194">
        <f>IF(N385="základní",J385,0)</f>
        <v>0</v>
      </c>
      <c r="BF385" s="194">
        <f>IF(N385="snížená",J385,0)</f>
        <v>0</v>
      </c>
      <c r="BG385" s="194">
        <f>IF(N385="zákl. přenesená",J385,0)</f>
        <v>0</v>
      </c>
      <c r="BH385" s="194">
        <f>IF(N385="sníž. přenesená",J385,0)</f>
        <v>0</v>
      </c>
      <c r="BI385" s="194">
        <f>IF(N385="nulová",J385,0)</f>
        <v>0</v>
      </c>
      <c r="BJ385" s="17" t="s">
        <v>81</v>
      </c>
      <c r="BK385" s="194">
        <f>ROUND(I385*H385,2)</f>
        <v>0</v>
      </c>
      <c r="BL385" s="17" t="s">
        <v>148</v>
      </c>
      <c r="BM385" s="193" t="s">
        <v>938</v>
      </c>
    </row>
    <row r="386" spans="1:65" s="2" customFormat="1" ht="14.4" customHeight="1">
      <c r="A386" s="36"/>
      <c r="B386" s="180"/>
      <c r="C386" s="181" t="s">
        <v>939</v>
      </c>
      <c r="D386" s="181" t="s">
        <v>144</v>
      </c>
      <c r="E386" s="182" t="s">
        <v>940</v>
      </c>
      <c r="F386" s="183" t="s">
        <v>941</v>
      </c>
      <c r="G386" s="184" t="s">
        <v>207</v>
      </c>
      <c r="H386" s="185">
        <v>4</v>
      </c>
      <c r="I386" s="186"/>
      <c r="J386" s="187">
        <f>ROUND(I386*H386,2)</f>
        <v>0</v>
      </c>
      <c r="K386" s="188"/>
      <c r="L386" s="37"/>
      <c r="M386" s="189" t="s">
        <v>1</v>
      </c>
      <c r="N386" s="190" t="s">
        <v>38</v>
      </c>
      <c r="O386" s="75"/>
      <c r="P386" s="191">
        <f>O386*H386</f>
        <v>0</v>
      </c>
      <c r="Q386" s="191">
        <v>0</v>
      </c>
      <c r="R386" s="191">
        <f>Q386*H386</f>
        <v>0</v>
      </c>
      <c r="S386" s="191">
        <v>0</v>
      </c>
      <c r="T386" s="192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93" t="s">
        <v>148</v>
      </c>
      <c r="AT386" s="193" t="s">
        <v>144</v>
      </c>
      <c r="AU386" s="193" t="s">
        <v>81</v>
      </c>
      <c r="AY386" s="17" t="s">
        <v>143</v>
      </c>
      <c r="BE386" s="194">
        <f>IF(N386="základní",J386,0)</f>
        <v>0</v>
      </c>
      <c r="BF386" s="194">
        <f>IF(N386="snížená",J386,0)</f>
        <v>0</v>
      </c>
      <c r="BG386" s="194">
        <f>IF(N386="zákl. přenesená",J386,0)</f>
        <v>0</v>
      </c>
      <c r="BH386" s="194">
        <f>IF(N386="sníž. přenesená",J386,0)</f>
        <v>0</v>
      </c>
      <c r="BI386" s="194">
        <f>IF(N386="nulová",J386,0)</f>
        <v>0</v>
      </c>
      <c r="BJ386" s="17" t="s">
        <v>81</v>
      </c>
      <c r="BK386" s="194">
        <f>ROUND(I386*H386,2)</f>
        <v>0</v>
      </c>
      <c r="BL386" s="17" t="s">
        <v>148</v>
      </c>
      <c r="BM386" s="193" t="s">
        <v>942</v>
      </c>
    </row>
    <row r="387" spans="1:65" s="2" customFormat="1" ht="24.15" customHeight="1">
      <c r="A387" s="36"/>
      <c r="B387" s="180"/>
      <c r="C387" s="181" t="s">
        <v>480</v>
      </c>
      <c r="D387" s="181" t="s">
        <v>144</v>
      </c>
      <c r="E387" s="182" t="s">
        <v>943</v>
      </c>
      <c r="F387" s="183" t="s">
        <v>944</v>
      </c>
      <c r="G387" s="184" t="s">
        <v>159</v>
      </c>
      <c r="H387" s="185">
        <v>45.5</v>
      </c>
      <c r="I387" s="186"/>
      <c r="J387" s="187">
        <f>ROUND(I387*H387,2)</f>
        <v>0</v>
      </c>
      <c r="K387" s="188"/>
      <c r="L387" s="37"/>
      <c r="M387" s="189" t="s">
        <v>1</v>
      </c>
      <c r="N387" s="190" t="s">
        <v>38</v>
      </c>
      <c r="O387" s="75"/>
      <c r="P387" s="191">
        <f>O387*H387</f>
        <v>0</v>
      </c>
      <c r="Q387" s="191">
        <v>0</v>
      </c>
      <c r="R387" s="191">
        <f>Q387*H387</f>
        <v>0</v>
      </c>
      <c r="S387" s="191">
        <v>0</v>
      </c>
      <c r="T387" s="192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93" t="s">
        <v>148</v>
      </c>
      <c r="AT387" s="193" t="s">
        <v>144</v>
      </c>
      <c r="AU387" s="193" t="s">
        <v>81</v>
      </c>
      <c r="AY387" s="17" t="s">
        <v>143</v>
      </c>
      <c r="BE387" s="194">
        <f>IF(N387="základní",J387,0)</f>
        <v>0</v>
      </c>
      <c r="BF387" s="194">
        <f>IF(N387="snížená",J387,0)</f>
        <v>0</v>
      </c>
      <c r="BG387" s="194">
        <f>IF(N387="zákl. přenesená",J387,0)</f>
        <v>0</v>
      </c>
      <c r="BH387" s="194">
        <f>IF(N387="sníž. přenesená",J387,0)</f>
        <v>0</v>
      </c>
      <c r="BI387" s="194">
        <f>IF(N387="nulová",J387,0)</f>
        <v>0</v>
      </c>
      <c r="BJ387" s="17" t="s">
        <v>81</v>
      </c>
      <c r="BK387" s="194">
        <f>ROUND(I387*H387,2)</f>
        <v>0</v>
      </c>
      <c r="BL387" s="17" t="s">
        <v>148</v>
      </c>
      <c r="BM387" s="193" t="s">
        <v>945</v>
      </c>
    </row>
    <row r="388" spans="1:47" s="2" customFormat="1" ht="12">
      <c r="A388" s="36"/>
      <c r="B388" s="37"/>
      <c r="C388" s="36"/>
      <c r="D388" s="195" t="s">
        <v>149</v>
      </c>
      <c r="E388" s="36"/>
      <c r="F388" s="196" t="s">
        <v>946</v>
      </c>
      <c r="G388" s="36"/>
      <c r="H388" s="36"/>
      <c r="I388" s="122"/>
      <c r="J388" s="36"/>
      <c r="K388" s="36"/>
      <c r="L388" s="37"/>
      <c r="M388" s="197"/>
      <c r="N388" s="198"/>
      <c r="O388" s="75"/>
      <c r="P388" s="75"/>
      <c r="Q388" s="75"/>
      <c r="R388" s="75"/>
      <c r="S388" s="75"/>
      <c r="T388" s="7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7" t="s">
        <v>149</v>
      </c>
      <c r="AU388" s="17" t="s">
        <v>81</v>
      </c>
    </row>
    <row r="389" spans="1:51" s="12" customFormat="1" ht="12">
      <c r="A389" s="12"/>
      <c r="B389" s="199"/>
      <c r="C389" s="12"/>
      <c r="D389" s="195" t="s">
        <v>161</v>
      </c>
      <c r="E389" s="200" t="s">
        <v>1</v>
      </c>
      <c r="F389" s="201" t="s">
        <v>947</v>
      </c>
      <c r="G389" s="12"/>
      <c r="H389" s="202">
        <v>45.5</v>
      </c>
      <c r="I389" s="203"/>
      <c r="J389" s="12"/>
      <c r="K389" s="12"/>
      <c r="L389" s="199"/>
      <c r="M389" s="204"/>
      <c r="N389" s="205"/>
      <c r="O389" s="205"/>
      <c r="P389" s="205"/>
      <c r="Q389" s="205"/>
      <c r="R389" s="205"/>
      <c r="S389" s="205"/>
      <c r="T389" s="206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T389" s="200" t="s">
        <v>161</v>
      </c>
      <c r="AU389" s="200" t="s">
        <v>81</v>
      </c>
      <c r="AV389" s="12" t="s">
        <v>83</v>
      </c>
      <c r="AW389" s="12" t="s">
        <v>30</v>
      </c>
      <c r="AX389" s="12" t="s">
        <v>73</v>
      </c>
      <c r="AY389" s="200" t="s">
        <v>143</v>
      </c>
    </row>
    <row r="390" spans="1:51" s="13" customFormat="1" ht="12">
      <c r="A390" s="13"/>
      <c r="B390" s="207"/>
      <c r="C390" s="13"/>
      <c r="D390" s="195" t="s">
        <v>161</v>
      </c>
      <c r="E390" s="208" t="s">
        <v>1</v>
      </c>
      <c r="F390" s="209" t="s">
        <v>163</v>
      </c>
      <c r="G390" s="13"/>
      <c r="H390" s="210">
        <v>45.5</v>
      </c>
      <c r="I390" s="211"/>
      <c r="J390" s="13"/>
      <c r="K390" s="13"/>
      <c r="L390" s="207"/>
      <c r="M390" s="212"/>
      <c r="N390" s="213"/>
      <c r="O390" s="213"/>
      <c r="P390" s="213"/>
      <c r="Q390" s="213"/>
      <c r="R390" s="213"/>
      <c r="S390" s="213"/>
      <c r="T390" s="21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08" t="s">
        <v>161</v>
      </c>
      <c r="AU390" s="208" t="s">
        <v>81</v>
      </c>
      <c r="AV390" s="13" t="s">
        <v>148</v>
      </c>
      <c r="AW390" s="13" t="s">
        <v>30</v>
      </c>
      <c r="AX390" s="13" t="s">
        <v>81</v>
      </c>
      <c r="AY390" s="208" t="s">
        <v>143</v>
      </c>
    </row>
    <row r="391" spans="1:65" s="2" customFormat="1" ht="24.15" customHeight="1">
      <c r="A391" s="36"/>
      <c r="B391" s="180"/>
      <c r="C391" s="218" t="s">
        <v>948</v>
      </c>
      <c r="D391" s="218" t="s">
        <v>351</v>
      </c>
      <c r="E391" s="219" t="s">
        <v>949</v>
      </c>
      <c r="F391" s="220" t="s">
        <v>592</v>
      </c>
      <c r="G391" s="221" t="s">
        <v>207</v>
      </c>
      <c r="H391" s="222">
        <v>45.5</v>
      </c>
      <c r="I391" s="223"/>
      <c r="J391" s="224">
        <f>ROUND(I391*H391,2)</f>
        <v>0</v>
      </c>
      <c r="K391" s="225"/>
      <c r="L391" s="226"/>
      <c r="M391" s="227" t="s">
        <v>1</v>
      </c>
      <c r="N391" s="228" t="s">
        <v>38</v>
      </c>
      <c r="O391" s="75"/>
      <c r="P391" s="191">
        <f>O391*H391</f>
        <v>0</v>
      </c>
      <c r="Q391" s="191">
        <v>0</v>
      </c>
      <c r="R391" s="191">
        <f>Q391*H391</f>
        <v>0</v>
      </c>
      <c r="S391" s="191">
        <v>0</v>
      </c>
      <c r="T391" s="192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93" t="s">
        <v>160</v>
      </c>
      <c r="AT391" s="193" t="s">
        <v>351</v>
      </c>
      <c r="AU391" s="193" t="s">
        <v>81</v>
      </c>
      <c r="AY391" s="17" t="s">
        <v>143</v>
      </c>
      <c r="BE391" s="194">
        <f>IF(N391="základní",J391,0)</f>
        <v>0</v>
      </c>
      <c r="BF391" s="194">
        <f>IF(N391="snížená",J391,0)</f>
        <v>0</v>
      </c>
      <c r="BG391" s="194">
        <f>IF(N391="zákl. přenesená",J391,0)</f>
        <v>0</v>
      </c>
      <c r="BH391" s="194">
        <f>IF(N391="sníž. přenesená",J391,0)</f>
        <v>0</v>
      </c>
      <c r="BI391" s="194">
        <f>IF(N391="nulová",J391,0)</f>
        <v>0</v>
      </c>
      <c r="BJ391" s="17" t="s">
        <v>81</v>
      </c>
      <c r="BK391" s="194">
        <f>ROUND(I391*H391,2)</f>
        <v>0</v>
      </c>
      <c r="BL391" s="17" t="s">
        <v>148</v>
      </c>
      <c r="BM391" s="193" t="s">
        <v>950</v>
      </c>
    </row>
    <row r="392" spans="1:65" s="2" customFormat="1" ht="24.15" customHeight="1">
      <c r="A392" s="36"/>
      <c r="B392" s="180"/>
      <c r="C392" s="181" t="s">
        <v>485</v>
      </c>
      <c r="D392" s="181" t="s">
        <v>144</v>
      </c>
      <c r="E392" s="182" t="s">
        <v>951</v>
      </c>
      <c r="F392" s="183" t="s">
        <v>952</v>
      </c>
      <c r="G392" s="184" t="s">
        <v>159</v>
      </c>
      <c r="H392" s="185">
        <v>19.49</v>
      </c>
      <c r="I392" s="186"/>
      <c r="J392" s="187">
        <f>ROUND(I392*H392,2)</f>
        <v>0</v>
      </c>
      <c r="K392" s="188"/>
      <c r="L392" s="37"/>
      <c r="M392" s="189" t="s">
        <v>1</v>
      </c>
      <c r="N392" s="190" t="s">
        <v>38</v>
      </c>
      <c r="O392" s="75"/>
      <c r="P392" s="191">
        <f>O392*H392</f>
        <v>0</v>
      </c>
      <c r="Q392" s="191">
        <v>0</v>
      </c>
      <c r="R392" s="191">
        <f>Q392*H392</f>
        <v>0</v>
      </c>
      <c r="S392" s="191">
        <v>0</v>
      </c>
      <c r="T392" s="192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93" t="s">
        <v>148</v>
      </c>
      <c r="AT392" s="193" t="s">
        <v>144</v>
      </c>
      <c r="AU392" s="193" t="s">
        <v>81</v>
      </c>
      <c r="AY392" s="17" t="s">
        <v>143</v>
      </c>
      <c r="BE392" s="194">
        <f>IF(N392="základní",J392,0)</f>
        <v>0</v>
      </c>
      <c r="BF392" s="194">
        <f>IF(N392="snížená",J392,0)</f>
        <v>0</v>
      </c>
      <c r="BG392" s="194">
        <f>IF(N392="zákl. přenesená",J392,0)</f>
        <v>0</v>
      </c>
      <c r="BH392" s="194">
        <f>IF(N392="sníž. přenesená",J392,0)</f>
        <v>0</v>
      </c>
      <c r="BI392" s="194">
        <f>IF(N392="nulová",J392,0)</f>
        <v>0</v>
      </c>
      <c r="BJ392" s="17" t="s">
        <v>81</v>
      </c>
      <c r="BK392" s="194">
        <f>ROUND(I392*H392,2)</f>
        <v>0</v>
      </c>
      <c r="BL392" s="17" t="s">
        <v>148</v>
      </c>
      <c r="BM392" s="193" t="s">
        <v>953</v>
      </c>
    </row>
    <row r="393" spans="1:47" s="2" customFormat="1" ht="12">
      <c r="A393" s="36"/>
      <c r="B393" s="37"/>
      <c r="C393" s="36"/>
      <c r="D393" s="195" t="s">
        <v>149</v>
      </c>
      <c r="E393" s="36"/>
      <c r="F393" s="196" t="s">
        <v>954</v>
      </c>
      <c r="G393" s="36"/>
      <c r="H393" s="36"/>
      <c r="I393" s="122"/>
      <c r="J393" s="36"/>
      <c r="K393" s="36"/>
      <c r="L393" s="37"/>
      <c r="M393" s="197"/>
      <c r="N393" s="198"/>
      <c r="O393" s="75"/>
      <c r="P393" s="75"/>
      <c r="Q393" s="75"/>
      <c r="R393" s="75"/>
      <c r="S393" s="75"/>
      <c r="T393" s="7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7" t="s">
        <v>149</v>
      </c>
      <c r="AU393" s="17" t="s">
        <v>81</v>
      </c>
    </row>
    <row r="394" spans="1:51" s="12" customFormat="1" ht="12">
      <c r="A394" s="12"/>
      <c r="B394" s="199"/>
      <c r="C394" s="12"/>
      <c r="D394" s="195" t="s">
        <v>161</v>
      </c>
      <c r="E394" s="200" t="s">
        <v>1</v>
      </c>
      <c r="F394" s="201" t="s">
        <v>955</v>
      </c>
      <c r="G394" s="12"/>
      <c r="H394" s="202">
        <v>19.49</v>
      </c>
      <c r="I394" s="203"/>
      <c r="J394" s="12"/>
      <c r="K394" s="12"/>
      <c r="L394" s="199"/>
      <c r="M394" s="204"/>
      <c r="N394" s="205"/>
      <c r="O394" s="205"/>
      <c r="P394" s="205"/>
      <c r="Q394" s="205"/>
      <c r="R394" s="205"/>
      <c r="S394" s="205"/>
      <c r="T394" s="206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T394" s="200" t="s">
        <v>161</v>
      </c>
      <c r="AU394" s="200" t="s">
        <v>81</v>
      </c>
      <c r="AV394" s="12" t="s">
        <v>83</v>
      </c>
      <c r="AW394" s="12" t="s">
        <v>30</v>
      </c>
      <c r="AX394" s="12" t="s">
        <v>73</v>
      </c>
      <c r="AY394" s="200" t="s">
        <v>143</v>
      </c>
    </row>
    <row r="395" spans="1:51" s="13" customFormat="1" ht="12">
      <c r="A395" s="13"/>
      <c r="B395" s="207"/>
      <c r="C395" s="13"/>
      <c r="D395" s="195" t="s">
        <v>161</v>
      </c>
      <c r="E395" s="208" t="s">
        <v>1</v>
      </c>
      <c r="F395" s="209" t="s">
        <v>163</v>
      </c>
      <c r="G395" s="13"/>
      <c r="H395" s="210">
        <v>19.49</v>
      </c>
      <c r="I395" s="211"/>
      <c r="J395" s="13"/>
      <c r="K395" s="13"/>
      <c r="L395" s="207"/>
      <c r="M395" s="212"/>
      <c r="N395" s="213"/>
      <c r="O395" s="213"/>
      <c r="P395" s="213"/>
      <c r="Q395" s="213"/>
      <c r="R395" s="213"/>
      <c r="S395" s="213"/>
      <c r="T395" s="21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08" t="s">
        <v>161</v>
      </c>
      <c r="AU395" s="208" t="s">
        <v>81</v>
      </c>
      <c r="AV395" s="13" t="s">
        <v>148</v>
      </c>
      <c r="AW395" s="13" t="s">
        <v>30</v>
      </c>
      <c r="AX395" s="13" t="s">
        <v>81</v>
      </c>
      <c r="AY395" s="208" t="s">
        <v>143</v>
      </c>
    </row>
    <row r="396" spans="1:65" s="2" customFormat="1" ht="24.15" customHeight="1">
      <c r="A396" s="36"/>
      <c r="B396" s="180"/>
      <c r="C396" s="181" t="s">
        <v>956</v>
      </c>
      <c r="D396" s="181" t="s">
        <v>144</v>
      </c>
      <c r="E396" s="182" t="s">
        <v>957</v>
      </c>
      <c r="F396" s="183" t="s">
        <v>958</v>
      </c>
      <c r="G396" s="184" t="s">
        <v>159</v>
      </c>
      <c r="H396" s="185">
        <v>19.49</v>
      </c>
      <c r="I396" s="186"/>
      <c r="J396" s="187">
        <f>ROUND(I396*H396,2)</f>
        <v>0</v>
      </c>
      <c r="K396" s="188"/>
      <c r="L396" s="37"/>
      <c r="M396" s="189" t="s">
        <v>1</v>
      </c>
      <c r="N396" s="190" t="s">
        <v>38</v>
      </c>
      <c r="O396" s="75"/>
      <c r="P396" s="191">
        <f>O396*H396</f>
        <v>0</v>
      </c>
      <c r="Q396" s="191">
        <v>0</v>
      </c>
      <c r="R396" s="191">
        <f>Q396*H396</f>
        <v>0</v>
      </c>
      <c r="S396" s="191">
        <v>0</v>
      </c>
      <c r="T396" s="192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93" t="s">
        <v>148</v>
      </c>
      <c r="AT396" s="193" t="s">
        <v>144</v>
      </c>
      <c r="AU396" s="193" t="s">
        <v>81</v>
      </c>
      <c r="AY396" s="17" t="s">
        <v>143</v>
      </c>
      <c r="BE396" s="194">
        <f>IF(N396="základní",J396,0)</f>
        <v>0</v>
      </c>
      <c r="BF396" s="194">
        <f>IF(N396="snížená",J396,0)</f>
        <v>0</v>
      </c>
      <c r="BG396" s="194">
        <f>IF(N396="zákl. přenesená",J396,0)</f>
        <v>0</v>
      </c>
      <c r="BH396" s="194">
        <f>IF(N396="sníž. přenesená",J396,0)</f>
        <v>0</v>
      </c>
      <c r="BI396" s="194">
        <f>IF(N396="nulová",J396,0)</f>
        <v>0</v>
      </c>
      <c r="BJ396" s="17" t="s">
        <v>81</v>
      </c>
      <c r="BK396" s="194">
        <f>ROUND(I396*H396,2)</f>
        <v>0</v>
      </c>
      <c r="BL396" s="17" t="s">
        <v>148</v>
      </c>
      <c r="BM396" s="193" t="s">
        <v>959</v>
      </c>
    </row>
    <row r="397" spans="1:47" s="2" customFormat="1" ht="12">
      <c r="A397" s="36"/>
      <c r="B397" s="37"/>
      <c r="C397" s="36"/>
      <c r="D397" s="195" t="s">
        <v>149</v>
      </c>
      <c r="E397" s="36"/>
      <c r="F397" s="196" t="s">
        <v>960</v>
      </c>
      <c r="G397" s="36"/>
      <c r="H397" s="36"/>
      <c r="I397" s="122"/>
      <c r="J397" s="36"/>
      <c r="K397" s="36"/>
      <c r="L397" s="37"/>
      <c r="M397" s="197"/>
      <c r="N397" s="198"/>
      <c r="O397" s="75"/>
      <c r="P397" s="75"/>
      <c r="Q397" s="75"/>
      <c r="R397" s="75"/>
      <c r="S397" s="75"/>
      <c r="T397" s="7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7" t="s">
        <v>149</v>
      </c>
      <c r="AU397" s="17" t="s">
        <v>81</v>
      </c>
    </row>
    <row r="398" spans="1:51" s="12" customFormat="1" ht="12">
      <c r="A398" s="12"/>
      <c r="B398" s="199"/>
      <c r="C398" s="12"/>
      <c r="D398" s="195" t="s">
        <v>161</v>
      </c>
      <c r="E398" s="200" t="s">
        <v>1</v>
      </c>
      <c r="F398" s="201" t="s">
        <v>955</v>
      </c>
      <c r="G398" s="12"/>
      <c r="H398" s="202">
        <v>19.49</v>
      </c>
      <c r="I398" s="203"/>
      <c r="J398" s="12"/>
      <c r="K398" s="12"/>
      <c r="L398" s="199"/>
      <c r="M398" s="204"/>
      <c r="N398" s="205"/>
      <c r="O398" s="205"/>
      <c r="P398" s="205"/>
      <c r="Q398" s="205"/>
      <c r="R398" s="205"/>
      <c r="S398" s="205"/>
      <c r="T398" s="206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T398" s="200" t="s">
        <v>161</v>
      </c>
      <c r="AU398" s="200" t="s">
        <v>81</v>
      </c>
      <c r="AV398" s="12" t="s">
        <v>83</v>
      </c>
      <c r="AW398" s="12" t="s">
        <v>30</v>
      </c>
      <c r="AX398" s="12" t="s">
        <v>73</v>
      </c>
      <c r="AY398" s="200" t="s">
        <v>143</v>
      </c>
    </row>
    <row r="399" spans="1:51" s="13" customFormat="1" ht="12">
      <c r="A399" s="13"/>
      <c r="B399" s="207"/>
      <c r="C399" s="13"/>
      <c r="D399" s="195" t="s">
        <v>161</v>
      </c>
      <c r="E399" s="208" t="s">
        <v>1</v>
      </c>
      <c r="F399" s="209" t="s">
        <v>163</v>
      </c>
      <c r="G399" s="13"/>
      <c r="H399" s="210">
        <v>19.49</v>
      </c>
      <c r="I399" s="211"/>
      <c r="J399" s="13"/>
      <c r="K399" s="13"/>
      <c r="L399" s="207"/>
      <c r="M399" s="212"/>
      <c r="N399" s="213"/>
      <c r="O399" s="213"/>
      <c r="P399" s="213"/>
      <c r="Q399" s="213"/>
      <c r="R399" s="213"/>
      <c r="S399" s="213"/>
      <c r="T399" s="21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08" t="s">
        <v>161</v>
      </c>
      <c r="AU399" s="208" t="s">
        <v>81</v>
      </c>
      <c r="AV399" s="13" t="s">
        <v>148</v>
      </c>
      <c r="AW399" s="13" t="s">
        <v>30</v>
      </c>
      <c r="AX399" s="13" t="s">
        <v>81</v>
      </c>
      <c r="AY399" s="208" t="s">
        <v>143</v>
      </c>
    </row>
    <row r="400" spans="1:65" s="2" customFormat="1" ht="14.4" customHeight="1">
      <c r="A400" s="36"/>
      <c r="B400" s="180"/>
      <c r="C400" s="181" t="s">
        <v>491</v>
      </c>
      <c r="D400" s="181" t="s">
        <v>144</v>
      </c>
      <c r="E400" s="182" t="s">
        <v>961</v>
      </c>
      <c r="F400" s="183" t="s">
        <v>962</v>
      </c>
      <c r="G400" s="184" t="s">
        <v>147</v>
      </c>
      <c r="H400" s="185">
        <v>19.61</v>
      </c>
      <c r="I400" s="186"/>
      <c r="J400" s="187">
        <f>ROUND(I400*H400,2)</f>
        <v>0</v>
      </c>
      <c r="K400" s="188"/>
      <c r="L400" s="37"/>
      <c r="M400" s="189" t="s">
        <v>1</v>
      </c>
      <c r="N400" s="190" t="s">
        <v>38</v>
      </c>
      <c r="O400" s="75"/>
      <c r="P400" s="191">
        <f>O400*H400</f>
        <v>0</v>
      </c>
      <c r="Q400" s="191">
        <v>0</v>
      </c>
      <c r="R400" s="191">
        <f>Q400*H400</f>
        <v>0</v>
      </c>
      <c r="S400" s="191">
        <v>0</v>
      </c>
      <c r="T400" s="192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3" t="s">
        <v>148</v>
      </c>
      <c r="AT400" s="193" t="s">
        <v>144</v>
      </c>
      <c r="AU400" s="193" t="s">
        <v>81</v>
      </c>
      <c r="AY400" s="17" t="s">
        <v>143</v>
      </c>
      <c r="BE400" s="194">
        <f>IF(N400="základní",J400,0)</f>
        <v>0</v>
      </c>
      <c r="BF400" s="194">
        <f>IF(N400="snížená",J400,0)</f>
        <v>0</v>
      </c>
      <c r="BG400" s="194">
        <f>IF(N400="zákl. přenesená",J400,0)</f>
        <v>0</v>
      </c>
      <c r="BH400" s="194">
        <f>IF(N400="sníž. přenesená",J400,0)</f>
        <v>0</v>
      </c>
      <c r="BI400" s="194">
        <f>IF(N400="nulová",J400,0)</f>
        <v>0</v>
      </c>
      <c r="BJ400" s="17" t="s">
        <v>81</v>
      </c>
      <c r="BK400" s="194">
        <f>ROUND(I400*H400,2)</f>
        <v>0</v>
      </c>
      <c r="BL400" s="17" t="s">
        <v>148</v>
      </c>
      <c r="BM400" s="193" t="s">
        <v>963</v>
      </c>
    </row>
    <row r="401" spans="1:47" s="2" customFormat="1" ht="12">
      <c r="A401" s="36"/>
      <c r="B401" s="37"/>
      <c r="C401" s="36"/>
      <c r="D401" s="195" t="s">
        <v>149</v>
      </c>
      <c r="E401" s="36"/>
      <c r="F401" s="196" t="s">
        <v>964</v>
      </c>
      <c r="G401" s="36"/>
      <c r="H401" s="36"/>
      <c r="I401" s="122"/>
      <c r="J401" s="36"/>
      <c r="K401" s="36"/>
      <c r="L401" s="37"/>
      <c r="M401" s="197"/>
      <c r="N401" s="198"/>
      <c r="O401" s="75"/>
      <c r="P401" s="75"/>
      <c r="Q401" s="75"/>
      <c r="R401" s="75"/>
      <c r="S401" s="75"/>
      <c r="T401" s="7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7" t="s">
        <v>149</v>
      </c>
      <c r="AU401" s="17" t="s">
        <v>81</v>
      </c>
    </row>
    <row r="402" spans="1:65" s="2" customFormat="1" ht="24.15" customHeight="1">
      <c r="A402" s="36"/>
      <c r="B402" s="180"/>
      <c r="C402" s="181" t="s">
        <v>965</v>
      </c>
      <c r="D402" s="181" t="s">
        <v>144</v>
      </c>
      <c r="E402" s="182" t="s">
        <v>966</v>
      </c>
      <c r="F402" s="183" t="s">
        <v>967</v>
      </c>
      <c r="G402" s="184" t="s">
        <v>147</v>
      </c>
      <c r="H402" s="185">
        <v>166.766</v>
      </c>
      <c r="I402" s="186"/>
      <c r="J402" s="187">
        <f>ROUND(I402*H402,2)</f>
        <v>0</v>
      </c>
      <c r="K402" s="188"/>
      <c r="L402" s="37"/>
      <c r="M402" s="189" t="s">
        <v>1</v>
      </c>
      <c r="N402" s="190" t="s">
        <v>38</v>
      </c>
      <c r="O402" s="75"/>
      <c r="P402" s="191">
        <f>O402*H402</f>
        <v>0</v>
      </c>
      <c r="Q402" s="191">
        <v>0</v>
      </c>
      <c r="R402" s="191">
        <f>Q402*H402</f>
        <v>0</v>
      </c>
      <c r="S402" s="191">
        <v>0</v>
      </c>
      <c r="T402" s="192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93" t="s">
        <v>148</v>
      </c>
      <c r="AT402" s="193" t="s">
        <v>144</v>
      </c>
      <c r="AU402" s="193" t="s">
        <v>81</v>
      </c>
      <c r="AY402" s="17" t="s">
        <v>143</v>
      </c>
      <c r="BE402" s="194">
        <f>IF(N402="základní",J402,0)</f>
        <v>0</v>
      </c>
      <c r="BF402" s="194">
        <f>IF(N402="snížená",J402,0)</f>
        <v>0</v>
      </c>
      <c r="BG402" s="194">
        <f>IF(N402="zákl. přenesená",J402,0)</f>
        <v>0</v>
      </c>
      <c r="BH402" s="194">
        <f>IF(N402="sníž. přenesená",J402,0)</f>
        <v>0</v>
      </c>
      <c r="BI402" s="194">
        <f>IF(N402="nulová",J402,0)</f>
        <v>0</v>
      </c>
      <c r="BJ402" s="17" t="s">
        <v>81</v>
      </c>
      <c r="BK402" s="194">
        <f>ROUND(I402*H402,2)</f>
        <v>0</v>
      </c>
      <c r="BL402" s="17" t="s">
        <v>148</v>
      </c>
      <c r="BM402" s="193" t="s">
        <v>968</v>
      </c>
    </row>
    <row r="403" spans="1:47" s="2" customFormat="1" ht="12">
      <c r="A403" s="36"/>
      <c r="B403" s="37"/>
      <c r="C403" s="36"/>
      <c r="D403" s="195" t="s">
        <v>149</v>
      </c>
      <c r="E403" s="36"/>
      <c r="F403" s="196" t="s">
        <v>969</v>
      </c>
      <c r="G403" s="36"/>
      <c r="H403" s="36"/>
      <c r="I403" s="122"/>
      <c r="J403" s="36"/>
      <c r="K403" s="36"/>
      <c r="L403" s="37"/>
      <c r="M403" s="197"/>
      <c r="N403" s="198"/>
      <c r="O403" s="75"/>
      <c r="P403" s="75"/>
      <c r="Q403" s="75"/>
      <c r="R403" s="75"/>
      <c r="S403" s="75"/>
      <c r="T403" s="7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7" t="s">
        <v>149</v>
      </c>
      <c r="AU403" s="17" t="s">
        <v>81</v>
      </c>
    </row>
    <row r="404" spans="1:51" s="12" customFormat="1" ht="12">
      <c r="A404" s="12"/>
      <c r="B404" s="199"/>
      <c r="C404" s="12"/>
      <c r="D404" s="195" t="s">
        <v>161</v>
      </c>
      <c r="E404" s="200" t="s">
        <v>1</v>
      </c>
      <c r="F404" s="201" t="s">
        <v>970</v>
      </c>
      <c r="G404" s="12"/>
      <c r="H404" s="202">
        <v>166.766</v>
      </c>
      <c r="I404" s="203"/>
      <c r="J404" s="12"/>
      <c r="K404" s="12"/>
      <c r="L404" s="199"/>
      <c r="M404" s="204"/>
      <c r="N404" s="205"/>
      <c r="O404" s="205"/>
      <c r="P404" s="205"/>
      <c r="Q404" s="205"/>
      <c r="R404" s="205"/>
      <c r="S404" s="205"/>
      <c r="T404" s="206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T404" s="200" t="s">
        <v>161</v>
      </c>
      <c r="AU404" s="200" t="s">
        <v>81</v>
      </c>
      <c r="AV404" s="12" t="s">
        <v>83</v>
      </c>
      <c r="AW404" s="12" t="s">
        <v>30</v>
      </c>
      <c r="AX404" s="12" t="s">
        <v>73</v>
      </c>
      <c r="AY404" s="200" t="s">
        <v>143</v>
      </c>
    </row>
    <row r="405" spans="1:51" s="13" customFormat="1" ht="12">
      <c r="A405" s="13"/>
      <c r="B405" s="207"/>
      <c r="C405" s="13"/>
      <c r="D405" s="195" t="s">
        <v>161</v>
      </c>
      <c r="E405" s="208" t="s">
        <v>1</v>
      </c>
      <c r="F405" s="209" t="s">
        <v>163</v>
      </c>
      <c r="G405" s="13"/>
      <c r="H405" s="210">
        <v>166.766</v>
      </c>
      <c r="I405" s="211"/>
      <c r="J405" s="13"/>
      <c r="K405" s="13"/>
      <c r="L405" s="207"/>
      <c r="M405" s="212"/>
      <c r="N405" s="213"/>
      <c r="O405" s="213"/>
      <c r="P405" s="213"/>
      <c r="Q405" s="213"/>
      <c r="R405" s="213"/>
      <c r="S405" s="213"/>
      <c r="T405" s="21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08" t="s">
        <v>161</v>
      </c>
      <c r="AU405" s="208" t="s">
        <v>81</v>
      </c>
      <c r="AV405" s="13" t="s">
        <v>148</v>
      </c>
      <c r="AW405" s="13" t="s">
        <v>30</v>
      </c>
      <c r="AX405" s="13" t="s">
        <v>81</v>
      </c>
      <c r="AY405" s="208" t="s">
        <v>143</v>
      </c>
    </row>
    <row r="406" spans="1:65" s="2" customFormat="1" ht="14.4" customHeight="1">
      <c r="A406" s="36"/>
      <c r="B406" s="180"/>
      <c r="C406" s="181" t="s">
        <v>494</v>
      </c>
      <c r="D406" s="181" t="s">
        <v>144</v>
      </c>
      <c r="E406" s="182" t="s">
        <v>971</v>
      </c>
      <c r="F406" s="183" t="s">
        <v>972</v>
      </c>
      <c r="G406" s="184" t="s">
        <v>973</v>
      </c>
      <c r="H406" s="185">
        <v>106.92</v>
      </c>
      <c r="I406" s="186"/>
      <c r="J406" s="187">
        <f>ROUND(I406*H406,2)</f>
        <v>0</v>
      </c>
      <c r="K406" s="188"/>
      <c r="L406" s="37"/>
      <c r="M406" s="189" t="s">
        <v>1</v>
      </c>
      <c r="N406" s="190" t="s">
        <v>38</v>
      </c>
      <c r="O406" s="75"/>
      <c r="P406" s="191">
        <f>O406*H406</f>
        <v>0</v>
      </c>
      <c r="Q406" s="191">
        <v>0</v>
      </c>
      <c r="R406" s="191">
        <f>Q406*H406</f>
        <v>0</v>
      </c>
      <c r="S406" s="191">
        <v>0</v>
      </c>
      <c r="T406" s="192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93" t="s">
        <v>148</v>
      </c>
      <c r="AT406" s="193" t="s">
        <v>144</v>
      </c>
      <c r="AU406" s="193" t="s">
        <v>81</v>
      </c>
      <c r="AY406" s="17" t="s">
        <v>143</v>
      </c>
      <c r="BE406" s="194">
        <f>IF(N406="základní",J406,0)</f>
        <v>0</v>
      </c>
      <c r="BF406" s="194">
        <f>IF(N406="snížená",J406,0)</f>
        <v>0</v>
      </c>
      <c r="BG406" s="194">
        <f>IF(N406="zákl. přenesená",J406,0)</f>
        <v>0</v>
      </c>
      <c r="BH406" s="194">
        <f>IF(N406="sníž. přenesená",J406,0)</f>
        <v>0</v>
      </c>
      <c r="BI406" s="194">
        <f>IF(N406="nulová",J406,0)</f>
        <v>0</v>
      </c>
      <c r="BJ406" s="17" t="s">
        <v>81</v>
      </c>
      <c r="BK406" s="194">
        <f>ROUND(I406*H406,2)</f>
        <v>0</v>
      </c>
      <c r="BL406" s="17" t="s">
        <v>148</v>
      </c>
      <c r="BM406" s="193" t="s">
        <v>974</v>
      </c>
    </row>
    <row r="407" spans="1:47" s="2" customFormat="1" ht="12">
      <c r="A407" s="36"/>
      <c r="B407" s="37"/>
      <c r="C407" s="36"/>
      <c r="D407" s="195" t="s">
        <v>149</v>
      </c>
      <c r="E407" s="36"/>
      <c r="F407" s="196" t="s">
        <v>975</v>
      </c>
      <c r="G407" s="36"/>
      <c r="H407" s="36"/>
      <c r="I407" s="122"/>
      <c r="J407" s="36"/>
      <c r="K407" s="36"/>
      <c r="L407" s="37"/>
      <c r="M407" s="197"/>
      <c r="N407" s="198"/>
      <c r="O407" s="75"/>
      <c r="P407" s="75"/>
      <c r="Q407" s="75"/>
      <c r="R407" s="75"/>
      <c r="S407" s="75"/>
      <c r="T407" s="7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7" t="s">
        <v>149</v>
      </c>
      <c r="AU407" s="17" t="s">
        <v>81</v>
      </c>
    </row>
    <row r="408" spans="1:51" s="12" customFormat="1" ht="12">
      <c r="A408" s="12"/>
      <c r="B408" s="199"/>
      <c r="C408" s="12"/>
      <c r="D408" s="195" t="s">
        <v>161</v>
      </c>
      <c r="E408" s="200" t="s">
        <v>1</v>
      </c>
      <c r="F408" s="201" t="s">
        <v>976</v>
      </c>
      <c r="G408" s="12"/>
      <c r="H408" s="202">
        <v>106.92</v>
      </c>
      <c r="I408" s="203"/>
      <c r="J408" s="12"/>
      <c r="K408" s="12"/>
      <c r="L408" s="199"/>
      <c r="M408" s="204"/>
      <c r="N408" s="205"/>
      <c r="O408" s="205"/>
      <c r="P408" s="205"/>
      <c r="Q408" s="205"/>
      <c r="R408" s="205"/>
      <c r="S408" s="205"/>
      <c r="T408" s="206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T408" s="200" t="s">
        <v>161</v>
      </c>
      <c r="AU408" s="200" t="s">
        <v>81</v>
      </c>
      <c r="AV408" s="12" t="s">
        <v>83</v>
      </c>
      <c r="AW408" s="12" t="s">
        <v>30</v>
      </c>
      <c r="AX408" s="12" t="s">
        <v>73</v>
      </c>
      <c r="AY408" s="200" t="s">
        <v>143</v>
      </c>
    </row>
    <row r="409" spans="1:51" s="13" customFormat="1" ht="12">
      <c r="A409" s="13"/>
      <c r="B409" s="207"/>
      <c r="C409" s="13"/>
      <c r="D409" s="195" t="s">
        <v>161</v>
      </c>
      <c r="E409" s="208" t="s">
        <v>1</v>
      </c>
      <c r="F409" s="209" t="s">
        <v>163</v>
      </c>
      <c r="G409" s="13"/>
      <c r="H409" s="210">
        <v>106.92</v>
      </c>
      <c r="I409" s="211"/>
      <c r="J409" s="13"/>
      <c r="K409" s="13"/>
      <c r="L409" s="207"/>
      <c r="M409" s="212"/>
      <c r="N409" s="213"/>
      <c r="O409" s="213"/>
      <c r="P409" s="213"/>
      <c r="Q409" s="213"/>
      <c r="R409" s="213"/>
      <c r="S409" s="213"/>
      <c r="T409" s="21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08" t="s">
        <v>161</v>
      </c>
      <c r="AU409" s="208" t="s">
        <v>81</v>
      </c>
      <c r="AV409" s="13" t="s">
        <v>148</v>
      </c>
      <c r="AW409" s="13" t="s">
        <v>30</v>
      </c>
      <c r="AX409" s="13" t="s">
        <v>81</v>
      </c>
      <c r="AY409" s="208" t="s">
        <v>143</v>
      </c>
    </row>
    <row r="410" spans="1:65" s="2" customFormat="1" ht="24.15" customHeight="1">
      <c r="A410" s="36"/>
      <c r="B410" s="180"/>
      <c r="C410" s="181" t="s">
        <v>977</v>
      </c>
      <c r="D410" s="181" t="s">
        <v>144</v>
      </c>
      <c r="E410" s="182" t="s">
        <v>978</v>
      </c>
      <c r="F410" s="183" t="s">
        <v>979</v>
      </c>
      <c r="G410" s="184" t="s">
        <v>147</v>
      </c>
      <c r="H410" s="185">
        <v>6.644</v>
      </c>
      <c r="I410" s="186"/>
      <c r="J410" s="187">
        <f>ROUND(I410*H410,2)</f>
        <v>0</v>
      </c>
      <c r="K410" s="188"/>
      <c r="L410" s="37"/>
      <c r="M410" s="189" t="s">
        <v>1</v>
      </c>
      <c r="N410" s="190" t="s">
        <v>38</v>
      </c>
      <c r="O410" s="75"/>
      <c r="P410" s="191">
        <f>O410*H410</f>
        <v>0</v>
      </c>
      <c r="Q410" s="191">
        <v>0</v>
      </c>
      <c r="R410" s="191">
        <f>Q410*H410</f>
        <v>0</v>
      </c>
      <c r="S410" s="191">
        <v>0</v>
      </c>
      <c r="T410" s="192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93" t="s">
        <v>148</v>
      </c>
      <c r="AT410" s="193" t="s">
        <v>144</v>
      </c>
      <c r="AU410" s="193" t="s">
        <v>81</v>
      </c>
      <c r="AY410" s="17" t="s">
        <v>143</v>
      </c>
      <c r="BE410" s="194">
        <f>IF(N410="základní",J410,0)</f>
        <v>0</v>
      </c>
      <c r="BF410" s="194">
        <f>IF(N410="snížená",J410,0)</f>
        <v>0</v>
      </c>
      <c r="BG410" s="194">
        <f>IF(N410="zákl. přenesená",J410,0)</f>
        <v>0</v>
      </c>
      <c r="BH410" s="194">
        <f>IF(N410="sníž. přenesená",J410,0)</f>
        <v>0</v>
      </c>
      <c r="BI410" s="194">
        <f>IF(N410="nulová",J410,0)</f>
        <v>0</v>
      </c>
      <c r="BJ410" s="17" t="s">
        <v>81</v>
      </c>
      <c r="BK410" s="194">
        <f>ROUND(I410*H410,2)</f>
        <v>0</v>
      </c>
      <c r="BL410" s="17" t="s">
        <v>148</v>
      </c>
      <c r="BM410" s="193" t="s">
        <v>980</v>
      </c>
    </row>
    <row r="411" spans="1:47" s="2" customFormat="1" ht="12">
      <c r="A411" s="36"/>
      <c r="B411" s="37"/>
      <c r="C411" s="36"/>
      <c r="D411" s="195" t="s">
        <v>149</v>
      </c>
      <c r="E411" s="36"/>
      <c r="F411" s="196" t="s">
        <v>981</v>
      </c>
      <c r="G411" s="36"/>
      <c r="H411" s="36"/>
      <c r="I411" s="122"/>
      <c r="J411" s="36"/>
      <c r="K411" s="36"/>
      <c r="L411" s="37"/>
      <c r="M411" s="197"/>
      <c r="N411" s="198"/>
      <c r="O411" s="75"/>
      <c r="P411" s="75"/>
      <c r="Q411" s="75"/>
      <c r="R411" s="75"/>
      <c r="S411" s="75"/>
      <c r="T411" s="7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7" t="s">
        <v>149</v>
      </c>
      <c r="AU411" s="17" t="s">
        <v>81</v>
      </c>
    </row>
    <row r="412" spans="1:51" s="12" customFormat="1" ht="12">
      <c r="A412" s="12"/>
      <c r="B412" s="199"/>
      <c r="C412" s="12"/>
      <c r="D412" s="195" t="s">
        <v>161</v>
      </c>
      <c r="E412" s="200" t="s">
        <v>1</v>
      </c>
      <c r="F412" s="201" t="s">
        <v>982</v>
      </c>
      <c r="G412" s="12"/>
      <c r="H412" s="202">
        <v>6.644</v>
      </c>
      <c r="I412" s="203"/>
      <c r="J412" s="12"/>
      <c r="K412" s="12"/>
      <c r="L412" s="199"/>
      <c r="M412" s="204"/>
      <c r="N412" s="205"/>
      <c r="O412" s="205"/>
      <c r="P412" s="205"/>
      <c r="Q412" s="205"/>
      <c r="R412" s="205"/>
      <c r="S412" s="205"/>
      <c r="T412" s="206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T412" s="200" t="s">
        <v>161</v>
      </c>
      <c r="AU412" s="200" t="s">
        <v>81</v>
      </c>
      <c r="AV412" s="12" t="s">
        <v>83</v>
      </c>
      <c r="AW412" s="12" t="s">
        <v>30</v>
      </c>
      <c r="AX412" s="12" t="s">
        <v>73</v>
      </c>
      <c r="AY412" s="200" t="s">
        <v>143</v>
      </c>
    </row>
    <row r="413" spans="1:51" s="13" customFormat="1" ht="12">
      <c r="A413" s="13"/>
      <c r="B413" s="207"/>
      <c r="C413" s="13"/>
      <c r="D413" s="195" t="s">
        <v>161</v>
      </c>
      <c r="E413" s="208" t="s">
        <v>1</v>
      </c>
      <c r="F413" s="209" t="s">
        <v>163</v>
      </c>
      <c r="G413" s="13"/>
      <c r="H413" s="210">
        <v>6.644</v>
      </c>
      <c r="I413" s="211"/>
      <c r="J413" s="13"/>
      <c r="K413" s="13"/>
      <c r="L413" s="207"/>
      <c r="M413" s="212"/>
      <c r="N413" s="213"/>
      <c r="O413" s="213"/>
      <c r="P413" s="213"/>
      <c r="Q413" s="213"/>
      <c r="R413" s="213"/>
      <c r="S413" s="213"/>
      <c r="T413" s="21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08" t="s">
        <v>161</v>
      </c>
      <c r="AU413" s="208" t="s">
        <v>81</v>
      </c>
      <c r="AV413" s="13" t="s">
        <v>148</v>
      </c>
      <c r="AW413" s="13" t="s">
        <v>30</v>
      </c>
      <c r="AX413" s="13" t="s">
        <v>81</v>
      </c>
      <c r="AY413" s="208" t="s">
        <v>143</v>
      </c>
    </row>
    <row r="414" spans="1:65" s="2" customFormat="1" ht="24.15" customHeight="1">
      <c r="A414" s="36"/>
      <c r="B414" s="180"/>
      <c r="C414" s="181" t="s">
        <v>500</v>
      </c>
      <c r="D414" s="181" t="s">
        <v>144</v>
      </c>
      <c r="E414" s="182" t="s">
        <v>983</v>
      </c>
      <c r="F414" s="183" t="s">
        <v>984</v>
      </c>
      <c r="G414" s="184" t="s">
        <v>147</v>
      </c>
      <c r="H414" s="185">
        <v>9.061</v>
      </c>
      <c r="I414" s="186"/>
      <c r="J414" s="187">
        <f>ROUND(I414*H414,2)</f>
        <v>0</v>
      </c>
      <c r="K414" s="188"/>
      <c r="L414" s="37"/>
      <c r="M414" s="189" t="s">
        <v>1</v>
      </c>
      <c r="N414" s="190" t="s">
        <v>38</v>
      </c>
      <c r="O414" s="75"/>
      <c r="P414" s="191">
        <f>O414*H414</f>
        <v>0</v>
      </c>
      <c r="Q414" s="191">
        <v>0</v>
      </c>
      <c r="R414" s="191">
        <f>Q414*H414</f>
        <v>0</v>
      </c>
      <c r="S414" s="191">
        <v>0</v>
      </c>
      <c r="T414" s="192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93" t="s">
        <v>148</v>
      </c>
      <c r="AT414" s="193" t="s">
        <v>144</v>
      </c>
      <c r="AU414" s="193" t="s">
        <v>81</v>
      </c>
      <c r="AY414" s="17" t="s">
        <v>143</v>
      </c>
      <c r="BE414" s="194">
        <f>IF(N414="základní",J414,0)</f>
        <v>0</v>
      </c>
      <c r="BF414" s="194">
        <f>IF(N414="snížená",J414,0)</f>
        <v>0</v>
      </c>
      <c r="BG414" s="194">
        <f>IF(N414="zákl. přenesená",J414,0)</f>
        <v>0</v>
      </c>
      <c r="BH414" s="194">
        <f>IF(N414="sníž. přenesená",J414,0)</f>
        <v>0</v>
      </c>
      <c r="BI414" s="194">
        <f>IF(N414="nulová",J414,0)</f>
        <v>0</v>
      </c>
      <c r="BJ414" s="17" t="s">
        <v>81</v>
      </c>
      <c r="BK414" s="194">
        <f>ROUND(I414*H414,2)</f>
        <v>0</v>
      </c>
      <c r="BL414" s="17" t="s">
        <v>148</v>
      </c>
      <c r="BM414" s="193" t="s">
        <v>985</v>
      </c>
    </row>
    <row r="415" spans="1:47" s="2" customFormat="1" ht="12">
      <c r="A415" s="36"/>
      <c r="B415" s="37"/>
      <c r="C415" s="36"/>
      <c r="D415" s="195" t="s">
        <v>149</v>
      </c>
      <c r="E415" s="36"/>
      <c r="F415" s="196" t="s">
        <v>986</v>
      </c>
      <c r="G415" s="36"/>
      <c r="H415" s="36"/>
      <c r="I415" s="122"/>
      <c r="J415" s="36"/>
      <c r="K415" s="36"/>
      <c r="L415" s="37"/>
      <c r="M415" s="197"/>
      <c r="N415" s="198"/>
      <c r="O415" s="75"/>
      <c r="P415" s="75"/>
      <c r="Q415" s="75"/>
      <c r="R415" s="75"/>
      <c r="S415" s="75"/>
      <c r="T415" s="7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7" t="s">
        <v>149</v>
      </c>
      <c r="AU415" s="17" t="s">
        <v>81</v>
      </c>
    </row>
    <row r="416" spans="1:51" s="12" customFormat="1" ht="12">
      <c r="A416" s="12"/>
      <c r="B416" s="199"/>
      <c r="C416" s="12"/>
      <c r="D416" s="195" t="s">
        <v>161</v>
      </c>
      <c r="E416" s="200" t="s">
        <v>1</v>
      </c>
      <c r="F416" s="201" t="s">
        <v>987</v>
      </c>
      <c r="G416" s="12"/>
      <c r="H416" s="202">
        <v>9.061</v>
      </c>
      <c r="I416" s="203"/>
      <c r="J416" s="12"/>
      <c r="K416" s="12"/>
      <c r="L416" s="199"/>
      <c r="M416" s="204"/>
      <c r="N416" s="205"/>
      <c r="O416" s="205"/>
      <c r="P416" s="205"/>
      <c r="Q416" s="205"/>
      <c r="R416" s="205"/>
      <c r="S416" s="205"/>
      <c r="T416" s="206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T416" s="200" t="s">
        <v>161</v>
      </c>
      <c r="AU416" s="200" t="s">
        <v>81</v>
      </c>
      <c r="AV416" s="12" t="s">
        <v>83</v>
      </c>
      <c r="AW416" s="12" t="s">
        <v>30</v>
      </c>
      <c r="AX416" s="12" t="s">
        <v>73</v>
      </c>
      <c r="AY416" s="200" t="s">
        <v>143</v>
      </c>
    </row>
    <row r="417" spans="1:51" s="13" customFormat="1" ht="12">
      <c r="A417" s="13"/>
      <c r="B417" s="207"/>
      <c r="C417" s="13"/>
      <c r="D417" s="195" t="s">
        <v>161</v>
      </c>
      <c r="E417" s="208" t="s">
        <v>1</v>
      </c>
      <c r="F417" s="209" t="s">
        <v>163</v>
      </c>
      <c r="G417" s="13"/>
      <c r="H417" s="210">
        <v>9.061</v>
      </c>
      <c r="I417" s="211"/>
      <c r="J417" s="13"/>
      <c r="K417" s="13"/>
      <c r="L417" s="207"/>
      <c r="M417" s="212"/>
      <c r="N417" s="213"/>
      <c r="O417" s="213"/>
      <c r="P417" s="213"/>
      <c r="Q417" s="213"/>
      <c r="R417" s="213"/>
      <c r="S417" s="213"/>
      <c r="T417" s="21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08" t="s">
        <v>161</v>
      </c>
      <c r="AU417" s="208" t="s">
        <v>81</v>
      </c>
      <c r="AV417" s="13" t="s">
        <v>148</v>
      </c>
      <c r="AW417" s="13" t="s">
        <v>30</v>
      </c>
      <c r="AX417" s="13" t="s">
        <v>81</v>
      </c>
      <c r="AY417" s="208" t="s">
        <v>143</v>
      </c>
    </row>
    <row r="418" spans="1:65" s="2" customFormat="1" ht="24.15" customHeight="1">
      <c r="A418" s="36"/>
      <c r="B418" s="180"/>
      <c r="C418" s="181" t="s">
        <v>988</v>
      </c>
      <c r="D418" s="181" t="s">
        <v>144</v>
      </c>
      <c r="E418" s="182" t="s">
        <v>989</v>
      </c>
      <c r="F418" s="183" t="s">
        <v>990</v>
      </c>
      <c r="G418" s="184" t="s">
        <v>159</v>
      </c>
      <c r="H418" s="185">
        <v>26.1</v>
      </c>
      <c r="I418" s="186"/>
      <c r="J418" s="187">
        <f>ROUND(I418*H418,2)</f>
        <v>0</v>
      </c>
      <c r="K418" s="188"/>
      <c r="L418" s="37"/>
      <c r="M418" s="189" t="s">
        <v>1</v>
      </c>
      <c r="N418" s="190" t="s">
        <v>38</v>
      </c>
      <c r="O418" s="75"/>
      <c r="P418" s="191">
        <f>O418*H418</f>
        <v>0</v>
      </c>
      <c r="Q418" s="191">
        <v>0</v>
      </c>
      <c r="R418" s="191">
        <f>Q418*H418</f>
        <v>0</v>
      </c>
      <c r="S418" s="191">
        <v>0</v>
      </c>
      <c r="T418" s="192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93" t="s">
        <v>148</v>
      </c>
      <c r="AT418" s="193" t="s">
        <v>144</v>
      </c>
      <c r="AU418" s="193" t="s">
        <v>81</v>
      </c>
      <c r="AY418" s="17" t="s">
        <v>143</v>
      </c>
      <c r="BE418" s="194">
        <f>IF(N418="základní",J418,0)</f>
        <v>0</v>
      </c>
      <c r="BF418" s="194">
        <f>IF(N418="snížená",J418,0)</f>
        <v>0</v>
      </c>
      <c r="BG418" s="194">
        <f>IF(N418="zákl. přenesená",J418,0)</f>
        <v>0</v>
      </c>
      <c r="BH418" s="194">
        <f>IF(N418="sníž. přenesená",J418,0)</f>
        <v>0</v>
      </c>
      <c r="BI418" s="194">
        <f>IF(N418="nulová",J418,0)</f>
        <v>0</v>
      </c>
      <c r="BJ418" s="17" t="s">
        <v>81</v>
      </c>
      <c r="BK418" s="194">
        <f>ROUND(I418*H418,2)</f>
        <v>0</v>
      </c>
      <c r="BL418" s="17" t="s">
        <v>148</v>
      </c>
      <c r="BM418" s="193" t="s">
        <v>991</v>
      </c>
    </row>
    <row r="419" spans="1:47" s="2" customFormat="1" ht="12">
      <c r="A419" s="36"/>
      <c r="B419" s="37"/>
      <c r="C419" s="36"/>
      <c r="D419" s="195" t="s">
        <v>149</v>
      </c>
      <c r="E419" s="36"/>
      <c r="F419" s="196" t="s">
        <v>992</v>
      </c>
      <c r="G419" s="36"/>
      <c r="H419" s="36"/>
      <c r="I419" s="122"/>
      <c r="J419" s="36"/>
      <c r="K419" s="36"/>
      <c r="L419" s="37"/>
      <c r="M419" s="197"/>
      <c r="N419" s="198"/>
      <c r="O419" s="75"/>
      <c r="P419" s="75"/>
      <c r="Q419" s="75"/>
      <c r="R419" s="75"/>
      <c r="S419" s="75"/>
      <c r="T419" s="7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7" t="s">
        <v>149</v>
      </c>
      <c r="AU419" s="17" t="s">
        <v>81</v>
      </c>
    </row>
    <row r="420" spans="1:51" s="12" customFormat="1" ht="12">
      <c r="A420" s="12"/>
      <c r="B420" s="199"/>
      <c r="C420" s="12"/>
      <c r="D420" s="195" t="s">
        <v>161</v>
      </c>
      <c r="E420" s="200" t="s">
        <v>1</v>
      </c>
      <c r="F420" s="201" t="s">
        <v>993</v>
      </c>
      <c r="G420" s="12"/>
      <c r="H420" s="202">
        <v>26.1</v>
      </c>
      <c r="I420" s="203"/>
      <c r="J420" s="12"/>
      <c r="K420" s="12"/>
      <c r="L420" s="199"/>
      <c r="M420" s="204"/>
      <c r="N420" s="205"/>
      <c r="O420" s="205"/>
      <c r="P420" s="205"/>
      <c r="Q420" s="205"/>
      <c r="R420" s="205"/>
      <c r="S420" s="205"/>
      <c r="T420" s="206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T420" s="200" t="s">
        <v>161</v>
      </c>
      <c r="AU420" s="200" t="s">
        <v>81</v>
      </c>
      <c r="AV420" s="12" t="s">
        <v>83</v>
      </c>
      <c r="AW420" s="12" t="s">
        <v>30</v>
      </c>
      <c r="AX420" s="12" t="s">
        <v>73</v>
      </c>
      <c r="AY420" s="200" t="s">
        <v>143</v>
      </c>
    </row>
    <row r="421" spans="1:51" s="13" customFormat="1" ht="12">
      <c r="A421" s="13"/>
      <c r="B421" s="207"/>
      <c r="C421" s="13"/>
      <c r="D421" s="195" t="s">
        <v>161</v>
      </c>
      <c r="E421" s="208" t="s">
        <v>1</v>
      </c>
      <c r="F421" s="209" t="s">
        <v>163</v>
      </c>
      <c r="G421" s="13"/>
      <c r="H421" s="210">
        <v>26.1</v>
      </c>
      <c r="I421" s="211"/>
      <c r="J421" s="13"/>
      <c r="K421" s="13"/>
      <c r="L421" s="207"/>
      <c r="M421" s="212"/>
      <c r="N421" s="213"/>
      <c r="O421" s="213"/>
      <c r="P421" s="213"/>
      <c r="Q421" s="213"/>
      <c r="R421" s="213"/>
      <c r="S421" s="213"/>
      <c r="T421" s="21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08" t="s">
        <v>161</v>
      </c>
      <c r="AU421" s="208" t="s">
        <v>81</v>
      </c>
      <c r="AV421" s="13" t="s">
        <v>148</v>
      </c>
      <c r="AW421" s="13" t="s">
        <v>30</v>
      </c>
      <c r="AX421" s="13" t="s">
        <v>81</v>
      </c>
      <c r="AY421" s="208" t="s">
        <v>143</v>
      </c>
    </row>
    <row r="422" spans="1:65" s="2" customFormat="1" ht="24.15" customHeight="1">
      <c r="A422" s="36"/>
      <c r="B422" s="180"/>
      <c r="C422" s="181" t="s">
        <v>505</v>
      </c>
      <c r="D422" s="181" t="s">
        <v>144</v>
      </c>
      <c r="E422" s="182" t="s">
        <v>994</v>
      </c>
      <c r="F422" s="183" t="s">
        <v>995</v>
      </c>
      <c r="G422" s="184" t="s">
        <v>159</v>
      </c>
      <c r="H422" s="185">
        <v>36.53</v>
      </c>
      <c r="I422" s="186"/>
      <c r="J422" s="187">
        <f>ROUND(I422*H422,2)</f>
        <v>0</v>
      </c>
      <c r="K422" s="188"/>
      <c r="L422" s="37"/>
      <c r="M422" s="189" t="s">
        <v>1</v>
      </c>
      <c r="N422" s="190" t="s">
        <v>38</v>
      </c>
      <c r="O422" s="75"/>
      <c r="P422" s="191">
        <f>O422*H422</f>
        <v>0</v>
      </c>
      <c r="Q422" s="191">
        <v>0</v>
      </c>
      <c r="R422" s="191">
        <f>Q422*H422</f>
        <v>0</v>
      </c>
      <c r="S422" s="191">
        <v>0</v>
      </c>
      <c r="T422" s="192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93" t="s">
        <v>148</v>
      </c>
      <c r="AT422" s="193" t="s">
        <v>144</v>
      </c>
      <c r="AU422" s="193" t="s">
        <v>81</v>
      </c>
      <c r="AY422" s="17" t="s">
        <v>143</v>
      </c>
      <c r="BE422" s="194">
        <f>IF(N422="základní",J422,0)</f>
        <v>0</v>
      </c>
      <c r="BF422" s="194">
        <f>IF(N422="snížená",J422,0)</f>
        <v>0</v>
      </c>
      <c r="BG422" s="194">
        <f>IF(N422="zákl. přenesená",J422,0)</f>
        <v>0</v>
      </c>
      <c r="BH422" s="194">
        <f>IF(N422="sníž. přenesená",J422,0)</f>
        <v>0</v>
      </c>
      <c r="BI422" s="194">
        <f>IF(N422="nulová",J422,0)</f>
        <v>0</v>
      </c>
      <c r="BJ422" s="17" t="s">
        <v>81</v>
      </c>
      <c r="BK422" s="194">
        <f>ROUND(I422*H422,2)</f>
        <v>0</v>
      </c>
      <c r="BL422" s="17" t="s">
        <v>148</v>
      </c>
      <c r="BM422" s="193" t="s">
        <v>996</v>
      </c>
    </row>
    <row r="423" spans="1:47" s="2" customFormat="1" ht="12">
      <c r="A423" s="36"/>
      <c r="B423" s="37"/>
      <c r="C423" s="36"/>
      <c r="D423" s="195" t="s">
        <v>149</v>
      </c>
      <c r="E423" s="36"/>
      <c r="F423" s="196" t="s">
        <v>997</v>
      </c>
      <c r="G423" s="36"/>
      <c r="H423" s="36"/>
      <c r="I423" s="122"/>
      <c r="J423" s="36"/>
      <c r="K423" s="36"/>
      <c r="L423" s="37"/>
      <c r="M423" s="197"/>
      <c r="N423" s="198"/>
      <c r="O423" s="75"/>
      <c r="P423" s="75"/>
      <c r="Q423" s="75"/>
      <c r="R423" s="75"/>
      <c r="S423" s="75"/>
      <c r="T423" s="7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7" t="s">
        <v>149</v>
      </c>
      <c r="AU423" s="17" t="s">
        <v>81</v>
      </c>
    </row>
    <row r="424" spans="1:51" s="12" customFormat="1" ht="12">
      <c r="A424" s="12"/>
      <c r="B424" s="199"/>
      <c r="C424" s="12"/>
      <c r="D424" s="195" t="s">
        <v>161</v>
      </c>
      <c r="E424" s="200" t="s">
        <v>1</v>
      </c>
      <c r="F424" s="201" t="s">
        <v>998</v>
      </c>
      <c r="G424" s="12"/>
      <c r="H424" s="202">
        <v>36.53</v>
      </c>
      <c r="I424" s="203"/>
      <c r="J424" s="12"/>
      <c r="K424" s="12"/>
      <c r="L424" s="199"/>
      <c r="M424" s="204"/>
      <c r="N424" s="205"/>
      <c r="O424" s="205"/>
      <c r="P424" s="205"/>
      <c r="Q424" s="205"/>
      <c r="R424" s="205"/>
      <c r="S424" s="205"/>
      <c r="T424" s="206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T424" s="200" t="s">
        <v>161</v>
      </c>
      <c r="AU424" s="200" t="s">
        <v>81</v>
      </c>
      <c r="AV424" s="12" t="s">
        <v>83</v>
      </c>
      <c r="AW424" s="12" t="s">
        <v>30</v>
      </c>
      <c r="AX424" s="12" t="s">
        <v>73</v>
      </c>
      <c r="AY424" s="200" t="s">
        <v>143</v>
      </c>
    </row>
    <row r="425" spans="1:51" s="13" customFormat="1" ht="12">
      <c r="A425" s="13"/>
      <c r="B425" s="207"/>
      <c r="C425" s="13"/>
      <c r="D425" s="195" t="s">
        <v>161</v>
      </c>
      <c r="E425" s="208" t="s">
        <v>1</v>
      </c>
      <c r="F425" s="209" t="s">
        <v>163</v>
      </c>
      <c r="G425" s="13"/>
      <c r="H425" s="210">
        <v>36.53</v>
      </c>
      <c r="I425" s="211"/>
      <c r="J425" s="13"/>
      <c r="K425" s="13"/>
      <c r="L425" s="207"/>
      <c r="M425" s="212"/>
      <c r="N425" s="213"/>
      <c r="O425" s="213"/>
      <c r="P425" s="213"/>
      <c r="Q425" s="213"/>
      <c r="R425" s="213"/>
      <c r="S425" s="213"/>
      <c r="T425" s="21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08" t="s">
        <v>161</v>
      </c>
      <c r="AU425" s="208" t="s">
        <v>81</v>
      </c>
      <c r="AV425" s="13" t="s">
        <v>148</v>
      </c>
      <c r="AW425" s="13" t="s">
        <v>30</v>
      </c>
      <c r="AX425" s="13" t="s">
        <v>81</v>
      </c>
      <c r="AY425" s="208" t="s">
        <v>143</v>
      </c>
    </row>
    <row r="426" spans="1:65" s="2" customFormat="1" ht="14.4" customHeight="1">
      <c r="A426" s="36"/>
      <c r="B426" s="180"/>
      <c r="C426" s="181" t="s">
        <v>999</v>
      </c>
      <c r="D426" s="181" t="s">
        <v>144</v>
      </c>
      <c r="E426" s="182" t="s">
        <v>1000</v>
      </c>
      <c r="F426" s="183" t="s">
        <v>1001</v>
      </c>
      <c r="G426" s="184" t="s">
        <v>207</v>
      </c>
      <c r="H426" s="185">
        <v>1</v>
      </c>
      <c r="I426" s="186"/>
      <c r="J426" s="187">
        <f>ROUND(I426*H426,2)</f>
        <v>0</v>
      </c>
      <c r="K426" s="188"/>
      <c r="L426" s="37"/>
      <c r="M426" s="189" t="s">
        <v>1</v>
      </c>
      <c r="N426" s="190" t="s">
        <v>38</v>
      </c>
      <c r="O426" s="75"/>
      <c r="P426" s="191">
        <f>O426*H426</f>
        <v>0</v>
      </c>
      <c r="Q426" s="191">
        <v>0</v>
      </c>
      <c r="R426" s="191">
        <f>Q426*H426</f>
        <v>0</v>
      </c>
      <c r="S426" s="191">
        <v>0</v>
      </c>
      <c r="T426" s="192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93" t="s">
        <v>148</v>
      </c>
      <c r="AT426" s="193" t="s">
        <v>144</v>
      </c>
      <c r="AU426" s="193" t="s">
        <v>81</v>
      </c>
      <c r="AY426" s="17" t="s">
        <v>143</v>
      </c>
      <c r="BE426" s="194">
        <f>IF(N426="základní",J426,0)</f>
        <v>0</v>
      </c>
      <c r="BF426" s="194">
        <f>IF(N426="snížená",J426,0)</f>
        <v>0</v>
      </c>
      <c r="BG426" s="194">
        <f>IF(N426="zákl. přenesená",J426,0)</f>
        <v>0</v>
      </c>
      <c r="BH426" s="194">
        <f>IF(N426="sníž. přenesená",J426,0)</f>
        <v>0</v>
      </c>
      <c r="BI426" s="194">
        <f>IF(N426="nulová",J426,0)</f>
        <v>0</v>
      </c>
      <c r="BJ426" s="17" t="s">
        <v>81</v>
      </c>
      <c r="BK426" s="194">
        <f>ROUND(I426*H426,2)</f>
        <v>0</v>
      </c>
      <c r="BL426" s="17" t="s">
        <v>148</v>
      </c>
      <c r="BM426" s="193" t="s">
        <v>1002</v>
      </c>
    </row>
    <row r="427" spans="1:47" s="2" customFormat="1" ht="12">
      <c r="A427" s="36"/>
      <c r="B427" s="37"/>
      <c r="C427" s="36"/>
      <c r="D427" s="195" t="s">
        <v>149</v>
      </c>
      <c r="E427" s="36"/>
      <c r="F427" s="196" t="s">
        <v>1003</v>
      </c>
      <c r="G427" s="36"/>
      <c r="H427" s="36"/>
      <c r="I427" s="122"/>
      <c r="J427" s="36"/>
      <c r="K427" s="36"/>
      <c r="L427" s="37"/>
      <c r="M427" s="197"/>
      <c r="N427" s="198"/>
      <c r="O427" s="75"/>
      <c r="P427" s="75"/>
      <c r="Q427" s="75"/>
      <c r="R427" s="75"/>
      <c r="S427" s="75"/>
      <c r="T427" s="7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7" t="s">
        <v>149</v>
      </c>
      <c r="AU427" s="17" t="s">
        <v>81</v>
      </c>
    </row>
    <row r="428" spans="1:65" s="2" customFormat="1" ht="24.15" customHeight="1">
      <c r="A428" s="36"/>
      <c r="B428" s="180"/>
      <c r="C428" s="181" t="s">
        <v>509</v>
      </c>
      <c r="D428" s="181" t="s">
        <v>144</v>
      </c>
      <c r="E428" s="182" t="s">
        <v>1004</v>
      </c>
      <c r="F428" s="183" t="s">
        <v>1005</v>
      </c>
      <c r="G428" s="184" t="s">
        <v>207</v>
      </c>
      <c r="H428" s="185">
        <v>4</v>
      </c>
      <c r="I428" s="186"/>
      <c r="J428" s="187">
        <f>ROUND(I428*H428,2)</f>
        <v>0</v>
      </c>
      <c r="K428" s="188"/>
      <c r="L428" s="37"/>
      <c r="M428" s="189" t="s">
        <v>1</v>
      </c>
      <c r="N428" s="190" t="s">
        <v>38</v>
      </c>
      <c r="O428" s="75"/>
      <c r="P428" s="191">
        <f>O428*H428</f>
        <v>0</v>
      </c>
      <c r="Q428" s="191">
        <v>0</v>
      </c>
      <c r="R428" s="191">
        <f>Q428*H428</f>
        <v>0</v>
      </c>
      <c r="S428" s="191">
        <v>0</v>
      </c>
      <c r="T428" s="192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93" t="s">
        <v>148</v>
      </c>
      <c r="AT428" s="193" t="s">
        <v>144</v>
      </c>
      <c r="AU428" s="193" t="s">
        <v>81</v>
      </c>
      <c r="AY428" s="17" t="s">
        <v>143</v>
      </c>
      <c r="BE428" s="194">
        <f>IF(N428="základní",J428,0)</f>
        <v>0</v>
      </c>
      <c r="BF428" s="194">
        <f>IF(N428="snížená",J428,0)</f>
        <v>0</v>
      </c>
      <c r="BG428" s="194">
        <f>IF(N428="zákl. přenesená",J428,0)</f>
        <v>0</v>
      </c>
      <c r="BH428" s="194">
        <f>IF(N428="sníž. přenesená",J428,0)</f>
        <v>0</v>
      </c>
      <c r="BI428" s="194">
        <f>IF(N428="nulová",J428,0)</f>
        <v>0</v>
      </c>
      <c r="BJ428" s="17" t="s">
        <v>81</v>
      </c>
      <c r="BK428" s="194">
        <f>ROUND(I428*H428,2)</f>
        <v>0</v>
      </c>
      <c r="BL428" s="17" t="s">
        <v>148</v>
      </c>
      <c r="BM428" s="193" t="s">
        <v>1006</v>
      </c>
    </row>
    <row r="429" spans="1:47" s="2" customFormat="1" ht="12">
      <c r="A429" s="36"/>
      <c r="B429" s="37"/>
      <c r="C429" s="36"/>
      <c r="D429" s="195" t="s">
        <v>149</v>
      </c>
      <c r="E429" s="36"/>
      <c r="F429" s="196" t="s">
        <v>1007</v>
      </c>
      <c r="G429" s="36"/>
      <c r="H429" s="36"/>
      <c r="I429" s="122"/>
      <c r="J429" s="36"/>
      <c r="K429" s="36"/>
      <c r="L429" s="37"/>
      <c r="M429" s="197"/>
      <c r="N429" s="198"/>
      <c r="O429" s="75"/>
      <c r="P429" s="75"/>
      <c r="Q429" s="75"/>
      <c r="R429" s="75"/>
      <c r="S429" s="75"/>
      <c r="T429" s="7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7" t="s">
        <v>149</v>
      </c>
      <c r="AU429" s="17" t="s">
        <v>81</v>
      </c>
    </row>
    <row r="430" spans="1:65" s="2" customFormat="1" ht="14.4" customHeight="1">
      <c r="A430" s="36"/>
      <c r="B430" s="180"/>
      <c r="C430" s="181" t="s">
        <v>1008</v>
      </c>
      <c r="D430" s="181" t="s">
        <v>144</v>
      </c>
      <c r="E430" s="182" t="s">
        <v>1009</v>
      </c>
      <c r="F430" s="183" t="s">
        <v>1010</v>
      </c>
      <c r="G430" s="184" t="s">
        <v>207</v>
      </c>
      <c r="H430" s="185">
        <v>2</v>
      </c>
      <c r="I430" s="186"/>
      <c r="J430" s="187">
        <f>ROUND(I430*H430,2)</f>
        <v>0</v>
      </c>
      <c r="K430" s="188"/>
      <c r="L430" s="37"/>
      <c r="M430" s="189" t="s">
        <v>1</v>
      </c>
      <c r="N430" s="190" t="s">
        <v>38</v>
      </c>
      <c r="O430" s="75"/>
      <c r="P430" s="191">
        <f>O430*H430</f>
        <v>0</v>
      </c>
      <c r="Q430" s="191">
        <v>0</v>
      </c>
      <c r="R430" s="191">
        <f>Q430*H430</f>
        <v>0</v>
      </c>
      <c r="S430" s="191">
        <v>0</v>
      </c>
      <c r="T430" s="192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193" t="s">
        <v>148</v>
      </c>
      <c r="AT430" s="193" t="s">
        <v>144</v>
      </c>
      <c r="AU430" s="193" t="s">
        <v>81</v>
      </c>
      <c r="AY430" s="17" t="s">
        <v>143</v>
      </c>
      <c r="BE430" s="194">
        <f>IF(N430="základní",J430,0)</f>
        <v>0</v>
      </c>
      <c r="BF430" s="194">
        <f>IF(N430="snížená",J430,0)</f>
        <v>0</v>
      </c>
      <c r="BG430" s="194">
        <f>IF(N430="zákl. přenesená",J430,0)</f>
        <v>0</v>
      </c>
      <c r="BH430" s="194">
        <f>IF(N430="sníž. přenesená",J430,0)</f>
        <v>0</v>
      </c>
      <c r="BI430" s="194">
        <f>IF(N430="nulová",J430,0)</f>
        <v>0</v>
      </c>
      <c r="BJ430" s="17" t="s">
        <v>81</v>
      </c>
      <c r="BK430" s="194">
        <f>ROUND(I430*H430,2)</f>
        <v>0</v>
      </c>
      <c r="BL430" s="17" t="s">
        <v>148</v>
      </c>
      <c r="BM430" s="193" t="s">
        <v>1011</v>
      </c>
    </row>
    <row r="431" spans="1:47" s="2" customFormat="1" ht="12">
      <c r="A431" s="36"/>
      <c r="B431" s="37"/>
      <c r="C431" s="36"/>
      <c r="D431" s="195" t="s">
        <v>149</v>
      </c>
      <c r="E431" s="36"/>
      <c r="F431" s="196" t="s">
        <v>1012</v>
      </c>
      <c r="G431" s="36"/>
      <c r="H431" s="36"/>
      <c r="I431" s="122"/>
      <c r="J431" s="36"/>
      <c r="K431" s="36"/>
      <c r="L431" s="37"/>
      <c r="M431" s="197"/>
      <c r="N431" s="198"/>
      <c r="O431" s="75"/>
      <c r="P431" s="75"/>
      <c r="Q431" s="75"/>
      <c r="R431" s="75"/>
      <c r="S431" s="75"/>
      <c r="T431" s="7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7" t="s">
        <v>149</v>
      </c>
      <c r="AU431" s="17" t="s">
        <v>81</v>
      </c>
    </row>
    <row r="432" spans="1:65" s="2" customFormat="1" ht="14.4" customHeight="1">
      <c r="A432" s="36"/>
      <c r="B432" s="180"/>
      <c r="C432" s="181" t="s">
        <v>514</v>
      </c>
      <c r="D432" s="181" t="s">
        <v>144</v>
      </c>
      <c r="E432" s="182" t="s">
        <v>1013</v>
      </c>
      <c r="F432" s="183" t="s">
        <v>1014</v>
      </c>
      <c r="G432" s="184" t="s">
        <v>207</v>
      </c>
      <c r="H432" s="185">
        <v>1</v>
      </c>
      <c r="I432" s="186"/>
      <c r="J432" s="187">
        <f>ROUND(I432*H432,2)</f>
        <v>0</v>
      </c>
      <c r="K432" s="188"/>
      <c r="L432" s="37"/>
      <c r="M432" s="189" t="s">
        <v>1</v>
      </c>
      <c r="N432" s="190" t="s">
        <v>38</v>
      </c>
      <c r="O432" s="75"/>
      <c r="P432" s="191">
        <f>O432*H432</f>
        <v>0</v>
      </c>
      <c r="Q432" s="191">
        <v>0</v>
      </c>
      <c r="R432" s="191">
        <f>Q432*H432</f>
        <v>0</v>
      </c>
      <c r="S432" s="191">
        <v>0</v>
      </c>
      <c r="T432" s="192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93" t="s">
        <v>148</v>
      </c>
      <c r="AT432" s="193" t="s">
        <v>144</v>
      </c>
      <c r="AU432" s="193" t="s">
        <v>81</v>
      </c>
      <c r="AY432" s="17" t="s">
        <v>143</v>
      </c>
      <c r="BE432" s="194">
        <f>IF(N432="základní",J432,0)</f>
        <v>0</v>
      </c>
      <c r="BF432" s="194">
        <f>IF(N432="snížená",J432,0)</f>
        <v>0</v>
      </c>
      <c r="BG432" s="194">
        <f>IF(N432="zákl. přenesená",J432,0)</f>
        <v>0</v>
      </c>
      <c r="BH432" s="194">
        <f>IF(N432="sníž. přenesená",J432,0)</f>
        <v>0</v>
      </c>
      <c r="BI432" s="194">
        <f>IF(N432="nulová",J432,0)</f>
        <v>0</v>
      </c>
      <c r="BJ432" s="17" t="s">
        <v>81</v>
      </c>
      <c r="BK432" s="194">
        <f>ROUND(I432*H432,2)</f>
        <v>0</v>
      </c>
      <c r="BL432" s="17" t="s">
        <v>148</v>
      </c>
      <c r="BM432" s="193" t="s">
        <v>1015</v>
      </c>
    </row>
    <row r="433" spans="1:47" s="2" customFormat="1" ht="12">
      <c r="A433" s="36"/>
      <c r="B433" s="37"/>
      <c r="C433" s="36"/>
      <c r="D433" s="195" t="s">
        <v>149</v>
      </c>
      <c r="E433" s="36"/>
      <c r="F433" s="196" t="s">
        <v>1016</v>
      </c>
      <c r="G433" s="36"/>
      <c r="H433" s="36"/>
      <c r="I433" s="122"/>
      <c r="J433" s="36"/>
      <c r="K433" s="36"/>
      <c r="L433" s="37"/>
      <c r="M433" s="197"/>
      <c r="N433" s="198"/>
      <c r="O433" s="75"/>
      <c r="P433" s="75"/>
      <c r="Q433" s="75"/>
      <c r="R433" s="75"/>
      <c r="S433" s="75"/>
      <c r="T433" s="7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7" t="s">
        <v>149</v>
      </c>
      <c r="AU433" s="17" t="s">
        <v>81</v>
      </c>
    </row>
    <row r="434" spans="1:65" s="2" customFormat="1" ht="24.15" customHeight="1">
      <c r="A434" s="36"/>
      <c r="B434" s="180"/>
      <c r="C434" s="181" t="s">
        <v>87</v>
      </c>
      <c r="D434" s="181" t="s">
        <v>144</v>
      </c>
      <c r="E434" s="182" t="s">
        <v>1017</v>
      </c>
      <c r="F434" s="183" t="s">
        <v>1018</v>
      </c>
      <c r="G434" s="184" t="s">
        <v>167</v>
      </c>
      <c r="H434" s="185">
        <v>281.589</v>
      </c>
      <c r="I434" s="186"/>
      <c r="J434" s="187">
        <f>ROUND(I434*H434,2)</f>
        <v>0</v>
      </c>
      <c r="K434" s="188"/>
      <c r="L434" s="37"/>
      <c r="M434" s="189" t="s">
        <v>1</v>
      </c>
      <c r="N434" s="190" t="s">
        <v>38</v>
      </c>
      <c r="O434" s="75"/>
      <c r="P434" s="191">
        <f>O434*H434</f>
        <v>0</v>
      </c>
      <c r="Q434" s="191">
        <v>0</v>
      </c>
      <c r="R434" s="191">
        <f>Q434*H434</f>
        <v>0</v>
      </c>
      <c r="S434" s="191">
        <v>0</v>
      </c>
      <c r="T434" s="192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93" t="s">
        <v>148</v>
      </c>
      <c r="AT434" s="193" t="s">
        <v>144</v>
      </c>
      <c r="AU434" s="193" t="s">
        <v>81</v>
      </c>
      <c r="AY434" s="17" t="s">
        <v>143</v>
      </c>
      <c r="BE434" s="194">
        <f>IF(N434="základní",J434,0)</f>
        <v>0</v>
      </c>
      <c r="BF434" s="194">
        <f>IF(N434="snížená",J434,0)</f>
        <v>0</v>
      </c>
      <c r="BG434" s="194">
        <f>IF(N434="zákl. přenesená",J434,0)</f>
        <v>0</v>
      </c>
      <c r="BH434" s="194">
        <f>IF(N434="sníž. přenesená",J434,0)</f>
        <v>0</v>
      </c>
      <c r="BI434" s="194">
        <f>IF(N434="nulová",J434,0)</f>
        <v>0</v>
      </c>
      <c r="BJ434" s="17" t="s">
        <v>81</v>
      </c>
      <c r="BK434" s="194">
        <f>ROUND(I434*H434,2)</f>
        <v>0</v>
      </c>
      <c r="BL434" s="17" t="s">
        <v>148</v>
      </c>
      <c r="BM434" s="193" t="s">
        <v>1019</v>
      </c>
    </row>
    <row r="435" spans="1:51" s="12" customFormat="1" ht="12">
      <c r="A435" s="12"/>
      <c r="B435" s="199"/>
      <c r="C435" s="12"/>
      <c r="D435" s="195" t="s">
        <v>161</v>
      </c>
      <c r="E435" s="200" t="s">
        <v>1</v>
      </c>
      <c r="F435" s="201" t="s">
        <v>1020</v>
      </c>
      <c r="G435" s="12"/>
      <c r="H435" s="202">
        <v>281.589</v>
      </c>
      <c r="I435" s="203"/>
      <c r="J435" s="12"/>
      <c r="K435" s="12"/>
      <c r="L435" s="199"/>
      <c r="M435" s="204"/>
      <c r="N435" s="205"/>
      <c r="O435" s="205"/>
      <c r="P435" s="205"/>
      <c r="Q435" s="205"/>
      <c r="R435" s="205"/>
      <c r="S435" s="205"/>
      <c r="T435" s="206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T435" s="200" t="s">
        <v>161</v>
      </c>
      <c r="AU435" s="200" t="s">
        <v>81</v>
      </c>
      <c r="AV435" s="12" t="s">
        <v>83</v>
      </c>
      <c r="AW435" s="12" t="s">
        <v>30</v>
      </c>
      <c r="AX435" s="12" t="s">
        <v>73</v>
      </c>
      <c r="AY435" s="200" t="s">
        <v>143</v>
      </c>
    </row>
    <row r="436" spans="1:51" s="13" customFormat="1" ht="12">
      <c r="A436" s="13"/>
      <c r="B436" s="207"/>
      <c r="C436" s="13"/>
      <c r="D436" s="195" t="s">
        <v>161</v>
      </c>
      <c r="E436" s="208" t="s">
        <v>1</v>
      </c>
      <c r="F436" s="209" t="s">
        <v>163</v>
      </c>
      <c r="G436" s="13"/>
      <c r="H436" s="210">
        <v>281.589</v>
      </c>
      <c r="I436" s="211"/>
      <c r="J436" s="13"/>
      <c r="K436" s="13"/>
      <c r="L436" s="207"/>
      <c r="M436" s="212"/>
      <c r="N436" s="213"/>
      <c r="O436" s="213"/>
      <c r="P436" s="213"/>
      <c r="Q436" s="213"/>
      <c r="R436" s="213"/>
      <c r="S436" s="213"/>
      <c r="T436" s="21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08" t="s">
        <v>161</v>
      </c>
      <c r="AU436" s="208" t="s">
        <v>81</v>
      </c>
      <c r="AV436" s="13" t="s">
        <v>148</v>
      </c>
      <c r="AW436" s="13" t="s">
        <v>30</v>
      </c>
      <c r="AX436" s="13" t="s">
        <v>81</v>
      </c>
      <c r="AY436" s="208" t="s">
        <v>143</v>
      </c>
    </row>
    <row r="437" spans="1:65" s="2" customFormat="1" ht="14.4" customHeight="1">
      <c r="A437" s="36"/>
      <c r="B437" s="180"/>
      <c r="C437" s="181" t="s">
        <v>93</v>
      </c>
      <c r="D437" s="181" t="s">
        <v>144</v>
      </c>
      <c r="E437" s="182" t="s">
        <v>1021</v>
      </c>
      <c r="F437" s="183" t="s">
        <v>1022</v>
      </c>
      <c r="G437" s="184" t="s">
        <v>167</v>
      </c>
      <c r="H437" s="185">
        <v>281.589</v>
      </c>
      <c r="I437" s="186"/>
      <c r="J437" s="187">
        <f>ROUND(I437*H437,2)</f>
        <v>0</v>
      </c>
      <c r="K437" s="188"/>
      <c r="L437" s="37"/>
      <c r="M437" s="189" t="s">
        <v>1</v>
      </c>
      <c r="N437" s="190" t="s">
        <v>38</v>
      </c>
      <c r="O437" s="75"/>
      <c r="P437" s="191">
        <f>O437*H437</f>
        <v>0</v>
      </c>
      <c r="Q437" s="191">
        <v>0</v>
      </c>
      <c r="R437" s="191">
        <f>Q437*H437</f>
        <v>0</v>
      </c>
      <c r="S437" s="191">
        <v>0</v>
      </c>
      <c r="T437" s="192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93" t="s">
        <v>148</v>
      </c>
      <c r="AT437" s="193" t="s">
        <v>144</v>
      </c>
      <c r="AU437" s="193" t="s">
        <v>81</v>
      </c>
      <c r="AY437" s="17" t="s">
        <v>143</v>
      </c>
      <c r="BE437" s="194">
        <f>IF(N437="základní",J437,0)</f>
        <v>0</v>
      </c>
      <c r="BF437" s="194">
        <f>IF(N437="snížená",J437,0)</f>
        <v>0</v>
      </c>
      <c r="BG437" s="194">
        <f>IF(N437="zákl. přenesená",J437,0)</f>
        <v>0</v>
      </c>
      <c r="BH437" s="194">
        <f>IF(N437="sníž. přenesená",J437,0)</f>
        <v>0</v>
      </c>
      <c r="BI437" s="194">
        <f>IF(N437="nulová",J437,0)</f>
        <v>0</v>
      </c>
      <c r="BJ437" s="17" t="s">
        <v>81</v>
      </c>
      <c r="BK437" s="194">
        <f>ROUND(I437*H437,2)</f>
        <v>0</v>
      </c>
      <c r="BL437" s="17" t="s">
        <v>148</v>
      </c>
      <c r="BM437" s="193" t="s">
        <v>1023</v>
      </c>
    </row>
    <row r="438" spans="1:63" s="11" customFormat="1" ht="25.9" customHeight="1">
      <c r="A438" s="11"/>
      <c r="B438" s="169"/>
      <c r="C438" s="11"/>
      <c r="D438" s="170" t="s">
        <v>72</v>
      </c>
      <c r="E438" s="171" t="s">
        <v>1024</v>
      </c>
      <c r="F438" s="171" t="s">
        <v>1025</v>
      </c>
      <c r="G438" s="11"/>
      <c r="H438" s="11"/>
      <c r="I438" s="172"/>
      <c r="J438" s="173">
        <f>BK438</f>
        <v>0</v>
      </c>
      <c r="K438" s="11"/>
      <c r="L438" s="169"/>
      <c r="M438" s="174"/>
      <c r="N438" s="175"/>
      <c r="O438" s="175"/>
      <c r="P438" s="176">
        <f>P439</f>
        <v>0</v>
      </c>
      <c r="Q438" s="175"/>
      <c r="R438" s="176">
        <f>R439</f>
        <v>0</v>
      </c>
      <c r="S438" s="175"/>
      <c r="T438" s="177">
        <f>T439</f>
        <v>0</v>
      </c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R438" s="170" t="s">
        <v>81</v>
      </c>
      <c r="AT438" s="178" t="s">
        <v>72</v>
      </c>
      <c r="AU438" s="178" t="s">
        <v>73</v>
      </c>
      <c r="AY438" s="170" t="s">
        <v>143</v>
      </c>
      <c r="BK438" s="179">
        <f>BK439</f>
        <v>0</v>
      </c>
    </row>
    <row r="439" spans="1:65" s="2" customFormat="1" ht="24.15" customHeight="1">
      <c r="A439" s="36"/>
      <c r="B439" s="180"/>
      <c r="C439" s="181" t="s">
        <v>96</v>
      </c>
      <c r="D439" s="181" t="s">
        <v>144</v>
      </c>
      <c r="E439" s="182" t="s">
        <v>1026</v>
      </c>
      <c r="F439" s="183" t="s">
        <v>1027</v>
      </c>
      <c r="G439" s="184" t="s">
        <v>225</v>
      </c>
      <c r="H439" s="185">
        <v>177.448</v>
      </c>
      <c r="I439" s="186"/>
      <c r="J439" s="187">
        <f>ROUND(I439*H439,2)</f>
        <v>0</v>
      </c>
      <c r="K439" s="188"/>
      <c r="L439" s="37"/>
      <c r="M439" s="189" t="s">
        <v>1</v>
      </c>
      <c r="N439" s="190" t="s">
        <v>38</v>
      </c>
      <c r="O439" s="75"/>
      <c r="P439" s="191">
        <f>O439*H439</f>
        <v>0</v>
      </c>
      <c r="Q439" s="191">
        <v>0</v>
      </c>
      <c r="R439" s="191">
        <f>Q439*H439</f>
        <v>0</v>
      </c>
      <c r="S439" s="191">
        <v>0</v>
      </c>
      <c r="T439" s="192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93" t="s">
        <v>148</v>
      </c>
      <c r="AT439" s="193" t="s">
        <v>144</v>
      </c>
      <c r="AU439" s="193" t="s">
        <v>81</v>
      </c>
      <c r="AY439" s="17" t="s">
        <v>143</v>
      </c>
      <c r="BE439" s="194">
        <f>IF(N439="základní",J439,0)</f>
        <v>0</v>
      </c>
      <c r="BF439" s="194">
        <f>IF(N439="snížená",J439,0)</f>
        <v>0</v>
      </c>
      <c r="BG439" s="194">
        <f>IF(N439="zákl. přenesená",J439,0)</f>
        <v>0</v>
      </c>
      <c r="BH439" s="194">
        <f>IF(N439="sníž. přenesená",J439,0)</f>
        <v>0</v>
      </c>
      <c r="BI439" s="194">
        <f>IF(N439="nulová",J439,0)</f>
        <v>0</v>
      </c>
      <c r="BJ439" s="17" t="s">
        <v>81</v>
      </c>
      <c r="BK439" s="194">
        <f>ROUND(I439*H439,2)</f>
        <v>0</v>
      </c>
      <c r="BL439" s="17" t="s">
        <v>148</v>
      </c>
      <c r="BM439" s="193" t="s">
        <v>1028</v>
      </c>
    </row>
    <row r="440" spans="1:63" s="11" customFormat="1" ht="25.9" customHeight="1">
      <c r="A440" s="11"/>
      <c r="B440" s="169"/>
      <c r="C440" s="11"/>
      <c r="D440" s="170" t="s">
        <v>72</v>
      </c>
      <c r="E440" s="171" t="s">
        <v>298</v>
      </c>
      <c r="F440" s="171" t="s">
        <v>299</v>
      </c>
      <c r="G440" s="11"/>
      <c r="H440" s="11"/>
      <c r="I440" s="172"/>
      <c r="J440" s="173">
        <f>BK440</f>
        <v>0</v>
      </c>
      <c r="K440" s="11"/>
      <c r="L440" s="169"/>
      <c r="M440" s="174"/>
      <c r="N440" s="175"/>
      <c r="O440" s="175"/>
      <c r="P440" s="176">
        <f>SUM(P441:P484)</f>
        <v>0</v>
      </c>
      <c r="Q440" s="175"/>
      <c r="R440" s="176">
        <f>SUM(R441:R484)</f>
        <v>0</v>
      </c>
      <c r="S440" s="175"/>
      <c r="T440" s="177">
        <f>SUM(T441:T484)</f>
        <v>0</v>
      </c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R440" s="170" t="s">
        <v>83</v>
      </c>
      <c r="AT440" s="178" t="s">
        <v>72</v>
      </c>
      <c r="AU440" s="178" t="s">
        <v>73</v>
      </c>
      <c r="AY440" s="170" t="s">
        <v>143</v>
      </c>
      <c r="BK440" s="179">
        <f>SUM(BK441:BK484)</f>
        <v>0</v>
      </c>
    </row>
    <row r="441" spans="1:65" s="2" customFormat="1" ht="24.15" customHeight="1">
      <c r="A441" s="36"/>
      <c r="B441" s="180"/>
      <c r="C441" s="181" t="s">
        <v>521</v>
      </c>
      <c r="D441" s="181" t="s">
        <v>144</v>
      </c>
      <c r="E441" s="182" t="s">
        <v>1029</v>
      </c>
      <c r="F441" s="183" t="s">
        <v>1030</v>
      </c>
      <c r="G441" s="184" t="s">
        <v>147</v>
      </c>
      <c r="H441" s="185">
        <v>159.935</v>
      </c>
      <c r="I441" s="186"/>
      <c r="J441" s="187">
        <f>ROUND(I441*H441,2)</f>
        <v>0</v>
      </c>
      <c r="K441" s="188"/>
      <c r="L441" s="37"/>
      <c r="M441" s="189" t="s">
        <v>1</v>
      </c>
      <c r="N441" s="190" t="s">
        <v>38</v>
      </c>
      <c r="O441" s="75"/>
      <c r="P441" s="191">
        <f>O441*H441</f>
        <v>0</v>
      </c>
      <c r="Q441" s="191">
        <v>0</v>
      </c>
      <c r="R441" s="191">
        <f>Q441*H441</f>
        <v>0</v>
      </c>
      <c r="S441" s="191">
        <v>0</v>
      </c>
      <c r="T441" s="192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93" t="s">
        <v>186</v>
      </c>
      <c r="AT441" s="193" t="s">
        <v>144</v>
      </c>
      <c r="AU441" s="193" t="s">
        <v>81</v>
      </c>
      <c r="AY441" s="17" t="s">
        <v>143</v>
      </c>
      <c r="BE441" s="194">
        <f>IF(N441="základní",J441,0)</f>
        <v>0</v>
      </c>
      <c r="BF441" s="194">
        <f>IF(N441="snížená",J441,0)</f>
        <v>0</v>
      </c>
      <c r="BG441" s="194">
        <f>IF(N441="zákl. přenesená",J441,0)</f>
        <v>0</v>
      </c>
      <c r="BH441" s="194">
        <f>IF(N441="sníž. přenesená",J441,0)</f>
        <v>0</v>
      </c>
      <c r="BI441" s="194">
        <f>IF(N441="nulová",J441,0)</f>
        <v>0</v>
      </c>
      <c r="BJ441" s="17" t="s">
        <v>81</v>
      </c>
      <c r="BK441" s="194">
        <f>ROUND(I441*H441,2)</f>
        <v>0</v>
      </c>
      <c r="BL441" s="17" t="s">
        <v>186</v>
      </c>
      <c r="BM441" s="193" t="s">
        <v>1031</v>
      </c>
    </row>
    <row r="442" spans="1:47" s="2" customFormat="1" ht="12">
      <c r="A442" s="36"/>
      <c r="B442" s="37"/>
      <c r="C442" s="36"/>
      <c r="D442" s="195" t="s">
        <v>149</v>
      </c>
      <c r="E442" s="36"/>
      <c r="F442" s="196" t="s">
        <v>1032</v>
      </c>
      <c r="G442" s="36"/>
      <c r="H442" s="36"/>
      <c r="I442" s="122"/>
      <c r="J442" s="36"/>
      <c r="K442" s="36"/>
      <c r="L442" s="37"/>
      <c r="M442" s="197"/>
      <c r="N442" s="198"/>
      <c r="O442" s="75"/>
      <c r="P442" s="75"/>
      <c r="Q442" s="75"/>
      <c r="R442" s="75"/>
      <c r="S442" s="75"/>
      <c r="T442" s="7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7" t="s">
        <v>149</v>
      </c>
      <c r="AU442" s="17" t="s">
        <v>81</v>
      </c>
    </row>
    <row r="443" spans="1:51" s="12" customFormat="1" ht="12">
      <c r="A443" s="12"/>
      <c r="B443" s="199"/>
      <c r="C443" s="12"/>
      <c r="D443" s="195" t="s">
        <v>161</v>
      </c>
      <c r="E443" s="200" t="s">
        <v>1</v>
      </c>
      <c r="F443" s="201" t="s">
        <v>1033</v>
      </c>
      <c r="G443" s="12"/>
      <c r="H443" s="202">
        <v>159.935</v>
      </c>
      <c r="I443" s="203"/>
      <c r="J443" s="12"/>
      <c r="K443" s="12"/>
      <c r="L443" s="199"/>
      <c r="M443" s="204"/>
      <c r="N443" s="205"/>
      <c r="O443" s="205"/>
      <c r="P443" s="205"/>
      <c r="Q443" s="205"/>
      <c r="R443" s="205"/>
      <c r="S443" s="205"/>
      <c r="T443" s="206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T443" s="200" t="s">
        <v>161</v>
      </c>
      <c r="AU443" s="200" t="s">
        <v>81</v>
      </c>
      <c r="AV443" s="12" t="s">
        <v>83</v>
      </c>
      <c r="AW443" s="12" t="s">
        <v>30</v>
      </c>
      <c r="AX443" s="12" t="s">
        <v>73</v>
      </c>
      <c r="AY443" s="200" t="s">
        <v>143</v>
      </c>
    </row>
    <row r="444" spans="1:51" s="13" customFormat="1" ht="12">
      <c r="A444" s="13"/>
      <c r="B444" s="207"/>
      <c r="C444" s="13"/>
      <c r="D444" s="195" t="s">
        <v>161</v>
      </c>
      <c r="E444" s="208" t="s">
        <v>1</v>
      </c>
      <c r="F444" s="209" t="s">
        <v>163</v>
      </c>
      <c r="G444" s="13"/>
      <c r="H444" s="210">
        <v>159.935</v>
      </c>
      <c r="I444" s="211"/>
      <c r="J444" s="13"/>
      <c r="K444" s="13"/>
      <c r="L444" s="207"/>
      <c r="M444" s="212"/>
      <c r="N444" s="213"/>
      <c r="O444" s="213"/>
      <c r="P444" s="213"/>
      <c r="Q444" s="213"/>
      <c r="R444" s="213"/>
      <c r="S444" s="213"/>
      <c r="T444" s="21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08" t="s">
        <v>161</v>
      </c>
      <c r="AU444" s="208" t="s">
        <v>81</v>
      </c>
      <c r="AV444" s="13" t="s">
        <v>148</v>
      </c>
      <c r="AW444" s="13" t="s">
        <v>30</v>
      </c>
      <c r="AX444" s="13" t="s">
        <v>81</v>
      </c>
      <c r="AY444" s="208" t="s">
        <v>143</v>
      </c>
    </row>
    <row r="445" spans="1:65" s="2" customFormat="1" ht="14.4" customHeight="1">
      <c r="A445" s="36"/>
      <c r="B445" s="180"/>
      <c r="C445" s="218" t="s">
        <v>1034</v>
      </c>
      <c r="D445" s="218" t="s">
        <v>351</v>
      </c>
      <c r="E445" s="219" t="s">
        <v>1035</v>
      </c>
      <c r="F445" s="220" t="s">
        <v>1036</v>
      </c>
      <c r="G445" s="221" t="s">
        <v>225</v>
      </c>
      <c r="H445" s="222">
        <v>0.064</v>
      </c>
      <c r="I445" s="223"/>
      <c r="J445" s="224">
        <f>ROUND(I445*H445,2)</f>
        <v>0</v>
      </c>
      <c r="K445" s="225"/>
      <c r="L445" s="226"/>
      <c r="M445" s="227" t="s">
        <v>1</v>
      </c>
      <c r="N445" s="228" t="s">
        <v>38</v>
      </c>
      <c r="O445" s="75"/>
      <c r="P445" s="191">
        <f>O445*H445</f>
        <v>0</v>
      </c>
      <c r="Q445" s="191">
        <v>0</v>
      </c>
      <c r="R445" s="191">
        <f>Q445*H445</f>
        <v>0</v>
      </c>
      <c r="S445" s="191">
        <v>0</v>
      </c>
      <c r="T445" s="192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93" t="s">
        <v>230</v>
      </c>
      <c r="AT445" s="193" t="s">
        <v>351</v>
      </c>
      <c r="AU445" s="193" t="s">
        <v>81</v>
      </c>
      <c r="AY445" s="17" t="s">
        <v>143</v>
      </c>
      <c r="BE445" s="194">
        <f>IF(N445="základní",J445,0)</f>
        <v>0</v>
      </c>
      <c r="BF445" s="194">
        <f>IF(N445="snížená",J445,0)</f>
        <v>0</v>
      </c>
      <c r="BG445" s="194">
        <f>IF(N445="zákl. přenesená",J445,0)</f>
        <v>0</v>
      </c>
      <c r="BH445" s="194">
        <f>IF(N445="sníž. přenesená",J445,0)</f>
        <v>0</v>
      </c>
      <c r="BI445" s="194">
        <f>IF(N445="nulová",J445,0)</f>
        <v>0</v>
      </c>
      <c r="BJ445" s="17" t="s">
        <v>81</v>
      </c>
      <c r="BK445" s="194">
        <f>ROUND(I445*H445,2)</f>
        <v>0</v>
      </c>
      <c r="BL445" s="17" t="s">
        <v>186</v>
      </c>
      <c r="BM445" s="193" t="s">
        <v>1037</v>
      </c>
    </row>
    <row r="446" spans="1:47" s="2" customFormat="1" ht="12">
      <c r="A446" s="36"/>
      <c r="B446" s="37"/>
      <c r="C446" s="36"/>
      <c r="D446" s="195" t="s">
        <v>149</v>
      </c>
      <c r="E446" s="36"/>
      <c r="F446" s="196" t="s">
        <v>1038</v>
      </c>
      <c r="G446" s="36"/>
      <c r="H446" s="36"/>
      <c r="I446" s="122"/>
      <c r="J446" s="36"/>
      <c r="K446" s="36"/>
      <c r="L446" s="37"/>
      <c r="M446" s="197"/>
      <c r="N446" s="198"/>
      <c r="O446" s="75"/>
      <c r="P446" s="75"/>
      <c r="Q446" s="75"/>
      <c r="R446" s="75"/>
      <c r="S446" s="75"/>
      <c r="T446" s="7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7" t="s">
        <v>149</v>
      </c>
      <c r="AU446" s="17" t="s">
        <v>81</v>
      </c>
    </row>
    <row r="447" spans="1:65" s="2" customFormat="1" ht="24.15" customHeight="1">
      <c r="A447" s="36"/>
      <c r="B447" s="180"/>
      <c r="C447" s="181" t="s">
        <v>525</v>
      </c>
      <c r="D447" s="181" t="s">
        <v>144</v>
      </c>
      <c r="E447" s="182" t="s">
        <v>1039</v>
      </c>
      <c r="F447" s="183" t="s">
        <v>1040</v>
      </c>
      <c r="G447" s="184" t="s">
        <v>147</v>
      </c>
      <c r="H447" s="185">
        <v>159.935</v>
      </c>
      <c r="I447" s="186"/>
      <c r="J447" s="187">
        <f>ROUND(I447*H447,2)</f>
        <v>0</v>
      </c>
      <c r="K447" s="188"/>
      <c r="L447" s="37"/>
      <c r="M447" s="189" t="s">
        <v>1</v>
      </c>
      <c r="N447" s="190" t="s">
        <v>38</v>
      </c>
      <c r="O447" s="75"/>
      <c r="P447" s="191">
        <f>O447*H447</f>
        <v>0</v>
      </c>
      <c r="Q447" s="191">
        <v>0</v>
      </c>
      <c r="R447" s="191">
        <f>Q447*H447</f>
        <v>0</v>
      </c>
      <c r="S447" s="191">
        <v>0</v>
      </c>
      <c r="T447" s="192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93" t="s">
        <v>186</v>
      </c>
      <c r="AT447" s="193" t="s">
        <v>144</v>
      </c>
      <c r="AU447" s="193" t="s">
        <v>81</v>
      </c>
      <c r="AY447" s="17" t="s">
        <v>143</v>
      </c>
      <c r="BE447" s="194">
        <f>IF(N447="základní",J447,0)</f>
        <v>0</v>
      </c>
      <c r="BF447" s="194">
        <f>IF(N447="snížená",J447,0)</f>
        <v>0</v>
      </c>
      <c r="BG447" s="194">
        <f>IF(N447="zákl. přenesená",J447,0)</f>
        <v>0</v>
      </c>
      <c r="BH447" s="194">
        <f>IF(N447="sníž. přenesená",J447,0)</f>
        <v>0</v>
      </c>
      <c r="BI447" s="194">
        <f>IF(N447="nulová",J447,0)</f>
        <v>0</v>
      </c>
      <c r="BJ447" s="17" t="s">
        <v>81</v>
      </c>
      <c r="BK447" s="194">
        <f>ROUND(I447*H447,2)</f>
        <v>0</v>
      </c>
      <c r="BL447" s="17" t="s">
        <v>186</v>
      </c>
      <c r="BM447" s="193" t="s">
        <v>1041</v>
      </c>
    </row>
    <row r="448" spans="1:47" s="2" customFormat="1" ht="12">
      <c r="A448" s="36"/>
      <c r="B448" s="37"/>
      <c r="C448" s="36"/>
      <c r="D448" s="195" t="s">
        <v>149</v>
      </c>
      <c r="E448" s="36"/>
      <c r="F448" s="196" t="s">
        <v>1042</v>
      </c>
      <c r="G448" s="36"/>
      <c r="H448" s="36"/>
      <c r="I448" s="122"/>
      <c r="J448" s="36"/>
      <c r="K448" s="36"/>
      <c r="L448" s="37"/>
      <c r="M448" s="197"/>
      <c r="N448" s="198"/>
      <c r="O448" s="75"/>
      <c r="P448" s="75"/>
      <c r="Q448" s="75"/>
      <c r="R448" s="75"/>
      <c r="S448" s="75"/>
      <c r="T448" s="7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7" t="s">
        <v>149</v>
      </c>
      <c r="AU448" s="17" t="s">
        <v>81</v>
      </c>
    </row>
    <row r="449" spans="1:51" s="12" customFormat="1" ht="12">
      <c r="A449" s="12"/>
      <c r="B449" s="199"/>
      <c r="C449" s="12"/>
      <c r="D449" s="195" t="s">
        <v>161</v>
      </c>
      <c r="E449" s="200" t="s">
        <v>1</v>
      </c>
      <c r="F449" s="201" t="s">
        <v>1033</v>
      </c>
      <c r="G449" s="12"/>
      <c r="H449" s="202">
        <v>159.935</v>
      </c>
      <c r="I449" s="203"/>
      <c r="J449" s="12"/>
      <c r="K449" s="12"/>
      <c r="L449" s="199"/>
      <c r="M449" s="204"/>
      <c r="N449" s="205"/>
      <c r="O449" s="205"/>
      <c r="P449" s="205"/>
      <c r="Q449" s="205"/>
      <c r="R449" s="205"/>
      <c r="S449" s="205"/>
      <c r="T449" s="206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T449" s="200" t="s">
        <v>161</v>
      </c>
      <c r="AU449" s="200" t="s">
        <v>81</v>
      </c>
      <c r="AV449" s="12" t="s">
        <v>83</v>
      </c>
      <c r="AW449" s="12" t="s">
        <v>30</v>
      </c>
      <c r="AX449" s="12" t="s">
        <v>73</v>
      </c>
      <c r="AY449" s="200" t="s">
        <v>143</v>
      </c>
    </row>
    <row r="450" spans="1:51" s="13" customFormat="1" ht="12">
      <c r="A450" s="13"/>
      <c r="B450" s="207"/>
      <c r="C450" s="13"/>
      <c r="D450" s="195" t="s">
        <v>161</v>
      </c>
      <c r="E450" s="208" t="s">
        <v>1</v>
      </c>
      <c r="F450" s="209" t="s">
        <v>163</v>
      </c>
      <c r="G450" s="13"/>
      <c r="H450" s="210">
        <v>159.935</v>
      </c>
      <c r="I450" s="211"/>
      <c r="J450" s="13"/>
      <c r="K450" s="13"/>
      <c r="L450" s="207"/>
      <c r="M450" s="212"/>
      <c r="N450" s="213"/>
      <c r="O450" s="213"/>
      <c r="P450" s="213"/>
      <c r="Q450" s="213"/>
      <c r="R450" s="213"/>
      <c r="S450" s="213"/>
      <c r="T450" s="21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08" t="s">
        <v>161</v>
      </c>
      <c r="AU450" s="208" t="s">
        <v>81</v>
      </c>
      <c r="AV450" s="13" t="s">
        <v>148</v>
      </c>
      <c r="AW450" s="13" t="s">
        <v>30</v>
      </c>
      <c r="AX450" s="13" t="s">
        <v>81</v>
      </c>
      <c r="AY450" s="208" t="s">
        <v>143</v>
      </c>
    </row>
    <row r="451" spans="1:65" s="2" customFormat="1" ht="14.4" customHeight="1">
      <c r="A451" s="36"/>
      <c r="B451" s="180"/>
      <c r="C451" s="218" t="s">
        <v>1043</v>
      </c>
      <c r="D451" s="218" t="s">
        <v>351</v>
      </c>
      <c r="E451" s="219" t="s">
        <v>1044</v>
      </c>
      <c r="F451" s="220" t="s">
        <v>1045</v>
      </c>
      <c r="G451" s="221" t="s">
        <v>225</v>
      </c>
      <c r="H451" s="222">
        <v>0.08</v>
      </c>
      <c r="I451" s="223"/>
      <c r="J451" s="224">
        <f>ROUND(I451*H451,2)</f>
        <v>0</v>
      </c>
      <c r="K451" s="225"/>
      <c r="L451" s="226"/>
      <c r="M451" s="227" t="s">
        <v>1</v>
      </c>
      <c r="N451" s="228" t="s">
        <v>38</v>
      </c>
      <c r="O451" s="75"/>
      <c r="P451" s="191">
        <f>O451*H451</f>
        <v>0</v>
      </c>
      <c r="Q451" s="191">
        <v>0</v>
      </c>
      <c r="R451" s="191">
        <f>Q451*H451</f>
        <v>0</v>
      </c>
      <c r="S451" s="191">
        <v>0</v>
      </c>
      <c r="T451" s="192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193" t="s">
        <v>230</v>
      </c>
      <c r="AT451" s="193" t="s">
        <v>351</v>
      </c>
      <c r="AU451" s="193" t="s">
        <v>81</v>
      </c>
      <c r="AY451" s="17" t="s">
        <v>143</v>
      </c>
      <c r="BE451" s="194">
        <f>IF(N451="základní",J451,0)</f>
        <v>0</v>
      </c>
      <c r="BF451" s="194">
        <f>IF(N451="snížená",J451,0)</f>
        <v>0</v>
      </c>
      <c r="BG451" s="194">
        <f>IF(N451="zákl. přenesená",J451,0)</f>
        <v>0</v>
      </c>
      <c r="BH451" s="194">
        <f>IF(N451="sníž. přenesená",J451,0)</f>
        <v>0</v>
      </c>
      <c r="BI451" s="194">
        <f>IF(N451="nulová",J451,0)</f>
        <v>0</v>
      </c>
      <c r="BJ451" s="17" t="s">
        <v>81</v>
      </c>
      <c r="BK451" s="194">
        <f>ROUND(I451*H451,2)</f>
        <v>0</v>
      </c>
      <c r="BL451" s="17" t="s">
        <v>186</v>
      </c>
      <c r="BM451" s="193" t="s">
        <v>1046</v>
      </c>
    </row>
    <row r="452" spans="1:47" s="2" customFormat="1" ht="12">
      <c r="A452" s="36"/>
      <c r="B452" s="37"/>
      <c r="C452" s="36"/>
      <c r="D452" s="195" t="s">
        <v>149</v>
      </c>
      <c r="E452" s="36"/>
      <c r="F452" s="196" t="s">
        <v>1047</v>
      </c>
      <c r="G452" s="36"/>
      <c r="H452" s="36"/>
      <c r="I452" s="122"/>
      <c r="J452" s="36"/>
      <c r="K452" s="36"/>
      <c r="L452" s="37"/>
      <c r="M452" s="197"/>
      <c r="N452" s="198"/>
      <c r="O452" s="75"/>
      <c r="P452" s="75"/>
      <c r="Q452" s="75"/>
      <c r="R452" s="75"/>
      <c r="S452" s="75"/>
      <c r="T452" s="7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T452" s="17" t="s">
        <v>149</v>
      </c>
      <c r="AU452" s="17" t="s">
        <v>81</v>
      </c>
    </row>
    <row r="453" spans="1:65" s="2" customFormat="1" ht="24.15" customHeight="1">
      <c r="A453" s="36"/>
      <c r="B453" s="180"/>
      <c r="C453" s="181" t="s">
        <v>528</v>
      </c>
      <c r="D453" s="181" t="s">
        <v>144</v>
      </c>
      <c r="E453" s="182" t="s">
        <v>1048</v>
      </c>
      <c r="F453" s="183" t="s">
        <v>1049</v>
      </c>
      <c r="G453" s="184" t="s">
        <v>147</v>
      </c>
      <c r="H453" s="185">
        <v>576.154</v>
      </c>
      <c r="I453" s="186"/>
      <c r="J453" s="187">
        <f>ROUND(I453*H453,2)</f>
        <v>0</v>
      </c>
      <c r="K453" s="188"/>
      <c r="L453" s="37"/>
      <c r="M453" s="189" t="s">
        <v>1</v>
      </c>
      <c r="N453" s="190" t="s">
        <v>38</v>
      </c>
      <c r="O453" s="75"/>
      <c r="P453" s="191">
        <f>O453*H453</f>
        <v>0</v>
      </c>
      <c r="Q453" s="191">
        <v>0</v>
      </c>
      <c r="R453" s="191">
        <f>Q453*H453</f>
        <v>0</v>
      </c>
      <c r="S453" s="191">
        <v>0</v>
      </c>
      <c r="T453" s="192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93" t="s">
        <v>186</v>
      </c>
      <c r="AT453" s="193" t="s">
        <v>144</v>
      </c>
      <c r="AU453" s="193" t="s">
        <v>81</v>
      </c>
      <c r="AY453" s="17" t="s">
        <v>143</v>
      </c>
      <c r="BE453" s="194">
        <f>IF(N453="základní",J453,0)</f>
        <v>0</v>
      </c>
      <c r="BF453" s="194">
        <f>IF(N453="snížená",J453,0)</f>
        <v>0</v>
      </c>
      <c r="BG453" s="194">
        <f>IF(N453="zákl. přenesená",J453,0)</f>
        <v>0</v>
      </c>
      <c r="BH453" s="194">
        <f>IF(N453="sníž. přenesená",J453,0)</f>
        <v>0</v>
      </c>
      <c r="BI453" s="194">
        <f>IF(N453="nulová",J453,0)</f>
        <v>0</v>
      </c>
      <c r="BJ453" s="17" t="s">
        <v>81</v>
      </c>
      <c r="BK453" s="194">
        <f>ROUND(I453*H453,2)</f>
        <v>0</v>
      </c>
      <c r="BL453" s="17" t="s">
        <v>186</v>
      </c>
      <c r="BM453" s="193" t="s">
        <v>1050</v>
      </c>
    </row>
    <row r="454" spans="1:47" s="2" customFormat="1" ht="12">
      <c r="A454" s="36"/>
      <c r="B454" s="37"/>
      <c r="C454" s="36"/>
      <c r="D454" s="195" t="s">
        <v>149</v>
      </c>
      <c r="E454" s="36"/>
      <c r="F454" s="196" t="s">
        <v>1051</v>
      </c>
      <c r="G454" s="36"/>
      <c r="H454" s="36"/>
      <c r="I454" s="122"/>
      <c r="J454" s="36"/>
      <c r="K454" s="36"/>
      <c r="L454" s="37"/>
      <c r="M454" s="197"/>
      <c r="N454" s="198"/>
      <c r="O454" s="75"/>
      <c r="P454" s="75"/>
      <c r="Q454" s="75"/>
      <c r="R454" s="75"/>
      <c r="S454" s="75"/>
      <c r="T454" s="7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7" t="s">
        <v>149</v>
      </c>
      <c r="AU454" s="17" t="s">
        <v>81</v>
      </c>
    </row>
    <row r="455" spans="1:51" s="12" customFormat="1" ht="12">
      <c r="A455" s="12"/>
      <c r="B455" s="199"/>
      <c r="C455" s="12"/>
      <c r="D455" s="195" t="s">
        <v>161</v>
      </c>
      <c r="E455" s="200" t="s">
        <v>1</v>
      </c>
      <c r="F455" s="201" t="s">
        <v>1052</v>
      </c>
      <c r="G455" s="12"/>
      <c r="H455" s="202">
        <v>576.154</v>
      </c>
      <c r="I455" s="203"/>
      <c r="J455" s="12"/>
      <c r="K455" s="12"/>
      <c r="L455" s="199"/>
      <c r="M455" s="204"/>
      <c r="N455" s="205"/>
      <c r="O455" s="205"/>
      <c r="P455" s="205"/>
      <c r="Q455" s="205"/>
      <c r="R455" s="205"/>
      <c r="S455" s="205"/>
      <c r="T455" s="206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T455" s="200" t="s">
        <v>161</v>
      </c>
      <c r="AU455" s="200" t="s">
        <v>81</v>
      </c>
      <c r="AV455" s="12" t="s">
        <v>83</v>
      </c>
      <c r="AW455" s="12" t="s">
        <v>30</v>
      </c>
      <c r="AX455" s="12" t="s">
        <v>73</v>
      </c>
      <c r="AY455" s="200" t="s">
        <v>143</v>
      </c>
    </row>
    <row r="456" spans="1:51" s="13" customFormat="1" ht="12">
      <c r="A456" s="13"/>
      <c r="B456" s="207"/>
      <c r="C456" s="13"/>
      <c r="D456" s="195" t="s">
        <v>161</v>
      </c>
      <c r="E456" s="208" t="s">
        <v>1</v>
      </c>
      <c r="F456" s="209" t="s">
        <v>163</v>
      </c>
      <c r="G456" s="13"/>
      <c r="H456" s="210">
        <v>576.154</v>
      </c>
      <c r="I456" s="211"/>
      <c r="J456" s="13"/>
      <c r="K456" s="13"/>
      <c r="L456" s="207"/>
      <c r="M456" s="212"/>
      <c r="N456" s="213"/>
      <c r="O456" s="213"/>
      <c r="P456" s="213"/>
      <c r="Q456" s="213"/>
      <c r="R456" s="213"/>
      <c r="S456" s="213"/>
      <c r="T456" s="21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08" t="s">
        <v>161</v>
      </c>
      <c r="AU456" s="208" t="s">
        <v>81</v>
      </c>
      <c r="AV456" s="13" t="s">
        <v>148</v>
      </c>
      <c r="AW456" s="13" t="s">
        <v>30</v>
      </c>
      <c r="AX456" s="13" t="s">
        <v>81</v>
      </c>
      <c r="AY456" s="208" t="s">
        <v>143</v>
      </c>
    </row>
    <row r="457" spans="1:65" s="2" customFormat="1" ht="14.4" customHeight="1">
      <c r="A457" s="36"/>
      <c r="B457" s="180"/>
      <c r="C457" s="218" t="s">
        <v>1053</v>
      </c>
      <c r="D457" s="218" t="s">
        <v>351</v>
      </c>
      <c r="E457" s="219" t="s">
        <v>1054</v>
      </c>
      <c r="F457" s="220" t="s">
        <v>1055</v>
      </c>
      <c r="G457" s="221" t="s">
        <v>147</v>
      </c>
      <c r="H457" s="222">
        <v>576.154</v>
      </c>
      <c r="I457" s="223"/>
      <c r="J457" s="224">
        <f>ROUND(I457*H457,2)</f>
        <v>0</v>
      </c>
      <c r="K457" s="225"/>
      <c r="L457" s="226"/>
      <c r="M457" s="227" t="s">
        <v>1</v>
      </c>
      <c r="N457" s="228" t="s">
        <v>38</v>
      </c>
      <c r="O457" s="75"/>
      <c r="P457" s="191">
        <f>O457*H457</f>
        <v>0</v>
      </c>
      <c r="Q457" s="191">
        <v>0</v>
      </c>
      <c r="R457" s="191">
        <f>Q457*H457</f>
        <v>0</v>
      </c>
      <c r="S457" s="191">
        <v>0</v>
      </c>
      <c r="T457" s="192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93" t="s">
        <v>230</v>
      </c>
      <c r="AT457" s="193" t="s">
        <v>351</v>
      </c>
      <c r="AU457" s="193" t="s">
        <v>81</v>
      </c>
      <c r="AY457" s="17" t="s">
        <v>143</v>
      </c>
      <c r="BE457" s="194">
        <f>IF(N457="základní",J457,0)</f>
        <v>0</v>
      </c>
      <c r="BF457" s="194">
        <f>IF(N457="snížená",J457,0)</f>
        <v>0</v>
      </c>
      <c r="BG457" s="194">
        <f>IF(N457="zákl. přenesená",J457,0)</f>
        <v>0</v>
      </c>
      <c r="BH457" s="194">
        <f>IF(N457="sníž. přenesená",J457,0)</f>
        <v>0</v>
      </c>
      <c r="BI457" s="194">
        <f>IF(N457="nulová",J457,0)</f>
        <v>0</v>
      </c>
      <c r="BJ457" s="17" t="s">
        <v>81</v>
      </c>
      <c r="BK457" s="194">
        <f>ROUND(I457*H457,2)</f>
        <v>0</v>
      </c>
      <c r="BL457" s="17" t="s">
        <v>186</v>
      </c>
      <c r="BM457" s="193" t="s">
        <v>1056</v>
      </c>
    </row>
    <row r="458" spans="1:51" s="12" customFormat="1" ht="12">
      <c r="A458" s="12"/>
      <c r="B458" s="199"/>
      <c r="C458" s="12"/>
      <c r="D458" s="195" t="s">
        <v>161</v>
      </c>
      <c r="E458" s="200" t="s">
        <v>1</v>
      </c>
      <c r="F458" s="201" t="s">
        <v>1052</v>
      </c>
      <c r="G458" s="12"/>
      <c r="H458" s="202">
        <v>576.154</v>
      </c>
      <c r="I458" s="203"/>
      <c r="J458" s="12"/>
      <c r="K458" s="12"/>
      <c r="L458" s="199"/>
      <c r="M458" s="204"/>
      <c r="N458" s="205"/>
      <c r="O458" s="205"/>
      <c r="P458" s="205"/>
      <c r="Q458" s="205"/>
      <c r="R458" s="205"/>
      <c r="S458" s="205"/>
      <c r="T458" s="206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T458" s="200" t="s">
        <v>161</v>
      </c>
      <c r="AU458" s="200" t="s">
        <v>81</v>
      </c>
      <c r="AV458" s="12" t="s">
        <v>83</v>
      </c>
      <c r="AW458" s="12" t="s">
        <v>30</v>
      </c>
      <c r="AX458" s="12" t="s">
        <v>73</v>
      </c>
      <c r="AY458" s="200" t="s">
        <v>143</v>
      </c>
    </row>
    <row r="459" spans="1:51" s="13" customFormat="1" ht="12">
      <c r="A459" s="13"/>
      <c r="B459" s="207"/>
      <c r="C459" s="13"/>
      <c r="D459" s="195" t="s">
        <v>161</v>
      </c>
      <c r="E459" s="208" t="s">
        <v>1</v>
      </c>
      <c r="F459" s="209" t="s">
        <v>163</v>
      </c>
      <c r="G459" s="13"/>
      <c r="H459" s="210">
        <v>576.154</v>
      </c>
      <c r="I459" s="211"/>
      <c r="J459" s="13"/>
      <c r="K459" s="13"/>
      <c r="L459" s="207"/>
      <c r="M459" s="212"/>
      <c r="N459" s="213"/>
      <c r="O459" s="213"/>
      <c r="P459" s="213"/>
      <c r="Q459" s="213"/>
      <c r="R459" s="213"/>
      <c r="S459" s="213"/>
      <c r="T459" s="21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08" t="s">
        <v>161</v>
      </c>
      <c r="AU459" s="208" t="s">
        <v>81</v>
      </c>
      <c r="AV459" s="13" t="s">
        <v>148</v>
      </c>
      <c r="AW459" s="13" t="s">
        <v>30</v>
      </c>
      <c r="AX459" s="13" t="s">
        <v>81</v>
      </c>
      <c r="AY459" s="208" t="s">
        <v>143</v>
      </c>
    </row>
    <row r="460" spans="1:65" s="2" customFormat="1" ht="24.15" customHeight="1">
      <c r="A460" s="36"/>
      <c r="B460" s="180"/>
      <c r="C460" s="181" t="s">
        <v>533</v>
      </c>
      <c r="D460" s="181" t="s">
        <v>144</v>
      </c>
      <c r="E460" s="182" t="s">
        <v>1057</v>
      </c>
      <c r="F460" s="183" t="s">
        <v>1058</v>
      </c>
      <c r="G460" s="184" t="s">
        <v>147</v>
      </c>
      <c r="H460" s="185">
        <v>347.884</v>
      </c>
      <c r="I460" s="186"/>
      <c r="J460" s="187">
        <f>ROUND(I460*H460,2)</f>
        <v>0</v>
      </c>
      <c r="K460" s="188"/>
      <c r="L460" s="37"/>
      <c r="M460" s="189" t="s">
        <v>1</v>
      </c>
      <c r="N460" s="190" t="s">
        <v>38</v>
      </c>
      <c r="O460" s="75"/>
      <c r="P460" s="191">
        <f>O460*H460</f>
        <v>0</v>
      </c>
      <c r="Q460" s="191">
        <v>0</v>
      </c>
      <c r="R460" s="191">
        <f>Q460*H460</f>
        <v>0</v>
      </c>
      <c r="S460" s="191">
        <v>0</v>
      </c>
      <c r="T460" s="192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93" t="s">
        <v>186</v>
      </c>
      <c r="AT460" s="193" t="s">
        <v>144</v>
      </c>
      <c r="AU460" s="193" t="s">
        <v>81</v>
      </c>
      <c r="AY460" s="17" t="s">
        <v>143</v>
      </c>
      <c r="BE460" s="194">
        <f>IF(N460="základní",J460,0)</f>
        <v>0</v>
      </c>
      <c r="BF460" s="194">
        <f>IF(N460="snížená",J460,0)</f>
        <v>0</v>
      </c>
      <c r="BG460" s="194">
        <f>IF(N460="zákl. přenesená",J460,0)</f>
        <v>0</v>
      </c>
      <c r="BH460" s="194">
        <f>IF(N460="sníž. přenesená",J460,0)</f>
        <v>0</v>
      </c>
      <c r="BI460" s="194">
        <f>IF(N460="nulová",J460,0)</f>
        <v>0</v>
      </c>
      <c r="BJ460" s="17" t="s">
        <v>81</v>
      </c>
      <c r="BK460" s="194">
        <f>ROUND(I460*H460,2)</f>
        <v>0</v>
      </c>
      <c r="BL460" s="17" t="s">
        <v>186</v>
      </c>
      <c r="BM460" s="193" t="s">
        <v>1059</v>
      </c>
    </row>
    <row r="461" spans="1:47" s="2" customFormat="1" ht="12">
      <c r="A461" s="36"/>
      <c r="B461" s="37"/>
      <c r="C461" s="36"/>
      <c r="D461" s="195" t="s">
        <v>149</v>
      </c>
      <c r="E461" s="36"/>
      <c r="F461" s="196" t="s">
        <v>1060</v>
      </c>
      <c r="G461" s="36"/>
      <c r="H461" s="36"/>
      <c r="I461" s="122"/>
      <c r="J461" s="36"/>
      <c r="K461" s="36"/>
      <c r="L461" s="37"/>
      <c r="M461" s="197"/>
      <c r="N461" s="198"/>
      <c r="O461" s="75"/>
      <c r="P461" s="75"/>
      <c r="Q461" s="75"/>
      <c r="R461" s="75"/>
      <c r="S461" s="75"/>
      <c r="T461" s="7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7" t="s">
        <v>149</v>
      </c>
      <c r="AU461" s="17" t="s">
        <v>81</v>
      </c>
    </row>
    <row r="462" spans="1:51" s="12" customFormat="1" ht="12">
      <c r="A462" s="12"/>
      <c r="B462" s="199"/>
      <c r="C462" s="12"/>
      <c r="D462" s="195" t="s">
        <v>161</v>
      </c>
      <c r="E462" s="200" t="s">
        <v>1</v>
      </c>
      <c r="F462" s="201" t="s">
        <v>1061</v>
      </c>
      <c r="G462" s="12"/>
      <c r="H462" s="202">
        <v>347.884</v>
      </c>
      <c r="I462" s="203"/>
      <c r="J462" s="12"/>
      <c r="K462" s="12"/>
      <c r="L462" s="199"/>
      <c r="M462" s="204"/>
      <c r="N462" s="205"/>
      <c r="O462" s="205"/>
      <c r="P462" s="205"/>
      <c r="Q462" s="205"/>
      <c r="R462" s="205"/>
      <c r="S462" s="205"/>
      <c r="T462" s="206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T462" s="200" t="s">
        <v>161</v>
      </c>
      <c r="AU462" s="200" t="s">
        <v>81</v>
      </c>
      <c r="AV462" s="12" t="s">
        <v>83</v>
      </c>
      <c r="AW462" s="12" t="s">
        <v>30</v>
      </c>
      <c r="AX462" s="12" t="s">
        <v>73</v>
      </c>
      <c r="AY462" s="200" t="s">
        <v>143</v>
      </c>
    </row>
    <row r="463" spans="1:51" s="13" customFormat="1" ht="12">
      <c r="A463" s="13"/>
      <c r="B463" s="207"/>
      <c r="C463" s="13"/>
      <c r="D463" s="195" t="s">
        <v>161</v>
      </c>
      <c r="E463" s="208" t="s">
        <v>1</v>
      </c>
      <c r="F463" s="209" t="s">
        <v>163</v>
      </c>
      <c r="G463" s="13"/>
      <c r="H463" s="210">
        <v>347.884</v>
      </c>
      <c r="I463" s="211"/>
      <c r="J463" s="13"/>
      <c r="K463" s="13"/>
      <c r="L463" s="207"/>
      <c r="M463" s="212"/>
      <c r="N463" s="213"/>
      <c r="O463" s="213"/>
      <c r="P463" s="213"/>
      <c r="Q463" s="213"/>
      <c r="R463" s="213"/>
      <c r="S463" s="213"/>
      <c r="T463" s="21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08" t="s">
        <v>161</v>
      </c>
      <c r="AU463" s="208" t="s">
        <v>81</v>
      </c>
      <c r="AV463" s="13" t="s">
        <v>148</v>
      </c>
      <c r="AW463" s="13" t="s">
        <v>30</v>
      </c>
      <c r="AX463" s="13" t="s">
        <v>81</v>
      </c>
      <c r="AY463" s="208" t="s">
        <v>143</v>
      </c>
    </row>
    <row r="464" spans="1:65" s="2" customFormat="1" ht="14.4" customHeight="1">
      <c r="A464" s="36"/>
      <c r="B464" s="180"/>
      <c r="C464" s="181" t="s">
        <v>1062</v>
      </c>
      <c r="D464" s="181" t="s">
        <v>144</v>
      </c>
      <c r="E464" s="182" t="s">
        <v>1063</v>
      </c>
      <c r="F464" s="183" t="s">
        <v>1064</v>
      </c>
      <c r="G464" s="184" t="s">
        <v>147</v>
      </c>
      <c r="H464" s="185">
        <v>347.884</v>
      </c>
      <c r="I464" s="186"/>
      <c r="J464" s="187">
        <f>ROUND(I464*H464,2)</f>
        <v>0</v>
      </c>
      <c r="K464" s="188"/>
      <c r="L464" s="37"/>
      <c r="M464" s="189" t="s">
        <v>1</v>
      </c>
      <c r="N464" s="190" t="s">
        <v>38</v>
      </c>
      <c r="O464" s="75"/>
      <c r="P464" s="191">
        <f>O464*H464</f>
        <v>0</v>
      </c>
      <c r="Q464" s="191">
        <v>0</v>
      </c>
      <c r="R464" s="191">
        <f>Q464*H464</f>
        <v>0</v>
      </c>
      <c r="S464" s="191">
        <v>0</v>
      </c>
      <c r="T464" s="192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93" t="s">
        <v>186</v>
      </c>
      <c r="AT464" s="193" t="s">
        <v>144</v>
      </c>
      <c r="AU464" s="193" t="s">
        <v>81</v>
      </c>
      <c r="AY464" s="17" t="s">
        <v>143</v>
      </c>
      <c r="BE464" s="194">
        <f>IF(N464="základní",J464,0)</f>
        <v>0</v>
      </c>
      <c r="BF464" s="194">
        <f>IF(N464="snížená",J464,0)</f>
        <v>0</v>
      </c>
      <c r="BG464" s="194">
        <f>IF(N464="zákl. přenesená",J464,0)</f>
        <v>0</v>
      </c>
      <c r="BH464" s="194">
        <f>IF(N464="sníž. přenesená",J464,0)</f>
        <v>0</v>
      </c>
      <c r="BI464" s="194">
        <f>IF(N464="nulová",J464,0)</f>
        <v>0</v>
      </c>
      <c r="BJ464" s="17" t="s">
        <v>81</v>
      </c>
      <c r="BK464" s="194">
        <f>ROUND(I464*H464,2)</f>
        <v>0</v>
      </c>
      <c r="BL464" s="17" t="s">
        <v>186</v>
      </c>
      <c r="BM464" s="193" t="s">
        <v>1065</v>
      </c>
    </row>
    <row r="465" spans="1:47" s="2" customFormat="1" ht="12">
      <c r="A465" s="36"/>
      <c r="B465" s="37"/>
      <c r="C465" s="36"/>
      <c r="D465" s="195" t="s">
        <v>149</v>
      </c>
      <c r="E465" s="36"/>
      <c r="F465" s="196" t="s">
        <v>1066</v>
      </c>
      <c r="G465" s="36"/>
      <c r="H465" s="36"/>
      <c r="I465" s="122"/>
      <c r="J465" s="36"/>
      <c r="K465" s="36"/>
      <c r="L465" s="37"/>
      <c r="M465" s="197"/>
      <c r="N465" s="198"/>
      <c r="O465" s="75"/>
      <c r="P465" s="75"/>
      <c r="Q465" s="75"/>
      <c r="R465" s="75"/>
      <c r="S465" s="75"/>
      <c r="T465" s="7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7" t="s">
        <v>149</v>
      </c>
      <c r="AU465" s="17" t="s">
        <v>81</v>
      </c>
    </row>
    <row r="466" spans="1:51" s="12" customFormat="1" ht="12">
      <c r="A466" s="12"/>
      <c r="B466" s="199"/>
      <c r="C466" s="12"/>
      <c r="D466" s="195" t="s">
        <v>161</v>
      </c>
      <c r="E466" s="200" t="s">
        <v>1</v>
      </c>
      <c r="F466" s="201" t="s">
        <v>1061</v>
      </c>
      <c r="G466" s="12"/>
      <c r="H466" s="202">
        <v>347.884</v>
      </c>
      <c r="I466" s="203"/>
      <c r="J466" s="12"/>
      <c r="K466" s="12"/>
      <c r="L466" s="199"/>
      <c r="M466" s="204"/>
      <c r="N466" s="205"/>
      <c r="O466" s="205"/>
      <c r="P466" s="205"/>
      <c r="Q466" s="205"/>
      <c r="R466" s="205"/>
      <c r="S466" s="205"/>
      <c r="T466" s="206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T466" s="200" t="s">
        <v>161</v>
      </c>
      <c r="AU466" s="200" t="s">
        <v>81</v>
      </c>
      <c r="AV466" s="12" t="s">
        <v>83</v>
      </c>
      <c r="AW466" s="12" t="s">
        <v>30</v>
      </c>
      <c r="AX466" s="12" t="s">
        <v>73</v>
      </c>
      <c r="AY466" s="200" t="s">
        <v>143</v>
      </c>
    </row>
    <row r="467" spans="1:51" s="13" customFormat="1" ht="12">
      <c r="A467" s="13"/>
      <c r="B467" s="207"/>
      <c r="C467" s="13"/>
      <c r="D467" s="195" t="s">
        <v>161</v>
      </c>
      <c r="E467" s="208" t="s">
        <v>1</v>
      </c>
      <c r="F467" s="209" t="s">
        <v>163</v>
      </c>
      <c r="G467" s="13"/>
      <c r="H467" s="210">
        <v>347.884</v>
      </c>
      <c r="I467" s="211"/>
      <c r="J467" s="13"/>
      <c r="K467" s="13"/>
      <c r="L467" s="207"/>
      <c r="M467" s="212"/>
      <c r="N467" s="213"/>
      <c r="O467" s="213"/>
      <c r="P467" s="213"/>
      <c r="Q467" s="213"/>
      <c r="R467" s="213"/>
      <c r="S467" s="213"/>
      <c r="T467" s="214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08" t="s">
        <v>161</v>
      </c>
      <c r="AU467" s="208" t="s">
        <v>81</v>
      </c>
      <c r="AV467" s="13" t="s">
        <v>148</v>
      </c>
      <c r="AW467" s="13" t="s">
        <v>30</v>
      </c>
      <c r="AX467" s="13" t="s">
        <v>81</v>
      </c>
      <c r="AY467" s="208" t="s">
        <v>143</v>
      </c>
    </row>
    <row r="468" spans="1:65" s="2" customFormat="1" ht="14.4" customHeight="1">
      <c r="A468" s="36"/>
      <c r="B468" s="180"/>
      <c r="C468" s="181" t="s">
        <v>537</v>
      </c>
      <c r="D468" s="181" t="s">
        <v>144</v>
      </c>
      <c r="E468" s="182" t="s">
        <v>1063</v>
      </c>
      <c r="F468" s="183" t="s">
        <v>1064</v>
      </c>
      <c r="G468" s="184" t="s">
        <v>147</v>
      </c>
      <c r="H468" s="185">
        <v>22.91</v>
      </c>
      <c r="I468" s="186"/>
      <c r="J468" s="187">
        <f>ROUND(I468*H468,2)</f>
        <v>0</v>
      </c>
      <c r="K468" s="188"/>
      <c r="L468" s="37"/>
      <c r="M468" s="189" t="s">
        <v>1</v>
      </c>
      <c r="N468" s="190" t="s">
        <v>38</v>
      </c>
      <c r="O468" s="75"/>
      <c r="P468" s="191">
        <f>O468*H468</f>
        <v>0</v>
      </c>
      <c r="Q468" s="191">
        <v>0</v>
      </c>
      <c r="R468" s="191">
        <f>Q468*H468</f>
        <v>0</v>
      </c>
      <c r="S468" s="191">
        <v>0</v>
      </c>
      <c r="T468" s="192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193" t="s">
        <v>186</v>
      </c>
      <c r="AT468" s="193" t="s">
        <v>144</v>
      </c>
      <c r="AU468" s="193" t="s">
        <v>81</v>
      </c>
      <c r="AY468" s="17" t="s">
        <v>143</v>
      </c>
      <c r="BE468" s="194">
        <f>IF(N468="základní",J468,0)</f>
        <v>0</v>
      </c>
      <c r="BF468" s="194">
        <f>IF(N468="snížená",J468,0)</f>
        <v>0</v>
      </c>
      <c r="BG468" s="194">
        <f>IF(N468="zákl. přenesená",J468,0)</f>
        <v>0</v>
      </c>
      <c r="BH468" s="194">
        <f>IF(N468="sníž. přenesená",J468,0)</f>
        <v>0</v>
      </c>
      <c r="BI468" s="194">
        <f>IF(N468="nulová",J468,0)</f>
        <v>0</v>
      </c>
      <c r="BJ468" s="17" t="s">
        <v>81</v>
      </c>
      <c r="BK468" s="194">
        <f>ROUND(I468*H468,2)</f>
        <v>0</v>
      </c>
      <c r="BL468" s="17" t="s">
        <v>186</v>
      </c>
      <c r="BM468" s="193" t="s">
        <v>1067</v>
      </c>
    </row>
    <row r="469" spans="1:47" s="2" customFormat="1" ht="12">
      <c r="A469" s="36"/>
      <c r="B469" s="37"/>
      <c r="C469" s="36"/>
      <c r="D469" s="195" t="s">
        <v>149</v>
      </c>
      <c r="E469" s="36"/>
      <c r="F469" s="196" t="s">
        <v>1068</v>
      </c>
      <c r="G469" s="36"/>
      <c r="H469" s="36"/>
      <c r="I469" s="122"/>
      <c r="J469" s="36"/>
      <c r="K469" s="36"/>
      <c r="L469" s="37"/>
      <c r="M469" s="197"/>
      <c r="N469" s="198"/>
      <c r="O469" s="75"/>
      <c r="P469" s="75"/>
      <c r="Q469" s="75"/>
      <c r="R469" s="75"/>
      <c r="S469" s="75"/>
      <c r="T469" s="7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T469" s="17" t="s">
        <v>149</v>
      </c>
      <c r="AU469" s="17" t="s">
        <v>81</v>
      </c>
    </row>
    <row r="470" spans="1:51" s="12" customFormat="1" ht="12">
      <c r="A470" s="12"/>
      <c r="B470" s="199"/>
      <c r="C470" s="12"/>
      <c r="D470" s="195" t="s">
        <v>161</v>
      </c>
      <c r="E470" s="200" t="s">
        <v>1</v>
      </c>
      <c r="F470" s="201" t="s">
        <v>1069</v>
      </c>
      <c r="G470" s="12"/>
      <c r="H470" s="202">
        <v>22.91</v>
      </c>
      <c r="I470" s="203"/>
      <c r="J470" s="12"/>
      <c r="K470" s="12"/>
      <c r="L470" s="199"/>
      <c r="M470" s="204"/>
      <c r="N470" s="205"/>
      <c r="O470" s="205"/>
      <c r="P470" s="205"/>
      <c r="Q470" s="205"/>
      <c r="R470" s="205"/>
      <c r="S470" s="205"/>
      <c r="T470" s="206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T470" s="200" t="s">
        <v>161</v>
      </c>
      <c r="AU470" s="200" t="s">
        <v>81</v>
      </c>
      <c r="AV470" s="12" t="s">
        <v>83</v>
      </c>
      <c r="AW470" s="12" t="s">
        <v>30</v>
      </c>
      <c r="AX470" s="12" t="s">
        <v>73</v>
      </c>
      <c r="AY470" s="200" t="s">
        <v>143</v>
      </c>
    </row>
    <row r="471" spans="1:51" s="13" customFormat="1" ht="12">
      <c r="A471" s="13"/>
      <c r="B471" s="207"/>
      <c r="C471" s="13"/>
      <c r="D471" s="195" t="s">
        <v>161</v>
      </c>
      <c r="E471" s="208" t="s">
        <v>1</v>
      </c>
      <c r="F471" s="209" t="s">
        <v>163</v>
      </c>
      <c r="G471" s="13"/>
      <c r="H471" s="210">
        <v>22.91</v>
      </c>
      <c r="I471" s="211"/>
      <c r="J471" s="13"/>
      <c r="K471" s="13"/>
      <c r="L471" s="207"/>
      <c r="M471" s="212"/>
      <c r="N471" s="213"/>
      <c r="O471" s="213"/>
      <c r="P471" s="213"/>
      <c r="Q471" s="213"/>
      <c r="R471" s="213"/>
      <c r="S471" s="213"/>
      <c r="T471" s="21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08" t="s">
        <v>161</v>
      </c>
      <c r="AU471" s="208" t="s">
        <v>81</v>
      </c>
      <c r="AV471" s="13" t="s">
        <v>148</v>
      </c>
      <c r="AW471" s="13" t="s">
        <v>30</v>
      </c>
      <c r="AX471" s="13" t="s">
        <v>81</v>
      </c>
      <c r="AY471" s="208" t="s">
        <v>143</v>
      </c>
    </row>
    <row r="472" spans="1:65" s="2" customFormat="1" ht="14.4" customHeight="1">
      <c r="A472" s="36"/>
      <c r="B472" s="180"/>
      <c r="C472" s="218" t="s">
        <v>1070</v>
      </c>
      <c r="D472" s="218" t="s">
        <v>351</v>
      </c>
      <c r="E472" s="219" t="s">
        <v>1071</v>
      </c>
      <c r="F472" s="220" t="s">
        <v>1072</v>
      </c>
      <c r="G472" s="221" t="s">
        <v>147</v>
      </c>
      <c r="H472" s="222">
        <v>347.884</v>
      </c>
      <c r="I472" s="223"/>
      <c r="J472" s="224">
        <f>ROUND(I472*H472,2)</f>
        <v>0</v>
      </c>
      <c r="K472" s="225"/>
      <c r="L472" s="226"/>
      <c r="M472" s="227" t="s">
        <v>1</v>
      </c>
      <c r="N472" s="228" t="s">
        <v>38</v>
      </c>
      <c r="O472" s="75"/>
      <c r="P472" s="191">
        <f>O472*H472</f>
        <v>0</v>
      </c>
      <c r="Q472" s="191">
        <v>0</v>
      </c>
      <c r="R472" s="191">
        <f>Q472*H472</f>
        <v>0</v>
      </c>
      <c r="S472" s="191">
        <v>0</v>
      </c>
      <c r="T472" s="192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93" t="s">
        <v>230</v>
      </c>
      <c r="AT472" s="193" t="s">
        <v>351</v>
      </c>
      <c r="AU472" s="193" t="s">
        <v>81</v>
      </c>
      <c r="AY472" s="17" t="s">
        <v>143</v>
      </c>
      <c r="BE472" s="194">
        <f>IF(N472="základní",J472,0)</f>
        <v>0</v>
      </c>
      <c r="BF472" s="194">
        <f>IF(N472="snížená",J472,0)</f>
        <v>0</v>
      </c>
      <c r="BG472" s="194">
        <f>IF(N472="zákl. přenesená",J472,0)</f>
        <v>0</v>
      </c>
      <c r="BH472" s="194">
        <f>IF(N472="sníž. přenesená",J472,0)</f>
        <v>0</v>
      </c>
      <c r="BI472" s="194">
        <f>IF(N472="nulová",J472,0)</f>
        <v>0</v>
      </c>
      <c r="BJ472" s="17" t="s">
        <v>81</v>
      </c>
      <c r="BK472" s="194">
        <f>ROUND(I472*H472,2)</f>
        <v>0</v>
      </c>
      <c r="BL472" s="17" t="s">
        <v>186</v>
      </c>
      <c r="BM472" s="193" t="s">
        <v>1073</v>
      </c>
    </row>
    <row r="473" spans="1:65" s="2" customFormat="1" ht="14.4" customHeight="1">
      <c r="A473" s="36"/>
      <c r="B473" s="180"/>
      <c r="C473" s="218" t="s">
        <v>829</v>
      </c>
      <c r="D473" s="218" t="s">
        <v>351</v>
      </c>
      <c r="E473" s="219" t="s">
        <v>1074</v>
      </c>
      <c r="F473" s="220" t="s">
        <v>1075</v>
      </c>
      <c r="G473" s="221" t="s">
        <v>147</v>
      </c>
      <c r="H473" s="222">
        <v>22.91</v>
      </c>
      <c r="I473" s="223"/>
      <c r="J473" s="224">
        <f>ROUND(I473*H473,2)</f>
        <v>0</v>
      </c>
      <c r="K473" s="225"/>
      <c r="L473" s="226"/>
      <c r="M473" s="227" t="s">
        <v>1</v>
      </c>
      <c r="N473" s="228" t="s">
        <v>38</v>
      </c>
      <c r="O473" s="75"/>
      <c r="P473" s="191">
        <f>O473*H473</f>
        <v>0</v>
      </c>
      <c r="Q473" s="191">
        <v>0</v>
      </c>
      <c r="R473" s="191">
        <f>Q473*H473</f>
        <v>0</v>
      </c>
      <c r="S473" s="191">
        <v>0</v>
      </c>
      <c r="T473" s="192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93" t="s">
        <v>230</v>
      </c>
      <c r="AT473" s="193" t="s">
        <v>351</v>
      </c>
      <c r="AU473" s="193" t="s">
        <v>81</v>
      </c>
      <c r="AY473" s="17" t="s">
        <v>143</v>
      </c>
      <c r="BE473" s="194">
        <f>IF(N473="základní",J473,0)</f>
        <v>0</v>
      </c>
      <c r="BF473" s="194">
        <f>IF(N473="snížená",J473,0)</f>
        <v>0</v>
      </c>
      <c r="BG473" s="194">
        <f>IF(N473="zákl. přenesená",J473,0)</f>
        <v>0</v>
      </c>
      <c r="BH473" s="194">
        <f>IF(N473="sníž. přenesená",J473,0)</f>
        <v>0</v>
      </c>
      <c r="BI473" s="194">
        <f>IF(N473="nulová",J473,0)</f>
        <v>0</v>
      </c>
      <c r="BJ473" s="17" t="s">
        <v>81</v>
      </c>
      <c r="BK473" s="194">
        <f>ROUND(I473*H473,2)</f>
        <v>0</v>
      </c>
      <c r="BL473" s="17" t="s">
        <v>186</v>
      </c>
      <c r="BM473" s="193" t="s">
        <v>1076</v>
      </c>
    </row>
    <row r="474" spans="1:65" s="2" customFormat="1" ht="14.4" customHeight="1">
      <c r="A474" s="36"/>
      <c r="B474" s="180"/>
      <c r="C474" s="181" t="s">
        <v>1077</v>
      </c>
      <c r="D474" s="181" t="s">
        <v>144</v>
      </c>
      <c r="E474" s="182" t="s">
        <v>1078</v>
      </c>
      <c r="F474" s="183" t="s">
        <v>1079</v>
      </c>
      <c r="G474" s="184" t="s">
        <v>147</v>
      </c>
      <c r="H474" s="185">
        <v>24.95</v>
      </c>
      <c r="I474" s="186"/>
      <c r="J474" s="187">
        <f>ROUND(I474*H474,2)</f>
        <v>0</v>
      </c>
      <c r="K474" s="188"/>
      <c r="L474" s="37"/>
      <c r="M474" s="189" t="s">
        <v>1</v>
      </c>
      <c r="N474" s="190" t="s">
        <v>38</v>
      </c>
      <c r="O474" s="75"/>
      <c r="P474" s="191">
        <f>O474*H474</f>
        <v>0</v>
      </c>
      <c r="Q474" s="191">
        <v>0</v>
      </c>
      <c r="R474" s="191">
        <f>Q474*H474</f>
        <v>0</v>
      </c>
      <c r="S474" s="191">
        <v>0</v>
      </c>
      <c r="T474" s="192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93" t="s">
        <v>186</v>
      </c>
      <c r="AT474" s="193" t="s">
        <v>144</v>
      </c>
      <c r="AU474" s="193" t="s">
        <v>81</v>
      </c>
      <c r="AY474" s="17" t="s">
        <v>143</v>
      </c>
      <c r="BE474" s="194">
        <f>IF(N474="základní",J474,0)</f>
        <v>0</v>
      </c>
      <c r="BF474" s="194">
        <f>IF(N474="snížená",J474,0)</f>
        <v>0</v>
      </c>
      <c r="BG474" s="194">
        <f>IF(N474="zákl. přenesená",J474,0)</f>
        <v>0</v>
      </c>
      <c r="BH474" s="194">
        <f>IF(N474="sníž. přenesená",J474,0)</f>
        <v>0</v>
      </c>
      <c r="BI474" s="194">
        <f>IF(N474="nulová",J474,0)</f>
        <v>0</v>
      </c>
      <c r="BJ474" s="17" t="s">
        <v>81</v>
      </c>
      <c r="BK474" s="194">
        <f>ROUND(I474*H474,2)</f>
        <v>0</v>
      </c>
      <c r="BL474" s="17" t="s">
        <v>186</v>
      </c>
      <c r="BM474" s="193" t="s">
        <v>1080</v>
      </c>
    </row>
    <row r="475" spans="1:51" s="12" customFormat="1" ht="12">
      <c r="A475" s="12"/>
      <c r="B475" s="199"/>
      <c r="C475" s="12"/>
      <c r="D475" s="195" t="s">
        <v>161</v>
      </c>
      <c r="E475" s="200" t="s">
        <v>1</v>
      </c>
      <c r="F475" s="201" t="s">
        <v>1081</v>
      </c>
      <c r="G475" s="12"/>
      <c r="H475" s="202">
        <v>24.95</v>
      </c>
      <c r="I475" s="203"/>
      <c r="J475" s="12"/>
      <c r="K475" s="12"/>
      <c r="L475" s="199"/>
      <c r="M475" s="204"/>
      <c r="N475" s="205"/>
      <c r="O475" s="205"/>
      <c r="P475" s="205"/>
      <c r="Q475" s="205"/>
      <c r="R475" s="205"/>
      <c r="S475" s="205"/>
      <c r="T475" s="206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T475" s="200" t="s">
        <v>161</v>
      </c>
      <c r="AU475" s="200" t="s">
        <v>81</v>
      </c>
      <c r="AV475" s="12" t="s">
        <v>83</v>
      </c>
      <c r="AW475" s="12" t="s">
        <v>30</v>
      </c>
      <c r="AX475" s="12" t="s">
        <v>73</v>
      </c>
      <c r="AY475" s="200" t="s">
        <v>143</v>
      </c>
    </row>
    <row r="476" spans="1:51" s="13" customFormat="1" ht="12">
      <c r="A476" s="13"/>
      <c r="B476" s="207"/>
      <c r="C476" s="13"/>
      <c r="D476" s="195" t="s">
        <v>161</v>
      </c>
      <c r="E476" s="208" t="s">
        <v>1</v>
      </c>
      <c r="F476" s="209" t="s">
        <v>163</v>
      </c>
      <c r="G476" s="13"/>
      <c r="H476" s="210">
        <v>24.95</v>
      </c>
      <c r="I476" s="211"/>
      <c r="J476" s="13"/>
      <c r="K476" s="13"/>
      <c r="L476" s="207"/>
      <c r="M476" s="212"/>
      <c r="N476" s="213"/>
      <c r="O476" s="213"/>
      <c r="P476" s="213"/>
      <c r="Q476" s="213"/>
      <c r="R476" s="213"/>
      <c r="S476" s="213"/>
      <c r="T476" s="21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08" t="s">
        <v>161</v>
      </c>
      <c r="AU476" s="208" t="s">
        <v>81</v>
      </c>
      <c r="AV476" s="13" t="s">
        <v>148</v>
      </c>
      <c r="AW476" s="13" t="s">
        <v>30</v>
      </c>
      <c r="AX476" s="13" t="s">
        <v>81</v>
      </c>
      <c r="AY476" s="208" t="s">
        <v>143</v>
      </c>
    </row>
    <row r="477" spans="1:65" s="2" customFormat="1" ht="14.4" customHeight="1">
      <c r="A477" s="36"/>
      <c r="B477" s="180"/>
      <c r="C477" s="218" t="s">
        <v>832</v>
      </c>
      <c r="D477" s="218" t="s">
        <v>351</v>
      </c>
      <c r="E477" s="219" t="s">
        <v>1082</v>
      </c>
      <c r="F477" s="220" t="s">
        <v>1083</v>
      </c>
      <c r="G477" s="221" t="s">
        <v>147</v>
      </c>
      <c r="H477" s="222">
        <v>24.95</v>
      </c>
      <c r="I477" s="223"/>
      <c r="J477" s="224">
        <f>ROUND(I477*H477,2)</f>
        <v>0</v>
      </c>
      <c r="K477" s="225"/>
      <c r="L477" s="226"/>
      <c r="M477" s="227" t="s">
        <v>1</v>
      </c>
      <c r="N477" s="228" t="s">
        <v>38</v>
      </c>
      <c r="O477" s="75"/>
      <c r="P477" s="191">
        <f>O477*H477</f>
        <v>0</v>
      </c>
      <c r="Q477" s="191">
        <v>0</v>
      </c>
      <c r="R477" s="191">
        <f>Q477*H477</f>
        <v>0</v>
      </c>
      <c r="S477" s="191">
        <v>0</v>
      </c>
      <c r="T477" s="192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93" t="s">
        <v>230</v>
      </c>
      <c r="AT477" s="193" t="s">
        <v>351</v>
      </c>
      <c r="AU477" s="193" t="s">
        <v>81</v>
      </c>
      <c r="AY477" s="17" t="s">
        <v>143</v>
      </c>
      <c r="BE477" s="194">
        <f>IF(N477="základní",J477,0)</f>
        <v>0</v>
      </c>
      <c r="BF477" s="194">
        <f>IF(N477="snížená",J477,0)</f>
        <v>0</v>
      </c>
      <c r="BG477" s="194">
        <f>IF(N477="zákl. přenesená",J477,0)</f>
        <v>0</v>
      </c>
      <c r="BH477" s="194">
        <f>IF(N477="sníž. přenesená",J477,0)</f>
        <v>0</v>
      </c>
      <c r="BI477" s="194">
        <f>IF(N477="nulová",J477,0)</f>
        <v>0</v>
      </c>
      <c r="BJ477" s="17" t="s">
        <v>81</v>
      </c>
      <c r="BK477" s="194">
        <f>ROUND(I477*H477,2)</f>
        <v>0</v>
      </c>
      <c r="BL477" s="17" t="s">
        <v>186</v>
      </c>
      <c r="BM477" s="193" t="s">
        <v>1084</v>
      </c>
    </row>
    <row r="478" spans="1:65" s="2" customFormat="1" ht="24.15" customHeight="1">
      <c r="A478" s="36"/>
      <c r="B478" s="180"/>
      <c r="C478" s="181" t="s">
        <v>1085</v>
      </c>
      <c r="D478" s="181" t="s">
        <v>144</v>
      </c>
      <c r="E478" s="182" t="s">
        <v>1086</v>
      </c>
      <c r="F478" s="183" t="s">
        <v>1087</v>
      </c>
      <c r="G478" s="184" t="s">
        <v>225</v>
      </c>
      <c r="H478" s="185">
        <v>4.155</v>
      </c>
      <c r="I478" s="186"/>
      <c r="J478" s="187">
        <f>ROUND(I478*H478,2)</f>
        <v>0</v>
      </c>
      <c r="K478" s="188"/>
      <c r="L478" s="37"/>
      <c r="M478" s="189" t="s">
        <v>1</v>
      </c>
      <c r="N478" s="190" t="s">
        <v>38</v>
      </c>
      <c r="O478" s="75"/>
      <c r="P478" s="191">
        <f>O478*H478</f>
        <v>0</v>
      </c>
      <c r="Q478" s="191">
        <v>0</v>
      </c>
      <c r="R478" s="191">
        <f>Q478*H478</f>
        <v>0</v>
      </c>
      <c r="S478" s="191">
        <v>0</v>
      </c>
      <c r="T478" s="192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93" t="s">
        <v>186</v>
      </c>
      <c r="AT478" s="193" t="s">
        <v>144</v>
      </c>
      <c r="AU478" s="193" t="s">
        <v>81</v>
      </c>
      <c r="AY478" s="17" t="s">
        <v>143</v>
      </c>
      <c r="BE478" s="194">
        <f>IF(N478="základní",J478,0)</f>
        <v>0</v>
      </c>
      <c r="BF478" s="194">
        <f>IF(N478="snížená",J478,0)</f>
        <v>0</v>
      </c>
      <c r="BG478" s="194">
        <f>IF(N478="zákl. přenesená",J478,0)</f>
        <v>0</v>
      </c>
      <c r="BH478" s="194">
        <f>IF(N478="sníž. přenesená",J478,0)</f>
        <v>0</v>
      </c>
      <c r="BI478" s="194">
        <f>IF(N478="nulová",J478,0)</f>
        <v>0</v>
      </c>
      <c r="BJ478" s="17" t="s">
        <v>81</v>
      </c>
      <c r="BK478" s="194">
        <f>ROUND(I478*H478,2)</f>
        <v>0</v>
      </c>
      <c r="BL478" s="17" t="s">
        <v>186</v>
      </c>
      <c r="BM478" s="193" t="s">
        <v>1088</v>
      </c>
    </row>
    <row r="479" spans="1:51" s="12" customFormat="1" ht="12">
      <c r="A479" s="12"/>
      <c r="B479" s="199"/>
      <c r="C479" s="12"/>
      <c r="D479" s="195" t="s">
        <v>161</v>
      </c>
      <c r="E479" s="200" t="s">
        <v>1</v>
      </c>
      <c r="F479" s="201" t="s">
        <v>1089</v>
      </c>
      <c r="G479" s="12"/>
      <c r="H479" s="202">
        <v>4.155</v>
      </c>
      <c r="I479" s="203"/>
      <c r="J479" s="12"/>
      <c r="K479" s="12"/>
      <c r="L479" s="199"/>
      <c r="M479" s="204"/>
      <c r="N479" s="205"/>
      <c r="O479" s="205"/>
      <c r="P479" s="205"/>
      <c r="Q479" s="205"/>
      <c r="R479" s="205"/>
      <c r="S479" s="205"/>
      <c r="T479" s="206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T479" s="200" t="s">
        <v>161</v>
      </c>
      <c r="AU479" s="200" t="s">
        <v>81</v>
      </c>
      <c r="AV479" s="12" t="s">
        <v>83</v>
      </c>
      <c r="AW479" s="12" t="s">
        <v>30</v>
      </c>
      <c r="AX479" s="12" t="s">
        <v>73</v>
      </c>
      <c r="AY479" s="200" t="s">
        <v>143</v>
      </c>
    </row>
    <row r="480" spans="1:51" s="13" customFormat="1" ht="12">
      <c r="A480" s="13"/>
      <c r="B480" s="207"/>
      <c r="C480" s="13"/>
      <c r="D480" s="195" t="s">
        <v>161</v>
      </c>
      <c r="E480" s="208" t="s">
        <v>1</v>
      </c>
      <c r="F480" s="209" t="s">
        <v>163</v>
      </c>
      <c r="G480" s="13"/>
      <c r="H480" s="210">
        <v>4.155</v>
      </c>
      <c r="I480" s="211"/>
      <c r="J480" s="13"/>
      <c r="K480" s="13"/>
      <c r="L480" s="207"/>
      <c r="M480" s="212"/>
      <c r="N480" s="213"/>
      <c r="O480" s="213"/>
      <c r="P480" s="213"/>
      <c r="Q480" s="213"/>
      <c r="R480" s="213"/>
      <c r="S480" s="213"/>
      <c r="T480" s="21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08" t="s">
        <v>161</v>
      </c>
      <c r="AU480" s="208" t="s">
        <v>81</v>
      </c>
      <c r="AV480" s="13" t="s">
        <v>148</v>
      </c>
      <c r="AW480" s="13" t="s">
        <v>30</v>
      </c>
      <c r="AX480" s="13" t="s">
        <v>81</v>
      </c>
      <c r="AY480" s="208" t="s">
        <v>143</v>
      </c>
    </row>
    <row r="481" spans="1:65" s="2" customFormat="1" ht="14.4" customHeight="1">
      <c r="A481" s="36"/>
      <c r="B481" s="180"/>
      <c r="C481" s="181" t="s">
        <v>836</v>
      </c>
      <c r="D481" s="181" t="s">
        <v>144</v>
      </c>
      <c r="E481" s="182" t="s">
        <v>1090</v>
      </c>
      <c r="F481" s="183" t="s">
        <v>1091</v>
      </c>
      <c r="G481" s="184" t="s">
        <v>147</v>
      </c>
      <c r="H481" s="185">
        <v>83.383</v>
      </c>
      <c r="I481" s="186"/>
      <c r="J481" s="187">
        <f>ROUND(I481*H481,2)</f>
        <v>0</v>
      </c>
      <c r="K481" s="188"/>
      <c r="L481" s="37"/>
      <c r="M481" s="189" t="s">
        <v>1</v>
      </c>
      <c r="N481" s="190" t="s">
        <v>38</v>
      </c>
      <c r="O481" s="75"/>
      <c r="P481" s="191">
        <f>O481*H481</f>
        <v>0</v>
      </c>
      <c r="Q481" s="191">
        <v>0</v>
      </c>
      <c r="R481" s="191">
        <f>Q481*H481</f>
        <v>0</v>
      </c>
      <c r="S481" s="191">
        <v>0</v>
      </c>
      <c r="T481" s="192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93" t="s">
        <v>186</v>
      </c>
      <c r="AT481" s="193" t="s">
        <v>144</v>
      </c>
      <c r="AU481" s="193" t="s">
        <v>81</v>
      </c>
      <c r="AY481" s="17" t="s">
        <v>143</v>
      </c>
      <c r="BE481" s="194">
        <f>IF(N481="základní",J481,0)</f>
        <v>0</v>
      </c>
      <c r="BF481" s="194">
        <f>IF(N481="snížená",J481,0)</f>
        <v>0</v>
      </c>
      <c r="BG481" s="194">
        <f>IF(N481="zákl. přenesená",J481,0)</f>
        <v>0</v>
      </c>
      <c r="BH481" s="194">
        <f>IF(N481="sníž. přenesená",J481,0)</f>
        <v>0</v>
      </c>
      <c r="BI481" s="194">
        <f>IF(N481="nulová",J481,0)</f>
        <v>0</v>
      </c>
      <c r="BJ481" s="17" t="s">
        <v>81</v>
      </c>
      <c r="BK481" s="194">
        <f>ROUND(I481*H481,2)</f>
        <v>0</v>
      </c>
      <c r="BL481" s="17" t="s">
        <v>186</v>
      </c>
      <c r="BM481" s="193" t="s">
        <v>1092</v>
      </c>
    </row>
    <row r="482" spans="1:47" s="2" customFormat="1" ht="12">
      <c r="A482" s="36"/>
      <c r="B482" s="37"/>
      <c r="C482" s="36"/>
      <c r="D482" s="195" t="s">
        <v>149</v>
      </c>
      <c r="E482" s="36"/>
      <c r="F482" s="196" t="s">
        <v>1093</v>
      </c>
      <c r="G482" s="36"/>
      <c r="H482" s="36"/>
      <c r="I482" s="122"/>
      <c r="J482" s="36"/>
      <c r="K482" s="36"/>
      <c r="L482" s="37"/>
      <c r="M482" s="197"/>
      <c r="N482" s="198"/>
      <c r="O482" s="75"/>
      <c r="P482" s="75"/>
      <c r="Q482" s="75"/>
      <c r="R482" s="75"/>
      <c r="S482" s="75"/>
      <c r="T482" s="7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7" t="s">
        <v>149</v>
      </c>
      <c r="AU482" s="17" t="s">
        <v>81</v>
      </c>
    </row>
    <row r="483" spans="1:51" s="12" customFormat="1" ht="12">
      <c r="A483" s="12"/>
      <c r="B483" s="199"/>
      <c r="C483" s="12"/>
      <c r="D483" s="195" t="s">
        <v>161</v>
      </c>
      <c r="E483" s="200" t="s">
        <v>1</v>
      </c>
      <c r="F483" s="201" t="s">
        <v>1094</v>
      </c>
      <c r="G483" s="12"/>
      <c r="H483" s="202">
        <v>83.383</v>
      </c>
      <c r="I483" s="203"/>
      <c r="J483" s="12"/>
      <c r="K483" s="12"/>
      <c r="L483" s="199"/>
      <c r="M483" s="204"/>
      <c r="N483" s="205"/>
      <c r="O483" s="205"/>
      <c r="P483" s="205"/>
      <c r="Q483" s="205"/>
      <c r="R483" s="205"/>
      <c r="S483" s="205"/>
      <c r="T483" s="206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T483" s="200" t="s">
        <v>161</v>
      </c>
      <c r="AU483" s="200" t="s">
        <v>81</v>
      </c>
      <c r="AV483" s="12" t="s">
        <v>83</v>
      </c>
      <c r="AW483" s="12" t="s">
        <v>30</v>
      </c>
      <c r="AX483" s="12" t="s">
        <v>73</v>
      </c>
      <c r="AY483" s="200" t="s">
        <v>143</v>
      </c>
    </row>
    <row r="484" spans="1:51" s="13" customFormat="1" ht="12">
      <c r="A484" s="13"/>
      <c r="B484" s="207"/>
      <c r="C484" s="13"/>
      <c r="D484" s="195" t="s">
        <v>161</v>
      </c>
      <c r="E484" s="208" t="s">
        <v>1</v>
      </c>
      <c r="F484" s="209" t="s">
        <v>163</v>
      </c>
      <c r="G484" s="13"/>
      <c r="H484" s="210">
        <v>83.383</v>
      </c>
      <c r="I484" s="211"/>
      <c r="J484" s="13"/>
      <c r="K484" s="13"/>
      <c r="L484" s="207"/>
      <c r="M484" s="215"/>
      <c r="N484" s="216"/>
      <c r="O484" s="216"/>
      <c r="P484" s="216"/>
      <c r="Q484" s="216"/>
      <c r="R484" s="216"/>
      <c r="S484" s="216"/>
      <c r="T484" s="21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08" t="s">
        <v>161</v>
      </c>
      <c r="AU484" s="208" t="s">
        <v>81</v>
      </c>
      <c r="AV484" s="13" t="s">
        <v>148</v>
      </c>
      <c r="AW484" s="13" t="s">
        <v>30</v>
      </c>
      <c r="AX484" s="13" t="s">
        <v>81</v>
      </c>
      <c r="AY484" s="208" t="s">
        <v>143</v>
      </c>
    </row>
    <row r="485" spans="1:31" s="2" customFormat="1" ht="6.95" customHeight="1">
      <c r="A485" s="36"/>
      <c r="B485" s="58"/>
      <c r="C485" s="59"/>
      <c r="D485" s="59"/>
      <c r="E485" s="59"/>
      <c r="F485" s="59"/>
      <c r="G485" s="59"/>
      <c r="H485" s="59"/>
      <c r="I485" s="146"/>
      <c r="J485" s="59"/>
      <c r="K485" s="59"/>
      <c r="L485" s="37"/>
      <c r="M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</row>
  </sheetData>
  <autoFilter ref="C124:K48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11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117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Most ev. č. 201-025 u Podšibenského mlýna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118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1095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4. 2. 2020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31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32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33</v>
      </c>
      <c r="E30" s="36"/>
      <c r="F30" s="36"/>
      <c r="G30" s="36"/>
      <c r="H30" s="36"/>
      <c r="I30" s="122"/>
      <c r="J30" s="94">
        <f>ROUND(J118,2)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35</v>
      </c>
      <c r="G32" s="36"/>
      <c r="H32" s="36"/>
      <c r="I32" s="130" t="s">
        <v>34</v>
      </c>
      <c r="J32" s="41" t="s">
        <v>36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37</v>
      </c>
      <c r="E33" s="30" t="s">
        <v>38</v>
      </c>
      <c r="F33" s="132">
        <f>ROUND((SUM(BE118:BE121)),2)</f>
        <v>0</v>
      </c>
      <c r="G33" s="36"/>
      <c r="H33" s="36"/>
      <c r="I33" s="133">
        <v>0.21</v>
      </c>
      <c r="J33" s="132">
        <f>ROUND(((SUM(BE118:BE121))*I33),2)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39</v>
      </c>
      <c r="F34" s="132">
        <f>ROUND((SUM(BF118:BF121)),2)</f>
        <v>0</v>
      </c>
      <c r="G34" s="36"/>
      <c r="H34" s="36"/>
      <c r="I34" s="133">
        <v>0.15</v>
      </c>
      <c r="J34" s="132">
        <f>ROUND(((SUM(BF118:BF121))*I34),2)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40</v>
      </c>
      <c r="F35" s="132">
        <f>ROUND((SUM(BG118:BG121)),2)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41</v>
      </c>
      <c r="F36" s="132">
        <f>ROUND((SUM(BH118:BH121)),2)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42</v>
      </c>
      <c r="F37" s="132">
        <f>ROUND((SUM(BI118:BI121)),2)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43</v>
      </c>
      <c r="E39" s="79"/>
      <c r="F39" s="79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46</v>
      </c>
      <c r="E50" s="55"/>
      <c r="F50" s="55"/>
      <c r="G50" s="54" t="s">
        <v>47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48</v>
      </c>
      <c r="E61" s="39"/>
      <c r="F61" s="142" t="s">
        <v>49</v>
      </c>
      <c r="G61" s="56" t="s">
        <v>48</v>
      </c>
      <c r="H61" s="39"/>
      <c r="I61" s="143"/>
      <c r="J61" s="144" t="s">
        <v>49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50</v>
      </c>
      <c r="E65" s="57"/>
      <c r="F65" s="57"/>
      <c r="G65" s="54" t="s">
        <v>51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48</v>
      </c>
      <c r="E76" s="39"/>
      <c r="F76" s="142" t="s">
        <v>49</v>
      </c>
      <c r="G76" s="56" t="s">
        <v>48</v>
      </c>
      <c r="H76" s="39"/>
      <c r="I76" s="143"/>
      <c r="J76" s="144" t="s">
        <v>49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120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 hidden="1">
      <c r="A85" s="36"/>
      <c r="B85" s="37"/>
      <c r="C85" s="36"/>
      <c r="D85" s="36"/>
      <c r="E85" s="121" t="str">
        <f>E7</f>
        <v>Most ev. č. 201-025 u Podšibenského mlýna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118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6"/>
      <c r="D87" s="36"/>
      <c r="E87" s="65" t="str">
        <f>E9</f>
        <v>402 - Úprava na zařízení CETIN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4. 2. 2020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31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48" t="s">
        <v>121</v>
      </c>
      <c r="D94" s="134"/>
      <c r="E94" s="134"/>
      <c r="F94" s="134"/>
      <c r="G94" s="134"/>
      <c r="H94" s="134"/>
      <c r="I94" s="149"/>
      <c r="J94" s="150" t="s">
        <v>122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51" t="s">
        <v>123</v>
      </c>
      <c r="D96" s="36"/>
      <c r="E96" s="36"/>
      <c r="F96" s="36"/>
      <c r="G96" s="36"/>
      <c r="H96" s="36"/>
      <c r="I96" s="122"/>
      <c r="J96" s="94">
        <f>J118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124</v>
      </c>
    </row>
    <row r="97" spans="1:31" s="9" customFormat="1" ht="24.95" customHeight="1" hidden="1">
      <c r="A97" s="9"/>
      <c r="B97" s="152"/>
      <c r="C97" s="9"/>
      <c r="D97" s="153" t="s">
        <v>1096</v>
      </c>
      <c r="E97" s="154"/>
      <c r="F97" s="154"/>
      <c r="G97" s="154"/>
      <c r="H97" s="154"/>
      <c r="I97" s="155"/>
      <c r="J97" s="156">
        <f>J119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52"/>
      <c r="C98" s="9"/>
      <c r="D98" s="153" t="s">
        <v>1096</v>
      </c>
      <c r="E98" s="154"/>
      <c r="F98" s="154"/>
      <c r="G98" s="154"/>
      <c r="H98" s="154"/>
      <c r="I98" s="155"/>
      <c r="J98" s="156">
        <f>J120</f>
        <v>0</v>
      </c>
      <c r="K98" s="9"/>
      <c r="L98" s="15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 hidden="1">
      <c r="A99" s="36"/>
      <c r="B99" s="37"/>
      <c r="C99" s="36"/>
      <c r="D99" s="36"/>
      <c r="E99" s="36"/>
      <c r="F99" s="36"/>
      <c r="G99" s="36"/>
      <c r="H99" s="36"/>
      <c r="I99" s="122"/>
      <c r="J99" s="36"/>
      <c r="K99" s="36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 hidden="1">
      <c r="A100" s="36"/>
      <c r="B100" s="58"/>
      <c r="C100" s="59"/>
      <c r="D100" s="59"/>
      <c r="E100" s="59"/>
      <c r="F100" s="59"/>
      <c r="G100" s="59"/>
      <c r="H100" s="59"/>
      <c r="I100" s="146"/>
      <c r="J100" s="59"/>
      <c r="K100" s="59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ht="12" hidden="1"/>
    <row r="102" ht="12" hidden="1"/>
    <row r="103" ht="12" hidden="1"/>
    <row r="104" spans="1:31" s="2" customFormat="1" ht="6.95" customHeight="1">
      <c r="A104" s="36"/>
      <c r="B104" s="60"/>
      <c r="C104" s="61"/>
      <c r="D104" s="61"/>
      <c r="E104" s="61"/>
      <c r="F104" s="61"/>
      <c r="G104" s="61"/>
      <c r="H104" s="61"/>
      <c r="I104" s="147"/>
      <c r="J104" s="61"/>
      <c r="K104" s="61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24.95" customHeight="1">
      <c r="A105" s="36"/>
      <c r="B105" s="37"/>
      <c r="C105" s="21" t="s">
        <v>129</v>
      </c>
      <c r="D105" s="36"/>
      <c r="E105" s="36"/>
      <c r="F105" s="36"/>
      <c r="G105" s="36"/>
      <c r="H105" s="36"/>
      <c r="I105" s="122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37"/>
      <c r="C106" s="36"/>
      <c r="D106" s="36"/>
      <c r="E106" s="36"/>
      <c r="F106" s="36"/>
      <c r="G106" s="36"/>
      <c r="H106" s="36"/>
      <c r="I106" s="122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2" customHeight="1">
      <c r="A107" s="36"/>
      <c r="B107" s="37"/>
      <c r="C107" s="30" t="s">
        <v>16</v>
      </c>
      <c r="D107" s="36"/>
      <c r="E107" s="36"/>
      <c r="F107" s="36"/>
      <c r="G107" s="36"/>
      <c r="H107" s="36"/>
      <c r="I107" s="122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6.5" customHeight="1">
      <c r="A108" s="36"/>
      <c r="B108" s="37"/>
      <c r="C108" s="36"/>
      <c r="D108" s="36"/>
      <c r="E108" s="121" t="str">
        <f>E7</f>
        <v>Most ev. č. 201-025 u Podšibenského mlýna</v>
      </c>
      <c r="F108" s="30"/>
      <c r="G108" s="30"/>
      <c r="H108" s="30"/>
      <c r="I108" s="122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118</v>
      </c>
      <c r="D109" s="36"/>
      <c r="E109" s="36"/>
      <c r="F109" s="36"/>
      <c r="G109" s="36"/>
      <c r="H109" s="36"/>
      <c r="I109" s="122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65" t="str">
        <f>E9</f>
        <v>402 - Úprava na zařízení CETIN</v>
      </c>
      <c r="F110" s="36"/>
      <c r="G110" s="36"/>
      <c r="H110" s="36"/>
      <c r="I110" s="122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122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20</v>
      </c>
      <c r="D112" s="36"/>
      <c r="E112" s="36"/>
      <c r="F112" s="25" t="str">
        <f>F12</f>
        <v xml:space="preserve"> </v>
      </c>
      <c r="G112" s="36"/>
      <c r="H112" s="36"/>
      <c r="I112" s="123" t="s">
        <v>22</v>
      </c>
      <c r="J112" s="67" t="str">
        <f>IF(J12="","",J12)</f>
        <v>4. 2. 2020</v>
      </c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122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24</v>
      </c>
      <c r="D114" s="36"/>
      <c r="E114" s="36"/>
      <c r="F114" s="25" t="str">
        <f>E15</f>
        <v xml:space="preserve"> </v>
      </c>
      <c r="G114" s="36"/>
      <c r="H114" s="36"/>
      <c r="I114" s="123" t="s">
        <v>29</v>
      </c>
      <c r="J114" s="34" t="str">
        <f>E21</f>
        <v xml:space="preserve"> 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5.15" customHeight="1">
      <c r="A115" s="36"/>
      <c r="B115" s="37"/>
      <c r="C115" s="30" t="s">
        <v>27</v>
      </c>
      <c r="D115" s="36"/>
      <c r="E115" s="36"/>
      <c r="F115" s="25" t="str">
        <f>IF(E18="","",E18)</f>
        <v>Vyplň údaj</v>
      </c>
      <c r="G115" s="36"/>
      <c r="H115" s="36"/>
      <c r="I115" s="123" t="s">
        <v>31</v>
      </c>
      <c r="J115" s="34" t="str">
        <f>E24</f>
        <v xml:space="preserve"> </v>
      </c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0.3" customHeight="1">
      <c r="A116" s="36"/>
      <c r="B116" s="37"/>
      <c r="C116" s="36"/>
      <c r="D116" s="36"/>
      <c r="E116" s="36"/>
      <c r="F116" s="36"/>
      <c r="G116" s="36"/>
      <c r="H116" s="36"/>
      <c r="I116" s="122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10" customFormat="1" ht="29.25" customHeight="1">
      <c r="A117" s="157"/>
      <c r="B117" s="158"/>
      <c r="C117" s="159" t="s">
        <v>130</v>
      </c>
      <c r="D117" s="160" t="s">
        <v>58</v>
      </c>
      <c r="E117" s="160" t="s">
        <v>54</v>
      </c>
      <c r="F117" s="160" t="s">
        <v>55</v>
      </c>
      <c r="G117" s="160" t="s">
        <v>131</v>
      </c>
      <c r="H117" s="160" t="s">
        <v>132</v>
      </c>
      <c r="I117" s="161" t="s">
        <v>133</v>
      </c>
      <c r="J117" s="162" t="s">
        <v>122</v>
      </c>
      <c r="K117" s="163" t="s">
        <v>134</v>
      </c>
      <c r="L117" s="164"/>
      <c r="M117" s="84" t="s">
        <v>1</v>
      </c>
      <c r="N117" s="85" t="s">
        <v>37</v>
      </c>
      <c r="O117" s="85" t="s">
        <v>135</v>
      </c>
      <c r="P117" s="85" t="s">
        <v>136</v>
      </c>
      <c r="Q117" s="85" t="s">
        <v>137</v>
      </c>
      <c r="R117" s="85" t="s">
        <v>138</v>
      </c>
      <c r="S117" s="85" t="s">
        <v>139</v>
      </c>
      <c r="T117" s="86" t="s">
        <v>140</v>
      </c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</row>
    <row r="118" spans="1:63" s="2" customFormat="1" ht="22.8" customHeight="1">
      <c r="A118" s="36"/>
      <c r="B118" s="37"/>
      <c r="C118" s="91" t="s">
        <v>141</v>
      </c>
      <c r="D118" s="36"/>
      <c r="E118" s="36"/>
      <c r="F118" s="36"/>
      <c r="G118" s="36"/>
      <c r="H118" s="36"/>
      <c r="I118" s="122"/>
      <c r="J118" s="165">
        <f>BK118</f>
        <v>0</v>
      </c>
      <c r="K118" s="36"/>
      <c r="L118" s="37"/>
      <c r="M118" s="87"/>
      <c r="N118" s="71"/>
      <c r="O118" s="88"/>
      <c r="P118" s="166">
        <f>P119+P120</f>
        <v>0</v>
      </c>
      <c r="Q118" s="88"/>
      <c r="R118" s="166">
        <f>R119+R120</f>
        <v>0</v>
      </c>
      <c r="S118" s="88"/>
      <c r="T118" s="167">
        <f>T119+T120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7" t="s">
        <v>72</v>
      </c>
      <c r="AU118" s="17" t="s">
        <v>124</v>
      </c>
      <c r="BK118" s="168">
        <f>BK119+BK120</f>
        <v>0</v>
      </c>
    </row>
    <row r="119" spans="1:63" s="11" customFormat="1" ht="25.9" customHeight="1">
      <c r="A119" s="11"/>
      <c r="B119" s="169"/>
      <c r="C119" s="11"/>
      <c r="D119" s="170" t="s">
        <v>72</v>
      </c>
      <c r="E119" s="171" t="s">
        <v>1097</v>
      </c>
      <c r="F119" s="171" t="s">
        <v>1097</v>
      </c>
      <c r="G119" s="11"/>
      <c r="H119" s="11"/>
      <c r="I119" s="172"/>
      <c r="J119" s="173">
        <f>BK119</f>
        <v>0</v>
      </c>
      <c r="K119" s="11"/>
      <c r="L119" s="169"/>
      <c r="M119" s="174"/>
      <c r="N119" s="175"/>
      <c r="O119" s="175"/>
      <c r="P119" s="176">
        <v>0</v>
      </c>
      <c r="Q119" s="175"/>
      <c r="R119" s="176">
        <v>0</v>
      </c>
      <c r="S119" s="175"/>
      <c r="T119" s="177"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170" t="s">
        <v>81</v>
      </c>
      <c r="AT119" s="178" t="s">
        <v>72</v>
      </c>
      <c r="AU119" s="178" t="s">
        <v>73</v>
      </c>
      <c r="AY119" s="170" t="s">
        <v>143</v>
      </c>
      <c r="BK119" s="179">
        <v>0</v>
      </c>
    </row>
    <row r="120" spans="1:63" s="11" customFormat="1" ht="25.9" customHeight="1">
      <c r="A120" s="11"/>
      <c r="B120" s="169"/>
      <c r="C120" s="11"/>
      <c r="D120" s="170" t="s">
        <v>72</v>
      </c>
      <c r="E120" s="171" t="s">
        <v>1097</v>
      </c>
      <c r="F120" s="171" t="s">
        <v>1097</v>
      </c>
      <c r="G120" s="11"/>
      <c r="H120" s="11"/>
      <c r="I120" s="172"/>
      <c r="J120" s="173">
        <f>BK120</f>
        <v>0</v>
      </c>
      <c r="K120" s="11"/>
      <c r="L120" s="169"/>
      <c r="M120" s="174"/>
      <c r="N120" s="175"/>
      <c r="O120" s="175"/>
      <c r="P120" s="176">
        <f>P121</f>
        <v>0</v>
      </c>
      <c r="Q120" s="175"/>
      <c r="R120" s="176">
        <f>R121</f>
        <v>0</v>
      </c>
      <c r="S120" s="175"/>
      <c r="T120" s="177">
        <f>T121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170" t="s">
        <v>81</v>
      </c>
      <c r="AT120" s="178" t="s">
        <v>72</v>
      </c>
      <c r="AU120" s="178" t="s">
        <v>73</v>
      </c>
      <c r="AY120" s="170" t="s">
        <v>143</v>
      </c>
      <c r="BK120" s="179">
        <f>BK121</f>
        <v>0</v>
      </c>
    </row>
    <row r="121" spans="1:65" s="2" customFormat="1" ht="24.15" customHeight="1">
      <c r="A121" s="36"/>
      <c r="B121" s="180"/>
      <c r="C121" s="181" t="s">
        <v>81</v>
      </c>
      <c r="D121" s="181" t="s">
        <v>144</v>
      </c>
      <c r="E121" s="182" t="s">
        <v>1098</v>
      </c>
      <c r="F121" s="183" t="s">
        <v>1099</v>
      </c>
      <c r="G121" s="184" t="s">
        <v>1100</v>
      </c>
      <c r="H121" s="185">
        <v>1</v>
      </c>
      <c r="I121" s="186"/>
      <c r="J121" s="187">
        <f>ROUND(I121*H121,2)</f>
        <v>0</v>
      </c>
      <c r="K121" s="188"/>
      <c r="L121" s="37"/>
      <c r="M121" s="229" t="s">
        <v>1</v>
      </c>
      <c r="N121" s="230" t="s">
        <v>38</v>
      </c>
      <c r="O121" s="231"/>
      <c r="P121" s="232">
        <f>O121*H121</f>
        <v>0</v>
      </c>
      <c r="Q121" s="232">
        <v>0</v>
      </c>
      <c r="R121" s="232">
        <f>Q121*H121</f>
        <v>0</v>
      </c>
      <c r="S121" s="232">
        <v>0</v>
      </c>
      <c r="T121" s="233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3" t="s">
        <v>148</v>
      </c>
      <c r="AT121" s="193" t="s">
        <v>144</v>
      </c>
      <c r="AU121" s="193" t="s">
        <v>81</v>
      </c>
      <c r="AY121" s="17" t="s">
        <v>143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7" t="s">
        <v>81</v>
      </c>
      <c r="BK121" s="194">
        <f>ROUND(I121*H121,2)</f>
        <v>0</v>
      </c>
      <c r="BL121" s="17" t="s">
        <v>148</v>
      </c>
      <c r="BM121" s="193" t="s">
        <v>83</v>
      </c>
    </row>
    <row r="122" spans="1:31" s="2" customFormat="1" ht="6.95" customHeight="1">
      <c r="A122" s="36"/>
      <c r="B122" s="58"/>
      <c r="C122" s="59"/>
      <c r="D122" s="59"/>
      <c r="E122" s="59"/>
      <c r="F122" s="59"/>
      <c r="G122" s="59"/>
      <c r="H122" s="59"/>
      <c r="I122" s="146"/>
      <c r="J122" s="59"/>
      <c r="K122" s="59"/>
      <c r="L122" s="37"/>
      <c r="M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</sheetData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2020-09-18T12:57:04Z</dcterms:created>
  <dcterms:modified xsi:type="dcterms:W3CDTF">2020-09-18T12:57:10Z</dcterms:modified>
  <cp:category/>
  <cp:version/>
  <cp:contentType/>
  <cp:contentStatus/>
</cp:coreProperties>
</file>